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Medical Dosimetry\2017-18_Diagnostic_X-ray survey\Main_Study_data\Dose_Forms_for_Main_Survey\"/>
    </mc:Choice>
  </mc:AlternateContent>
  <xr:revisionPtr revIDLastSave="0" documentId="8_{8D08DEBA-CD53-4A4F-A9E8-20531AFB226F}" xr6:coauthVersionLast="47" xr6:coauthVersionMax="47" xr10:uidLastSave="{00000000-0000-0000-0000-000000000000}"/>
  <bookViews>
    <workbookView xWindow="28680" yWindow="180" windowWidth="29040" windowHeight="15840" tabRatio="594" xr2:uid="{00000000-000D-0000-FFFF-FFFF00000000}"/>
  </bookViews>
  <sheets>
    <sheet name="X-ray by Patient Guidance" sheetId="1" r:id="rId1"/>
    <sheet name="Info Exam and Projection List" sheetId="15" r:id="rId2"/>
    <sheet name="Info List of Data Fields" sheetId="24" r:id="rId3"/>
    <sheet name="Contact_Information " sheetId="3" r:id="rId4"/>
    <sheet name="Radiology_System_General_Info" sheetId="22" r:id="rId5"/>
    <sheet name="Exam_Protocol_Information" sheetId="21" r:id="rId6"/>
    <sheet name="Skeletal_survey_DAP_by_record" sheetId="51" r:id="rId7"/>
    <sheet name="Spare_Exam_1_DAP_by_record" sheetId="52" r:id="rId8"/>
  </sheets>
  <definedNames>
    <definedName name="AEC_use" localSheetId="6">#REF!</definedName>
    <definedName name="AEC_use">#REF!</definedName>
    <definedName name="Countries_list" localSheetId="6">#REF!</definedName>
    <definedName name="Countries_list">#REF!</definedName>
    <definedName name="Detector_ForP" localSheetId="6">#REF!</definedName>
    <definedName name="Detector_ForP">#REF!</definedName>
    <definedName name="Detector_type" localSheetId="6">#REF!</definedName>
    <definedName name="Detector_type">#REF!</definedName>
    <definedName name="IO_Image_Receptor" localSheetId="6">#REF!</definedName>
    <definedName name="IO_Image_Receptor">#REF!</definedName>
    <definedName name="Over_below_table" localSheetId="6">#REF!</definedName>
    <definedName name="Over_below_table">#REF!</definedName>
    <definedName name="P_C_Image_Receptor" localSheetId="6">#REF!</definedName>
    <definedName name="P_C_Image_Receptor">#REF!</definedName>
    <definedName name="_xlnm.Print_Area" localSheetId="3">'Contact_Information '!$A$9:$E$83</definedName>
    <definedName name="_xlnm.Print_Area" localSheetId="5">Exam_Protocol_Information!$A$1:$S$6</definedName>
    <definedName name="_xlnm.Print_Area" localSheetId="1">'Info Exam and Projection List'!$B$1:$F$32</definedName>
    <definedName name="_xlnm.Print_Area" localSheetId="2">'Info List of Data Fields'!$B$10:$F$84,'Info List of Data Fields'!$H$10:$K$69,'Info List of Data Fields'!$N$10:$R$64,'Info List of Data Fields'!$U$9:$Y$67,'Info List of Data Fields'!$AB$9:$AF$54,'Info List of Data Fields'!$AI$1:$AU$14</definedName>
    <definedName name="_xlnm.Print_Area" localSheetId="4">Radiology_System_General_Info!$A$10:$E$79</definedName>
    <definedName name="_xlnm.Print_Area" localSheetId="6">Skeletal_survey_DAP_by_record!$A$5:$A$94</definedName>
    <definedName name="_xlnm.Print_Area" localSheetId="0">'X-ray by Patient Guidance'!$A$31:$P$256</definedName>
    <definedName name="_xlnm.Print_Titles" localSheetId="2">'Info List of Data Fields'!$11:$11</definedName>
    <definedName name="Radiographs" localSheetId="6">#REF!</definedName>
    <definedName name="Radiographs">#REF!</definedName>
    <definedName name="Room_type" localSheetId="6">#REF!</definedName>
    <definedName name="Room_type">#REF!</definedName>
    <definedName name="Spare_Exam_2_DAP_by_record">#REF!</definedName>
    <definedName name="Yes_No_list" localSheetId="6">#REF!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O7" i="52" l="1"/>
  <c r="TN7" i="52"/>
  <c r="TM7" i="52"/>
  <c r="TL7" i="52"/>
  <c r="TK7" i="52"/>
  <c r="TJ7" i="52"/>
  <c r="TI7" i="52"/>
  <c r="TH7" i="52"/>
  <c r="TG7" i="52"/>
  <c r="TF7" i="52"/>
  <c r="TE7" i="52"/>
  <c r="TD7" i="52"/>
  <c r="TC7" i="52"/>
  <c r="TB7" i="52"/>
  <c r="TA7" i="52"/>
  <c r="SZ7" i="52"/>
  <c r="SY7" i="52"/>
  <c r="SX7" i="52"/>
  <c r="SW7" i="52"/>
  <c r="SV7" i="52"/>
  <c r="SU7" i="52"/>
  <c r="ST7" i="52"/>
  <c r="SS7" i="52"/>
  <c r="SR7" i="52"/>
  <c r="SQ7" i="52"/>
  <c r="SP7" i="52"/>
  <c r="SO7" i="52"/>
  <c r="SN7" i="52"/>
  <c r="SM7" i="52"/>
  <c r="SL7" i="52"/>
  <c r="SK7" i="52"/>
  <c r="SJ7" i="52"/>
  <c r="SI7" i="52"/>
  <c r="SH7" i="52"/>
  <c r="SG7" i="52"/>
  <c r="SF7" i="52"/>
  <c r="SE7" i="52"/>
  <c r="SD7" i="52"/>
  <c r="SC7" i="52"/>
  <c r="SB7" i="52"/>
  <c r="SA7" i="52"/>
  <c r="RZ7" i="52"/>
  <c r="RY7" i="52"/>
  <c r="RX7" i="52"/>
  <c r="RW7" i="52"/>
  <c r="RV7" i="52"/>
  <c r="RU7" i="52"/>
  <c r="RT7" i="52"/>
  <c r="RS7" i="52"/>
  <c r="RR7" i="52"/>
  <c r="RQ7" i="52"/>
  <c r="RP7" i="52"/>
  <c r="RO7" i="52"/>
  <c r="RN7" i="52"/>
  <c r="RM7" i="52"/>
  <c r="RL7" i="52"/>
  <c r="RK7" i="52"/>
  <c r="RJ7" i="52"/>
  <c r="RI7" i="52"/>
  <c r="RH7" i="52"/>
  <c r="RG7" i="52"/>
  <c r="RF7" i="52"/>
  <c r="RE7" i="52"/>
  <c r="RD7" i="52"/>
  <c r="RC7" i="52"/>
  <c r="RB7" i="52"/>
  <c r="RA7" i="52"/>
  <c r="QZ7" i="52"/>
  <c r="QY7" i="52"/>
  <c r="QX7" i="52"/>
  <c r="QW7" i="52"/>
  <c r="QV7" i="52"/>
  <c r="QU7" i="52"/>
  <c r="QT7" i="52"/>
  <c r="QS7" i="52"/>
  <c r="QR7" i="52"/>
  <c r="QQ7" i="52"/>
  <c r="QP7" i="52"/>
  <c r="QO7" i="52"/>
  <c r="QN7" i="52"/>
  <c r="QM7" i="52"/>
  <c r="QL7" i="52"/>
  <c r="QK7" i="52"/>
  <c r="QJ7" i="52"/>
  <c r="QI7" i="52"/>
  <c r="QH7" i="52"/>
  <c r="QG7" i="52"/>
  <c r="QF7" i="52"/>
  <c r="QE7" i="52"/>
  <c r="QD7" i="52"/>
  <c r="QC7" i="52"/>
  <c r="QB7" i="52"/>
  <c r="QA7" i="52"/>
  <c r="PZ7" i="52"/>
  <c r="PY7" i="52"/>
  <c r="PX7" i="52"/>
  <c r="PW7" i="52"/>
  <c r="PV7" i="52"/>
  <c r="PU7" i="52"/>
  <c r="PT7" i="52"/>
  <c r="PS7" i="52"/>
  <c r="PR7" i="52"/>
  <c r="PQ7" i="52"/>
  <c r="PP7" i="52"/>
  <c r="PO7" i="52"/>
  <c r="PN7" i="52"/>
  <c r="PM7" i="52"/>
  <c r="PL7" i="52"/>
  <c r="PK7" i="52"/>
  <c r="PJ7" i="52"/>
  <c r="PI7" i="52"/>
  <c r="PH7" i="52"/>
  <c r="PG7" i="52"/>
  <c r="PF7" i="52"/>
  <c r="PE7" i="52"/>
  <c r="PD7" i="52"/>
  <c r="PC7" i="52"/>
  <c r="PB7" i="52"/>
  <c r="PA7" i="52"/>
  <c r="OZ7" i="52"/>
  <c r="OY7" i="52"/>
  <c r="OX7" i="52"/>
  <c r="OW7" i="52"/>
  <c r="OV7" i="52"/>
  <c r="OU7" i="52"/>
  <c r="OT7" i="52"/>
  <c r="OS7" i="52"/>
  <c r="OR7" i="52"/>
  <c r="OQ7" i="52"/>
  <c r="OP7" i="52"/>
  <c r="OO7" i="52"/>
  <c r="ON7" i="52"/>
  <c r="OM7" i="52"/>
  <c r="OL7" i="52"/>
  <c r="OK7" i="52"/>
  <c r="OJ7" i="52"/>
  <c r="OI7" i="52"/>
  <c r="OH7" i="52"/>
  <c r="OG7" i="52"/>
  <c r="OF7" i="52"/>
  <c r="OE7" i="52"/>
  <c r="OD7" i="52"/>
  <c r="OC7" i="52"/>
  <c r="OB7" i="52"/>
  <c r="OA7" i="52"/>
  <c r="NZ7" i="52"/>
  <c r="NY7" i="52"/>
  <c r="NX7" i="52"/>
  <c r="NW7" i="52"/>
  <c r="NV7" i="52"/>
  <c r="NU7" i="52"/>
  <c r="NT7" i="52"/>
  <c r="NS7" i="52"/>
  <c r="NR7" i="52"/>
  <c r="NQ7" i="52"/>
  <c r="NP7" i="52"/>
  <c r="NO7" i="52"/>
  <c r="NN7" i="52"/>
  <c r="NM7" i="52"/>
  <c r="NL7" i="52"/>
  <c r="NK7" i="52"/>
  <c r="NJ7" i="52"/>
  <c r="NI7" i="52"/>
  <c r="NH7" i="52"/>
  <c r="NG7" i="52"/>
  <c r="NF7" i="52"/>
  <c r="NE7" i="52"/>
  <c r="ND7" i="52"/>
  <c r="NC7" i="52"/>
  <c r="NB7" i="52"/>
  <c r="NA7" i="52"/>
  <c r="MZ7" i="52"/>
  <c r="MY7" i="52"/>
  <c r="MX7" i="52"/>
  <c r="MW7" i="52"/>
  <c r="MV7" i="52"/>
  <c r="MU7" i="52"/>
  <c r="MT7" i="52"/>
  <c r="MS7" i="52"/>
  <c r="MR7" i="52"/>
  <c r="MQ7" i="52"/>
  <c r="MP7" i="52"/>
  <c r="MO7" i="52"/>
  <c r="MN7" i="52"/>
  <c r="MM7" i="52"/>
  <c r="ML7" i="52"/>
  <c r="MK7" i="52"/>
  <c r="MJ7" i="52"/>
  <c r="MI7" i="52"/>
  <c r="MH7" i="52"/>
  <c r="MG7" i="52"/>
  <c r="MF7" i="52"/>
  <c r="ME7" i="52"/>
  <c r="MD7" i="52"/>
  <c r="MC7" i="52"/>
  <c r="MB7" i="52"/>
  <c r="MA7" i="52"/>
  <c r="LZ7" i="52"/>
  <c r="LY7" i="52"/>
  <c r="LX7" i="52"/>
  <c r="LW7" i="52"/>
  <c r="LV7" i="52"/>
  <c r="LU7" i="52"/>
  <c r="LT7" i="52"/>
  <c r="LS7" i="52"/>
  <c r="LR7" i="52"/>
  <c r="LQ7" i="52"/>
  <c r="LP7" i="52"/>
  <c r="LO7" i="52"/>
  <c r="LN7" i="52"/>
  <c r="LM7" i="52"/>
  <c r="LL7" i="52"/>
  <c r="LK7" i="52"/>
  <c r="LJ7" i="52"/>
  <c r="LI7" i="52"/>
  <c r="LH7" i="52"/>
  <c r="LG7" i="52"/>
  <c r="LF7" i="52"/>
  <c r="LE7" i="52"/>
  <c r="LD7" i="52"/>
  <c r="LC7" i="52"/>
  <c r="LB7" i="52"/>
  <c r="LA7" i="52"/>
  <c r="KZ7" i="52"/>
  <c r="KY7" i="52"/>
  <c r="KX7" i="52"/>
  <c r="KW7" i="52"/>
  <c r="KV7" i="52"/>
  <c r="KU7" i="52"/>
  <c r="KT7" i="52"/>
  <c r="KS7" i="52"/>
  <c r="KR7" i="52"/>
  <c r="KQ7" i="52"/>
  <c r="KP7" i="52"/>
  <c r="KO7" i="52"/>
  <c r="KN7" i="52"/>
  <c r="KM7" i="52"/>
  <c r="KL7" i="52"/>
  <c r="KK7" i="52"/>
  <c r="KJ7" i="52"/>
  <c r="KI7" i="52"/>
  <c r="KH7" i="52"/>
  <c r="KG7" i="52"/>
  <c r="KF7" i="52"/>
  <c r="KE7" i="52"/>
  <c r="KD7" i="52"/>
  <c r="KC7" i="52"/>
  <c r="KB7" i="52"/>
  <c r="KA7" i="52"/>
  <c r="JZ7" i="52"/>
  <c r="JY7" i="52"/>
  <c r="JX7" i="52"/>
  <c r="JW7" i="52"/>
  <c r="JV7" i="52"/>
  <c r="JU7" i="52"/>
  <c r="JT7" i="52"/>
  <c r="JT4" i="52" s="1"/>
  <c r="JS7" i="52"/>
  <c r="JR7" i="52"/>
  <c r="JQ7" i="52"/>
  <c r="JP7" i="52"/>
  <c r="NQ5" i="52"/>
  <c r="NP5" i="52"/>
  <c r="NO5" i="52"/>
  <c r="NN5" i="52"/>
  <c r="NM5" i="52"/>
  <c r="NL5" i="52"/>
  <c r="NK5" i="52"/>
  <c r="NJ5" i="52"/>
  <c r="NI5" i="52"/>
  <c r="NH5" i="52"/>
  <c r="NG5" i="52"/>
  <c r="NF5" i="52"/>
  <c r="NE5" i="52"/>
  <c r="ND5" i="52"/>
  <c r="MW5" i="52"/>
  <c r="MV5" i="52"/>
  <c r="MU5" i="52"/>
  <c r="MT5" i="52"/>
  <c r="KD5" i="52"/>
  <c r="KC5" i="52"/>
  <c r="KB5" i="52"/>
  <c r="KA5" i="52"/>
  <c r="JZ5" i="52"/>
  <c r="JY5" i="52"/>
  <c r="NC4" i="52"/>
  <c r="JM4" i="52"/>
  <c r="F4" i="52"/>
  <c r="KE2" i="52" s="1"/>
  <c r="C4" i="52"/>
  <c r="JI3" i="52"/>
  <c r="C3" i="52"/>
  <c r="JN3" i="52"/>
  <c r="JN7" i="52" s="1"/>
  <c r="IY2" i="52" l="1"/>
  <c r="IZ2" i="52"/>
  <c r="JM10" i="21"/>
  <c r="JN10" i="21"/>
  <c r="JY10" i="21"/>
  <c r="KJ10" i="21"/>
  <c r="KU10" i="21"/>
  <c r="LF10" i="21"/>
  <c r="LQ10" i="21"/>
  <c r="MA10" i="21"/>
  <c r="MG10" i="21"/>
  <c r="MH10" i="21"/>
  <c r="MS10" i="21"/>
  <c r="ND10" i="21"/>
  <c r="NO10" i="21"/>
  <c r="NZ10" i="21"/>
  <c r="OK10" i="21"/>
  <c r="OV10" i="21"/>
  <c r="PG10" i="21"/>
  <c r="PR10" i="21"/>
  <c r="QC10" i="21"/>
  <c r="QL10" i="21"/>
  <c r="QN10" i="21"/>
  <c r="QO10" i="21"/>
  <c r="QP10" i="21"/>
  <c r="QQ10" i="21"/>
  <c r="QR10" i="21"/>
  <c r="QS10" i="21"/>
  <c r="QT10" i="21"/>
  <c r="QU10" i="21"/>
  <c r="QV10" i="21"/>
  <c r="QW10" i="21"/>
  <c r="QX10" i="21"/>
  <c r="QY10" i="21"/>
  <c r="RH10" i="21"/>
  <c r="RJ10" i="21"/>
  <c r="RT10" i="21"/>
  <c r="RU10" i="21"/>
  <c r="SE10" i="21"/>
  <c r="RI10" i="21"/>
  <c r="QM10" i="21"/>
  <c r="QB10" i="21"/>
  <c r="PQ10" i="21"/>
  <c r="PF10" i="21"/>
  <c r="OU10" i="21"/>
  <c r="OJ10" i="21"/>
  <c r="NY10" i="21"/>
  <c r="NN10" i="21"/>
  <c r="NC10" i="21"/>
  <c r="MR10" i="21"/>
  <c r="SD10" i="21"/>
  <c r="SC10" i="21"/>
  <c r="SB10" i="21"/>
  <c r="SA10" i="21"/>
  <c r="RZ10" i="21"/>
  <c r="RY10" i="21"/>
  <c r="RX10" i="21"/>
  <c r="RW10" i="21"/>
  <c r="RV10" i="21"/>
  <c r="RS10" i="21"/>
  <c r="RR10" i="21"/>
  <c r="RQ10" i="21"/>
  <c r="RP10" i="21"/>
  <c r="RO10" i="21"/>
  <c r="RN10" i="21"/>
  <c r="RM10" i="21"/>
  <c r="RL10" i="21"/>
  <c r="RK10" i="21"/>
  <c r="RG10" i="21"/>
  <c r="RF10" i="21"/>
  <c r="RE10" i="21"/>
  <c r="RD10" i="21"/>
  <c r="RC10" i="21"/>
  <c r="RB10" i="21"/>
  <c r="RA10" i="21"/>
  <c r="QZ10" i="21"/>
  <c r="QK10" i="21"/>
  <c r="QJ10" i="21"/>
  <c r="QI10" i="21"/>
  <c r="QH10" i="21"/>
  <c r="QG10" i="21"/>
  <c r="QF10" i="21"/>
  <c r="QE10" i="21"/>
  <c r="QD10" i="21"/>
  <c r="QA10" i="21"/>
  <c r="PZ10" i="21"/>
  <c r="PY10" i="21"/>
  <c r="PX10" i="21"/>
  <c r="PW10" i="21"/>
  <c r="PV10" i="21"/>
  <c r="PU10" i="21"/>
  <c r="PT10" i="21"/>
  <c r="PS10" i="21"/>
  <c r="PP10" i="21"/>
  <c r="PO10" i="21"/>
  <c r="PN10" i="21"/>
  <c r="PM10" i="21"/>
  <c r="PL10" i="21"/>
  <c r="PK10" i="21"/>
  <c r="PJ10" i="21"/>
  <c r="PI10" i="21"/>
  <c r="PH10" i="21"/>
  <c r="PE10" i="21"/>
  <c r="PD10" i="21"/>
  <c r="PC10" i="21"/>
  <c r="PB10" i="21"/>
  <c r="PA10" i="21"/>
  <c r="OZ10" i="21"/>
  <c r="OY10" i="21"/>
  <c r="OX10" i="21"/>
  <c r="OW10" i="21"/>
  <c r="OT10" i="21"/>
  <c r="OS10" i="21"/>
  <c r="OR10" i="21"/>
  <c r="OQ10" i="21"/>
  <c r="OP10" i="21"/>
  <c r="OO10" i="21"/>
  <c r="ON10" i="21"/>
  <c r="OM10" i="21"/>
  <c r="OL10" i="21"/>
  <c r="OI10" i="21"/>
  <c r="OH10" i="21"/>
  <c r="OG10" i="21"/>
  <c r="OF10" i="21"/>
  <c r="OE10" i="21"/>
  <c r="OD10" i="21"/>
  <c r="OC10" i="21"/>
  <c r="OB10" i="21"/>
  <c r="OA10" i="21"/>
  <c r="NX10" i="21"/>
  <c r="NW10" i="21"/>
  <c r="NV10" i="21"/>
  <c r="NU10" i="21"/>
  <c r="NT10" i="21"/>
  <c r="NS10" i="21"/>
  <c r="NR10" i="21"/>
  <c r="NQ10" i="21"/>
  <c r="NP10" i="21"/>
  <c r="NM10" i="21"/>
  <c r="NL10" i="21"/>
  <c r="NK10" i="21"/>
  <c r="NJ10" i="21"/>
  <c r="NI10" i="21"/>
  <c r="NH10" i="21"/>
  <c r="NG10" i="21"/>
  <c r="NF10" i="21"/>
  <c r="NE10" i="21"/>
  <c r="NB10" i="21"/>
  <c r="NA10" i="21"/>
  <c r="MZ10" i="21"/>
  <c r="MY10" i="21"/>
  <c r="MX10" i="21"/>
  <c r="MW10" i="21"/>
  <c r="MV10" i="21"/>
  <c r="MU10" i="21"/>
  <c r="MT10" i="21"/>
  <c r="MQ10" i="21"/>
  <c r="MP10" i="21"/>
  <c r="MO10" i="21"/>
  <c r="MN10" i="21"/>
  <c r="MM10" i="21"/>
  <c r="ML10" i="21"/>
  <c r="MK10" i="21"/>
  <c r="MJ10" i="21"/>
  <c r="MI10" i="21"/>
  <c r="SE6" i="21"/>
  <c r="SD6" i="21"/>
  <c r="SC6" i="21"/>
  <c r="SB6" i="21"/>
  <c r="SA6" i="21"/>
  <c r="RZ6" i="21"/>
  <c r="RY6" i="21"/>
  <c r="RX6" i="21"/>
  <c r="RW6" i="21"/>
  <c r="RV6" i="21"/>
  <c r="RU6" i="21"/>
  <c r="RT6" i="21"/>
  <c r="RS6" i="21"/>
  <c r="RR6" i="21"/>
  <c r="RQ6" i="21"/>
  <c r="RP6" i="21"/>
  <c r="RO6" i="21"/>
  <c r="RN6" i="21"/>
  <c r="RM6" i="21"/>
  <c r="RL6" i="21"/>
  <c r="RK6" i="21"/>
  <c r="RJ6" i="21"/>
  <c r="RI6" i="21"/>
  <c r="RH6" i="21"/>
  <c r="RG6" i="21"/>
  <c r="RF6" i="21"/>
  <c r="RE6" i="21"/>
  <c r="RD6" i="21"/>
  <c r="RC6" i="21"/>
  <c r="RB6" i="21"/>
  <c r="RA6" i="21"/>
  <c r="QZ6" i="21"/>
  <c r="QY6" i="21"/>
  <c r="QX6" i="21"/>
  <c r="QW6" i="21"/>
  <c r="QV6" i="21"/>
  <c r="QU6" i="21"/>
  <c r="QT6" i="21"/>
  <c r="QS6" i="21"/>
  <c r="QR6" i="21"/>
  <c r="QQ6" i="21"/>
  <c r="QP6" i="21"/>
  <c r="QO6" i="21"/>
  <c r="QN6" i="21"/>
  <c r="QM6" i="21"/>
  <c r="QL6" i="21"/>
  <c r="QK6" i="21"/>
  <c r="QJ6" i="21"/>
  <c r="QI6" i="21"/>
  <c r="QH6" i="21"/>
  <c r="QG6" i="21"/>
  <c r="QF6" i="21"/>
  <c r="QE6" i="21"/>
  <c r="QD6" i="21"/>
  <c r="QC6" i="21"/>
  <c r="QB6" i="21"/>
  <c r="QA6" i="21"/>
  <c r="PZ6" i="21"/>
  <c r="PY6" i="21"/>
  <c r="PX6" i="21"/>
  <c r="PW6" i="21"/>
  <c r="PV6" i="21"/>
  <c r="PU6" i="21"/>
  <c r="PT6" i="21"/>
  <c r="PS6" i="21"/>
  <c r="PR6" i="21"/>
  <c r="PQ6" i="21"/>
  <c r="PP6" i="21"/>
  <c r="PO6" i="21"/>
  <c r="PN6" i="21"/>
  <c r="PM6" i="21"/>
  <c r="PL6" i="21"/>
  <c r="PK6" i="21"/>
  <c r="PJ6" i="21"/>
  <c r="PI6" i="21"/>
  <c r="PH6" i="21"/>
  <c r="PG6" i="21"/>
  <c r="PF6" i="21"/>
  <c r="PE6" i="21"/>
  <c r="PD6" i="21"/>
  <c r="PC6" i="21"/>
  <c r="PB6" i="21"/>
  <c r="PA6" i="21"/>
  <c r="OZ6" i="21"/>
  <c r="OY6" i="21"/>
  <c r="OX6" i="21"/>
  <c r="OW6" i="21"/>
  <c r="OV6" i="21"/>
  <c r="OU6" i="21"/>
  <c r="OT6" i="21"/>
  <c r="OS6" i="21"/>
  <c r="OR6" i="21"/>
  <c r="OQ6" i="21"/>
  <c r="OP6" i="21"/>
  <c r="OO6" i="21"/>
  <c r="ON6" i="21"/>
  <c r="OM6" i="21"/>
  <c r="OL6" i="21"/>
  <c r="OK6" i="21"/>
  <c r="OJ6" i="21"/>
  <c r="OI6" i="21"/>
  <c r="OH6" i="21"/>
  <c r="OG6" i="21"/>
  <c r="OF6" i="21"/>
  <c r="OE6" i="21"/>
  <c r="OD6" i="21"/>
  <c r="OC6" i="21"/>
  <c r="OB6" i="21"/>
  <c r="OA6" i="21"/>
  <c r="NZ6" i="21"/>
  <c r="NY6" i="21"/>
  <c r="NX6" i="21"/>
  <c r="NW6" i="21"/>
  <c r="NV6" i="21"/>
  <c r="NU6" i="21"/>
  <c r="NT6" i="21"/>
  <c r="NS6" i="21"/>
  <c r="NR6" i="21"/>
  <c r="NQ6" i="21"/>
  <c r="NP6" i="21"/>
  <c r="NO6" i="21"/>
  <c r="NN6" i="21"/>
  <c r="NM6" i="21"/>
  <c r="NL6" i="21"/>
  <c r="NK6" i="21"/>
  <c r="NJ6" i="21"/>
  <c r="NI6" i="21"/>
  <c r="NH6" i="21"/>
  <c r="NG6" i="21"/>
  <c r="NF6" i="21"/>
  <c r="NE6" i="21"/>
  <c r="ND6" i="21"/>
  <c r="NC6" i="21"/>
  <c r="NB6" i="21"/>
  <c r="NA6" i="21"/>
  <c r="MZ6" i="21"/>
  <c r="MY6" i="21"/>
  <c r="MX6" i="21"/>
  <c r="MW6" i="21"/>
  <c r="MV6" i="21"/>
  <c r="MU6" i="21"/>
  <c r="MT6" i="21"/>
  <c r="MS6" i="21"/>
  <c r="MR6" i="21"/>
  <c r="MQ6" i="21"/>
  <c r="MP6" i="21"/>
  <c r="MO6" i="21"/>
  <c r="MN6" i="21"/>
  <c r="MM6" i="21"/>
  <c r="ML6" i="21"/>
  <c r="MK6" i="21"/>
  <c r="MJ6" i="21"/>
  <c r="MI6" i="21"/>
  <c r="MH6" i="21"/>
  <c r="MF10" i="21"/>
  <c r="ME10" i="21"/>
  <c r="MB10" i="21"/>
  <c r="HY10" i="21"/>
  <c r="JI10" i="21" s="1"/>
  <c r="JG10" i="21"/>
  <c r="JE10" i="21"/>
  <c r="JD10" i="21"/>
  <c r="JC10" i="21"/>
  <c r="OS7" i="51"/>
  <c r="OK7" i="51"/>
  <c r="OH7" i="51"/>
  <c r="TO7" i="51"/>
  <c r="TN7" i="51"/>
  <c r="TM7" i="51"/>
  <c r="TL7" i="51"/>
  <c r="TK7" i="51"/>
  <c r="TJ7" i="51"/>
  <c r="TI7" i="51"/>
  <c r="TH7" i="51"/>
  <c r="TG7" i="51"/>
  <c r="TF7" i="51"/>
  <c r="TE7" i="51"/>
  <c r="TD7" i="51"/>
  <c r="TC7" i="51"/>
  <c r="TB7" i="51"/>
  <c r="TA7" i="51"/>
  <c r="SZ7" i="51"/>
  <c r="SY7" i="51"/>
  <c r="SX7" i="51"/>
  <c r="SW7" i="51"/>
  <c r="SV7" i="51"/>
  <c r="SS7" i="51"/>
  <c r="SQ7" i="51"/>
  <c r="SN7" i="51"/>
  <c r="SH7" i="51"/>
  <c r="SF7" i="51"/>
  <c r="SC7" i="51"/>
  <c r="RW7" i="51"/>
  <c r="RU7" i="51"/>
  <c r="RR7" i="51"/>
  <c r="RL7" i="51"/>
  <c r="RJ7" i="51"/>
  <c r="RG7" i="51"/>
  <c r="RA7" i="51"/>
  <c r="QY7" i="51"/>
  <c r="QV7" i="51"/>
  <c r="QP7" i="51"/>
  <c r="QN7" i="51"/>
  <c r="QK7" i="51"/>
  <c r="QE7" i="51"/>
  <c r="QC7" i="51"/>
  <c r="PZ7" i="51"/>
  <c r="PT7" i="51"/>
  <c r="PR7" i="51"/>
  <c r="PO7" i="51"/>
  <c r="PI7" i="51"/>
  <c r="PG7" i="51"/>
  <c r="PD7" i="51"/>
  <c r="OX7" i="51"/>
  <c r="OV7" i="51"/>
  <c r="OM7" i="51"/>
  <c r="OB7" i="51"/>
  <c r="SU7" i="51"/>
  <c r="ST7" i="51"/>
  <c r="SR7" i="51"/>
  <c r="SP7" i="51"/>
  <c r="SO7" i="51"/>
  <c r="SM7" i="51"/>
  <c r="SL7" i="51"/>
  <c r="SK7" i="51"/>
  <c r="SJ7" i="51"/>
  <c r="SI7" i="51"/>
  <c r="SG7" i="51"/>
  <c r="SE7" i="51"/>
  <c r="SD7" i="51"/>
  <c r="SB7" i="51"/>
  <c r="SA7" i="51"/>
  <c r="RZ7" i="51"/>
  <c r="RY7" i="51"/>
  <c r="RX7" i="51"/>
  <c r="RV7" i="51"/>
  <c r="RT7" i="51"/>
  <c r="RS7" i="51"/>
  <c r="RQ7" i="51"/>
  <c r="RP7" i="51"/>
  <c r="RO7" i="51"/>
  <c r="RN7" i="51"/>
  <c r="RM7" i="51"/>
  <c r="RK7" i="51"/>
  <c r="RI7" i="51"/>
  <c r="RH7" i="51"/>
  <c r="RF7" i="51"/>
  <c r="RE7" i="51"/>
  <c r="RD7" i="51"/>
  <c r="RC7" i="51"/>
  <c r="RB7" i="51"/>
  <c r="QZ7" i="51"/>
  <c r="QX7" i="51"/>
  <c r="QW7" i="51"/>
  <c r="QU7" i="51"/>
  <c r="QT7" i="51"/>
  <c r="QS7" i="51"/>
  <c r="QR7" i="51"/>
  <c r="QQ7" i="51"/>
  <c r="QO7" i="51"/>
  <c r="QM7" i="51"/>
  <c r="QL7" i="51"/>
  <c r="QJ7" i="51"/>
  <c r="QI7" i="51"/>
  <c r="QH7" i="51"/>
  <c r="QG7" i="51"/>
  <c r="QF7" i="51"/>
  <c r="QD7" i="51"/>
  <c r="QB7" i="51"/>
  <c r="QA7" i="51"/>
  <c r="PY7" i="51"/>
  <c r="PX7" i="51"/>
  <c r="PW7" i="51"/>
  <c r="PV7" i="51"/>
  <c r="PU7" i="51"/>
  <c r="PS7" i="51"/>
  <c r="PQ7" i="51"/>
  <c r="PP7" i="51"/>
  <c r="PN7" i="51"/>
  <c r="PM7" i="51"/>
  <c r="PL7" i="51"/>
  <c r="PK7" i="51"/>
  <c r="PJ7" i="51"/>
  <c r="PH7" i="51"/>
  <c r="PF7" i="51"/>
  <c r="PE7" i="51"/>
  <c r="PC7" i="51"/>
  <c r="PB7" i="51"/>
  <c r="PA7" i="51"/>
  <c r="OZ7" i="51"/>
  <c r="OY7" i="51"/>
  <c r="OW7" i="51"/>
  <c r="OU7" i="51"/>
  <c r="OT7" i="51"/>
  <c r="OR7" i="51"/>
  <c r="OQ7" i="51"/>
  <c r="OP7" i="51"/>
  <c r="OO7" i="51"/>
  <c r="ON7" i="51"/>
  <c r="OL7" i="51"/>
  <c r="OJ7" i="51"/>
  <c r="OI7" i="51"/>
  <c r="OG7" i="51"/>
  <c r="OF7" i="51"/>
  <c r="OE7" i="51"/>
  <c r="OD7" i="51"/>
  <c r="OC7" i="51"/>
  <c r="OA7" i="51"/>
  <c r="NY7" i="51"/>
  <c r="NX7" i="51"/>
  <c r="NV7" i="51"/>
  <c r="NU7" i="51"/>
  <c r="NT7" i="51"/>
  <c r="NS7" i="51"/>
  <c r="NR7" i="51"/>
  <c r="NZ7" i="51"/>
  <c r="NW7" i="51"/>
  <c r="NQ7" i="51"/>
  <c r="NB7" i="51"/>
  <c r="MT7" i="51"/>
  <c r="MS7" i="51"/>
  <c r="ND7" i="51"/>
  <c r="NE7" i="51"/>
  <c r="NF7" i="51"/>
  <c r="NG7" i="51"/>
  <c r="NH7" i="51"/>
  <c r="NI7" i="51"/>
  <c r="NJ7" i="51"/>
  <c r="NK7" i="51"/>
  <c r="NL7" i="51"/>
  <c r="NM7" i="51"/>
  <c r="NN7" i="51"/>
  <c r="NO7" i="51"/>
  <c r="NP7" i="51"/>
  <c r="NQ5" i="51"/>
  <c r="NP5" i="51"/>
  <c r="NO5" i="51"/>
  <c r="NN5" i="51"/>
  <c r="NM5" i="51"/>
  <c r="NL5" i="51"/>
  <c r="NK5" i="51"/>
  <c r="NJ5" i="51"/>
  <c r="NI5" i="51"/>
  <c r="NH5" i="51"/>
  <c r="NG5" i="51"/>
  <c r="NF5" i="51"/>
  <c r="MN7" i="51"/>
  <c r="LN7" i="51"/>
  <c r="KN7" i="51"/>
  <c r="KA7" i="51"/>
  <c r="KA5" i="51"/>
  <c r="NE5" i="51"/>
  <c r="ND5" i="51"/>
  <c r="MZ7" i="51"/>
  <c r="MX7" i="51"/>
  <c r="KD7" i="51"/>
  <c r="KD5" i="51"/>
  <c r="MW7" i="51"/>
  <c r="MW5" i="51"/>
  <c r="MT5" i="51"/>
  <c r="JH10" i="21" l="1"/>
  <c r="NC7" i="51" l="1"/>
  <c r="MD10" i="21" l="1"/>
  <c r="AN6" i="22" l="1"/>
  <c r="HY11" i="21" l="1"/>
  <c r="IB11" i="21"/>
  <c r="HY12" i="21"/>
  <c r="IB12" i="21"/>
  <c r="HY13" i="21"/>
  <c r="IB13" i="21"/>
  <c r="HY14" i="21"/>
  <c r="IB14" i="21"/>
  <c r="HY15" i="21"/>
  <c r="IB15" i="21"/>
  <c r="HY16" i="21"/>
  <c r="IB16" i="21"/>
  <c r="HY17" i="21"/>
  <c r="IB17" i="21"/>
  <c r="HY18" i="21"/>
  <c r="IB18" i="21"/>
  <c r="HY19" i="21"/>
  <c r="IB19" i="21"/>
  <c r="HY20" i="21"/>
  <c r="IB20" i="21"/>
  <c r="HY21" i="21"/>
  <c r="IB21" i="21"/>
  <c r="HY22" i="21"/>
  <c r="IB22" i="21"/>
  <c r="HY23" i="21"/>
  <c r="IB23" i="21"/>
  <c r="HY24" i="21"/>
  <c r="IB24" i="21"/>
  <c r="HY25" i="21"/>
  <c r="IB25" i="21"/>
  <c r="HY26" i="21"/>
  <c r="IB26" i="21"/>
  <c r="HY27" i="21"/>
  <c r="IB27" i="21"/>
  <c r="HY28" i="21"/>
  <c r="IB28" i="21"/>
  <c r="HY29" i="21"/>
  <c r="IB29" i="21"/>
  <c r="HY30" i="21"/>
  <c r="IB30" i="21"/>
  <c r="HY31" i="21"/>
  <c r="IB31" i="21"/>
  <c r="HY32" i="21"/>
  <c r="IB32" i="21"/>
  <c r="HY33" i="21"/>
  <c r="IB33" i="21"/>
  <c r="HY34" i="21"/>
  <c r="IB34" i="21"/>
  <c r="HY35" i="21"/>
  <c r="IB35" i="21"/>
  <c r="HY36" i="21"/>
  <c r="IB36" i="21"/>
  <c r="HY37" i="21"/>
  <c r="IB37" i="21"/>
  <c r="HY38" i="21"/>
  <c r="IB38" i="21"/>
  <c r="HY39" i="21"/>
  <c r="IB39" i="21"/>
  <c r="HY40" i="21"/>
  <c r="IB40" i="21"/>
  <c r="HY41" i="21"/>
  <c r="IB41" i="21"/>
  <c r="HY42" i="21"/>
  <c r="IB42" i="21"/>
  <c r="HY43" i="21"/>
  <c r="IB43" i="21"/>
  <c r="HY44" i="21"/>
  <c r="IB44" i="21"/>
  <c r="HY45" i="21"/>
  <c r="IB45" i="21"/>
  <c r="HY46" i="21"/>
  <c r="IB46" i="21"/>
  <c r="HY47" i="21"/>
  <c r="IB47" i="21"/>
  <c r="HY48" i="21"/>
  <c r="IB48" i="21"/>
  <c r="HY49" i="21"/>
  <c r="IB49" i="21"/>
  <c r="HY50" i="21"/>
  <c r="IB50" i="21"/>
  <c r="HY51" i="21"/>
  <c r="IB51" i="21"/>
  <c r="HY52" i="21"/>
  <c r="IB52" i="21"/>
  <c r="HY53" i="21"/>
  <c r="IB53" i="21"/>
  <c r="HY54" i="21"/>
  <c r="IB54" i="21"/>
  <c r="HY55" i="21"/>
  <c r="IB55" i="21"/>
  <c r="HY56" i="21"/>
  <c r="IB56" i="21"/>
  <c r="HY57" i="21"/>
  <c r="IB57" i="21"/>
  <c r="HY58" i="21"/>
  <c r="IB58" i="21"/>
  <c r="HY59" i="21"/>
  <c r="IB59" i="21"/>
  <c r="IB10" i="21"/>
  <c r="JJ10" i="21" s="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10" i="21"/>
  <c r="G4" i="21" l="1"/>
  <c r="MV7" i="51" l="1"/>
  <c r="MU7" i="51"/>
  <c r="MC10" i="21"/>
  <c r="AQ6" i="22" l="1"/>
  <c r="AB6" i="22" l="1"/>
  <c r="AA6" i="22"/>
  <c r="Y6" i="22"/>
  <c r="KE7" i="51" l="1"/>
  <c r="F4" i="51"/>
  <c r="JL10" i="21"/>
  <c r="JL4" i="21"/>
  <c r="AL6" i="22" l="1"/>
  <c r="AP6" i="22"/>
  <c r="MV5" i="51"/>
  <c r="MU5" i="51"/>
  <c r="ME5" i="21"/>
  <c r="ME6" i="21" s="1"/>
  <c r="MD5" i="21"/>
  <c r="MD6" i="21" s="1"/>
  <c r="MC5" i="21"/>
  <c r="MC6" i="21" s="1"/>
  <c r="MB5" i="21"/>
  <c r="MB6" i="21" s="1"/>
  <c r="NC4" i="51" l="1"/>
  <c r="NA7" i="51"/>
  <c r="MY7" i="51"/>
  <c r="JH6" i="21"/>
  <c r="JK10" i="21" l="1"/>
  <c r="AM6" i="22"/>
  <c r="AG6" i="22" l="1"/>
  <c r="AC6" i="22"/>
  <c r="AO6" i="22"/>
  <c r="AA5" i="3"/>
  <c r="BQ5" i="3"/>
  <c r="BR5" i="3"/>
  <c r="BP5" i="3"/>
  <c r="BO5" i="3"/>
  <c r="BN5" i="3"/>
  <c r="BM5" i="3"/>
  <c r="BL5" i="3"/>
  <c r="BK5" i="3"/>
  <c r="BJ5" i="3"/>
  <c r="BI5" i="3"/>
  <c r="BH5" i="3"/>
  <c r="BG5" i="3"/>
  <c r="BF5" i="3"/>
  <c r="BE5" i="3"/>
  <c r="BD5" i="3"/>
  <c r="BC5" i="3"/>
  <c r="BB5" i="3"/>
  <c r="BA5" i="3"/>
  <c r="AZ5" i="3"/>
  <c r="AY5" i="3"/>
  <c r="AX5" i="3"/>
  <c r="AW5" i="3"/>
  <c r="AV5" i="3"/>
  <c r="AU5" i="3"/>
  <c r="AT5" i="3"/>
  <c r="AS5" i="3"/>
  <c r="AR5" i="3"/>
  <c r="AQ5" i="3"/>
  <c r="AM5" i="3"/>
  <c r="AL5" i="3"/>
  <c r="AK5" i="3"/>
  <c r="AJ5" i="3"/>
  <c r="AI5" i="3"/>
  <c r="AH5" i="3"/>
  <c r="AG5" i="3"/>
  <c r="AF5" i="3"/>
  <c r="AE5" i="3"/>
  <c r="AD5" i="3"/>
  <c r="AC5" i="3"/>
  <c r="AB5" i="3"/>
  <c r="Z5" i="3"/>
  <c r="Y5" i="3"/>
  <c r="X5" i="3"/>
  <c r="W5" i="3"/>
  <c r="V5" i="3"/>
  <c r="U5" i="3"/>
  <c r="AN5" i="3" l="1"/>
  <c r="KP7" i="51" l="1"/>
  <c r="MR7" i="51"/>
  <c r="MQ7" i="51"/>
  <c r="MP7" i="51"/>
  <c r="MO7" i="51"/>
  <c r="MM7" i="51"/>
  <c r="ML7" i="51"/>
  <c r="MK7" i="51"/>
  <c r="MJ7" i="51"/>
  <c r="MI7" i="51"/>
  <c r="MH7" i="51"/>
  <c r="MG7" i="51"/>
  <c r="MF7" i="51"/>
  <c r="ME7" i="51"/>
  <c r="MD7" i="51"/>
  <c r="MC7" i="51"/>
  <c r="MB7" i="51"/>
  <c r="MA7" i="51"/>
  <c r="LZ7" i="51"/>
  <c r="LY7" i="51"/>
  <c r="LX7" i="51"/>
  <c r="LW7" i="51"/>
  <c r="LV7" i="51"/>
  <c r="LU7" i="51"/>
  <c r="LT7" i="51"/>
  <c r="LS7" i="51"/>
  <c r="LR7" i="51"/>
  <c r="LQ7" i="51"/>
  <c r="LP7" i="51"/>
  <c r="LO7" i="51"/>
  <c r="LM7" i="51"/>
  <c r="LL7" i="51"/>
  <c r="LK7" i="51"/>
  <c r="LJ7" i="51"/>
  <c r="LI7" i="51"/>
  <c r="LH7" i="51"/>
  <c r="LG7" i="51"/>
  <c r="LF7" i="51"/>
  <c r="LE7" i="51"/>
  <c r="LD7" i="51"/>
  <c r="LC7" i="51"/>
  <c r="LB7" i="51"/>
  <c r="LA7" i="51"/>
  <c r="KZ7" i="51"/>
  <c r="KY7" i="51"/>
  <c r="KX7" i="51"/>
  <c r="KW7" i="51"/>
  <c r="KV7" i="51"/>
  <c r="KU7" i="51"/>
  <c r="KT7" i="51"/>
  <c r="KS7" i="51"/>
  <c r="KR7" i="51"/>
  <c r="KQ7" i="51"/>
  <c r="KO7" i="51"/>
  <c r="KM7" i="51"/>
  <c r="KL7" i="51"/>
  <c r="KK7" i="51"/>
  <c r="KJ7" i="51"/>
  <c r="KI7" i="51"/>
  <c r="KH7" i="51"/>
  <c r="KG7" i="51"/>
  <c r="KF7" i="51"/>
  <c r="KC7" i="51"/>
  <c r="KB7" i="51"/>
  <c r="JZ7" i="51"/>
  <c r="JY7" i="51"/>
  <c r="JX7" i="51"/>
  <c r="JW7" i="51"/>
  <c r="JV7" i="51"/>
  <c r="JU7" i="51"/>
  <c r="JT7" i="51"/>
  <c r="JS7" i="51"/>
  <c r="JR7" i="51"/>
  <c r="JQ7" i="51"/>
  <c r="JP7" i="51"/>
  <c r="LP10" i="21" l="1"/>
  <c r="LE10" i="21"/>
  <c r="KT10" i="21"/>
  <c r="KI10" i="21"/>
  <c r="JX10" i="21"/>
  <c r="LQ6" i="21" l="1"/>
  <c r="LF6" i="21"/>
  <c r="KU6" i="21"/>
  <c r="KJ6" i="21"/>
  <c r="KB10" i="21"/>
  <c r="LZ10" i="21"/>
  <c r="LY10" i="21"/>
  <c r="LX10" i="21" l="1"/>
  <c r="LW10" i="21"/>
  <c r="LV10" i="21"/>
  <c r="LU10" i="21"/>
  <c r="LT10" i="21"/>
  <c r="LS10" i="21"/>
  <c r="LR10" i="21"/>
  <c r="LO10" i="21"/>
  <c r="LN10" i="21"/>
  <c r="LM10" i="21"/>
  <c r="LL10" i="21"/>
  <c r="LK10" i="21"/>
  <c r="LJ10" i="21"/>
  <c r="LI10" i="21"/>
  <c r="LH10" i="21"/>
  <c r="LG10" i="21"/>
  <c r="LD10" i="21"/>
  <c r="LC10" i="21"/>
  <c r="LB10" i="21"/>
  <c r="LA10" i="21"/>
  <c r="KZ10" i="21"/>
  <c r="KY10" i="21"/>
  <c r="KX10" i="21"/>
  <c r="KW10" i="21"/>
  <c r="KV10" i="21"/>
  <c r="KS10" i="21"/>
  <c r="KR10" i="21"/>
  <c r="KQ10" i="21"/>
  <c r="KP10" i="21"/>
  <c r="KO10" i="21"/>
  <c r="KN10" i="21"/>
  <c r="KM10" i="21"/>
  <c r="KL10" i="21"/>
  <c r="KK10" i="21"/>
  <c r="KH10" i="21"/>
  <c r="KG10" i="21"/>
  <c r="KF10" i="21"/>
  <c r="KE10" i="21"/>
  <c r="KD10" i="21"/>
  <c r="KC10" i="21"/>
  <c r="KA10" i="21"/>
  <c r="JZ10" i="21"/>
  <c r="JY6" i="21"/>
  <c r="JW10" i="21"/>
  <c r="JV10" i="21"/>
  <c r="JU10" i="21"/>
  <c r="JT10" i="21"/>
  <c r="JS10" i="21"/>
  <c r="JR10" i="21"/>
  <c r="JO10" i="21"/>
  <c r="JP10" i="21"/>
  <c r="D6" i="21"/>
  <c r="D7" i="21"/>
  <c r="D8" i="21"/>
  <c r="D9" i="21"/>
  <c r="JQ10" i="21"/>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K6" i="22"/>
  <c r="AJ6" i="22"/>
  <c r="AI6" i="22"/>
  <c r="AH6" i="22"/>
  <c r="AF6" i="22"/>
  <c r="AE6" i="22"/>
  <c r="AD6" i="22"/>
  <c r="JM4" i="51" l="1"/>
  <c r="JB6" i="21" l="1"/>
  <c r="LX6" i="21" l="1"/>
  <c r="LW6" i="21"/>
  <c r="LU6" i="21"/>
  <c r="LT6" i="21"/>
  <c r="LM6" i="21"/>
  <c r="LL6" i="21"/>
  <c r="LJ6" i="21"/>
  <c r="LI6" i="21"/>
  <c r="LB6" i="21"/>
  <c r="LA6" i="21"/>
  <c r="KY6" i="21"/>
  <c r="KX6" i="21"/>
  <c r="KQ6" i="21"/>
  <c r="KP6" i="21"/>
  <c r="KN6" i="21"/>
  <c r="KM6" i="21"/>
  <c r="KF6" i="21"/>
  <c r="KE6" i="21"/>
  <c r="KC6" i="21"/>
  <c r="KB6" i="21"/>
  <c r="JR6" i="21"/>
  <c r="JQ6" i="21"/>
  <c r="JM6" i="21"/>
  <c r="B2" i="51" l="1"/>
  <c r="JT4" i="51"/>
  <c r="KC5" i="51"/>
  <c r="KB5" i="51"/>
  <c r="JZ5" i="51"/>
  <c r="JY5" i="51"/>
  <c r="KE2" i="51"/>
  <c r="C4" i="51"/>
  <c r="JI3" i="51"/>
  <c r="C3" i="51"/>
  <c r="JN3" i="51" l="1"/>
  <c r="JN7" i="51" s="1"/>
  <c r="F2" i="51"/>
  <c r="IY2" i="51"/>
  <c r="IZ2" i="51"/>
  <c r="JK6" i="21" l="1"/>
  <c r="JI6" i="21"/>
  <c r="C3" i="21"/>
  <c r="C4" i="21"/>
  <c r="C9" i="22"/>
  <c r="JJ6" i="21" l="1"/>
  <c r="LV6" i="21" l="1"/>
  <c r="JO6" i="21"/>
  <c r="JD6" i="21" l="1"/>
  <c r="L6" i="22"/>
  <c r="L7" i="22"/>
  <c r="IW3" i="21" l="1"/>
  <c r="MG6" i="21" l="1"/>
  <c r="MF6" i="21"/>
  <c r="LZ6" i="21"/>
  <c r="LY6" i="21"/>
  <c r="LS6" i="21"/>
  <c r="LR6" i="21"/>
  <c r="LP6" i="21"/>
  <c r="LO6" i="21"/>
  <c r="LN6" i="21"/>
  <c r="LK6" i="21"/>
  <c r="LH6" i="21"/>
  <c r="LG6" i="21"/>
  <c r="LE6" i="21"/>
  <c r="LD6" i="21"/>
  <c r="LC6" i="21"/>
  <c r="KZ6" i="21"/>
  <c r="KW6" i="21"/>
  <c r="KV6" i="21"/>
  <c r="KT6" i="21"/>
  <c r="KS6" i="21"/>
  <c r="KR6" i="21"/>
  <c r="KO6" i="21"/>
  <c r="KL6" i="21"/>
  <c r="KK6" i="21"/>
  <c r="KI6" i="21"/>
  <c r="KH6" i="21"/>
  <c r="KG6" i="21"/>
  <c r="KD6" i="21"/>
  <c r="KA6" i="21"/>
  <c r="JZ6" i="21"/>
  <c r="JX6" i="21"/>
  <c r="JW6" i="21"/>
  <c r="JV6" i="21"/>
  <c r="JS6" i="21"/>
  <c r="JU6" i="21"/>
  <c r="JT6" i="21"/>
  <c r="JP6" i="21"/>
  <c r="JN6" i="21"/>
  <c r="MA6" i="21"/>
  <c r="JG6" i="21"/>
  <c r="JE6" i="21"/>
  <c r="JL6" i="21" l="1"/>
  <c r="L13" i="22"/>
  <c r="K17" i="3"/>
  <c r="L8" i="22"/>
  <c r="L9" i="22"/>
  <c r="L10" i="22"/>
  <c r="L11" i="22"/>
  <c r="Z6" i="22" l="1"/>
  <c r="T5" i="3"/>
  <c r="AO5" i="3"/>
  <c r="AT5" i="24"/>
  <c r="JO7" i="51" l="1"/>
  <c r="JO7" i="52"/>
  <c r="AP5" i="3"/>
  <c r="JC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I64" authorId="0" shapeId="0" xr:uid="{00000000-0006-0000-0200-000001000000}">
      <text>
        <r>
          <rPr>
            <b/>
            <sz val="9"/>
            <color indexed="81"/>
            <rFont val="Tahoma"/>
            <family val="2"/>
          </rPr>
          <t>Jenny Smith:</t>
        </r>
        <r>
          <rPr>
            <sz val="9"/>
            <color indexed="81"/>
            <rFont val="Tahoma"/>
            <family val="2"/>
          </rPr>
          <t xml:space="preserve">
Ratio = 
height of lead strips/distance between lead strips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D28" authorId="0" shapeId="0" xr:uid="{00000000-0006-0000-0300-000001000000}">
      <text>
        <r>
          <rPr>
            <sz val="9"/>
            <color indexed="81"/>
            <rFont val="Tahoma"/>
            <family val="2"/>
          </rPr>
          <t xml:space="preserve">As opposed to where the Parent organisation is based.
Note that this information is collected to check geographical coverage of the survey only. It is not usual to publish dose information by country or geographical region but if this is done then regions with few hospitals will be amalgamated with an appropriate region to prevent identification of specific hospitals.  </t>
        </r>
      </text>
    </comment>
    <comment ref="D29" authorId="0" shapeId="0" xr:uid="{00000000-0006-0000-0300-000002000000}">
      <text>
        <r>
          <rPr>
            <sz val="9"/>
            <color indexed="81"/>
            <rFont val="Tahoma"/>
            <family val="2"/>
          </rPr>
          <t>If for reasons such as information governance you do not wish to enter the name of a specific hospital or clinic, please enter a code or pseudonym instead, making it clear that this is what you are doing. It is important for us to know the number of different hospitals that have contributed to each exam data set as this is one of the criteria for acceptance as a potential NDRL.
Note that the results of the survey will be anonymised so that it will not be possible to identify which hospitals contributed to which exam data sets or results. Please contact me if you wish to discuss this with me.</t>
        </r>
      </text>
    </comment>
    <comment ref="C66" authorId="0" shapeId="0" xr:uid="{00000000-0006-0000-0300-000003000000}">
      <text>
        <r>
          <rPr>
            <sz val="9"/>
            <color indexed="81"/>
            <rFont val="Tahoma"/>
            <family val="2"/>
          </rPr>
          <t>If the physical requirements for sample group members are one of the examples given below please indicate this in your responses to those options. If different, enter details in the comments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C21" authorId="0" shapeId="0" xr:uid="{00000000-0006-0000-0400-000001000000}">
      <text>
        <r>
          <rPr>
            <sz val="9"/>
            <color indexed="81"/>
            <rFont val="Tahoma"/>
            <family val="2"/>
          </rPr>
          <t xml:space="preserve">
This is to be able to check if the same MPE or MP group were responsible for a significant fraction of the radiology systems whose median/mean dose values may be used to determine a proposed NDRL value. </t>
        </r>
      </text>
    </comment>
    <comment ref="C34" authorId="0" shapeId="0" xr:uid="{00000000-0006-0000-0400-000002000000}">
      <text>
        <r>
          <rPr>
            <sz val="9"/>
            <color indexed="81"/>
            <rFont val="Tahoma"/>
            <family val="2"/>
          </rPr>
          <t xml:space="preserve">If ratio:  Traceable DAP meter reading/System DAP meter reading
If percentage difference:
 (System DAP meter reading - Traceable DAP meter reading) x 100
  /Traceable DAP meter reading
If possible take an average of low, medium and high dose rate measurements
</t>
        </r>
      </text>
    </comment>
    <comment ref="C48" authorId="0" shapeId="0" xr:uid="{00000000-0006-0000-0400-000003000000}">
      <text>
        <r>
          <rPr>
            <sz val="9"/>
            <color indexed="81"/>
            <rFont val="Tahoma"/>
            <family val="2"/>
          </rPr>
          <t>Ratio = height of lead strips/
distance between lead strips</t>
        </r>
      </text>
    </comment>
    <comment ref="C58" authorId="0" shapeId="0" xr:uid="{00000000-0006-0000-0400-000004000000}">
      <text>
        <r>
          <rPr>
            <sz val="9"/>
            <color indexed="81"/>
            <rFont val="Tahoma"/>
            <family val="2"/>
          </rPr>
          <t>Ratio = height of lead strips/
distance between lead strips</t>
        </r>
      </text>
    </comment>
    <comment ref="C68" authorId="0" shapeId="0" xr:uid="{00000000-0006-0000-0400-000005000000}">
      <text>
        <r>
          <rPr>
            <sz val="9"/>
            <color indexed="81"/>
            <rFont val="Tahoma"/>
            <family val="2"/>
          </rPr>
          <t>Ratio = height of lead strips/
distance between lead strips</t>
        </r>
      </text>
    </comment>
    <comment ref="C78" authorId="0" shapeId="0" xr:uid="{00000000-0006-0000-0400-000006000000}">
      <text>
        <r>
          <rPr>
            <sz val="9"/>
            <color indexed="81"/>
            <rFont val="Tahoma"/>
            <family val="2"/>
          </rPr>
          <t>Ratio = height of lead strips/
distance between lead strips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P5" authorId="0" shapeId="0" xr:uid="{00000000-0006-0000-0500-000001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AA5" authorId="0" shapeId="0" xr:uid="{00000000-0006-0000-0500-000002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AL5" authorId="0" shapeId="0" xr:uid="{00000000-0006-0000-0500-000003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AW5" authorId="0" shapeId="0" xr:uid="{00000000-0006-0000-0500-000004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H5" authorId="0" shapeId="0" xr:uid="{00000000-0006-0000-0500-000005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S5" authorId="0" shapeId="0" xr:uid="{00000000-0006-0000-0500-000006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D5" authorId="0" shapeId="0" xr:uid="{0CFE7A3B-E6F9-4CB0-B1C8-4730B5F47976}">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O5" authorId="0" shapeId="0" xr:uid="{2FC0ACBE-9D47-4A95-AD68-AECBE251B5F2}">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Z5" authorId="0" shapeId="0" xr:uid="{7C037331-3C64-4430-855E-8616A5108BAF}">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K5" authorId="0" shapeId="0" xr:uid="{5554D3AD-1C5A-4BC6-8E8A-F70BC9B7D1D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V5" authorId="0" shapeId="0" xr:uid="{B3AEAA78-8ACB-4BBC-BC72-ADF346CE4F4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G5" authorId="0" shapeId="0" xr:uid="{8EA5BE76-CD7A-483E-AD94-273DCD89BF0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R5" authorId="0" shapeId="0" xr:uid="{2403EDA5-CFFB-4E86-8C22-9ED06DE56CD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C5" authorId="0" shapeId="0" xr:uid="{70BD54B8-FB8E-4AF9-9251-290490B2FB7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N5" authorId="0" shapeId="0" xr:uid="{13CFF097-4CE8-4D3B-A4A4-C397B5B0103B}">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Y5" authorId="0" shapeId="0" xr:uid="{41E59A25-A4E2-4AF4-B78A-374A47877E69}">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J5" authorId="0" shapeId="0" xr:uid="{356AC891-A142-401A-B634-449870AE748C}">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U5" authorId="0" shapeId="0" xr:uid="{131D71F3-5618-45F0-88B6-F744220FAE16}">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F5" authorId="0" shapeId="0" xr:uid="{3CDFA61C-CBE6-467D-9D9F-2B78CB57A811}">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Q5" authorId="0" shapeId="0" xr:uid="{C5CD13E9-902B-42B2-B3B3-72F1868A11D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H5" authorId="0" shapeId="0" xr:uid="{DCC91208-84A5-4FB6-97EC-676A88009DB3}">
      <text>
        <r>
          <rPr>
            <b/>
            <sz val="9"/>
            <color indexed="81"/>
            <rFont val="Tahoma"/>
            <family val="2"/>
          </rPr>
          <t>Weight data is most important for smaller groups (&lt; 20 patients).</t>
        </r>
      </text>
    </comment>
    <comment ref="AP5" authorId="0" shapeId="0" xr:uid="{00000000-0006-0000-1F00-000001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A5" authorId="0" shapeId="0" xr:uid="{00000000-0006-0000-1F00-000002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L5" authorId="0" shapeId="0" xr:uid="{00000000-0006-0000-1F00-000003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W5" authorId="0" shapeId="0" xr:uid="{00000000-0006-0000-1F00-000004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H5" authorId="0" shapeId="0" xr:uid="{00000000-0006-0000-1F00-000005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S5" authorId="0" shapeId="0" xr:uid="{00000000-0006-0000-1F00-00000600000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D5" authorId="0" shapeId="0" xr:uid="{D2F2B689-7F27-4346-AA83-73AD36490837}">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O5" authorId="0" shapeId="0" xr:uid="{F5AF0099-B426-4CAC-BE38-C4555268BEFC}">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Z5" authorId="0" shapeId="0" xr:uid="{71DB7612-FD9A-4052-8B08-47E1B6E92046}">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K5" authorId="0" shapeId="0" xr:uid="{A5FA6546-FDA6-481A-B3B1-2D4D358F1539}">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V5" authorId="0" shapeId="0" xr:uid="{83344D07-5B53-40C8-923B-CB19F96E4771}">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G5" authorId="0" shapeId="0" xr:uid="{F9D9EBFD-FD8E-4BF5-A4F5-304C42294281}">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R5" authorId="0" shapeId="0" xr:uid="{999183AE-B00F-4123-89E9-86249CC2B477}">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C5" authorId="0" shapeId="0" xr:uid="{F7EF9152-378F-4F58-A3D4-1305FCA26081}">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N5" authorId="0" shapeId="0" xr:uid="{204374A9-5442-44DA-88F0-45F56A0EA4C7}">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Y5" authorId="0" shapeId="0" xr:uid="{80B2EBB4-B516-43D1-817E-241FD5AA3F1F}">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J5" authorId="0" shapeId="0" xr:uid="{1E16CDF7-3A7F-45D2-A417-7B2D3988636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U5" authorId="0" shapeId="0" xr:uid="{850F58C0-96AF-4C22-9D70-A021D347DFE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F5" authorId="0" shapeId="0" xr:uid="{E52A8A2E-0BAA-418C-A522-E217FE817D95}">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Q5" authorId="0" shapeId="0" xr:uid="{863968DD-A0B9-4F1B-881E-FFDFFD6FE29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Jenny Smith</author>
  </authors>
  <commentList>
    <comment ref="H5" authorId="0" shapeId="0" xr:uid="{BC629E00-00F6-4A21-8451-EC859BB1F906}">
      <text>
        <r>
          <rPr>
            <b/>
            <sz val="9"/>
            <color indexed="81"/>
            <rFont val="Tahoma"/>
            <family val="2"/>
          </rPr>
          <t>Weight data is most important for smaller groups (&lt; 20 patients).</t>
        </r>
      </text>
    </comment>
    <comment ref="AP5" authorId="0" shapeId="0" xr:uid="{D9C2B26B-A343-4CFC-91B8-DEB1FACAD95F}">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A5" authorId="0" shapeId="0" xr:uid="{8B340FBA-0870-4EF2-8972-5C8D94AC7E34}">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L5" authorId="0" shapeId="0" xr:uid="{A2A9C37B-93B0-4EE2-AABF-E1596DB828CE}">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BW5" authorId="0" shapeId="0" xr:uid="{22BBFE7B-D9DF-4985-976D-BC943CF7629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H5" authorId="0" shapeId="0" xr:uid="{1BC5BE7F-C008-4784-ABFD-72D6BAE1C79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CS5" authorId="0" shapeId="0" xr:uid="{6DB9A283-54D7-4A59-9E56-AAAA21DC90FE}">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D5" authorId="0" shapeId="0" xr:uid="{899CA55E-377C-4FB1-965C-DC4F0561579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O5" authorId="0" shapeId="0" xr:uid="{6DD11ED3-4EF9-4C1D-B9A6-A684313EB595}">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DZ5" authorId="0" shapeId="0" xr:uid="{5E577A0F-F863-4164-9123-7CDC57A5D61C}">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K5" authorId="0" shapeId="0" xr:uid="{A3EDCF6B-A77C-4E74-A0C8-CCC1CEE0B823}">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EV5" authorId="0" shapeId="0" xr:uid="{A33452B4-B4F2-42F5-BB53-CB2158DE283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G5" authorId="0" shapeId="0" xr:uid="{A2B27F0A-CCB1-4E88-B1E9-3EF0A93D6BDE}">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FR5" authorId="0" shapeId="0" xr:uid="{0EB43BED-86F2-497A-BA2F-DB09D0777596}">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C5" authorId="0" shapeId="0" xr:uid="{D71CFD8C-7B3A-4B64-8116-7C938B335A9D}">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N5" authorId="0" shapeId="0" xr:uid="{F3A09103-AA29-41C7-B542-4E2F60458BBC}">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GY5" authorId="0" shapeId="0" xr:uid="{42D922E7-5868-4A82-B206-0434D4D47FE9}">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J5" authorId="0" shapeId="0" xr:uid="{158AED1F-BF0F-4F06-BB8A-EBD1B98585AA}">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HU5" authorId="0" shapeId="0" xr:uid="{FB689198-1630-4BBA-B81A-6CE6B5604B2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F5" authorId="0" shapeId="0" xr:uid="{19066533-6AB4-4BBE-B95F-566C3AA79BC0}">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 ref="IQ5" authorId="0" shapeId="0" xr:uid="{F6573D7A-A4B3-4B15-B87B-97193F974DD8}">
      <text>
        <r>
          <rPr>
            <sz val="9"/>
            <color indexed="81"/>
            <rFont val="Tahoma"/>
            <family val="2"/>
          </rPr>
          <t>Entries in this column are not expected when AEC used.
Note that this entry is for current x time in units of milliAmps per second. 
If the entry is calculated by combining current and time records please ensure that units are corrected as necessary, e.g. that exposure times measured in millisecond are converted into seconds by multiplying by 0.001.</t>
        </r>
      </text>
    </comment>
  </commentList>
</comments>
</file>

<file path=xl/sharedStrings.xml><?xml version="1.0" encoding="utf-8"?>
<sst xmlns="http://schemas.openxmlformats.org/spreadsheetml/2006/main" count="6801" uniqueCount="2967">
  <si>
    <t>Unknown</t>
  </si>
  <si>
    <t>Yes</t>
  </si>
  <si>
    <t>No</t>
  </si>
  <si>
    <t>Primary Contact:</t>
  </si>
  <si>
    <t>Second Contact:</t>
  </si>
  <si>
    <t xml:space="preserve">Name* </t>
  </si>
  <si>
    <t xml:space="preserve">telephone* </t>
  </si>
  <si>
    <t xml:space="preserve">email* </t>
  </si>
  <si>
    <t xml:space="preserve">email  </t>
  </si>
  <si>
    <t xml:space="preserve">Name  </t>
  </si>
  <si>
    <t xml:space="preserve">telephone  </t>
  </si>
  <si>
    <t>Automatic Exposure Control used?</t>
  </si>
  <si>
    <t xml:space="preserve">Jenny.Smith@phe.gov.uk
</t>
  </si>
  <si>
    <t xml:space="preserve">MedicalRadiationDoses@phe.gov.uk
</t>
  </si>
  <si>
    <t>Please email the completed spread sheet(s) and any other documents to:-</t>
  </si>
  <si>
    <t xml:space="preserve">Participants who wish to password protect emailed documents are asked to contact:- </t>
  </si>
  <si>
    <t>Third Contact:</t>
  </si>
  <si>
    <t>Forth Contact:</t>
  </si>
  <si>
    <t xml:space="preserve">Contact Information </t>
  </si>
  <si>
    <t>Sex</t>
  </si>
  <si>
    <t>England</t>
  </si>
  <si>
    <t>Other</t>
  </si>
  <si>
    <t>Yes: used for selected exposures</t>
  </si>
  <si>
    <t>Hospital Name*:</t>
  </si>
  <si>
    <t>Contact e-mail*:</t>
  </si>
  <si>
    <t>Sector*:</t>
  </si>
  <si>
    <t>Local Radiology System ID*:</t>
  </si>
  <si>
    <t>Hospital info 1:  (Hospital type)</t>
  </si>
  <si>
    <t>Hospital info 2:  (catchment population)</t>
  </si>
  <si>
    <t>Hospital info 3: (number of beds)</t>
  </si>
  <si>
    <t>Hospital address</t>
  </si>
  <si>
    <t>Country</t>
  </si>
  <si>
    <t>NHS trust or Parent Organisation</t>
  </si>
  <si>
    <t>IHCP</t>
  </si>
  <si>
    <t>Org Code</t>
  </si>
  <si>
    <t>Provider Name</t>
  </si>
  <si>
    <t>REM</t>
  </si>
  <si>
    <t>RCF</t>
  </si>
  <si>
    <t>RBS</t>
  </si>
  <si>
    <t>RFF</t>
  </si>
  <si>
    <t>RXL</t>
  </si>
  <si>
    <t>RMC</t>
  </si>
  <si>
    <t>RAE</t>
  </si>
  <si>
    <t>RWY</t>
  </si>
  <si>
    <t>RLN</t>
  </si>
  <si>
    <t>RJR</t>
  </si>
  <si>
    <t>RXP</t>
  </si>
  <si>
    <t>RP5</t>
  </si>
  <si>
    <t>RJN</t>
  </si>
  <si>
    <t>RXR</t>
  </si>
  <si>
    <t>RR7</t>
  </si>
  <si>
    <t>RCD</t>
  </si>
  <si>
    <t>RWA</t>
  </si>
  <si>
    <t>RXN</t>
  </si>
  <si>
    <t>RR8</t>
  </si>
  <si>
    <t>RBQ</t>
  </si>
  <si>
    <t>REP</t>
  </si>
  <si>
    <t>RBT</t>
  </si>
  <si>
    <t>RXF</t>
  </si>
  <si>
    <t>RNL</t>
  </si>
  <si>
    <t>RVW</t>
  </si>
  <si>
    <t>RJL</t>
  </si>
  <si>
    <t>RX4</t>
  </si>
  <si>
    <t>RTF</t>
  </si>
  <si>
    <t>RW6</t>
  </si>
  <si>
    <t>RQ6</t>
  </si>
  <si>
    <t>RM3</t>
  </si>
  <si>
    <t>RCU</t>
  </si>
  <si>
    <t>RHQ</t>
  </si>
  <si>
    <t>RTR</t>
  </si>
  <si>
    <t>RE9</t>
  </si>
  <si>
    <t>RVY</t>
  </si>
  <si>
    <t>RBN</t>
  </si>
  <si>
    <t>RWJ</t>
  </si>
  <si>
    <t>RMP</t>
  </si>
  <si>
    <t>RBV</t>
  </si>
  <si>
    <t>REN</t>
  </si>
  <si>
    <t>RTD</t>
  </si>
  <si>
    <t>RFR</t>
  </si>
  <si>
    <t>RET</t>
  </si>
  <si>
    <t>RTX</t>
  </si>
  <si>
    <t>RWW</t>
  </si>
  <si>
    <t>RBL</t>
  </si>
  <si>
    <t>RRF</t>
  </si>
  <si>
    <t>RCB</t>
  </si>
  <si>
    <t>RDD</t>
  </si>
  <si>
    <t>RC1</t>
  </si>
  <si>
    <t>RQ3</t>
  </si>
  <si>
    <t>RJF</t>
  </si>
  <si>
    <t>RGT</t>
  </si>
  <si>
    <t>RT1</t>
  </si>
  <si>
    <t>RFS</t>
  </si>
  <si>
    <t>RDE</t>
  </si>
  <si>
    <t>RTG</t>
  </si>
  <si>
    <t>RWH</t>
  </si>
  <si>
    <t>RLT</t>
  </si>
  <si>
    <t>RR1</t>
  </si>
  <si>
    <t>RY4</t>
  </si>
  <si>
    <t>RGQ</t>
  </si>
  <si>
    <t>RGP</t>
  </si>
  <si>
    <t>RNQ</t>
  </si>
  <si>
    <t>RC9</t>
  </si>
  <si>
    <t>RQ8</t>
  </si>
  <si>
    <t>RD8</t>
  </si>
  <si>
    <t>RM1</t>
  </si>
  <si>
    <t>RNS</t>
  </si>
  <si>
    <t>RX1</t>
  </si>
  <si>
    <t>RGM</t>
  </si>
  <si>
    <t>RGN</t>
  </si>
  <si>
    <t>RXK</t>
  </si>
  <si>
    <t>RK5</t>
  </si>
  <si>
    <t>RXW</t>
  </si>
  <si>
    <t>RJC</t>
  </si>
  <si>
    <t>RAJ</t>
  </si>
  <si>
    <t>RNA</t>
  </si>
  <si>
    <t>RQW</t>
  </si>
  <si>
    <t>RCX</t>
  </si>
  <si>
    <t>RL1</t>
  </si>
  <si>
    <t>RRJ</t>
  </si>
  <si>
    <t>RL4</t>
  </si>
  <si>
    <t>RWD</t>
  </si>
  <si>
    <t>RRK</t>
  </si>
  <si>
    <t>RKB</t>
  </si>
  <si>
    <t>RWE</t>
  </si>
  <si>
    <t>RJE</t>
  </si>
  <si>
    <t>RBK</t>
  </si>
  <si>
    <t>RWG</t>
  </si>
  <si>
    <t>RGR</t>
  </si>
  <si>
    <t>RWP</t>
  </si>
  <si>
    <t>RLQ</t>
  </si>
  <si>
    <t>RF4</t>
  </si>
  <si>
    <t>R1H</t>
  </si>
  <si>
    <t>RQM</t>
  </si>
  <si>
    <t>RJ6</t>
  </si>
  <si>
    <t>RVR</t>
  </si>
  <si>
    <t>RP4</t>
  </si>
  <si>
    <t>RJ1</t>
  </si>
  <si>
    <t>RQX</t>
  </si>
  <si>
    <t>RYJ</t>
  </si>
  <si>
    <t>RJZ</t>
  </si>
  <si>
    <t>RAX</t>
  </si>
  <si>
    <t>RJ2</t>
  </si>
  <si>
    <t>R1K</t>
  </si>
  <si>
    <t>RP6</t>
  </si>
  <si>
    <t>RAP</t>
  </si>
  <si>
    <t>RT3</t>
  </si>
  <si>
    <t>RAL</t>
  </si>
  <si>
    <t>RAN</t>
  </si>
  <si>
    <t>RV5</t>
  </si>
  <si>
    <t>RJ7</t>
  </si>
  <si>
    <t>RAS</t>
  </si>
  <si>
    <t>RPY</t>
  </si>
  <si>
    <t>RKE</t>
  </si>
  <si>
    <t>RRV</t>
  </si>
  <si>
    <t>RTK</t>
  </si>
  <si>
    <t>RXH</t>
  </si>
  <si>
    <t>RXQ</t>
  </si>
  <si>
    <t>RN7</t>
  </si>
  <si>
    <t>RBD</t>
  </si>
  <si>
    <t>RDY</t>
  </si>
  <si>
    <t>RVV</t>
  </si>
  <si>
    <t>RXC</t>
  </si>
  <si>
    <t>RDU</t>
  </si>
  <si>
    <t>RTE</t>
  </si>
  <si>
    <t>RN3</t>
  </si>
  <si>
    <t>RN5</t>
  </si>
  <si>
    <t>R1F</t>
  </si>
  <si>
    <t>RWF</t>
  </si>
  <si>
    <t>RPA</t>
  </si>
  <si>
    <t>RVJ</t>
  </si>
  <si>
    <t>RBZ</t>
  </si>
  <si>
    <t>RTH</t>
  </si>
  <si>
    <t>RK9</t>
  </si>
  <si>
    <t>RD3</t>
  </si>
  <si>
    <t>RHU</t>
  </si>
  <si>
    <t>RPC</t>
  </si>
  <si>
    <t>RHW</t>
  </si>
  <si>
    <t>REF</t>
  </si>
  <si>
    <t>RH8</t>
  </si>
  <si>
    <t>RA2</t>
  </si>
  <si>
    <t>RD1</t>
  </si>
  <si>
    <t>RNZ</t>
  </si>
  <si>
    <t>RA9</t>
  </si>
  <si>
    <t>RW1</t>
  </si>
  <si>
    <t>RTP</t>
  </si>
  <si>
    <t>RDR</t>
  </si>
  <si>
    <t>RBA</t>
  </si>
  <si>
    <t>RDZ</t>
  </si>
  <si>
    <t>RHM</t>
  </si>
  <si>
    <t>RA7</t>
  </si>
  <si>
    <t>RYR</t>
  </si>
  <si>
    <t>RA3</t>
  </si>
  <si>
    <t>RA4</t>
  </si>
  <si>
    <t>NT9</t>
  </si>
  <si>
    <t>Alliance Medical</t>
  </si>
  <si>
    <t>NT4</t>
  </si>
  <si>
    <t xml:space="preserve">BMI Healthcare </t>
  </si>
  <si>
    <t>NTP</t>
  </si>
  <si>
    <t>Care UK</t>
  </si>
  <si>
    <t>NV3</t>
  </si>
  <si>
    <t>Circle</t>
  </si>
  <si>
    <t>AC7</t>
  </si>
  <si>
    <t>NBM</t>
  </si>
  <si>
    <t>Direct Medical Imaging Ltd</t>
  </si>
  <si>
    <t>NV1</t>
  </si>
  <si>
    <t>InHealth Group Limited</t>
  </si>
  <si>
    <t>NT2</t>
  </si>
  <si>
    <t>Nuffield Health</t>
  </si>
  <si>
    <t>NEF</t>
  </si>
  <si>
    <t>Peninsula Ultrasound Limited</t>
  </si>
  <si>
    <t>NPP</t>
  </si>
  <si>
    <t>Prime Diagnostics Limited</t>
  </si>
  <si>
    <t>NVC</t>
  </si>
  <si>
    <t>Ramsay Healthcare UK Operations Limited</t>
  </si>
  <si>
    <t>NT3</t>
  </si>
  <si>
    <t>Spire Healthcare</t>
  </si>
  <si>
    <t>NDA</t>
  </si>
  <si>
    <t>Virgin Care Services Ltd</t>
  </si>
  <si>
    <t>Not applicable</t>
  </si>
  <si>
    <t>Automatic Exposure Control available?</t>
  </si>
  <si>
    <t>No: not used on this device</t>
  </si>
  <si>
    <t>Manufacturer:</t>
  </si>
  <si>
    <t>Model:</t>
  </si>
  <si>
    <t xml:space="preserve">Number of Detectors used with this system: </t>
  </si>
  <si>
    <t>Table</t>
  </si>
  <si>
    <t>Present? Yes/No</t>
  </si>
  <si>
    <t>Vibrating? Yes/No</t>
  </si>
  <si>
    <t xml:space="preserve">Detector 1 </t>
  </si>
  <si>
    <t>Local ID:</t>
  </si>
  <si>
    <t>Size: length (cm)</t>
  </si>
  <si>
    <t xml:space="preserve">Size:  width (cm) </t>
  </si>
  <si>
    <t>Detector 2</t>
  </si>
  <si>
    <t>For use by PHE staff only: Organisational Information: Hospital/Clinic</t>
  </si>
  <si>
    <t>DAP units</t>
  </si>
  <si>
    <t>Responsible MPE or RPA or MP group</t>
  </si>
  <si>
    <t>X-ray Gen: Manufacturer:</t>
  </si>
  <si>
    <t>X-ray Gen: Model</t>
  </si>
  <si>
    <t>DAP meter: built in?</t>
  </si>
  <si>
    <t>DAP meter: physical or digital?</t>
  </si>
  <si>
    <t>Table top: Al equivalence, mm Al</t>
  </si>
  <si>
    <t>Name or ID</t>
  </si>
  <si>
    <t xml:space="preserve"> width (cm) </t>
  </si>
  <si>
    <t xml:space="preserve"> length (cm)</t>
  </si>
  <si>
    <t>Examinations list</t>
  </si>
  <si>
    <t>Date of last tube replacement</t>
  </si>
  <si>
    <t>Available? Yes/No</t>
  </si>
  <si>
    <t>Anti-scatter Grid used?:</t>
  </si>
  <si>
    <t xml:space="preserve">Very Useful Information </t>
  </si>
  <si>
    <t>Focus- detector distance:</t>
  </si>
  <si>
    <t>Organisational Information</t>
  </si>
  <si>
    <t>Contact Information</t>
  </si>
  <si>
    <t>Region Code</t>
  </si>
  <si>
    <t>-</t>
  </si>
  <si>
    <t>PHE Added Organisational information</t>
  </si>
  <si>
    <t>PHE Support Information: Drop down list contents</t>
  </si>
  <si>
    <r>
      <t>Gy x cm</t>
    </r>
    <r>
      <rPr>
        <vertAlign val="superscript"/>
        <sz val="11"/>
        <color indexed="8"/>
        <rFont val="Calibri"/>
        <family val="2"/>
      </rPr>
      <t xml:space="preserve">2   </t>
    </r>
    <r>
      <rPr>
        <sz val="11"/>
        <color indexed="8"/>
        <rFont val="Calibri"/>
        <family val="2"/>
      </rPr>
      <t xml:space="preserve">(or shown as  GYCM2) </t>
    </r>
  </si>
  <si>
    <r>
      <t>dGy x cm</t>
    </r>
    <r>
      <rPr>
        <vertAlign val="superscript"/>
        <sz val="11"/>
        <color indexed="8"/>
        <rFont val="Calibri"/>
        <family val="2"/>
      </rPr>
      <t xml:space="preserve">2 </t>
    </r>
    <r>
      <rPr>
        <sz val="11"/>
        <color theme="1"/>
        <rFont val="Calibri"/>
        <family val="2"/>
        <scheme val="minor"/>
      </rPr>
      <t>(or shown as DGYCM2)</t>
    </r>
  </si>
  <si>
    <r>
      <t>cGy x cm</t>
    </r>
    <r>
      <rPr>
        <vertAlign val="superscript"/>
        <sz val="11"/>
        <color indexed="8"/>
        <rFont val="Calibri"/>
        <family val="2"/>
      </rPr>
      <t xml:space="preserve">2 </t>
    </r>
    <r>
      <rPr>
        <sz val="11"/>
        <color theme="1"/>
        <rFont val="Calibri"/>
        <family val="2"/>
        <scheme val="minor"/>
      </rPr>
      <t xml:space="preserve">(or shown as CGYCM2) </t>
    </r>
  </si>
  <si>
    <r>
      <t>mGy x cm</t>
    </r>
    <r>
      <rPr>
        <vertAlign val="superscript"/>
        <sz val="11"/>
        <color indexed="8"/>
        <rFont val="Calibri"/>
        <family val="2"/>
      </rPr>
      <t>2</t>
    </r>
    <r>
      <rPr>
        <sz val="11"/>
        <color theme="1"/>
        <rFont val="Calibri"/>
        <family val="2"/>
        <scheme val="minor"/>
      </rPr>
      <t xml:space="preserve"> (or shown as MGYCM2) </t>
    </r>
  </si>
  <si>
    <r>
      <t>dGy x m</t>
    </r>
    <r>
      <rPr>
        <vertAlign val="superscript"/>
        <sz val="11"/>
        <color indexed="8"/>
        <rFont val="Calibri"/>
        <family val="2"/>
      </rPr>
      <t>2</t>
    </r>
    <r>
      <rPr>
        <sz val="11"/>
        <color theme="1"/>
        <rFont val="Calibri"/>
        <family val="2"/>
        <scheme val="minor"/>
      </rPr>
      <t xml:space="preserve"> (or shown as DGYM2)</t>
    </r>
  </si>
  <si>
    <r>
      <t>cGy x m</t>
    </r>
    <r>
      <rPr>
        <vertAlign val="superscript"/>
        <sz val="11"/>
        <color indexed="8"/>
        <rFont val="Calibri"/>
        <family val="2"/>
      </rPr>
      <t>2</t>
    </r>
    <r>
      <rPr>
        <sz val="11"/>
        <color theme="1"/>
        <rFont val="Calibri"/>
        <family val="2"/>
        <scheme val="minor"/>
      </rPr>
      <t xml:space="preserve"> (or shown as CGYM2)</t>
    </r>
  </si>
  <si>
    <r>
      <t>µGy x m</t>
    </r>
    <r>
      <rPr>
        <vertAlign val="superscript"/>
        <sz val="11"/>
        <color indexed="8"/>
        <rFont val="Calibri"/>
        <family val="2"/>
      </rPr>
      <t>2</t>
    </r>
    <r>
      <rPr>
        <sz val="11"/>
        <color theme="1"/>
        <rFont val="Calibri"/>
        <family val="2"/>
        <scheme val="minor"/>
      </rPr>
      <t xml:space="preserve"> (or shown as  µGYM2)</t>
    </r>
  </si>
  <si>
    <r>
      <t>µGy x cm</t>
    </r>
    <r>
      <rPr>
        <vertAlign val="superscript"/>
        <sz val="11"/>
        <color indexed="8"/>
        <rFont val="Calibri"/>
        <family val="2"/>
      </rPr>
      <t>2</t>
    </r>
    <r>
      <rPr>
        <sz val="11"/>
        <color theme="1"/>
        <rFont val="Calibri"/>
        <family val="2"/>
        <scheme val="minor"/>
      </rPr>
      <t xml:space="preserve"> (or shown as µGYCM2)</t>
    </r>
  </si>
  <si>
    <t xml:space="preserve">DAP dose Units if entry above is "Other". </t>
  </si>
  <si>
    <t>Detector size:</t>
  </si>
  <si>
    <t>Strips per cm</t>
  </si>
  <si>
    <t>Imaging system: 
DR or CR?</t>
  </si>
  <si>
    <t>DAP measurement</t>
  </si>
  <si>
    <t>Local Radiology System ID*</t>
  </si>
  <si>
    <t>Mobile
 unit?*</t>
  </si>
  <si>
    <t>Is this a mobile unit?*</t>
  </si>
  <si>
    <r>
      <t>Imaging system: DR or CR?*</t>
    </r>
    <r>
      <rPr>
        <b/>
        <sz val="12"/>
        <rFont val="Calibri"/>
        <family val="2"/>
      </rPr>
      <t xml:space="preserve"> </t>
    </r>
  </si>
  <si>
    <t xml:space="preserve"> (drop down list)</t>
  </si>
  <si>
    <t>DAP Measurement</t>
  </si>
  <si>
    <r>
      <t xml:space="preserve">(Drop down list: </t>
    </r>
    <r>
      <rPr>
        <i/>
        <sz val="12"/>
        <rFont val="Calibri"/>
        <family val="2"/>
      </rPr>
      <t>Yes/No)</t>
    </r>
  </si>
  <si>
    <t>Any other information?</t>
  </si>
  <si>
    <t xml:space="preserve">  (dd mmm yyyy)</t>
  </si>
  <si>
    <t xml:space="preserve">Date of last tube replacement  </t>
  </si>
  <si>
    <t>If No, how is DAP measured?</t>
  </si>
  <si>
    <t>("Notes" text box available for longer entries)</t>
  </si>
  <si>
    <t>(drop down list)</t>
  </si>
  <si>
    <t>Average:
 % diff</t>
  </si>
  <si>
    <t xml:space="preserve">DAP dose Units used on this system* </t>
  </si>
  <si>
    <t>DAP: Any other information</t>
  </si>
  <si>
    <t>X-ray Gen: Any other information?</t>
  </si>
  <si>
    <t>Detector 3</t>
  </si>
  <si>
    <t>Detector 4</t>
  </si>
  <si>
    <t>General Information box</t>
  </si>
  <si>
    <t xml:space="preserve">Other </t>
  </si>
  <si>
    <t>More than 1 protocol name entered?
Y/N?</t>
  </si>
  <si>
    <t xml:space="preserve">Patient Position:            </t>
  </si>
  <si>
    <t>Detector in Bucky?</t>
  </si>
  <si>
    <t>No, Detector on bed/table top</t>
  </si>
  <si>
    <t>Total tube filtration,
mmAl</t>
  </si>
  <si>
    <t>Doses adjusted by this factor?</t>
  </si>
  <si>
    <t>Carestream Health</t>
  </si>
  <si>
    <t>GE Healthcare</t>
  </si>
  <si>
    <t>Philips Healthcare</t>
  </si>
  <si>
    <t>Siemens Healthcare</t>
  </si>
  <si>
    <t>Shimadzu Corporation</t>
  </si>
  <si>
    <t>X-ray gen. Manufacturers</t>
  </si>
  <si>
    <t>Detector Manufacturers</t>
  </si>
  <si>
    <t>Fujifilm</t>
  </si>
  <si>
    <t>Patient Position</t>
  </si>
  <si>
    <t>Prone</t>
  </si>
  <si>
    <t>Supine</t>
  </si>
  <si>
    <t>XR Chest (XCHES)</t>
  </si>
  <si>
    <t>Plain chest X-ray (procedure) (399208008)</t>
  </si>
  <si>
    <t>Detector 1</t>
  </si>
  <si>
    <t>Detector List</t>
  </si>
  <si>
    <t>Detector 5</t>
  </si>
  <si>
    <t>Detector 6</t>
  </si>
  <si>
    <t>Detector 7</t>
  </si>
  <si>
    <t>Detector 8</t>
  </si>
  <si>
    <t>Detector 9</t>
  </si>
  <si>
    <t>Detector 10</t>
  </si>
  <si>
    <t>PHE Data management zone: Do not edit!</t>
  </si>
  <si>
    <t>Y</t>
  </si>
  <si>
    <t>Hospital info 3: 
(number of beds)</t>
  </si>
  <si>
    <t>PHE Hospital/Clinic code</t>
  </si>
  <si>
    <t>PHE X-ray System code</t>
  </si>
  <si>
    <t>DID English Hospital codes  [other country hospital codes to be added]</t>
  </si>
  <si>
    <t>Comments on individual dose records</t>
  </si>
  <si>
    <t>M</t>
  </si>
  <si>
    <t>F</t>
  </si>
  <si>
    <t>U</t>
  </si>
  <si>
    <t xml:space="preserve">Select from drop down list  </t>
  </si>
  <si>
    <t>Contact tel.*:</t>
  </si>
  <si>
    <t>DID regional England codes, plus NHS country codes and Independent code</t>
  </si>
  <si>
    <r>
      <t xml:space="preserve">Detectors </t>
    </r>
    <r>
      <rPr>
        <i/>
        <sz val="12"/>
        <rFont val="Calibri"/>
        <family val="2"/>
      </rPr>
      <t>(CR: treat all cassettes as 1 detector; DR: Count all detectors used with system including those shared with other systems)</t>
    </r>
  </si>
  <si>
    <r>
      <t>Manufacturer</t>
    </r>
    <r>
      <rPr>
        <sz val="10"/>
        <rFont val="Calibri"/>
        <family val="2"/>
      </rPr>
      <t>:</t>
    </r>
    <r>
      <rPr>
        <i/>
        <sz val="10"/>
        <rFont val="Calibri"/>
        <family val="2"/>
      </rPr>
      <t xml:space="preserve"> If "Other" enter in "Any other information"</t>
    </r>
  </si>
  <si>
    <t>If more than 4 detector are used with this system either add information to "Notes" text box or copy this part of the table, paste it further down this columns and fill.</t>
  </si>
  <si>
    <t>Will need to add on Hospital codes for other countries…</t>
  </si>
  <si>
    <t>Antiscatter Grid</t>
  </si>
  <si>
    <t xml:space="preserve">Antiscatter Grid </t>
  </si>
  <si>
    <t>PHE Support information: Do not edit!</t>
  </si>
  <si>
    <t>SNOMED-CT Code</t>
  </si>
  <si>
    <t>NICIP Code</t>
  </si>
  <si>
    <t>XR Pelvis (XPELV)</t>
  </si>
  <si>
    <t>Radiologic examination of knee (procedure) (74016001)</t>
  </si>
  <si>
    <t>Radiography of foot (procedure) (52221007)</t>
  </si>
  <si>
    <t>Diagnostic radiography of abdomen</t>
  </si>
  <si>
    <t>XR Abdomen (XABDO)</t>
  </si>
  <si>
    <t>Radiography of shoulder (procedure) (29592009)</t>
  </si>
  <si>
    <t>Pelvis X-ray (procedure) (268425006)</t>
  </si>
  <si>
    <t>Radiography of hip (procedure) (408740001)</t>
  </si>
  <si>
    <t>Diagnostic radiography of lumbar spine (procedure) (90805008)</t>
  </si>
  <si>
    <t>XR Lumbar spine (XLSPN)</t>
  </si>
  <si>
    <t>XR Thoracic spine (XTSPN)</t>
  </si>
  <si>
    <t>XR Facial bones (XFACI)</t>
  </si>
  <si>
    <t>XR Cervical spine (XCSPN)</t>
  </si>
  <si>
    <t>Radiography of cervical spine (procedure) (66769009)</t>
  </si>
  <si>
    <t>Survey method</t>
  </si>
  <si>
    <t>Not known</t>
  </si>
  <si>
    <t>Has (or will) this data also be used for local or other dose surveys?</t>
  </si>
  <si>
    <t xml:space="preserve">If Dose Management Software used: </t>
  </si>
  <si>
    <t>text</t>
  </si>
  <si>
    <t>Yes: used for selected protocols</t>
  </si>
  <si>
    <t>Yes: Used for all protocols</t>
  </si>
  <si>
    <t>Yes: Used for most protocols</t>
  </si>
  <si>
    <t>Principal Medical Physicist (Diagnostic Imaging)</t>
  </si>
  <si>
    <t>01235 000000</t>
  </si>
  <si>
    <t>Mr Mark Albert</t>
  </si>
  <si>
    <t>Mark.Albert@CWHNHSTrust.co.uk</t>
  </si>
  <si>
    <t xml:space="preserve">mobile </t>
  </si>
  <si>
    <t xml:space="preserve">Supporting Information </t>
  </si>
  <si>
    <t>Not Known</t>
  </si>
  <si>
    <t>Do not edit</t>
  </si>
  <si>
    <t xml:space="preserve">PHE analysis: </t>
  </si>
  <si>
    <r>
      <rPr>
        <b/>
        <sz val="14"/>
        <rFont val="Calibri"/>
        <family val="2"/>
      </rPr>
      <t xml:space="preserve">Hospital/Clinic Address </t>
    </r>
    <r>
      <rPr>
        <i/>
        <sz val="10"/>
        <rFont val="Calibri"/>
        <family val="2"/>
      </rPr>
      <t>(for new line: alt-enter)</t>
    </r>
  </si>
  <si>
    <t>SNOMED/NICP names and codes</t>
  </si>
  <si>
    <t>Yes for SNOMED (NICIP not used)</t>
  </si>
  <si>
    <t>Yes for both SNOMED and NICP</t>
  </si>
  <si>
    <t>Yes for NICIP (SNOMED not used)</t>
  </si>
  <si>
    <t>Yes for SNOMED (NICIP not known)</t>
  </si>
  <si>
    <t>Yes for NICIP (SNOMED not known)</t>
  </si>
  <si>
    <t>Does the system have a built in DAP meter?</t>
  </si>
  <si>
    <t>If yes, is it physical or digital?</t>
  </si>
  <si>
    <t>Are dose values entered manually at any point (e.g. into RIS)?</t>
  </si>
  <si>
    <t>Essential Information</t>
  </si>
  <si>
    <t>* Denotes a Essential field</t>
  </si>
  <si>
    <t>(Note: Essential information only if detector exists)</t>
  </si>
  <si>
    <t>Blue entry field:- Not Essential but very useful, please do provide where possible:-</t>
  </si>
  <si>
    <r>
      <t xml:space="preserve">If you have problems using this form please contact me by email at </t>
    </r>
    <r>
      <rPr>
        <b/>
        <sz val="11"/>
        <color indexed="8"/>
        <rFont val="Arial"/>
        <family val="2"/>
      </rPr>
      <t/>
    </r>
  </si>
  <si>
    <t>Radiography of thoracic spine (procedure) (45554006)</t>
  </si>
  <si>
    <t xml:space="preserve">Post Code: </t>
  </si>
  <si>
    <t>PHE workbook and spreadsheet code</t>
  </si>
  <si>
    <t xml:space="preserve">Data collected retrospectively or prospectively?* </t>
  </si>
  <si>
    <t>Used in/for local or other dose surveys</t>
  </si>
  <si>
    <t>Any manual entry of dose values?</t>
  </si>
  <si>
    <t>Dose Management Software: 
Software Name</t>
  </si>
  <si>
    <t xml:space="preserve">Dose Management Software: 
Years in use </t>
  </si>
  <si>
    <t>Collected using PACS</t>
  </si>
  <si>
    <t>Collected using RIS</t>
  </si>
  <si>
    <t xml:space="preserve">Collected using Paper forms devised for this survey </t>
  </si>
  <si>
    <t>Collected using Electronic forms devised for this survey</t>
  </si>
  <si>
    <t>Collected using Other methods</t>
  </si>
  <si>
    <t>No: See Dose Data Collection Methodology Box</t>
  </si>
  <si>
    <t>Yes: Retrospectively from RIS records</t>
  </si>
  <si>
    <t>Yes: Retrospectively from various source records (see below)</t>
  </si>
  <si>
    <t>Yes: Prospectively using the PHE forms</t>
  </si>
  <si>
    <t>Yes: Prospectively using in-house survey procedures</t>
  </si>
  <si>
    <t>Yes: Retrospectively and Prospectively</t>
  </si>
  <si>
    <t>Mobile systems</t>
  </si>
  <si>
    <t>Yes: Mobile system</t>
  </si>
  <si>
    <t>Yes: Portable system</t>
  </si>
  <si>
    <t>Yes: other</t>
  </si>
  <si>
    <t>Not known (so treated as not mobile)</t>
  </si>
  <si>
    <t>(Drop down list)</t>
  </si>
  <si>
    <t>Diagnostic radiography of facial bones (procedure) (68306006)</t>
  </si>
  <si>
    <t xml:space="preserve">Per Patient Data </t>
  </si>
  <si>
    <t>Variable: see exam protocol</t>
  </si>
  <si>
    <t>Dose Management Software used?</t>
  </si>
  <si>
    <t>Mobile systems used in</t>
  </si>
  <si>
    <t>Ambulance</t>
  </si>
  <si>
    <t>On ward</t>
  </si>
  <si>
    <t>Operating theatre</t>
  </si>
  <si>
    <t xml:space="preserve">Accident and Emergency </t>
  </si>
  <si>
    <t>Clinics</t>
  </si>
  <si>
    <t>DAP: standard dose units for on this radiology system
 (to be used for checking)</t>
  </si>
  <si>
    <r>
      <rPr>
        <b/>
        <sz val="11"/>
        <color indexed="36"/>
        <rFont val="Calibri"/>
        <family val="2"/>
      </rPr>
      <t>PHE QA Check:</t>
    </r>
    <r>
      <rPr>
        <sz val="11"/>
        <color indexed="36"/>
        <rFont val="Calibri"/>
        <family val="2"/>
      </rPr>
      <t xml:space="preserve"> that each record does have a valid dose unit, if set for radiology system, protocol or entry and from list or off.  If units entered in free text in D63, convert into an approved form.</t>
    </r>
  </si>
  <si>
    <r>
      <t xml:space="preserve">Additional Notes on Radiology System: General </t>
    </r>
    <r>
      <rPr>
        <i/>
        <sz val="11"/>
        <rFont val="Calibri"/>
        <family val="2"/>
      </rPr>
      <t>(Enter additional information below: new line: alt-enter)</t>
    </r>
  </si>
  <si>
    <t>Radiology system, General: 
Any other information</t>
  </si>
  <si>
    <t>Detectors</t>
  </si>
  <si>
    <t>Hospital/Clinic comments section</t>
  </si>
  <si>
    <t>Dose Data Collection Method:
Comments General</t>
  </si>
  <si>
    <t>If DAP meter is not built in, 
how is DAP measured?
[Can be free text entry: edit as required]</t>
  </si>
  <si>
    <r>
      <rPr>
        <sz val="12"/>
        <color indexed="30"/>
        <rFont val="Calibri"/>
        <family val="2"/>
      </rPr>
      <t xml:space="preserve">(Hospital's) </t>
    </r>
    <r>
      <rPr>
        <b/>
        <sz val="12"/>
        <color indexed="30"/>
        <rFont val="Calibri"/>
        <family val="2"/>
      </rPr>
      <t xml:space="preserve">
Standard Protocol name*
</t>
    </r>
  </si>
  <si>
    <t>01</t>
  </si>
  <si>
    <t>02</t>
  </si>
  <si>
    <t>03</t>
  </si>
  <si>
    <t>04</t>
  </si>
  <si>
    <t>05</t>
  </si>
  <si>
    <t>06</t>
  </si>
  <si>
    <t>07</t>
  </si>
  <si>
    <t>08</t>
  </si>
  <si>
    <t>09</t>
  </si>
  <si>
    <r>
      <t xml:space="preserve">Comments Section: </t>
    </r>
    <r>
      <rPr>
        <i/>
        <sz val="12"/>
        <color indexed="8"/>
        <rFont val="Calibri"/>
        <family val="2"/>
      </rPr>
      <t>for any other information on the hospital or organisation (Alt-enter to start a new line)</t>
    </r>
  </si>
  <si>
    <t>NHS England</t>
  </si>
  <si>
    <t xml:space="preserve">NHS Northern Ireland </t>
  </si>
  <si>
    <t xml:space="preserve">NHS Scotland </t>
  </si>
  <si>
    <t xml:space="preserve">NHS Wales </t>
  </si>
  <si>
    <t xml:space="preserve">Prison: Contractor </t>
  </si>
  <si>
    <t xml:space="preserve">MoD </t>
  </si>
  <si>
    <t xml:space="preserve">Prison: Public Sector </t>
  </si>
  <si>
    <t xml:space="preserve">Public Sector: Other </t>
  </si>
  <si>
    <t>Commercial</t>
  </si>
  <si>
    <t xml:space="preserve">    PACS  </t>
  </si>
  <si>
    <t xml:space="preserve">    RIS  </t>
  </si>
  <si>
    <t xml:space="preserve">    Paper form used specifically for dose survey(s)  </t>
  </si>
  <si>
    <t xml:space="preserve">    Electronic form used specifically for dose survey(s)  </t>
  </si>
  <si>
    <t xml:space="preserve">    Dose  Management Software  </t>
  </si>
  <si>
    <t xml:space="preserve">    Name of software package  </t>
  </si>
  <si>
    <t xml:space="preserve">    Company Name/Open Source/In House</t>
  </si>
  <si>
    <t xml:space="preserve">    How many years in use?  </t>
  </si>
  <si>
    <t xml:space="preserve"> (Drop down list. If Film or Other, enter details in Notes)</t>
  </si>
  <si>
    <t>Table/Bed</t>
  </si>
  <si>
    <t>Yes: Used for all exposures</t>
  </si>
  <si>
    <t>Yes: Used for most exposures</t>
  </si>
  <si>
    <t>No: not used for this exam</t>
  </si>
  <si>
    <t>Yellow entry field and field name followed by* indicates Essential information</t>
  </si>
  <si>
    <r>
      <t xml:space="preserve">Additional Local protocol name(s)
</t>
    </r>
    <r>
      <rPr>
        <i/>
        <sz val="11"/>
        <color indexed="30"/>
        <rFont val="Calibri"/>
        <family val="2"/>
      </rPr>
      <t>More than one name may be entered.
Support information</t>
    </r>
  </si>
  <si>
    <t xml:space="preserve">      FOR ANY ADDITIONAL FIELDS CONTRIBUTOR WISHS TO ENTER</t>
  </si>
  <si>
    <t xml:space="preserve">An example entry is given below: please overwrite </t>
  </si>
  <si>
    <t>Text lists for Drop down lists</t>
  </si>
  <si>
    <t>NTD</t>
  </si>
  <si>
    <t>Interhealth Care Services (UK) Ltd</t>
  </si>
  <si>
    <t>PHE Support Information: Hospital/ clinic information</t>
  </si>
  <si>
    <r>
      <t xml:space="preserve">Medical sectors drop down list </t>
    </r>
    <r>
      <rPr>
        <i/>
        <sz val="10"/>
        <rFont val="Arial"/>
        <family val="2"/>
      </rPr>
      <t>(List of my making: JRHS)</t>
    </r>
  </si>
  <si>
    <t>List of English Trusts: January 2017</t>
  </si>
  <si>
    <t>Wales</t>
  </si>
  <si>
    <t>Aneurin Bevan Health Board</t>
  </si>
  <si>
    <t>Cardiff &amp; Vale University Health Board</t>
  </si>
  <si>
    <t>Hywel Dda Health Board</t>
  </si>
  <si>
    <t>Betsi Cadwaladr University Health Board</t>
  </si>
  <si>
    <t>Powys Teaching Health Board</t>
  </si>
  <si>
    <t>Welsh Ambulance Services NHS Trust</t>
  </si>
  <si>
    <t>Velindre NHS Trust</t>
  </si>
  <si>
    <t>Wales:- other</t>
  </si>
  <si>
    <t xml:space="preserve">Name of NHS Trust, Local Health Board or Parent organisation </t>
  </si>
  <si>
    <t>Scotland</t>
  </si>
  <si>
    <t>Scotland:-other</t>
  </si>
  <si>
    <t>Golden Jubilee National Hospital</t>
  </si>
  <si>
    <t>Scottish Ambulance Service</t>
  </si>
  <si>
    <t>SB9</t>
  </si>
  <si>
    <t>SF9</t>
  </si>
  <si>
    <t>SG9</t>
  </si>
  <si>
    <t>SH9</t>
  </si>
  <si>
    <t>SL9</t>
  </si>
  <si>
    <t>SN9</t>
  </si>
  <si>
    <t>SR9</t>
  </si>
  <si>
    <t>SS9</t>
  </si>
  <si>
    <t>ST9</t>
  </si>
  <si>
    <t>SV9</t>
  </si>
  <si>
    <t>SW9</t>
  </si>
  <si>
    <t>SY9</t>
  </si>
  <si>
    <t>SZ9</t>
  </si>
  <si>
    <t>Belfast Commissioning Group</t>
  </si>
  <si>
    <t>Northern Commissioning Group</t>
  </si>
  <si>
    <t>Southern Commissioning Group</t>
  </si>
  <si>
    <t>South Eastern Commissioning Group</t>
  </si>
  <si>
    <t>Western Commissioning Group</t>
  </si>
  <si>
    <t>N. Ireland</t>
  </si>
  <si>
    <t>ZC1</t>
  </si>
  <si>
    <t>ZC2</t>
  </si>
  <si>
    <t>ZC3</t>
  </si>
  <si>
    <t>ZC4</t>
  </si>
  <si>
    <t>ZC5</t>
  </si>
  <si>
    <t>YK301</t>
  </si>
  <si>
    <t>NOBLES HOSPITAL</t>
  </si>
  <si>
    <t>RAMSEY COTTAGE HOSPITAL</t>
  </si>
  <si>
    <t>YK101</t>
  </si>
  <si>
    <t>IoMann</t>
  </si>
  <si>
    <t>YK102</t>
  </si>
  <si>
    <t>ISLE OF MAN AMBULANCE SERVICE</t>
  </si>
  <si>
    <t>ZE0</t>
  </si>
  <si>
    <t>ZN0</t>
  </si>
  <si>
    <t>ZS0</t>
  </si>
  <si>
    <t>ZW0</t>
  </si>
  <si>
    <t>ZB1</t>
  </si>
  <si>
    <t>THE ROYAL GROUP OF HOSPITALS &amp; DENTAL HOSPITAL HSS</t>
  </si>
  <si>
    <t>BELFAST CITY HOSPITAL HSS TRUST</t>
  </si>
  <si>
    <t>GREEN PARK HSS TRUST</t>
  </si>
  <si>
    <t>DOWN &amp; LISBURN HSS TRUST</t>
  </si>
  <si>
    <t>NORTH &amp; WEST BELFAST HSS TRUST</t>
  </si>
  <si>
    <t>SOUTH &amp; EAST BELFAST HSS TRUST</t>
  </si>
  <si>
    <t>MATER HOSPITAL HSS TRUST</t>
  </si>
  <si>
    <t>THE ULSTER COMMUNITY &amp; HOSPITALS HSS TRUST</t>
  </si>
  <si>
    <t>CAUSEWAY HSS TRUST</t>
  </si>
  <si>
    <t>UNITED HOSPITALS HSS TRUST</t>
  </si>
  <si>
    <t>HOMEFIRST COMMUNITY HSS TRUST</t>
  </si>
  <si>
    <t>CRAIGAVON AREA HOSPITAL GROUP HSS TRUST</t>
  </si>
  <si>
    <t>CRAIGAVON &amp; BANBRIDGE COMMUNITY HSS TRUST</t>
  </si>
  <si>
    <t>NEWRY &amp; MOURNE HSS TRUST</t>
  </si>
  <si>
    <t>ARMAGH &amp; DUNGANNNON HSS TRUST</t>
  </si>
  <si>
    <t>ALTNAGELVIN HOSPITALS HSS TRUST</t>
  </si>
  <si>
    <t>FOYLE HSS TRUST</t>
  </si>
  <si>
    <t>SPERRIN LAKELAND HSS TRUST</t>
  </si>
  <si>
    <t>NI AMBULANCE SERVICE HSS TRUST</t>
  </si>
  <si>
    <t>NORTH &amp; WEST BELFAST</t>
  </si>
  <si>
    <t>SOUTH &amp; EAST BELFAST</t>
  </si>
  <si>
    <t>NORTH DOWN</t>
  </si>
  <si>
    <t>ARDS</t>
  </si>
  <si>
    <t>LISBURN</t>
  </si>
  <si>
    <t>DOWN</t>
  </si>
  <si>
    <t>ANTRIM/BALLYMENA</t>
  </si>
  <si>
    <t>CAUSEWAY</t>
  </si>
  <si>
    <t>EAST ANTRIM</t>
  </si>
  <si>
    <t>MID-ULSTER</t>
  </si>
  <si>
    <t>ARMAGH &amp; DUNGANNNON</t>
  </si>
  <si>
    <t>CRAIGAVON &amp; BANBRIDGE</t>
  </si>
  <si>
    <t>NEWRY &amp; MOURNE</t>
  </si>
  <si>
    <t>NORTHERN</t>
  </si>
  <si>
    <t>SOUTHERN</t>
  </si>
  <si>
    <t>EASTERN HEALTH &amp; SOCIAL SERVICES BOARD</t>
  </si>
  <si>
    <t>NORTHERN HEALTH &amp; SOCIAL SERVICES BOARD</t>
  </si>
  <si>
    <t>SOUTHERN HEALTH &amp; SOCIAL SERVICES BOARD</t>
  </si>
  <si>
    <t>WESTERN HEALTH &amp; SOCIAL SERCVICES BOARD</t>
  </si>
  <si>
    <t>Regional Health &amp; Social Care Board</t>
  </si>
  <si>
    <t>Belfast Health &amp; Social Care Trust</t>
  </si>
  <si>
    <t>Northern Heath &amp; Social Care Trust</t>
  </si>
  <si>
    <t>Southern Health &amp; Social Care Trust</t>
  </si>
  <si>
    <t xml:space="preserve">South Eastern Health &amp; Social Care </t>
  </si>
  <si>
    <t>Western Health &amp; Social Care Trust</t>
  </si>
  <si>
    <t>Z1010</t>
  </si>
  <si>
    <t>Z1020</t>
  </si>
  <si>
    <t>Z1030</t>
  </si>
  <si>
    <t>Z1060</t>
  </si>
  <si>
    <t>Z1080</t>
  </si>
  <si>
    <t>Z1090</t>
  </si>
  <si>
    <t>Z1100</t>
  </si>
  <si>
    <t>Z1110</t>
  </si>
  <si>
    <t>Z1410</t>
  </si>
  <si>
    <t>Z1420</t>
  </si>
  <si>
    <t>Z1430</t>
  </si>
  <si>
    <t>Z1610</t>
  </si>
  <si>
    <t>Z1620</t>
  </si>
  <si>
    <t>Z1630</t>
  </si>
  <si>
    <t>Z1640</t>
  </si>
  <si>
    <t>Z1810</t>
  </si>
  <si>
    <t>Z1820</t>
  </si>
  <si>
    <t>Z1830</t>
  </si>
  <si>
    <t>Z1990</t>
  </si>
  <si>
    <t>Z4110</t>
  </si>
  <si>
    <t>Z4120</t>
  </si>
  <si>
    <t>Z4130</t>
  </si>
  <si>
    <t>Z4140</t>
  </si>
  <si>
    <t>Z4150</t>
  </si>
  <si>
    <t>Z4160</t>
  </si>
  <si>
    <t>Z4410</t>
  </si>
  <si>
    <t>Z4420</t>
  </si>
  <si>
    <t>Z4430</t>
  </si>
  <si>
    <t>Z4440</t>
  </si>
  <si>
    <t>Z4610</t>
  </si>
  <si>
    <t>Z4620</t>
  </si>
  <si>
    <t>Z4630</t>
  </si>
  <si>
    <t>Z4810</t>
  </si>
  <si>
    <t>Z4820</t>
  </si>
  <si>
    <t>ZE000</t>
  </si>
  <si>
    <t>ZN000</t>
  </si>
  <si>
    <t>ZS000</t>
  </si>
  <si>
    <t>ZW000</t>
  </si>
  <si>
    <t>ZB001</t>
  </si>
  <si>
    <t>ZC010</t>
  </si>
  <si>
    <t>ZC020</t>
  </si>
  <si>
    <t>ZC030</t>
  </si>
  <si>
    <t>ZC040</t>
  </si>
  <si>
    <t>ZC050</t>
  </si>
  <si>
    <t>ZT001</t>
  </si>
  <si>
    <t>ZT002</t>
  </si>
  <si>
    <t>ZT003</t>
  </si>
  <si>
    <t>ZT004</t>
  </si>
  <si>
    <t>ZT005</t>
  </si>
  <si>
    <t>RQF</t>
  </si>
  <si>
    <t>RT4</t>
  </si>
  <si>
    <t>7A6</t>
  </si>
  <si>
    <t>7A3</t>
  </si>
  <si>
    <t>7A4</t>
  </si>
  <si>
    <t>7A2</t>
  </si>
  <si>
    <t>7A5</t>
  </si>
  <si>
    <t>7A1</t>
  </si>
  <si>
    <t>7A7</t>
  </si>
  <si>
    <t>Guernsey</t>
  </si>
  <si>
    <t>Mignot Memorial Hospital, Alderney</t>
  </si>
  <si>
    <t>Princess Elizabeth Hospital, St Andrews, Guernsey</t>
  </si>
  <si>
    <t>Guernsey Ambulance and Rescue Service</t>
  </si>
  <si>
    <t>Jersey</t>
  </si>
  <si>
    <t>General Hospital, St Helier, Jersey</t>
  </si>
  <si>
    <t>Projections</t>
  </si>
  <si>
    <t>Lateral</t>
  </si>
  <si>
    <t>Radiography of hand (procedure) (49345004)</t>
  </si>
  <si>
    <t>XR Hand Rt or  XR Hand Lt (XHANR, XHANL)</t>
  </si>
  <si>
    <t xml:space="preserve">Notes </t>
  </si>
  <si>
    <t>Shoulder (single): AP view</t>
  </si>
  <si>
    <t>Hand (single): PA view (palm on plate)</t>
  </si>
  <si>
    <t>XR Foot Rt, XR Foot Lt (XFOOR, XFOOL)</t>
  </si>
  <si>
    <t>XR Hip Rt, XR Hip Lt (XHIPR, XHIPL)</t>
  </si>
  <si>
    <t>XR Knee Rt, XR Knee Lt (XKNER, XKNEL)</t>
  </si>
  <si>
    <t>XR Shoulder Rt, XR Shoulder Lt (XSHRR, XSHRL)</t>
  </si>
  <si>
    <t>PHE entry or information</t>
  </si>
  <si>
    <r>
      <t xml:space="preserve">
Which of the following were used to collect/record the survey data? 
</t>
    </r>
    <r>
      <rPr>
        <i/>
        <sz val="12"/>
        <color indexed="8"/>
        <rFont val="Calibri"/>
        <family val="2"/>
      </rPr>
      <t>Indicate as many as are relevant (drop down lists)</t>
    </r>
  </si>
  <si>
    <t>CC</t>
  </si>
  <si>
    <t>Projection 4 dose</t>
  </si>
  <si>
    <r>
      <t xml:space="preserve">Exam Name*
From List or Other
</t>
    </r>
    <r>
      <rPr>
        <b/>
        <i/>
        <sz val="11"/>
        <color indexed="10"/>
        <rFont val="Calibri"/>
        <family val="2"/>
      </rPr>
      <t>("No record" will be listed if no exam date for record is entered)</t>
    </r>
  </si>
  <si>
    <t>L</t>
  </si>
  <si>
    <t>S</t>
  </si>
  <si>
    <t>Green field: Autofilled cell or PHE entry</t>
  </si>
  <si>
    <t>X-ray of lower limb for bone length measurement (procedure) (449616006)</t>
  </si>
  <si>
    <t>XR Leg length measurement Rt or Lt, (XLEMR / XLEML)</t>
  </si>
  <si>
    <t>Radiologic examination, osseous survey, complete (procedure) (45732007)</t>
  </si>
  <si>
    <t>XR Skeletal survey (XSKSU)</t>
  </si>
  <si>
    <t>("Additional Notes" text box available for longer entries)</t>
  </si>
  <si>
    <t>We much prefer that some data is submitted rather than none at all.</t>
  </si>
  <si>
    <t>Please contact us if you have any problems.</t>
  </si>
  <si>
    <t xml:space="preserve">Guidance on how to submit data to the survey </t>
  </si>
  <si>
    <t>Location of hospital/clinic (Country)*</t>
  </si>
  <si>
    <t>Town</t>
  </si>
  <si>
    <t>County</t>
  </si>
  <si>
    <t xml:space="preserve"> Town</t>
  </si>
  <si>
    <t>O</t>
  </si>
  <si>
    <t xml:space="preserve">Abdomen:  AP view </t>
  </si>
  <si>
    <t>Chest X-ray Mobile: AP (ward)</t>
  </si>
  <si>
    <t>Hip (single) frog leg lateral view</t>
  </si>
  <si>
    <t>Hip (single) Exam</t>
  </si>
  <si>
    <t>Knee (single) AP view</t>
  </si>
  <si>
    <t>Lumbar Spine: Complete exam</t>
  </si>
  <si>
    <t xml:space="preserve">Abdomen: Complete Exam </t>
  </si>
  <si>
    <t>Pelvis: AP view</t>
  </si>
  <si>
    <t>Pelvis: Complete exam</t>
  </si>
  <si>
    <t>Thoracic Spine: AP view</t>
  </si>
  <si>
    <t>Thoracic Spine:  LAT view</t>
  </si>
  <si>
    <t>Thoracic Spine: Complete exam</t>
  </si>
  <si>
    <t>Lumbar Spine: LAT view</t>
  </si>
  <si>
    <t>Lumbar Spine: AP view</t>
  </si>
  <si>
    <t>Facial Bones: Complete Exam</t>
  </si>
  <si>
    <t xml:space="preserve">Chest: Complete exam </t>
  </si>
  <si>
    <t>Chest: AP view</t>
  </si>
  <si>
    <t>Chest: LAT view</t>
  </si>
  <si>
    <t>Chest: PA view</t>
  </si>
  <si>
    <t>Cervical Spine: complete exam</t>
  </si>
  <si>
    <t>Cervical Spine: LAT view</t>
  </si>
  <si>
    <t>Cervical Spine:  AP view</t>
  </si>
  <si>
    <t>Knee (single) Complete Exam</t>
  </si>
  <si>
    <t>Leg length measurement (Single leg)</t>
  </si>
  <si>
    <t>Skeletal Survey: Complete exam</t>
  </si>
  <si>
    <t>Examination</t>
  </si>
  <si>
    <t>Please extend table as required.</t>
  </si>
  <si>
    <t>Sex
Male                M
Female           F
Other              O
Unrecorded  U</t>
  </si>
  <si>
    <t>Notes on requested Exam and Projections</t>
  </si>
  <si>
    <t>X01</t>
  </si>
  <si>
    <t>X02</t>
  </si>
  <si>
    <t>X03</t>
  </si>
  <si>
    <t>X04</t>
  </si>
  <si>
    <t>X05</t>
  </si>
  <si>
    <t>X06</t>
  </si>
  <si>
    <t>X07</t>
  </si>
  <si>
    <t>X08</t>
  </si>
  <si>
    <t>X09</t>
  </si>
  <si>
    <t>X10</t>
  </si>
  <si>
    <t>X11</t>
  </si>
  <si>
    <t>X12</t>
  </si>
  <si>
    <t>X13</t>
  </si>
  <si>
    <t>X14</t>
  </si>
  <si>
    <t>X15</t>
  </si>
  <si>
    <t>X16</t>
  </si>
  <si>
    <t>X17</t>
  </si>
  <si>
    <t>Knee (single) LAT view</t>
  </si>
  <si>
    <t>X18</t>
  </si>
  <si>
    <t>X19</t>
  </si>
  <si>
    <t>X20</t>
  </si>
  <si>
    <t>X21</t>
  </si>
  <si>
    <t>X22</t>
  </si>
  <si>
    <t>X23</t>
  </si>
  <si>
    <t>X24</t>
  </si>
  <si>
    <t>X25</t>
  </si>
  <si>
    <t>X26</t>
  </si>
  <si>
    <t>X27</t>
  </si>
  <si>
    <t>X28</t>
  </si>
  <si>
    <t>X29</t>
  </si>
  <si>
    <t>Field codes:</t>
  </si>
  <si>
    <t>Blue entry field:- Not Essential but very useful, please do provide where possible</t>
  </si>
  <si>
    <t>White entry field:- Supporting information that is useful for more detailed assessment</t>
  </si>
  <si>
    <t xml:space="preserve"> (Primary contact information must be entered on all submitted copies of this Excel Workbook) </t>
  </si>
  <si>
    <t xml:space="preserve">Role*  </t>
  </si>
  <si>
    <t xml:space="preserve">Role  </t>
  </si>
  <si>
    <t>Other information</t>
  </si>
  <si>
    <r>
      <rPr>
        <b/>
        <sz val="18"/>
        <rFont val="Calibri"/>
        <family val="2"/>
      </rPr>
      <t xml:space="preserve">Organisational Information </t>
    </r>
    <r>
      <rPr>
        <b/>
        <i/>
        <sz val="12"/>
        <rFont val="Calibri"/>
        <family val="2"/>
      </rPr>
      <t>(To minimise data entry enter this information before copying  this workbook for other radiography systems )</t>
    </r>
  </si>
  <si>
    <r>
      <rPr>
        <b/>
        <sz val="14"/>
        <rFont val="Calibri"/>
        <family val="2"/>
      </rPr>
      <t>Sector</t>
    </r>
    <r>
      <rPr>
        <b/>
        <sz val="12"/>
        <rFont val="Calibri"/>
        <family val="2"/>
      </rPr>
      <t xml:space="preserve">  (</t>
    </r>
    <r>
      <rPr>
        <i/>
        <sz val="12"/>
        <rFont val="Calibri"/>
        <family val="2"/>
      </rPr>
      <t>Select from Drop Down List: If "Other" information can be entered in Comments Section)</t>
    </r>
  </si>
  <si>
    <r>
      <rPr>
        <b/>
        <sz val="18"/>
        <color indexed="8"/>
        <rFont val="Calibri"/>
        <family val="2"/>
      </rPr>
      <t xml:space="preserve">Dose Data Collection Methodology </t>
    </r>
    <r>
      <rPr>
        <b/>
        <i/>
        <sz val="12"/>
        <color indexed="8"/>
        <rFont val="Calibri"/>
        <family val="2"/>
      </rPr>
      <t>(To minimise data entry enter this information before copying  this workbook for other radiography systems )</t>
    </r>
  </si>
  <si>
    <t>Field Codes:</t>
  </si>
  <si>
    <t>Yellow entry field and field name followed by* indicates Essential information: -</t>
  </si>
  <si>
    <t>White entry field:- Supporting information that is useful for more detailed assessment:-</t>
  </si>
  <si>
    <t xml:space="preserve">Green field: Autofilled cell or PHE entry:- </t>
  </si>
  <si>
    <t>Hospital/ Clinic Name</t>
  </si>
  <si>
    <r>
      <rPr>
        <b/>
        <sz val="18"/>
        <rFont val="Calibri"/>
        <family val="2"/>
      </rPr>
      <t>Radiology System: Genera</t>
    </r>
    <r>
      <rPr>
        <b/>
        <sz val="16"/>
        <rFont val="Calibri"/>
        <family val="2"/>
      </rPr>
      <t xml:space="preserve">l Information </t>
    </r>
    <r>
      <rPr>
        <b/>
        <sz val="14"/>
        <rFont val="Calibri"/>
        <family val="2"/>
      </rPr>
      <t>(Radiology system previously called "Radiology Room" or "X-ray Room")</t>
    </r>
  </si>
  <si>
    <t>Lemon = List used on this sheet</t>
  </si>
  <si>
    <t>Size:  width (cm)</t>
  </si>
  <si>
    <t xml:space="preserve">Contact Information 
Organisational Information 
Data Collection Methodology information
</t>
  </si>
  <si>
    <t xml:space="preserve">Name of the MPE, RPA, Medical Physics group etc. responsible for system calibration </t>
  </si>
  <si>
    <t>Yes: other - see notes in text box below</t>
  </si>
  <si>
    <t>Other: Notes in text box below</t>
  </si>
  <si>
    <t>Dose by Patient</t>
  </si>
  <si>
    <t xml:space="preserve"> Radiology System:</t>
  </si>
  <si>
    <t>of Hospital/ Clinic</t>
  </si>
  <si>
    <r>
      <t xml:space="preserve">Automatic Exposure Control used?
</t>
    </r>
    <r>
      <rPr>
        <i/>
        <sz val="11"/>
        <color indexed="8"/>
        <rFont val="Calibri"/>
        <family val="2"/>
      </rPr>
      <t xml:space="preserve">(Yes/No: use drop down list)  </t>
    </r>
  </si>
  <si>
    <r>
      <t xml:space="preserve">Was the dose data collected differently for this exam?  
</t>
    </r>
    <r>
      <rPr>
        <i/>
        <sz val="11"/>
        <rFont val="Calibri"/>
        <family val="2"/>
      </rPr>
      <t>(drop down list)</t>
    </r>
  </si>
  <si>
    <t xml:space="preserve">Additional information on Protocol </t>
  </si>
  <si>
    <t>Example A</t>
  </si>
  <si>
    <t>Example B</t>
  </si>
  <si>
    <t>Example C</t>
  </si>
  <si>
    <t>Example D</t>
  </si>
  <si>
    <t>Protocol Information for Exams on this Radiology system</t>
  </si>
  <si>
    <t>Entry number</t>
  </si>
  <si>
    <r>
      <t xml:space="preserve">Detector in Bucky?
</t>
    </r>
    <r>
      <rPr>
        <i/>
        <sz val="11"/>
        <color indexed="8"/>
        <rFont val="Calibri"/>
        <family val="2"/>
      </rPr>
      <t xml:space="preserve">(Use drop down list)  </t>
    </r>
  </si>
  <si>
    <t xml:space="preserve">X01. Abdomen:  AP view </t>
  </si>
  <si>
    <t xml:space="preserve">X02. Abdomen Complete Exam </t>
  </si>
  <si>
    <t xml:space="preserve">X09. Chest Complete exam </t>
  </si>
  <si>
    <t>X10. Chest X-ray Mobile: AP (ward)</t>
  </si>
  <si>
    <t xml:space="preserve">Examination lists table:  Do not edit </t>
  </si>
  <si>
    <t>X03. Cervical Spine  AP view</t>
  </si>
  <si>
    <t>X04. Cervical Spine LAT view</t>
  </si>
  <si>
    <t>X05. Cervical Spine complete exam</t>
  </si>
  <si>
    <t>X06. Chest  PA view</t>
  </si>
  <si>
    <t>X07. Chest LAT view</t>
  </si>
  <si>
    <t>X08. Chest AP view</t>
  </si>
  <si>
    <t>X11. Facial Bones Exam</t>
  </si>
  <si>
    <t>X13. Hand (single): PA view (palm on plate)</t>
  </si>
  <si>
    <t>X14. Hip (single) frog leg lateral view</t>
  </si>
  <si>
    <t>X15. Hip (single) Exam</t>
  </si>
  <si>
    <t>X16. Knee (single) AP view</t>
  </si>
  <si>
    <t>X17. Knee (single) LAT view</t>
  </si>
  <si>
    <t>X18. Knee (single) Exam</t>
  </si>
  <si>
    <t>X19. Leg length measurement (Single)</t>
  </si>
  <si>
    <t>X20. Lumbar Spine AP view</t>
  </si>
  <si>
    <t>X21. Lumbar Spine LAT view</t>
  </si>
  <si>
    <t>X22. Lumbar Spine: Complete exam</t>
  </si>
  <si>
    <t>X23. Pelvis AP view</t>
  </si>
  <si>
    <t>X24. Pelvis : Complete exam</t>
  </si>
  <si>
    <t>X25. Shoulder (single): AP view</t>
  </si>
  <si>
    <t>X26. Skeletal survey</t>
  </si>
  <si>
    <t>X27. Thoracic Spine AP view</t>
  </si>
  <si>
    <t>X28. Thoracic Spine  LAT view</t>
  </si>
  <si>
    <t>X29. Thoracic Spine : Complete exam</t>
  </si>
  <si>
    <t>Add more rows to table if required.</t>
  </si>
  <si>
    <t xml:space="preserve">Plain Radiography Survey    </t>
  </si>
  <si>
    <t>System Default Dose units</t>
  </si>
  <si>
    <t>Essential Information: Yellow field and a * after name</t>
  </si>
  <si>
    <t xml:space="preserve">Blue: Very Useful Information </t>
  </si>
  <si>
    <t xml:space="preserve">White: Supporting Information </t>
  </si>
  <si>
    <t>Green: PHE entry or autofill</t>
  </si>
  <si>
    <t>AP - Antero-Posterior</t>
  </si>
  <si>
    <t>DP - Dorsal-Plantar</t>
  </si>
  <si>
    <t>Cervical spine - swimmers view</t>
  </si>
  <si>
    <t>Frog lateral</t>
  </si>
  <si>
    <t>Oblique </t>
  </si>
  <si>
    <t>Cross Table Lateral.</t>
  </si>
  <si>
    <t>Knee - Skyline</t>
  </si>
  <si>
    <t>Erect: Standing</t>
  </si>
  <si>
    <t>Erect: Sitting</t>
  </si>
  <si>
    <t>Erect: Other</t>
  </si>
  <si>
    <t>Any other information on Projection/Image 6</t>
  </si>
  <si>
    <t>Any other information on Projection/Image 1</t>
  </si>
  <si>
    <t>Projection 1/Image 1</t>
  </si>
  <si>
    <t>Projection 2/Image 2</t>
  </si>
  <si>
    <t>Any other information on Projection/Image 2</t>
  </si>
  <si>
    <t>Projection 3/Image 3</t>
  </si>
  <si>
    <t>Any other information on Projection/Image 3</t>
  </si>
  <si>
    <t>Projection 4/Image 4</t>
  </si>
  <si>
    <t>Any other information on Projection/Image 4</t>
  </si>
  <si>
    <t>Projection 5/Image 5</t>
  </si>
  <si>
    <t>Any other information on Projection/Image 5</t>
  </si>
  <si>
    <t>Projection 6/Image 6</t>
  </si>
  <si>
    <t>Radiology System default</t>
  </si>
  <si>
    <t>Exam protocol information box</t>
  </si>
  <si>
    <r>
      <t xml:space="preserve">Exam Name*       
</t>
    </r>
    <r>
      <rPr>
        <i/>
        <sz val="11"/>
        <rFont val="Calibri"/>
        <family val="2"/>
      </rPr>
      <t>(use drop down list even if  selecting "other")</t>
    </r>
  </si>
  <si>
    <t>Pale Yellow: Essential Information if not entered elsewhere</t>
  </si>
  <si>
    <r>
      <t>DAP dose units</t>
    </r>
    <r>
      <rPr>
        <i/>
        <sz val="12"/>
        <rFont val="Calibri"/>
        <family val="2"/>
      </rPr>
      <t xml:space="preserve"> 
</t>
    </r>
    <r>
      <rPr>
        <i/>
        <sz val="11"/>
        <rFont val="Calibri"/>
        <family val="2"/>
      </rPr>
      <t>(* if different from Radiology System - General Info entry)</t>
    </r>
  </si>
  <si>
    <t>Entries for up to 6 projections are provided.  When projection info entered, go to column BW.</t>
  </si>
  <si>
    <r>
      <rPr>
        <b/>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</si>
  <si>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r>
      <rPr>
        <b/>
        <sz val="14"/>
        <color theme="1"/>
        <rFont val="Calibri"/>
        <family val="2"/>
        <scheme val="minor"/>
      </rPr>
      <t>Anti-scatter Grid used?</t>
    </r>
    <r>
      <rPr>
        <b/>
        <sz val="12"/>
        <color theme="1"/>
        <rFont val="Calibri"/>
        <family val="2"/>
        <scheme val="minor"/>
      </rPr>
      <t xml:space="preserve">
</t>
    </r>
    <r>
      <rPr>
        <i/>
        <sz val="11"/>
        <color theme="1"/>
        <rFont val="Calibri"/>
        <family val="2"/>
        <scheme val="minor"/>
      </rPr>
      <t xml:space="preserve">(Use drop down list)  </t>
    </r>
  </si>
  <si>
    <r>
      <t xml:space="preserve">Focus - detector distance:
</t>
    </r>
    <r>
      <rPr>
        <sz val="12"/>
        <color theme="1"/>
        <rFont val="Calibri"/>
        <family val="2"/>
        <scheme val="minor"/>
      </rPr>
      <t>cm</t>
    </r>
  </si>
  <si>
    <r>
      <rPr>
        <sz val="14"/>
        <color theme="1"/>
        <rFont val="Calibri"/>
        <family val="2"/>
        <scheme val="minor"/>
      </rPr>
      <t>Total tube filtration</t>
    </r>
    <r>
      <rPr>
        <sz val="12"/>
        <color theme="1"/>
        <rFont val="Calibri"/>
        <family val="2"/>
        <scheme val="minor"/>
      </rPr>
      <t xml:space="preserve"> 
as mm Aluminium equivalent (mm Al)</t>
    </r>
  </si>
  <si>
    <r>
      <t xml:space="preserve">Tube Voltage: 
</t>
    </r>
    <r>
      <rPr>
        <i/>
        <sz val="11"/>
        <rFont val="Calibri"/>
        <family val="2"/>
      </rPr>
      <t>Typical value for projection</t>
    </r>
    <r>
      <rPr>
        <sz val="14"/>
        <rFont val="Calibri"/>
        <family val="2"/>
      </rPr>
      <t xml:space="preserve">
kVp</t>
    </r>
  </si>
  <si>
    <t>Lateral Decubitus (lying on side)</t>
  </si>
  <si>
    <t xml:space="preserve">Other Decubitus (lying) </t>
  </si>
  <si>
    <t>For individual Exam Protocol</t>
  </si>
  <si>
    <t xml:space="preserve">Proj/Im 2: column T </t>
  </si>
  <si>
    <t xml:space="preserve">Proj/Im 3: column AE </t>
  </si>
  <si>
    <t>Proj/Im 4: column AP</t>
  </si>
  <si>
    <t>Proj/Im 5: column BA</t>
  </si>
  <si>
    <t>Proj/Im 6: column BL</t>
  </si>
  <si>
    <t>Additional empty fields for any other information you wish to add</t>
  </si>
  <si>
    <r>
      <t xml:space="preserve">SNOMED-CT Name and code:
</t>
    </r>
    <r>
      <rPr>
        <sz val="12"/>
        <color theme="1"/>
        <rFont val="Calibri"/>
        <family val="2"/>
        <scheme val="minor"/>
      </rPr>
      <t>(assumed by PHE)</t>
    </r>
    <r>
      <rPr>
        <sz val="14"/>
        <color theme="1"/>
        <rFont val="Calibri"/>
        <family val="2"/>
        <scheme val="minor"/>
      </rPr>
      <t xml:space="preserve">   </t>
    </r>
  </si>
  <si>
    <r>
      <t xml:space="preserve">NICIP Name and Code:
</t>
    </r>
    <r>
      <rPr>
        <sz val="12"/>
        <color theme="1"/>
        <rFont val="Calibri"/>
        <family val="2"/>
        <scheme val="minor"/>
      </rPr>
      <t>(assumed by PHE)</t>
    </r>
    <r>
      <rPr>
        <sz val="14"/>
        <color theme="1"/>
        <rFont val="Calibri"/>
        <family val="2"/>
        <scheme val="minor"/>
      </rPr>
      <t xml:space="preserve">      </t>
    </r>
  </si>
  <si>
    <r>
      <rPr>
        <b/>
        <sz val="14"/>
        <color theme="1"/>
        <rFont val="Calibri"/>
        <family val="2"/>
        <scheme val="minor"/>
      </rPr>
      <t xml:space="preserve">Other </t>
    </r>
    <r>
      <rPr>
        <b/>
        <sz val="14"/>
        <color indexed="8"/>
        <rFont val="Calibri"/>
        <family val="2"/>
      </rPr>
      <t>Local Protocol name(s) for entered data:</t>
    </r>
    <r>
      <rPr>
        <b/>
        <sz val="14"/>
        <color theme="1"/>
        <rFont val="Calibri"/>
        <family val="2"/>
        <scheme val="minor"/>
      </rPr>
      <t xml:space="preserve"> </t>
    </r>
    <r>
      <rPr>
        <sz val="11"/>
        <color theme="1"/>
        <rFont val="Calibri"/>
        <family val="2"/>
        <scheme val="minor"/>
      </rPr>
      <t xml:space="preserve">
</t>
    </r>
    <r>
      <rPr>
        <i/>
        <sz val="11"/>
        <color indexed="8"/>
        <rFont val="Calibri"/>
        <family val="2"/>
      </rPr>
      <t>If the PHE Exam name and notes covers other similar protocols for which data is being submitted, enter those protocol names below. The most commonly used protocol should be entered as the standard protocol in column F. (Alt-Enter for a new line)</t>
    </r>
  </si>
  <si>
    <r>
      <t>Enter Your Exam Name if "Other" selected from Exam Name list</t>
    </r>
    <r>
      <rPr>
        <i/>
        <sz val="11"/>
        <rFont val="Calibri"/>
        <family val="2"/>
      </rPr>
      <t xml:space="preserve">
(* if "Other" entered in column C: Exam Name*)</t>
    </r>
  </si>
  <si>
    <t>Not stated in protocol</t>
  </si>
  <si>
    <t>Radiology System:</t>
  </si>
  <si>
    <t>of Hospital/Clinic:</t>
  </si>
  <si>
    <t>Exam:</t>
  </si>
  <si>
    <t xml:space="preserve">PHE Record No
</t>
  </si>
  <si>
    <t xml:space="preserve">Exam Date </t>
  </si>
  <si>
    <t>Projection 5 dose</t>
  </si>
  <si>
    <t>Projection 6 dose</t>
  </si>
  <si>
    <t>System DAP dose units:</t>
  </si>
  <si>
    <t>Number of projections/ images</t>
  </si>
  <si>
    <t>Projection/Image 1</t>
  </si>
  <si>
    <t>Yes, Detector in bed/table bucky</t>
  </si>
  <si>
    <t>Yes, Detector in upright bucky</t>
  </si>
  <si>
    <r>
      <t xml:space="preserve">Tube Voltage: 
</t>
    </r>
    <r>
      <rPr>
        <sz val="14"/>
        <rFont val="Calibri"/>
        <family val="2"/>
      </rPr>
      <t xml:space="preserve">
kVp</t>
    </r>
  </si>
  <si>
    <t>Height
 (m)</t>
  </si>
  <si>
    <t>Radiography System default  units</t>
  </si>
  <si>
    <t>Projection/Image 6</t>
  </si>
  <si>
    <t>Any other information on Projection/Image  6</t>
  </si>
  <si>
    <t>Projection/Image 2</t>
  </si>
  <si>
    <t>Projection/Image 5</t>
  </si>
  <si>
    <t>Projection/Image 4</t>
  </si>
  <si>
    <t>Projection/Image 3</t>
  </si>
  <si>
    <t>Any other information/Comments</t>
  </si>
  <si>
    <t xml:space="preserve">SNOMED-CT Name and code:   </t>
  </si>
  <si>
    <t xml:space="preserve">NICIP Name and Code:          </t>
  </si>
  <si>
    <r>
      <rPr>
        <b/>
        <sz val="12"/>
        <rFont val="Calibri"/>
        <family val="2"/>
        <scheme val="minor"/>
      </rPr>
      <t xml:space="preserve">Was dose data collected differently for any of these entries?  </t>
    </r>
    <r>
      <rPr>
        <b/>
        <sz val="14"/>
        <rFont val="Calibri"/>
        <family val="2"/>
        <scheme val="minor"/>
      </rPr>
      <t xml:space="preserve">
</t>
    </r>
    <r>
      <rPr>
        <i/>
        <sz val="11"/>
        <rFont val="Calibri"/>
        <family val="2"/>
      </rPr>
      <t>(drop down list)</t>
    </r>
  </si>
  <si>
    <t xml:space="preserve">Enter NICIP Name and Code you use for this exam if different from that given above.          </t>
  </si>
  <si>
    <t>Enter SNOMED-CT Name and code you use for this exam if different from that given above.</t>
  </si>
  <si>
    <t>For individual exams</t>
  </si>
  <si>
    <t>PHE information entry</t>
  </si>
  <si>
    <t>DO NOT EDIT!!!!!   !! REALY, DON'T!!!   CONTACT ME AND TELL ME WHAT IS BUGGING YOU SO I CAN FIX IT.</t>
  </si>
  <si>
    <t>PHE Workbook code</t>
  </si>
  <si>
    <t>PHE Workbook sheet code</t>
  </si>
  <si>
    <t>-002</t>
  </si>
  <si>
    <t>Projection/View</t>
  </si>
  <si>
    <t>New Units</t>
  </si>
  <si>
    <r>
      <t>µGy m</t>
    </r>
    <r>
      <rPr>
        <vertAlign val="superscript"/>
        <sz val="11"/>
        <color theme="1"/>
        <rFont val="Calibri"/>
        <family val="2"/>
        <scheme val="minor"/>
      </rPr>
      <t>2</t>
    </r>
  </si>
  <si>
    <r>
      <t>Gy cm</t>
    </r>
    <r>
      <rPr>
        <vertAlign val="superscript"/>
        <sz val="11"/>
        <color theme="1"/>
        <rFont val="Calibri"/>
        <family val="2"/>
        <scheme val="minor"/>
      </rPr>
      <t>2</t>
    </r>
  </si>
  <si>
    <r>
      <t>dGy cm</t>
    </r>
    <r>
      <rPr>
        <vertAlign val="superscript"/>
        <sz val="11"/>
        <color theme="1"/>
        <rFont val="Calibri"/>
        <family val="2"/>
        <scheme val="minor"/>
      </rPr>
      <t>2</t>
    </r>
  </si>
  <si>
    <r>
      <t>cGy cm</t>
    </r>
    <r>
      <rPr>
        <vertAlign val="superscript"/>
        <sz val="11"/>
        <color theme="1"/>
        <rFont val="Calibri"/>
        <family val="2"/>
        <scheme val="minor"/>
      </rPr>
      <t>2</t>
    </r>
  </si>
  <si>
    <r>
      <t>mGy cm</t>
    </r>
    <r>
      <rPr>
        <vertAlign val="superscript"/>
        <sz val="11"/>
        <color theme="1"/>
        <rFont val="Calibri"/>
        <family val="2"/>
        <scheme val="minor"/>
      </rPr>
      <t>2</t>
    </r>
  </si>
  <si>
    <r>
      <t>Gy m</t>
    </r>
    <r>
      <rPr>
        <vertAlign val="superscript"/>
        <sz val="11"/>
        <color theme="1"/>
        <rFont val="Calibri"/>
        <family val="2"/>
        <scheme val="minor"/>
      </rPr>
      <t>2</t>
    </r>
  </si>
  <si>
    <t>Support Page</t>
  </si>
  <si>
    <t xml:space="preserve">Column </t>
  </si>
  <si>
    <t>Title</t>
  </si>
  <si>
    <t xml:space="preserve">Data Status </t>
  </si>
  <si>
    <t>Permitted entries or Guidance</t>
  </si>
  <si>
    <t>B</t>
  </si>
  <si>
    <t>PHE admin entry</t>
  </si>
  <si>
    <t>N/A: A PHE admin entry: no entry required</t>
  </si>
  <si>
    <t>C</t>
  </si>
  <si>
    <t xml:space="preserve">Essential </t>
  </si>
  <si>
    <t>D</t>
  </si>
  <si>
    <t>E</t>
  </si>
  <si>
    <t>Essential if "Exam Name" entry is "Other"</t>
  </si>
  <si>
    <t>Very useful information</t>
  </si>
  <si>
    <t>G</t>
  </si>
  <si>
    <t>Essential if different from the entry you have given on Fluoroscopy System: General Info sheet</t>
  </si>
  <si>
    <t>H</t>
  </si>
  <si>
    <t xml:space="preserve">PHE Support Notes for Exam
</t>
  </si>
  <si>
    <t xml:space="preserve">Exam Name*       </t>
  </si>
  <si>
    <t xml:space="preserve">Gy x m2   (or shown as  GYM2) </t>
  </si>
  <si>
    <t>I</t>
  </si>
  <si>
    <t>R</t>
  </si>
  <si>
    <t>J</t>
  </si>
  <si>
    <t>K</t>
  </si>
  <si>
    <t>N</t>
  </si>
  <si>
    <t>P</t>
  </si>
  <si>
    <t>Q</t>
  </si>
  <si>
    <t>T</t>
  </si>
  <si>
    <t>V</t>
  </si>
  <si>
    <t>W</t>
  </si>
  <si>
    <t>X</t>
  </si>
  <si>
    <t>Z</t>
  </si>
  <si>
    <t>AA</t>
  </si>
  <si>
    <t>AB</t>
  </si>
  <si>
    <t>AC</t>
  </si>
  <si>
    <t>AD</t>
  </si>
  <si>
    <t>AE</t>
  </si>
  <si>
    <t>BW</t>
  </si>
  <si>
    <t>BX</t>
  </si>
  <si>
    <t>BY</t>
  </si>
  <si>
    <t>BZ</t>
  </si>
  <si>
    <t>CA</t>
  </si>
  <si>
    <t>CB</t>
  </si>
  <si>
    <t>CD</t>
  </si>
  <si>
    <t>CE</t>
  </si>
  <si>
    <t>Support Information</t>
  </si>
  <si>
    <t>Other : see Any other Information on projection</t>
  </si>
  <si>
    <t>N/A: A PHE admin entry: no entry required
SNOMED-CT entry assumed by PHE</t>
  </si>
  <si>
    <t>N/A: A PHE admin entry: no entry required
NICIP entry assumed by PHE</t>
  </si>
  <si>
    <t>CF</t>
  </si>
  <si>
    <t xml:space="preserve">Was the dose data collected differently for this exam?  
</t>
  </si>
  <si>
    <t xml:space="preserve">Status </t>
  </si>
  <si>
    <r>
      <t xml:space="preserve">Patient Record No
</t>
    </r>
    <r>
      <rPr>
        <sz val="12"/>
        <color indexed="8"/>
        <rFont val="Calibri"/>
        <family val="2"/>
      </rPr>
      <t>(PHE notation)</t>
    </r>
  </si>
  <si>
    <t xml:space="preserve">Contributor's Record ID* </t>
  </si>
  <si>
    <t>Essential</t>
  </si>
  <si>
    <t xml:space="preserve">DAP Dose for complete exam </t>
  </si>
  <si>
    <t>Projection / Image 1  DAP dose</t>
  </si>
  <si>
    <t xml:space="preserve">Projection 1 DAP </t>
  </si>
  <si>
    <t>Projection / Image 2  DAP dose</t>
  </si>
  <si>
    <t>Projection / Image 3  DAP dose</t>
  </si>
  <si>
    <t>Projection / Image 4  DAP dose</t>
  </si>
  <si>
    <t>Projection / Image 5  DAP dose</t>
  </si>
  <si>
    <t>Projection / Image 6  DAP dose</t>
  </si>
  <si>
    <t xml:space="preserve">DAP dose units
</t>
  </si>
  <si>
    <t>Essential if different from the entry given on "Radiology System: General Info" sheet</t>
  </si>
  <si>
    <r>
      <t>Age at time of exam</t>
    </r>
    <r>
      <rPr>
        <sz val="12"/>
        <color indexed="8"/>
        <rFont val="Calibri"/>
        <family val="2"/>
      </rPr>
      <t xml:space="preserve">
 (years)
</t>
    </r>
  </si>
  <si>
    <t>Height  (m)</t>
  </si>
  <si>
    <t>Exam ID</t>
  </si>
  <si>
    <t>DAP Dose units</t>
  </si>
  <si>
    <t>Projection/ Image 1: Tube Voltage: 
kVp</t>
  </si>
  <si>
    <t xml:space="preserve">Other Local Protocol name(s) for entered data: </t>
  </si>
  <si>
    <t>CG</t>
  </si>
  <si>
    <t>CH</t>
  </si>
  <si>
    <t>CI</t>
  </si>
  <si>
    <t>CJ</t>
  </si>
  <si>
    <t>CK</t>
  </si>
  <si>
    <t>CL</t>
  </si>
  <si>
    <t>CM</t>
  </si>
  <si>
    <t>CN</t>
  </si>
  <si>
    <t>DAP Dose</t>
  </si>
  <si>
    <t>Exam Protocol Default units</t>
  </si>
  <si>
    <t>Spare data fields</t>
  </si>
  <si>
    <t>Additional information</t>
  </si>
  <si>
    <t>Original units</t>
  </si>
  <si>
    <r>
      <t>Gy cm</t>
    </r>
    <r>
      <rPr>
        <vertAlign val="superscript"/>
        <sz val="11"/>
        <rFont val="Calibri"/>
        <family val="2"/>
        <scheme val="minor"/>
      </rPr>
      <t>2</t>
    </r>
  </si>
  <si>
    <r>
      <t>dGy cm</t>
    </r>
    <r>
      <rPr>
        <vertAlign val="superscript"/>
        <sz val="11"/>
        <rFont val="Calibri"/>
        <family val="2"/>
        <scheme val="minor"/>
      </rPr>
      <t>2</t>
    </r>
  </si>
  <si>
    <r>
      <t>µGy m</t>
    </r>
    <r>
      <rPr>
        <vertAlign val="superscript"/>
        <sz val="11"/>
        <rFont val="Calibri"/>
        <family val="2"/>
        <scheme val="minor"/>
      </rPr>
      <t>2</t>
    </r>
  </si>
  <si>
    <r>
      <t>cGy cm</t>
    </r>
    <r>
      <rPr>
        <vertAlign val="superscript"/>
        <sz val="11"/>
        <rFont val="Calibri"/>
        <family val="2"/>
        <scheme val="minor"/>
      </rPr>
      <t>2</t>
    </r>
  </si>
  <si>
    <r>
      <t>mGy cm</t>
    </r>
    <r>
      <rPr>
        <vertAlign val="superscript"/>
        <sz val="11"/>
        <rFont val="Calibri"/>
        <family val="2"/>
        <scheme val="minor"/>
      </rPr>
      <t>2</t>
    </r>
  </si>
  <si>
    <r>
      <t>Gy m</t>
    </r>
    <r>
      <rPr>
        <vertAlign val="superscript"/>
        <sz val="11"/>
        <rFont val="Calibri"/>
        <family val="2"/>
        <scheme val="minor"/>
      </rPr>
      <t>2</t>
    </r>
  </si>
  <si>
    <r>
      <t>dGy m</t>
    </r>
    <r>
      <rPr>
        <vertAlign val="superscript"/>
        <sz val="11"/>
        <rFont val="Calibri"/>
        <family val="2"/>
        <scheme val="minor"/>
      </rPr>
      <t>2</t>
    </r>
  </si>
  <si>
    <r>
      <t>cGy m</t>
    </r>
    <r>
      <rPr>
        <vertAlign val="superscript"/>
        <sz val="11"/>
        <rFont val="Calibri"/>
        <family val="2"/>
        <scheme val="minor"/>
      </rPr>
      <t>2</t>
    </r>
  </si>
  <si>
    <r>
      <t>mGy m</t>
    </r>
    <r>
      <rPr>
        <vertAlign val="superscript"/>
        <sz val="11"/>
        <rFont val="Calibri"/>
        <family val="2"/>
        <scheme val="minor"/>
      </rPr>
      <t>2</t>
    </r>
  </si>
  <si>
    <r>
      <t>dGy m</t>
    </r>
    <r>
      <rPr>
        <vertAlign val="superscript"/>
        <sz val="11"/>
        <color theme="1"/>
        <rFont val="Calibri"/>
        <family val="2"/>
        <scheme val="minor"/>
      </rPr>
      <t>2</t>
    </r>
  </si>
  <si>
    <r>
      <t>mGy m</t>
    </r>
    <r>
      <rPr>
        <vertAlign val="superscript"/>
        <sz val="11"/>
        <color theme="1"/>
        <rFont val="Calibri"/>
        <family val="2"/>
        <scheme val="minor"/>
      </rPr>
      <t>2</t>
    </r>
  </si>
  <si>
    <r>
      <t>1 m</t>
    </r>
    <r>
      <rPr>
        <vertAlign val="superscript"/>
        <sz val="11"/>
        <color theme="1"/>
        <rFont val="Calibri"/>
        <family val="2"/>
        <scheme val="minor"/>
      </rPr>
      <t>2</t>
    </r>
    <r>
      <rPr>
        <sz val="11"/>
        <color theme="1"/>
        <rFont val="Calibri"/>
        <family val="2"/>
        <scheme val="minor"/>
      </rPr>
      <t xml:space="preserve"> =</t>
    </r>
  </si>
  <si>
    <r>
      <t>cm</t>
    </r>
    <r>
      <rPr>
        <vertAlign val="superscript"/>
        <sz val="11"/>
        <color theme="1"/>
        <rFont val="Calibri"/>
        <family val="2"/>
        <scheme val="minor"/>
      </rPr>
      <t>2</t>
    </r>
  </si>
  <si>
    <t>d</t>
  </si>
  <si>
    <t>c</t>
  </si>
  <si>
    <t>m</t>
  </si>
  <si>
    <t>µ</t>
  </si>
  <si>
    <t>Information type</t>
  </si>
  <si>
    <t>Patient Information</t>
  </si>
  <si>
    <t>Protocol information</t>
  </si>
  <si>
    <t>no prefix</t>
  </si>
  <si>
    <t>Main Contact name*:</t>
  </si>
  <si>
    <t>Role</t>
  </si>
  <si>
    <r>
      <rPr>
        <b/>
        <sz val="11"/>
        <color rgb="FFFF0000"/>
        <rFont val="Calibri"/>
        <family val="2"/>
        <scheme val="minor"/>
      </rPr>
      <t>PHE instruction to PHE staff:</t>
    </r>
    <r>
      <rPr>
        <i/>
        <sz val="11"/>
        <color rgb="FFFF0000"/>
        <rFont val="Calibri"/>
        <family val="2"/>
        <scheme val="minor"/>
      </rPr>
      <t xml:space="preserve"> Check this entry is appropriate for inclusion in database. If not, delete.</t>
    </r>
  </si>
  <si>
    <t xml:space="preserve">Regional Code: DID English regional code, Scotland, Wales, NI etc. or independent </t>
  </si>
  <si>
    <t>Regional codes, DID regional England codes, or Country or Independent code</t>
  </si>
  <si>
    <t xml:space="preserve">DID Hospital Trust code </t>
  </si>
  <si>
    <t>Private</t>
  </si>
  <si>
    <t>Prison</t>
  </si>
  <si>
    <t>Non-Profit</t>
  </si>
  <si>
    <t>MoD</t>
  </si>
  <si>
    <t>Public-Sector</t>
  </si>
  <si>
    <t>General Dose Data Collection Methodology:</t>
  </si>
  <si>
    <t>Dose Management Software: 
Company /Open Source/In house</t>
  </si>
  <si>
    <t xml:space="preserve">Radiography System Information: General </t>
  </si>
  <si>
    <t>001</t>
  </si>
  <si>
    <t>If mobile: environment typically used in</t>
  </si>
  <si>
    <r>
      <t xml:space="preserve">Number of detectors used with this system 
</t>
    </r>
    <r>
      <rPr>
        <i/>
        <sz val="12"/>
        <color indexed="30"/>
        <rFont val="Calibri"/>
        <family val="2"/>
      </rPr>
      <t>(one at a time)</t>
    </r>
  </si>
  <si>
    <t xml:space="preserve"> Vibrating? Yes/No</t>
  </si>
  <si>
    <t xml:space="preserve"> Grid Ratio</t>
  </si>
  <si>
    <t>Detector 2 Anitiscatter Grid</t>
  </si>
  <si>
    <t>Detector 1 Anitiscatter Grid</t>
  </si>
  <si>
    <t>Detector  3 Anitiscatter Grid</t>
  </si>
  <si>
    <t>Detector 4 Anitiscatter Grid</t>
  </si>
  <si>
    <t>End of projection/Image data fields</t>
  </si>
  <si>
    <t>Exam Protocol Settings</t>
  </si>
  <si>
    <t xml:space="preserve">Number of projections/ images? </t>
  </si>
  <si>
    <t>DAP: standard dose units for this protocol on this system
* If dose units not those given for radiology system</t>
  </si>
  <si>
    <t>Projection name</t>
  </si>
  <si>
    <t>Detector used:
(as listed in Radiology System - General Info)</t>
  </si>
  <si>
    <t>Tube Voltage: 
Typical value for projection
kVp</t>
  </si>
  <si>
    <t>Exposure setting:  
(Tube current time)
Typical value for projection
mAs</t>
  </si>
  <si>
    <t>-003</t>
  </si>
  <si>
    <t>PHE X-ray System code and Workbook code</t>
  </si>
  <si>
    <t>PHE Record ID</t>
  </si>
  <si>
    <r>
      <t xml:space="preserve">PHE record code
</t>
    </r>
    <r>
      <rPr>
        <b/>
        <sz val="10"/>
        <color rgb="FF7030A0"/>
        <rFont val="Calibri"/>
        <family val="2"/>
        <scheme val="minor"/>
      </rPr>
      <t>(region, trust, hospital, system, workbook, spreadsheet, entry number)</t>
    </r>
  </si>
  <si>
    <t>Exam</t>
  </si>
  <si>
    <r>
      <t xml:space="preserve">Plain Radiography Survey:
</t>
    </r>
    <r>
      <rPr>
        <b/>
        <sz val="16"/>
        <rFont val="Arial"/>
        <family val="2"/>
      </rPr>
      <t xml:space="preserve">Dose Data Entry by Patient Record              </t>
    </r>
    <r>
      <rPr>
        <b/>
        <sz val="18"/>
        <rFont val="Arial"/>
        <family val="2"/>
      </rPr>
      <t xml:space="preserve">                                                 </t>
    </r>
  </si>
  <si>
    <t>Age 
at time of exam
 (years)</t>
  </si>
  <si>
    <t>Sex
Male           M
Female        F
Other          O
Unknown   U
No entry    N</t>
  </si>
  <si>
    <t>No. of weight entries</t>
  </si>
  <si>
    <t>Name given on Protocol sheet</t>
  </si>
  <si>
    <t>Not checked yet</t>
  </si>
  <si>
    <r>
      <rPr>
        <sz val="12"/>
        <color indexed="30"/>
        <rFont val="Calibri"/>
        <family val="2"/>
      </rPr>
      <t xml:space="preserve">(Hospital's) </t>
    </r>
    <r>
      <rPr>
        <b/>
        <sz val="12"/>
        <color indexed="30"/>
        <rFont val="Calibri"/>
        <family val="2"/>
      </rPr>
      <t xml:space="preserve">
Protocol name for this record
</t>
    </r>
  </si>
  <si>
    <t>Complete Exam Dose</t>
  </si>
  <si>
    <t>Exam Date</t>
  </si>
  <si>
    <t>Projection 2 DAP</t>
  </si>
  <si>
    <t xml:space="preserve">Projection 3 dose </t>
  </si>
  <si>
    <t>Not yet entered if given</t>
  </si>
  <si>
    <r>
      <t xml:space="preserve">DAP dose units:
 if* </t>
    </r>
    <r>
      <rPr>
        <sz val="11"/>
        <color theme="1"/>
        <rFont val="Calibri"/>
        <family val="2"/>
        <scheme val="minor"/>
      </rPr>
      <t xml:space="preserve">not entered elsewhere or default do not apply to record. </t>
    </r>
  </si>
  <si>
    <t>Projection / Image 1 Name</t>
  </si>
  <si>
    <t xml:space="preserve">Projection / Image 1
Anti-scatter Grid used?
 </t>
  </si>
  <si>
    <t>Projection / Image 1 
Focus - detector distance:
cm</t>
  </si>
  <si>
    <t>Projection / Image 1
Total tube filtration 
as mm Aluminium equivalent (mm Al)</t>
  </si>
  <si>
    <t>Projection / Image 1
Tube Voltage: 
kVp</t>
  </si>
  <si>
    <t>Projection / Image 1
Exposure setting: 
(Tube current time)
mAs</t>
  </si>
  <si>
    <t xml:space="preserve">Projection / Image 1
Automatic Exposure Control used?
(Yes/No: use drop down list)  </t>
  </si>
  <si>
    <t xml:space="preserve">Projection / Image 1
Detector in Bucky?
(Use drop down list)  </t>
  </si>
  <si>
    <t>Projection / Image 1
Any other information on Projection/Image 1</t>
  </si>
  <si>
    <t>No projection DAP value entered = -45</t>
  </si>
  <si>
    <t>Projection / Image 6 Name</t>
  </si>
  <si>
    <t>Detector used for projection 6/image 6</t>
  </si>
  <si>
    <t xml:space="preserve">Projection / Image 6
Anti-scatter Grid used?
 </t>
  </si>
  <si>
    <t>Projection / Image 6 
Focus - detector distance:
cm</t>
  </si>
  <si>
    <t>Projection / Image 6
Total tube filtration 
as mm Aluminium equivalent (mm Al)</t>
  </si>
  <si>
    <t>Projection / Image 6
Tube Voltage: 
kVp</t>
  </si>
  <si>
    <t>Projection / Image 6
Exposure setting: 
(Tube current time)
mAs</t>
  </si>
  <si>
    <t xml:space="preserve">Projection / Image 6
Automatic Exposure Control used?
(Yes/No: use drop down list)  </t>
  </si>
  <si>
    <t xml:space="preserve">Projection / Image 6
Detector in Bucky?
(Use drop down list)  </t>
  </si>
  <si>
    <t xml:space="preserve"> </t>
  </si>
  <si>
    <t>Projection / Image 5 Name</t>
  </si>
  <si>
    <t>Detector used for projection 5/image 5</t>
  </si>
  <si>
    <t xml:space="preserve">Projection / Image 5
Anti-scatter Grid used?
 </t>
  </si>
  <si>
    <t>Projection / Image 5 
Focus - detector distance:
cm</t>
  </si>
  <si>
    <t>Projection / Image 5
Total tube filtration 
as mm Aluminium equivalent (mm Al)</t>
  </si>
  <si>
    <t>Projection / Image 5
Tube Voltage: 
kVp</t>
  </si>
  <si>
    <t>Projection / Image 5
Exposure setting: 
(Tube current time)
mAs</t>
  </si>
  <si>
    <t xml:space="preserve">Projection / Image 5
Automatic Exposure Control used?
(Yes/No: use drop down list)  </t>
  </si>
  <si>
    <t xml:space="preserve">Projection / Image 5
Detector in Bucky?
(Use drop down list)  </t>
  </si>
  <si>
    <t>Projection / Image 5
Any other information on Projection/Image 5</t>
  </si>
  <si>
    <t>Projection / Image 4
Any other information on Projection/Image 4</t>
  </si>
  <si>
    <t>Projection / Image 4 Name</t>
  </si>
  <si>
    <t>Detector used for projection 4/image 4</t>
  </si>
  <si>
    <t xml:space="preserve">Projection / Image 4
Anti-scatter Grid used?
 </t>
  </si>
  <si>
    <t>Projection / Image 4 
Focus - detector distance:
cm</t>
  </si>
  <si>
    <t>Projection / Image 4
Total tube filtration 
as mm Aluminium equivalent (mm Al)</t>
  </si>
  <si>
    <t>Projection / Image 4
Tube Voltage: 
kVp</t>
  </si>
  <si>
    <t>Projection / Image 4
Exposure setting: 
(Tube current time)
mAs</t>
  </si>
  <si>
    <t xml:space="preserve">Projection / Image 4
Automatic Exposure Control used?
(Yes/No: use drop down list)  </t>
  </si>
  <si>
    <t xml:space="preserve">Projection / Image 4
Detector in Bucky?
(Use drop down list)  </t>
  </si>
  <si>
    <t>Projection / Image 3 Name</t>
  </si>
  <si>
    <t>Detector used for projection 3/image 3</t>
  </si>
  <si>
    <t xml:space="preserve">Projection / Image 3
Anti-scatter Grid used?
 </t>
  </si>
  <si>
    <t>Projection / Image 3 
Focus - detector distance:
cm</t>
  </si>
  <si>
    <t>Projection / Image 3
Total tube filtration 
as mm Aluminium equivalent (mm Al)</t>
  </si>
  <si>
    <t>Projection / Image 3
Tube Voltage: 
kVp</t>
  </si>
  <si>
    <t>Projection / Image 3
Exposure setting: 
(Tube current time)
mAs</t>
  </si>
  <si>
    <t xml:space="preserve">Projection / Image 3
Automatic Exposure Control used?
(Yes/No: use drop down list)  </t>
  </si>
  <si>
    <t xml:space="preserve">Projection / Image 3
Detector in Bucky?
(Use drop down list)  </t>
  </si>
  <si>
    <t>Projection / Image 3
Any other information on Projection/Image 3</t>
  </si>
  <si>
    <t>Projection / Image 2 Name</t>
  </si>
  <si>
    <t>Detector used for projection 2/image 2</t>
  </si>
  <si>
    <t xml:space="preserve">Projection / Image 2
Anti-scatter Grid used?
 </t>
  </si>
  <si>
    <t>Projection / Image 2 
Focus - detector distance:
cm</t>
  </si>
  <si>
    <t>Projection / Image 2
Total tube filtration 
as mm Aluminium equivalent (mm Al)</t>
  </si>
  <si>
    <t>Projection / Image 2
Tube Voltage: 
kVp</t>
  </si>
  <si>
    <t>Projection / Image 2
Exposure setting: 
(Tube current time)
mAs</t>
  </si>
  <si>
    <t xml:space="preserve">Projection / Image 2
Automatic Exposure Control used?
(Yes/No: use drop down list)  </t>
  </si>
  <si>
    <t xml:space="preserve">Projection / Image 2
Detector in Bucky?
(Use drop down list)  </t>
  </si>
  <si>
    <t>Projection / Image 2
Any other information on Projection/Image 2</t>
  </si>
  <si>
    <t>Projection / Image 6
Any other information on Projection/Image 6</t>
  </si>
  <si>
    <t>Protocol DAP units:</t>
  </si>
  <si>
    <t>Patient Weight
(kg)</t>
  </si>
  <si>
    <t xml:space="preserve">DAP DOSES: </t>
  </si>
  <si>
    <t>Detector used for 
Projection 1/image 1</t>
  </si>
  <si>
    <t>Was dose data collected differently for any of these entries?  
(drop down list)</t>
  </si>
  <si>
    <t>Exam Protocol Info sheet: PHE Record No</t>
  </si>
  <si>
    <t>Patient data</t>
  </si>
  <si>
    <t>Protocol sheet not checked for this exam yet</t>
  </si>
  <si>
    <t>PHE Support Information: Complete exam dose by patient  information: drop down lists</t>
  </si>
  <si>
    <t>Hitachi Healthcare</t>
  </si>
  <si>
    <t>Cell</t>
  </si>
  <si>
    <t>D12</t>
  </si>
  <si>
    <t>D13</t>
  </si>
  <si>
    <t>D14</t>
  </si>
  <si>
    <t>D15</t>
  </si>
  <si>
    <t>D16</t>
  </si>
  <si>
    <t xml:space="preserve">Imaging system: DR or CR?* </t>
  </si>
  <si>
    <t>D18</t>
  </si>
  <si>
    <t>D19</t>
  </si>
  <si>
    <t>D21</t>
  </si>
  <si>
    <t>D23</t>
  </si>
  <si>
    <t>(B) If Yes, is it physical or digital?</t>
  </si>
  <si>
    <t>(C) If No [built in DAP meter], how is DAP measured?</t>
  </si>
  <si>
    <t>D24</t>
  </si>
  <si>
    <t>D25</t>
  </si>
  <si>
    <t>D26</t>
  </si>
  <si>
    <r>
      <rPr>
        <b/>
        <sz val="11"/>
        <color theme="1"/>
        <rFont val="Calibri"/>
        <family val="2"/>
        <scheme val="minor"/>
      </rPr>
      <t>DAP dose Units</t>
    </r>
    <r>
      <rPr>
        <sz val="11"/>
        <color theme="1"/>
        <rFont val="Calibri"/>
        <family val="2"/>
        <scheme val="minor"/>
      </rPr>
      <t xml:space="preserve"> used on this system* </t>
    </r>
  </si>
  <si>
    <t>Essential if "other" entered above.</t>
  </si>
  <si>
    <t>D28</t>
  </si>
  <si>
    <t>Essential Information if not entered elsewhere</t>
  </si>
  <si>
    <t>D30</t>
  </si>
  <si>
    <t xml:space="preserve">Have the reported  doses been corrected by this factor? 
*Essential entry If measured    </t>
  </si>
  <si>
    <t>D31</t>
  </si>
  <si>
    <t>D35</t>
  </si>
  <si>
    <t>Table/Bed: 
Table top Aluminium equivalence</t>
  </si>
  <si>
    <r>
      <rPr>
        <b/>
        <sz val="14"/>
        <rFont val="Calibri"/>
        <family val="2"/>
        <scheme val="minor"/>
      </rPr>
      <t>Detectors</t>
    </r>
    <r>
      <rPr>
        <b/>
        <sz val="16"/>
        <rFont val="Calibri"/>
        <family val="2"/>
        <scheme val="minor"/>
      </rPr>
      <t xml:space="preserve"> </t>
    </r>
    <r>
      <rPr>
        <i/>
        <sz val="12"/>
        <rFont val="Calibri"/>
        <family val="2"/>
      </rPr>
      <t>(CR: treat all cassettes as 1 detector; DR: Count all detectors used with system including those shared with other systems)</t>
    </r>
  </si>
  <si>
    <t>Detector 1, 2, 3 or 4: Local ID</t>
  </si>
  <si>
    <t>Detector: Manufacturer</t>
  </si>
  <si>
    <t>Detector: Model</t>
  </si>
  <si>
    <t>Detector:  Size:  width (cm)</t>
  </si>
  <si>
    <t>Detector:  Size: length (cm)</t>
  </si>
  <si>
    <t>D43,D53,D63,D73</t>
  </si>
  <si>
    <t>Antiscatter Grid: Available? Yes/No</t>
  </si>
  <si>
    <t>Antiscatter Grid: Vibrating? Yes/No</t>
  </si>
  <si>
    <t>Antiscatter Grid: Ratio</t>
  </si>
  <si>
    <t>Detector: Any other information?</t>
  </si>
  <si>
    <t>D44,D54,D64,D74</t>
  </si>
  <si>
    <t>D45,D55,D65,D75</t>
  </si>
  <si>
    <t>D46,D56,D66,D76</t>
  </si>
  <si>
    <t>D47,D57,D67,D77</t>
  </si>
  <si>
    <t xml:space="preserve">Additional Notes on Radiology System: General </t>
  </si>
  <si>
    <r>
      <t>Plain Radiography Survey:</t>
    </r>
    <r>
      <rPr>
        <b/>
        <sz val="36"/>
        <rFont val="Calibri"/>
        <family val="2"/>
      </rPr>
      <t xml:space="preserve"> </t>
    </r>
    <r>
      <rPr>
        <b/>
        <sz val="18"/>
        <rFont val="Calibri"/>
        <family val="2"/>
      </rPr>
      <t>Radiology System: General Information</t>
    </r>
    <r>
      <rPr>
        <b/>
        <sz val="22"/>
        <rFont val="Calibri"/>
        <family val="2"/>
      </rPr>
      <t xml:space="preserve">
</t>
    </r>
    <r>
      <rPr>
        <i/>
        <sz val="12"/>
        <rFont val="Calibri"/>
        <family val="2"/>
      </rPr>
      <t>General information about the named radiography system (X-ray set) which will be common to all the exams performed on it</t>
    </r>
    <r>
      <rPr>
        <b/>
        <sz val="14"/>
        <rFont val="Calibri"/>
        <family val="2"/>
      </rPr>
      <t xml:space="preserve">
</t>
    </r>
    <r>
      <rPr>
        <i/>
        <sz val="12"/>
        <rFont val="Calibri"/>
        <family val="2"/>
      </rPr>
      <t xml:space="preserve">
</t>
    </r>
  </si>
  <si>
    <t>Complete exam DAP dose *</t>
  </si>
  <si>
    <r>
      <rPr>
        <b/>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</si>
  <si>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t>Yes, for most exposures</t>
  </si>
  <si>
    <t>Only for exceptional exposures</t>
  </si>
  <si>
    <t>Yes, Detector usually in bed/table bucky</t>
  </si>
  <si>
    <t>Yes, Detector usually in upright bucky</t>
  </si>
  <si>
    <r>
      <t xml:space="preserve">Automatic Exposure Control used?
</t>
    </r>
    <r>
      <rPr>
        <i/>
        <sz val="11"/>
        <color indexed="8"/>
        <rFont val="Calibri"/>
        <family val="2"/>
      </rPr>
      <t xml:space="preserve">(drop down list)  </t>
    </r>
  </si>
  <si>
    <r>
      <t xml:space="preserve">Automatic Exposure Control used?
</t>
    </r>
    <r>
      <rPr>
        <i/>
        <sz val="11"/>
        <color indexed="8"/>
        <rFont val="Calibri"/>
        <family val="2"/>
      </rPr>
      <t xml:space="preserve">(use drop down list)  </t>
    </r>
  </si>
  <si>
    <r>
      <rPr>
        <b/>
        <sz val="14"/>
        <color theme="1"/>
        <rFont val="Calibri"/>
        <family val="2"/>
        <scheme val="minor"/>
      </rPr>
      <t>Anti-scatter Grid used?</t>
    </r>
    <r>
      <rPr>
        <b/>
        <sz val="12"/>
        <color theme="1"/>
        <rFont val="Calibri"/>
        <family val="2"/>
        <scheme val="minor"/>
      </rPr>
      <t xml:space="preserve">
</t>
    </r>
    <r>
      <rPr>
        <i/>
        <sz val="11"/>
        <color theme="1"/>
        <rFont val="Calibri"/>
        <family val="2"/>
        <scheme val="minor"/>
      </rPr>
      <t xml:space="preserve">(drop down list)  </t>
    </r>
  </si>
  <si>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/SNOMED not used</t>
    </r>
  </si>
  <si>
    <r>
      <rPr>
        <b/>
        <sz val="12"/>
        <color theme="1"/>
        <rFont val="Calibri"/>
        <family val="2"/>
        <scheme val="minor"/>
      </rPr>
      <t>Do you use this code?</t>
    </r>
    <r>
      <rPr>
        <b/>
        <sz val="11"/>
        <color theme="1"/>
        <rFont val="Calibri"/>
        <family val="2"/>
        <scheme val="minor"/>
      </rPr>
      <t xml:space="preserve">
</t>
    </r>
    <r>
      <rPr>
        <sz val="11"/>
        <color theme="1"/>
        <rFont val="Calibri"/>
        <family val="2"/>
        <scheme val="minor"/>
      </rPr>
      <t>Yes/No
/NICIP not used</t>
    </r>
  </si>
  <si>
    <t>SNOMED-CT name for "Other" exams or if in disagreement with those listed</t>
  </si>
  <si>
    <t>NICIP name for "Other" exams or if in disagreement with those listed</t>
  </si>
  <si>
    <t>Standard SNOMED-CT name used?</t>
  </si>
  <si>
    <t>Standard NICIP name used?</t>
  </si>
  <si>
    <r>
      <t xml:space="preserve">SNOMED-CT Name and Code
 </t>
    </r>
    <r>
      <rPr>
        <sz val="11"/>
        <color indexed="30"/>
        <rFont val="Calibri"/>
        <family val="2"/>
      </rPr>
      <t>(as used by hospital if different)
support information</t>
    </r>
  </si>
  <si>
    <r>
      <t xml:space="preserve">NICIP Name and Code 
</t>
    </r>
    <r>
      <rPr>
        <sz val="11"/>
        <color indexed="30"/>
        <rFont val="Calibri"/>
        <family val="2"/>
      </rPr>
      <t xml:space="preserve">(as used by hospital if different)
</t>
    </r>
    <r>
      <rPr>
        <i/>
        <sz val="11"/>
        <color indexed="30"/>
        <rFont val="Calibri"/>
        <family val="2"/>
      </rPr>
      <t>support information</t>
    </r>
  </si>
  <si>
    <t>SNOMED-CT and NICIP names and codes</t>
  </si>
  <si>
    <t>Enter field name here</t>
  </si>
  <si>
    <r>
      <t>DAP dose units</t>
    </r>
    <r>
      <rPr>
        <i/>
        <sz val="11"/>
        <rFont val="Calibri"/>
        <family val="2"/>
      </rPr>
      <t xml:space="preserve"> </t>
    </r>
  </si>
  <si>
    <t xml:space="preserve">A requested projection to provide a clear bench mark dose. </t>
  </si>
  <si>
    <t>A requested projection to provide a clear bench mark dose. 
Only examinations on table, please exclude those on trolleys and mobile exposures.</t>
  </si>
  <si>
    <t>Only examinations on table, please exclude those on trolleys and mobile exposures. 
If possible, list projections used in exam in the projection name columns.</t>
  </si>
  <si>
    <t>Complete exam assumed to be AP and Lateral. If not, and if possible, list the projections used for complete exam in the projection name columns.</t>
  </si>
  <si>
    <t>A requested projection to provide a clear bench mark dose. 
Usually upright Bucky. If possible, please note if this is not the case. If possible, exclude atypical exposures such as nasogastric tube positioning</t>
  </si>
  <si>
    <t>A requested projection to provide a clear bench mark dose. 
Usually upright Bucky. If possible, please note if this is not the case. If possible exclude atypical exposures such as nasogastric tube positioning</t>
  </si>
  <si>
    <t>A requested projection to provide a clear bench mark dose. 
If possible state if trolley or table exam. If possible exclude atypical exposures such as nasogastric tube positioning.</t>
  </si>
  <si>
    <t>Complete exam assumed to be PA and Lateral. If not, and if possible, list projections for complete exam in the projection name columns. If possible exclude atypical exposures such as nasogastric tube positioning.</t>
  </si>
  <si>
    <t xml:space="preserve"> A requested projection to provide a clear bench mark dose. 
Trolley or ward based exposures. If possible exclude atypical exposures such as nasogastric tube positioning.</t>
  </si>
  <si>
    <t>If possible, list projections for complete exam in the projection name columns.</t>
  </si>
  <si>
    <t>A requested projection to provide a clear bench mark dose. 
Single projection only, right or left foot, not both.</t>
  </si>
  <si>
    <t>A requested projection to provide a clear bench mark dose. 
Single projection only, right or left hand, not both</t>
  </si>
  <si>
    <t xml:space="preserve">A requested projection to provide a clear bench mark dose. 
Post-operative hip replacement imaging only. Single hips only, right or left, not both. </t>
  </si>
  <si>
    <t>Post-operative hip replacement imaging only. Single hips only, right or left, not both. If possible list projections used for complete exam in the projection name columns.</t>
  </si>
  <si>
    <t>A requested projection to provide a clear bench mark dose. 
Single projection only, right or left knee, not both.</t>
  </si>
  <si>
    <t>Single projection only, right or left knee, not both. Complete exam assumed to be AP and Lateral. If not, and if possible, list projections for complete exam in the projection name columns.</t>
  </si>
  <si>
    <t>Exams of single legs only, right or left , but not exams of both legs. If possible list projections of complete exam in the projection name columns.</t>
  </si>
  <si>
    <t>Complete exam assumed to be AP and Lateral. If not, and if possible, list complete exam projections in the projection name columns.</t>
  </si>
  <si>
    <t>A requested projection to provide a clear bench mark dose. 
Table exams only, not trolleys or mobile</t>
  </si>
  <si>
    <t>Table exams only, not trolleys or mobile.  If possible, please list projections used in complete exam in the projection name columns.</t>
  </si>
  <si>
    <t>A requested projection to provide a clear bench mark dose. 
Single projection only, right or left shoulder, not both</t>
  </si>
  <si>
    <t>Complete exam assumed to be AP and Lateral. If not, and if possible, list projections used in complete exam in the projection name columns.</t>
  </si>
  <si>
    <t>X12. Foot (single): Weight Bearing Dorsoplantar (DP) view</t>
  </si>
  <si>
    <t>DAP measurement: 
(A) Does the system have a built in DAP meter?</t>
  </si>
  <si>
    <r>
      <t xml:space="preserve">Very useful information
</t>
    </r>
    <r>
      <rPr>
        <u/>
        <sz val="11"/>
        <color theme="1"/>
        <rFont val="Calibri"/>
        <family val="2"/>
        <scheme val="minor"/>
      </rPr>
      <t>Provide whenever possible</t>
    </r>
  </si>
  <si>
    <t>Entry: Free text</t>
  </si>
  <si>
    <t xml:space="preserve">Entry: Free text </t>
  </si>
  <si>
    <t>One copy of this Excel Workbook (this .xlsx file) should be completed for each radiology system.
It is suggested that this page is completed before copying the Workbook as most of your information 
on it will be the same for other radiology systems. Do amend the page as appropriate.</t>
  </si>
  <si>
    <r>
      <t xml:space="preserve">Entry: </t>
    </r>
    <r>
      <rPr>
        <b/>
        <sz val="11"/>
        <color theme="1"/>
        <rFont val="Calibri"/>
        <family val="2"/>
        <scheme val="minor"/>
      </rPr>
      <t>Drop down list with the options:</t>
    </r>
    <r>
      <rPr>
        <sz val="11"/>
        <color theme="1"/>
        <rFont val="Calibri"/>
        <family val="2"/>
        <scheme val="minor"/>
      </rPr>
      <t xml:space="preserve">
Not applicable
Not known
Ambulance
On ward
Operating theatre
Accident and Emergency 
Clinics
Other: Notes in text box below
Other</t>
    </r>
  </si>
  <si>
    <r>
      <t xml:space="preserve">Entry: </t>
    </r>
    <r>
      <rPr>
        <b/>
        <sz val="11"/>
        <color theme="1"/>
        <rFont val="Calibri"/>
        <family val="2"/>
        <scheme val="minor"/>
      </rPr>
      <t>Drop down list with the options:</t>
    </r>
    <r>
      <rPr>
        <sz val="11"/>
        <color theme="1"/>
        <rFont val="Calibri"/>
        <family val="2"/>
        <scheme val="minor"/>
      </rPr>
      <t xml:space="preserve">
Yes: Used for all protocols
Yes: Used for most protocols
Yes: Used for selected protocols
No: Not used on this device
Not known</t>
    </r>
  </si>
  <si>
    <r>
      <t xml:space="preserve">Entry: </t>
    </r>
    <r>
      <rPr>
        <b/>
        <sz val="11"/>
        <color theme="1"/>
        <rFont val="Calibri"/>
        <family val="2"/>
        <scheme val="minor"/>
      </rPr>
      <t>Drop down list with the options:</t>
    </r>
    <r>
      <rPr>
        <sz val="11"/>
        <color theme="1"/>
        <rFont val="Calibri"/>
        <family val="2"/>
        <scheme val="minor"/>
      </rPr>
      <t xml:space="preserve">
Yes,      No,     Not known </t>
    </r>
  </si>
  <si>
    <t>Entry: Free text : for entering the name of an exam not included on the PHE list.</t>
  </si>
  <si>
    <r>
      <rPr>
        <sz val="11"/>
        <color theme="1"/>
        <rFont val="Calibri"/>
        <family val="2"/>
        <scheme val="minor"/>
      </rPr>
      <t xml:space="preserve">Entry: </t>
    </r>
    <r>
      <rPr>
        <b/>
        <sz val="11"/>
        <color theme="1"/>
        <rFont val="Calibri"/>
        <family val="2"/>
        <scheme val="minor"/>
      </rPr>
      <t xml:space="preserve">Drop down list with options:
</t>
    </r>
    <r>
      <rPr>
        <sz val="11"/>
        <color theme="1"/>
        <rFont val="Calibri"/>
        <family val="2"/>
        <scheme val="minor"/>
      </rPr>
      <t>Yes: Used for all exposures
Yes: Used for most exposures
Yes: used for selected exposures
No: not used for this exam
Not known</t>
    </r>
  </si>
  <si>
    <t xml:space="preserve">Entry: Number between 0 and 300 </t>
  </si>
  <si>
    <t xml:space="preserve">Recommended tube filtration
Entry: Number between 0 and 100 </t>
  </si>
  <si>
    <t>Typical or recommended voltage for projection
Entry: Number between 40 and 200</t>
  </si>
  <si>
    <t>Typical or expected Tube current time,
Entry: Number between 0 and 10,000</t>
  </si>
  <si>
    <r>
      <t xml:space="preserve">Entry: </t>
    </r>
    <r>
      <rPr>
        <b/>
        <sz val="11"/>
        <color theme="1"/>
        <rFont val="Calibri"/>
        <family val="2"/>
        <scheme val="minor"/>
      </rPr>
      <t>Drop down list with options:</t>
    </r>
    <r>
      <rPr>
        <sz val="11"/>
        <color theme="1"/>
        <rFont val="Calibri"/>
        <family val="2"/>
        <scheme val="minor"/>
      </rPr>
      <t xml:space="preserve">
Yes,    No,  SNOMED not used, Not known</t>
    </r>
  </si>
  <si>
    <r>
      <t xml:space="preserve">Entry: </t>
    </r>
    <r>
      <rPr>
        <b/>
        <sz val="11"/>
        <color theme="1"/>
        <rFont val="Calibri"/>
        <family val="2"/>
        <scheme val="minor"/>
      </rPr>
      <t>Drop down list with options:</t>
    </r>
    <r>
      <rPr>
        <sz val="11"/>
        <color theme="1"/>
        <rFont val="Calibri"/>
        <family val="2"/>
        <scheme val="minor"/>
      </rPr>
      <t xml:space="preserve">
Yes,    No,  NICIP not used, Not known</t>
    </r>
  </si>
  <si>
    <t>Entry: Free text to enter SNOMED-CT name and code used for Exam</t>
  </si>
  <si>
    <t>Entry: Free text to enter NICIP name and code used for exam</t>
  </si>
  <si>
    <t>Entry: Free text for any additional information or comments you wish to add.</t>
  </si>
  <si>
    <t>Projection 4 DAP</t>
  </si>
  <si>
    <t>Projection 5 DAP</t>
  </si>
  <si>
    <t>Projection 6 DAP</t>
  </si>
  <si>
    <r>
      <rPr>
        <sz val="14"/>
        <color theme="1"/>
        <rFont val="Calibri"/>
        <family val="2"/>
        <scheme val="minor"/>
      </rPr>
      <t>Anti-scatter Grid used?</t>
    </r>
    <r>
      <rPr>
        <sz val="12"/>
        <color theme="1"/>
        <rFont val="Calibri"/>
        <family val="2"/>
        <scheme val="minor"/>
      </rPr>
      <t xml:space="preserve">
</t>
    </r>
    <r>
      <rPr>
        <i/>
        <sz val="11"/>
        <color theme="1"/>
        <rFont val="Calibri"/>
        <family val="2"/>
        <scheme val="minor"/>
      </rPr>
      <t xml:space="preserve">(Use drop down list)  </t>
    </r>
  </si>
  <si>
    <r>
      <rPr>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</si>
  <si>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r>
      <rPr>
        <sz val="14"/>
        <color theme="1"/>
        <rFont val="Calibri"/>
        <family val="2"/>
        <scheme val="minor"/>
      </rPr>
      <t>Detector used:</t>
    </r>
    <r>
      <rPr>
        <b/>
        <sz val="12"/>
        <color theme="1"/>
        <rFont val="Calibri"/>
        <family val="2"/>
        <scheme val="minor"/>
      </rPr>
      <t xml:space="preserve">
</t>
    </r>
    <r>
      <rPr>
        <i/>
        <sz val="11"/>
        <color theme="1"/>
        <rFont val="Calibri"/>
        <family val="2"/>
        <scheme val="minor"/>
      </rPr>
      <t>(as listed in Radiology System - General Info)</t>
    </r>
  </si>
  <si>
    <r>
      <rPr>
        <sz val="14"/>
        <color theme="1"/>
        <rFont val="Calibri"/>
        <family val="2"/>
        <scheme val="minor"/>
      </rPr>
      <t>Detector used:</t>
    </r>
    <r>
      <rPr>
        <sz val="12"/>
        <color theme="1"/>
        <rFont val="Calibri"/>
        <family val="2"/>
        <scheme val="minor"/>
      </rPr>
      <t xml:space="preserve">
</t>
    </r>
    <r>
      <rPr>
        <i/>
        <sz val="11"/>
        <color theme="1"/>
        <rFont val="Calibri"/>
        <family val="2"/>
        <scheme val="minor"/>
      </rPr>
      <t>(as listed in Radiology System - General Info)</t>
    </r>
  </si>
  <si>
    <r>
      <rPr>
        <b/>
        <u/>
        <sz val="12"/>
        <color indexed="8"/>
        <rFont val="Calibri"/>
        <family val="2"/>
        <scheme val="minor"/>
      </rPr>
      <t>Patient weight</t>
    </r>
    <r>
      <rPr>
        <b/>
        <sz val="12"/>
        <color indexed="8"/>
        <rFont val="Calibri"/>
        <family val="2"/>
        <scheme val="minor"/>
      </rPr>
      <t xml:space="preserve"> Please provide whenever possible
(kg)</t>
    </r>
  </si>
  <si>
    <r>
      <t xml:space="preserve">Projection name
</t>
    </r>
    <r>
      <rPr>
        <i/>
        <sz val="11"/>
        <color theme="1"/>
        <rFont val="Calibri"/>
        <family val="2"/>
        <scheme val="minor"/>
      </rPr>
      <t>drop down list or over write if required, widen column as required.</t>
    </r>
  </si>
  <si>
    <r>
      <rPr>
        <sz val="14"/>
        <color theme="1"/>
        <rFont val="Calibri"/>
        <family val="2"/>
        <scheme val="minor"/>
      </rPr>
      <t>Projection name</t>
    </r>
    <r>
      <rPr>
        <b/>
        <sz val="14"/>
        <color theme="1"/>
        <rFont val="Calibri"/>
        <family val="2"/>
        <scheme val="minor"/>
      </rPr>
      <t xml:space="preserve">
</t>
    </r>
    <r>
      <rPr>
        <i/>
        <sz val="11"/>
        <color theme="1"/>
        <rFont val="Calibri"/>
        <family val="2"/>
        <scheme val="minor"/>
      </rPr>
      <t>drop down list or over write if required, widen column as required.</t>
    </r>
  </si>
  <si>
    <t xml:space="preserve">Contributor's Record ID* 
Identification in case of query. 
Must not identify patient </t>
  </si>
  <si>
    <t>PA - Posterior-Anterior</t>
  </si>
  <si>
    <t>Cervical spine - Odontoid view</t>
  </si>
  <si>
    <t>AP - Anterior-Posterior</t>
  </si>
  <si>
    <t>Entry: UK date format: dd-mmm-yyyy
The date diagnostic exam took place</t>
  </si>
  <si>
    <t>Local Standard Protocol Name</t>
  </si>
  <si>
    <t>Enter Your Exam Name if "Other" selected from Exam Name list</t>
  </si>
  <si>
    <t>DAP Dose for stated Projection</t>
  </si>
  <si>
    <r>
      <t xml:space="preserve">DAP dose units:
Essential if* </t>
    </r>
    <r>
      <rPr>
        <sz val="11"/>
        <color theme="1"/>
        <rFont val="Calibri"/>
        <family val="2"/>
        <scheme val="minor"/>
      </rPr>
      <t>dose units are not entered elsewhere in Workbook or the system default units shown in F4 do not apply to specific records. Select units from drop or enter.</t>
    </r>
  </si>
  <si>
    <t>System default DAP dose units shown in F4</t>
  </si>
  <si>
    <t xml:space="preserve">Anti-scatter Grid used?
</t>
  </si>
  <si>
    <t>Focus - detector distance: cm</t>
  </si>
  <si>
    <t>Total tube filtration as 
mm Aluminium equivalent, mm Al</t>
  </si>
  <si>
    <t>Tube Voltage: 
kVp</t>
  </si>
  <si>
    <t>Entry: Number between 40 and 200</t>
  </si>
  <si>
    <t xml:space="preserve">Entry: Number between 0 and 100 </t>
  </si>
  <si>
    <t>Entry: Number between 0 and 10,000</t>
  </si>
  <si>
    <t xml:space="preserve"> Patient Position: 
</t>
  </si>
  <si>
    <t xml:space="preserve">Detector in Bucky?
</t>
  </si>
  <si>
    <t xml:space="preserve">Was the dose data collected differently for this exam?  </t>
  </si>
  <si>
    <t>Table 5: Dose units conversion table (rows 1-13)</t>
  </si>
  <si>
    <t>Entry: Free text 
Any other information on projection/image that you wish to include.</t>
  </si>
  <si>
    <t xml:space="preserve"> DAP meter Calibration</t>
  </si>
  <si>
    <t xml:space="preserve">Commercial: NHS Contract(s) Only </t>
  </si>
  <si>
    <t>("Notes" text box available below for longer entries)</t>
  </si>
  <si>
    <t>Note: 3 letter code same for all 5 commissioning groups and different from those in yellow given above.</t>
  </si>
  <si>
    <t xml:space="preserve">Please enter projection names if at all possible and then other projection information as feasible. </t>
  </si>
  <si>
    <t>No for both SNOMED and NIPIC (see Column CF)</t>
  </si>
  <si>
    <t>No for NICIP, Yes for SNOMED (see Column CF)</t>
  </si>
  <si>
    <t>No for SNOMED, Yes for NICIP (see Column CF)</t>
  </si>
  <si>
    <t>See comments in Column CF</t>
  </si>
  <si>
    <r>
      <t xml:space="preserve">Grid Ratio: </t>
    </r>
    <r>
      <rPr>
        <sz val="11"/>
        <rFont val="Calibri"/>
        <family val="2"/>
        <scheme val="minor"/>
      </rPr>
      <t xml:space="preserve">enter in form </t>
    </r>
    <r>
      <rPr>
        <i/>
        <sz val="11"/>
        <rFont val="Calibri"/>
        <family val="2"/>
        <scheme val="minor"/>
      </rPr>
      <t>X</t>
    </r>
    <r>
      <rPr>
        <sz val="11"/>
        <rFont val="Calibri"/>
        <family val="2"/>
        <scheme val="minor"/>
      </rPr>
      <t xml:space="preserve"> to 1</t>
    </r>
  </si>
  <si>
    <r>
      <t xml:space="preserve">Grid frequency: </t>
    </r>
    <r>
      <rPr>
        <sz val="12"/>
        <rFont val="Calibri"/>
        <family val="2"/>
        <scheme val="minor"/>
      </rPr>
      <t>strips per cm</t>
    </r>
  </si>
  <si>
    <t>Abdomen AP</t>
  </si>
  <si>
    <t>Abdomen full exam</t>
  </si>
  <si>
    <t>Chest full exam</t>
  </si>
  <si>
    <t>Mobile chest AP</t>
  </si>
  <si>
    <t xml:space="preserve">mGy x cm2 (or shown as MGYCM2) </t>
  </si>
  <si>
    <t>A to D entries 
for example purposes only</t>
  </si>
  <si>
    <t>Local Radiology System Name*:</t>
  </si>
  <si>
    <t>Canon Medical (previously Toshiba)</t>
  </si>
  <si>
    <t>Gibraltar Health Authority</t>
  </si>
  <si>
    <t>B12, B20, D12, D20</t>
  </si>
  <si>
    <t>Name</t>
  </si>
  <si>
    <t>B13, B21, D13, D21</t>
  </si>
  <si>
    <t>Mobile No.</t>
  </si>
  <si>
    <t>Telephone No.</t>
  </si>
  <si>
    <t>B14, B22, D14, D22</t>
  </si>
  <si>
    <t>B14, B22, Very useful information</t>
  </si>
  <si>
    <t>B12: Essential, B20: Very useful</t>
  </si>
  <si>
    <t>B13: Essential, B21: Very useful</t>
  </si>
  <si>
    <t>Entry: Free text     Full name and title</t>
  </si>
  <si>
    <t>B15, B23, D15, D23</t>
  </si>
  <si>
    <t>B15: Essential, B23: Very useful</t>
  </si>
  <si>
    <t xml:space="preserve">Email address </t>
  </si>
  <si>
    <t>B16, B24, D16, D24</t>
  </si>
  <si>
    <t>B16: Essential, B24: Very useful</t>
  </si>
  <si>
    <t>B17, B25, D17, D25</t>
  </si>
  <si>
    <t>Any other information</t>
  </si>
  <si>
    <t>Table B: Organisational information</t>
  </si>
  <si>
    <t>Hospital or Clinic Name</t>
  </si>
  <si>
    <t>D29</t>
  </si>
  <si>
    <t>Health care Sector</t>
  </si>
  <si>
    <t>Hospital /Clinic Address</t>
  </si>
  <si>
    <t>Entry: Free text 
To start a new line use  Alt-Enter</t>
  </si>
  <si>
    <t>D32</t>
  </si>
  <si>
    <t>D33</t>
  </si>
  <si>
    <t>Post code</t>
  </si>
  <si>
    <t>D34</t>
  </si>
  <si>
    <r>
      <rPr>
        <b/>
        <sz val="11"/>
        <color theme="1"/>
        <rFont val="Calibri"/>
        <family val="2"/>
        <scheme val="minor"/>
      </rPr>
      <t>Entry: Drop down list with the options:</t>
    </r>
    <r>
      <rPr>
        <sz val="11"/>
        <color theme="1"/>
        <rFont val="Calibri"/>
        <family val="2"/>
        <scheme val="minor"/>
      </rPr>
      <t xml:space="preserve">
England
Northern Ireland 
Isle of Mann 
Scotland 
Wales 
Gibraltar 
States of Guernsey Government 
States of Jersey Government 
Other British Overseas Territories 
Other</t>
    </r>
  </si>
  <si>
    <t xml:space="preserve">Location of Hospital /Clinic (Country) </t>
  </si>
  <si>
    <t>Name of NHS Trust, Local Health Board or Parent Organisation</t>
  </si>
  <si>
    <t>Entry: Free Text</t>
  </si>
  <si>
    <t>B37</t>
  </si>
  <si>
    <t>Comments section</t>
  </si>
  <si>
    <t>Entry: Free Text  
For any other information on the hospital or organisation.</t>
  </si>
  <si>
    <t>D45</t>
  </si>
  <si>
    <t>D46</t>
  </si>
  <si>
    <t>D47</t>
  </si>
  <si>
    <t>D48</t>
  </si>
  <si>
    <r>
      <t>Has this data been collected retrospectively or prospectively?*</t>
    </r>
    <r>
      <rPr>
        <i/>
        <sz val="12"/>
        <color indexed="8"/>
        <rFont val="Calibri"/>
        <family val="2"/>
      </rPr>
      <t>(drop down list: see box notes 1&amp;2)</t>
    </r>
  </si>
  <si>
    <r>
      <rPr>
        <b/>
        <sz val="11"/>
        <color theme="1"/>
        <rFont val="Calibri"/>
        <family val="2"/>
        <scheme val="minor"/>
      </rPr>
      <t>Entry: Drop down list with the options:</t>
    </r>
    <r>
      <rPr>
        <sz val="11"/>
        <color theme="1"/>
        <rFont val="Calibri"/>
        <family val="2"/>
        <scheme val="minor"/>
      </rPr>
      <t xml:space="preserve">
Retrospective
Prospective
Both
Not known</t>
    </r>
  </si>
  <si>
    <t>Has this data been collected retrospectively or prospectively?</t>
  </si>
  <si>
    <t>D49</t>
  </si>
  <si>
    <t>PACs</t>
  </si>
  <si>
    <t>RIS</t>
  </si>
  <si>
    <t xml:space="preserve">Paper form used specifically for dose survey(s)  </t>
  </si>
  <si>
    <t>D50</t>
  </si>
  <si>
    <t xml:space="preserve">Electronic form used specifically for dose survey(s)  </t>
  </si>
  <si>
    <t>D51</t>
  </si>
  <si>
    <t>D52</t>
  </si>
  <si>
    <t xml:space="preserve">Dose  Management Software  </t>
  </si>
  <si>
    <t>D53</t>
  </si>
  <si>
    <t>D54</t>
  </si>
  <si>
    <r>
      <t xml:space="preserve">    Other                             </t>
    </r>
    <r>
      <rPr>
        <i/>
        <sz val="11"/>
        <color indexed="8"/>
        <rFont val="Calibri"/>
        <family val="2"/>
      </rPr>
      <t xml:space="preserve"> (details in comments section)</t>
    </r>
  </si>
  <si>
    <t>Other    (details in comments section)</t>
  </si>
  <si>
    <t>D56</t>
  </si>
  <si>
    <t>Name of software package</t>
  </si>
  <si>
    <t xml:space="preserve">How many years in use?  </t>
  </si>
  <si>
    <t>Columns B to F</t>
  </si>
  <si>
    <t xml:space="preserve">Table C: Dose Data Collection Methodology </t>
  </si>
  <si>
    <t>Entry: Number as text entry 
(so as not to loose initial zeros)</t>
  </si>
  <si>
    <t>Comments Section: for any other information on the survey method or dose data collection methods in general.</t>
  </si>
  <si>
    <t xml:space="preserve">Box note 2: Please do not submit data for systems that have been decommissioned. </t>
  </si>
  <si>
    <t>Columns H to K</t>
  </si>
  <si>
    <t>Columns N to R</t>
  </si>
  <si>
    <t>Columns U to Y</t>
  </si>
  <si>
    <t>Columns AB to AF</t>
  </si>
  <si>
    <t>Columns AI to AR</t>
  </si>
  <si>
    <r>
      <t xml:space="preserve">Entry: </t>
    </r>
    <r>
      <rPr>
        <b/>
        <sz val="11"/>
        <color theme="1"/>
        <rFont val="Calibri"/>
        <family val="2"/>
        <scheme val="minor"/>
      </rPr>
      <t>Drop down list with the options:</t>
    </r>
    <r>
      <rPr>
        <sz val="11"/>
        <color theme="1"/>
        <rFont val="Calibri"/>
        <family val="2"/>
        <scheme val="minor"/>
      </rPr>
      <t xml:space="preserve">
Yes, 
Yes: see comments 
Possibly 
Possibly: see comments 
No 
Not known</t>
    </r>
  </si>
  <si>
    <r>
      <t xml:space="preserve">Tube Voltage: 
</t>
    </r>
    <r>
      <rPr>
        <i/>
        <sz val="11"/>
        <rFont val="Calibri"/>
        <family val="2"/>
      </rPr>
      <t>Typical for projection</t>
    </r>
    <r>
      <rPr>
        <sz val="14"/>
        <rFont val="Calibri"/>
        <family val="2"/>
      </rPr>
      <t xml:space="preserve">
kVp</t>
    </r>
  </si>
  <si>
    <r>
      <t xml:space="preserve">Exposure setting: </t>
    </r>
    <r>
      <rPr>
        <i/>
        <sz val="12"/>
        <rFont val="Calibri"/>
        <family val="2"/>
      </rPr>
      <t xml:space="preserve">(Tube current x time)
Typical for projection
See cell comment
</t>
    </r>
    <r>
      <rPr>
        <b/>
        <sz val="14"/>
        <rFont val="Calibri"/>
        <family val="2"/>
      </rPr>
      <t>mAs</t>
    </r>
  </si>
  <si>
    <t>From exposures of below acceptable image quality</t>
  </si>
  <si>
    <t>From patients of very high or very low weights</t>
  </si>
  <si>
    <r>
      <t xml:space="preserve">Exclude doses: 
</t>
    </r>
    <r>
      <rPr>
        <sz val="12"/>
        <color theme="1"/>
        <rFont val="Calibri"/>
        <family val="2"/>
        <scheme val="minor"/>
      </rPr>
      <t xml:space="preserve">Select the appropriate drop down options </t>
    </r>
  </si>
  <si>
    <t>Only doses from persons of standard physique</t>
  </si>
  <si>
    <t>No doses from persons of non-standard physique</t>
  </si>
  <si>
    <t>Dose for exams marked as atypical or problematic</t>
  </si>
  <si>
    <t>No doses from persons with an extreme physique</t>
  </si>
  <si>
    <t>Other/additional criteria: See Comments Section</t>
  </si>
  <si>
    <t>Other /additional criteria: See Comments Section</t>
  </si>
  <si>
    <r>
      <rPr>
        <b/>
        <sz val="14"/>
        <color theme="1"/>
        <rFont val="Calibri"/>
        <family val="2"/>
        <scheme val="minor"/>
      </rPr>
      <t>Comments Section:</t>
    </r>
    <r>
      <rPr>
        <b/>
        <sz val="12"/>
        <color theme="1"/>
        <rFont val="Calibri"/>
        <family val="2"/>
        <scheme val="minor"/>
      </rPr>
      <t xml:space="preserve"> for any other information on the survey method or dose data collection methods in general (alt-enter to start new line)</t>
    </r>
  </si>
  <si>
    <t>Cut top and bottom 5% from dose distribution</t>
  </si>
  <si>
    <t xml:space="preserve">Steps used in selecting or excluding  dose data for survey: </t>
  </si>
  <si>
    <r>
      <t xml:space="preserve">Randomly select </t>
    </r>
    <r>
      <rPr>
        <b/>
        <i/>
        <sz val="12"/>
        <color theme="1"/>
        <rFont val="Calibri"/>
        <family val="2"/>
        <scheme val="minor"/>
      </rPr>
      <t>X</t>
    </r>
    <r>
      <rPr>
        <b/>
        <sz val="12"/>
        <color theme="1"/>
        <rFont val="Calibri"/>
        <family val="2"/>
        <scheme val="minor"/>
      </rPr>
      <t xml:space="preserve"> adult exams in a given period</t>
    </r>
  </si>
  <si>
    <r>
      <t>Take doses of the first</t>
    </r>
    <r>
      <rPr>
        <b/>
        <i/>
        <sz val="12"/>
        <color theme="1"/>
        <rFont val="Calibri"/>
        <family val="2"/>
        <scheme val="minor"/>
      </rPr>
      <t xml:space="preserve"> X</t>
    </r>
    <r>
      <rPr>
        <b/>
        <i/>
        <sz val="12"/>
        <color theme="1"/>
        <rFont val="Calibri"/>
        <family val="2"/>
        <scheme val="minor"/>
      </rPr>
      <t xml:space="preserve"> </t>
    </r>
    <r>
      <rPr>
        <b/>
        <sz val="12"/>
        <color theme="1"/>
        <rFont val="Calibri"/>
        <family val="2"/>
        <scheme val="minor"/>
      </rPr>
      <t>adult exams on the system</t>
    </r>
  </si>
  <si>
    <t>Remove doses identified as outliers by statistics test</t>
  </si>
  <si>
    <t>Only doses from persons with OK weight (see options)</t>
  </si>
  <si>
    <t>Only doses from persons with OK BMI (see options)</t>
  </si>
  <si>
    <t>D59</t>
  </si>
  <si>
    <t xml:space="preserve">Steps used in selecting or excluding  dose data for survey: Exclude doses: </t>
  </si>
  <si>
    <t>D60</t>
  </si>
  <si>
    <t>D61</t>
  </si>
  <si>
    <t>D62</t>
  </si>
  <si>
    <t>D63</t>
  </si>
  <si>
    <t>D64</t>
  </si>
  <si>
    <t>D58</t>
  </si>
  <si>
    <t>Steps used in selecting or excluding  dose data for survey: Selection of sample for dose survey:</t>
  </si>
  <si>
    <t>Take doses of the first X adult exams on the system</t>
  </si>
  <si>
    <t>D65</t>
  </si>
  <si>
    <t>D66</t>
  </si>
  <si>
    <r>
      <t>X +</t>
    </r>
    <r>
      <rPr>
        <b/>
        <sz val="12"/>
        <color theme="1"/>
        <rFont val="Calibri"/>
        <family val="2"/>
        <scheme val="minor"/>
      </rPr>
      <t>exams of adults who meet a physical requirement</t>
    </r>
  </si>
  <si>
    <t>X +exams of adults who meet a physical requirement</t>
  </si>
  <si>
    <t>D67</t>
  </si>
  <si>
    <t>D68</t>
  </si>
  <si>
    <t>D69</t>
  </si>
  <si>
    <t>D70</t>
  </si>
  <si>
    <t>D71</t>
  </si>
  <si>
    <t>D72</t>
  </si>
  <si>
    <t>B74</t>
  </si>
  <si>
    <t>Dose Exclude: From exposures of below acceptable image quality</t>
  </si>
  <si>
    <t>Dose exclude: Dose for exams marked as atypical or problematic</t>
  </si>
  <si>
    <t>Dose excluded: Remove doses identified as outliers by statistics test</t>
  </si>
  <si>
    <t>Dose excluded: From patients of very high or very low weights</t>
  </si>
  <si>
    <t>Doses excluded: Cut top and bottom 5% from dose distribution</t>
  </si>
  <si>
    <t>Doses excluded: Other/additional criteria: See Comments Section</t>
  </si>
  <si>
    <t>Dose selection: Take doses of the first X adult exams on the system</t>
  </si>
  <si>
    <t>Dose selection: Randomly select X adult exams in a given period</t>
  </si>
  <si>
    <t>Dose selection: X +exams of adults who meet a physical requirement</t>
  </si>
  <si>
    <t>Dose selection: Only doses from persons with OK weight (see options)</t>
  </si>
  <si>
    <t>Dose selection: Only doses from persons with OK BMI (see options)</t>
  </si>
  <si>
    <t>Dose selection: Only doses from persons of standard physique</t>
  </si>
  <si>
    <t>Dose selection: No doses from persons of non-standard physique</t>
  </si>
  <si>
    <t>Dose selection: No doses from persons with an extreme physique</t>
  </si>
  <si>
    <t>Dose selection: Other /additional criteria: See Comments Section</t>
  </si>
  <si>
    <r>
      <rPr>
        <b/>
        <sz val="12"/>
        <color theme="1"/>
        <rFont val="Calibri"/>
        <family val="2"/>
        <scheme val="minor"/>
      </rPr>
      <t xml:space="preserve">Table 5: Dose Units conversion Table </t>
    </r>
    <r>
      <rPr>
        <sz val="11"/>
        <color theme="1"/>
        <rFont val="Calibri"/>
        <family val="2"/>
        <scheme val="minor"/>
      </rPr>
      <t xml:space="preserve">
If your value is currently in the original units and has a value of 1, the table gives its value in the new units (those you want to convert it into).</t>
    </r>
  </si>
  <si>
    <t>Table A: Contact information (rows 11- 17) Table B: Organisational Information (rows 19-31) 
Table C: Dose Data Collection Methodology (rows 33-77)</t>
  </si>
  <si>
    <t>Table 1:  Radiology System: General Info: Form fields (rows 9 to 54)</t>
  </si>
  <si>
    <t>Below are a list of the information fields on the Contact information, Radiology System, Exam Protocol and Patient dose spreadsheets.</t>
  </si>
  <si>
    <t>Table 2: Exam Protocol Information spreadsheet: Form fields (rows 9 to 124)</t>
  </si>
  <si>
    <t>Table 3: Patient Dose Data Entry sheets for Complete exams: Form fields (rows 9 to 134)</t>
  </si>
  <si>
    <t>Table 4: Patient Dose Data Entry sheets for stated projections: Form fields (rows 9 to 51)</t>
  </si>
  <si>
    <t>AP Oblique view</t>
  </si>
  <si>
    <t>Blue tab Worksheet</t>
  </si>
  <si>
    <t>Data Field codes:</t>
  </si>
  <si>
    <t>Sheet Tab codes:</t>
  </si>
  <si>
    <t>White tab Worksheets</t>
  </si>
  <si>
    <t>Plain Radiography Data Submission Workbook by Individual Patient Record</t>
  </si>
  <si>
    <t>Information to assist participants</t>
  </si>
  <si>
    <t>Record entry</t>
  </si>
  <si>
    <t>Record entry number</t>
  </si>
  <si>
    <t>PHE Exam Name*</t>
  </si>
  <si>
    <t>PRPE_Field_01</t>
  </si>
  <si>
    <t>PRPE_Field_02</t>
  </si>
  <si>
    <t>PRPE_Field_03</t>
  </si>
  <si>
    <t>PRPE_Field_04</t>
  </si>
  <si>
    <t>PRPE_Field_05</t>
  </si>
  <si>
    <t>PRPE_Field_06</t>
  </si>
  <si>
    <t>PRPE_Field_07</t>
  </si>
  <si>
    <t>PRPE_Field_08</t>
  </si>
  <si>
    <t>PRPE_Field_09</t>
  </si>
  <si>
    <t>PRPE_Field_10</t>
  </si>
  <si>
    <t>PRPE_Field_11</t>
  </si>
  <si>
    <t>PRPE_Field_12</t>
  </si>
  <si>
    <t>PRPE_Field_13</t>
  </si>
  <si>
    <t>PRPE_Field_14</t>
  </si>
  <si>
    <t>PRPE_Field_15</t>
  </si>
  <si>
    <t>PRPE_Field_16</t>
  </si>
  <si>
    <t>PRPE_Field_17</t>
  </si>
  <si>
    <t>PRPE_Field_18</t>
  </si>
  <si>
    <t>PRPE_Field_19</t>
  </si>
  <si>
    <t>PRPE_Field_20</t>
  </si>
  <si>
    <t>PRPE_Field_21</t>
  </si>
  <si>
    <t>PRPE_Field_22</t>
  </si>
  <si>
    <t>PRPE_Field_23</t>
  </si>
  <si>
    <t>PRPE_Field_24</t>
  </si>
  <si>
    <t>PRPE_Field_25</t>
  </si>
  <si>
    <t>PRPE_Field_26</t>
  </si>
  <si>
    <t>PRPE_Field_27</t>
  </si>
  <si>
    <t>PRPE_Field_28</t>
  </si>
  <si>
    <t>PRPE_Field_29</t>
  </si>
  <si>
    <t>PRPE_Field_30</t>
  </si>
  <si>
    <t>PRPE_Field_31</t>
  </si>
  <si>
    <t>PRPE_Field_32</t>
  </si>
  <si>
    <t>PRPE_Field_33</t>
  </si>
  <si>
    <t>PRPE_Field_34</t>
  </si>
  <si>
    <t>PRPE_Field_35</t>
  </si>
  <si>
    <t>PRPE_Field_36</t>
  </si>
  <si>
    <t>PRPE_Field_37</t>
  </si>
  <si>
    <t>PRPE_Field_38</t>
  </si>
  <si>
    <t>PRPE_Field_39</t>
  </si>
  <si>
    <t>PRPE_Field_40</t>
  </si>
  <si>
    <t>PRPE_Field_41</t>
  </si>
  <si>
    <t>PRPE_Field_42</t>
  </si>
  <si>
    <t>PRPE_Field_43</t>
  </si>
  <si>
    <t>PRPE_Field_44</t>
  </si>
  <si>
    <t>PRPE_Field_45</t>
  </si>
  <si>
    <t>PRPE_Field_46</t>
  </si>
  <si>
    <t>PRPE_Field_47</t>
  </si>
  <si>
    <t>PRPE_Field_48</t>
  </si>
  <si>
    <t>PRPE_Field_49</t>
  </si>
  <si>
    <t>PRPE_Field_50</t>
  </si>
  <si>
    <t>PRPE_Field_51</t>
  </si>
  <si>
    <t>PRPE_Field_52</t>
  </si>
  <si>
    <t>PRPE_Field_53</t>
  </si>
  <si>
    <t>PRPE_Field_54</t>
  </si>
  <si>
    <t>PRPE_Field_55</t>
  </si>
  <si>
    <t>PRPE_Field_56</t>
  </si>
  <si>
    <t>PRPE_Field_57</t>
  </si>
  <si>
    <t>PRPE_Field_58</t>
  </si>
  <si>
    <t>PRPE_Field_59</t>
  </si>
  <si>
    <t>PRPE_Field_60</t>
  </si>
  <si>
    <t>PRPE_Field_61</t>
  </si>
  <si>
    <t>PRPE_Field_62</t>
  </si>
  <si>
    <t>PRPE_Field_63</t>
  </si>
  <si>
    <t>PRPE_Field_64</t>
  </si>
  <si>
    <t>PRPE_Field_65</t>
  </si>
  <si>
    <t>PRPE_Field_66</t>
  </si>
  <si>
    <t>PRPE_Field_67</t>
  </si>
  <si>
    <t>PRPE_Field_68</t>
  </si>
  <si>
    <t>PRPE_Field_69</t>
  </si>
  <si>
    <t>PRPE_Field_70</t>
  </si>
  <si>
    <t>PRPE_Field_71</t>
  </si>
  <si>
    <t>PRPE_Field_72</t>
  </si>
  <si>
    <t>PRPE_Field_73</t>
  </si>
  <si>
    <t>PRPE_Field_74</t>
  </si>
  <si>
    <t>PRPE_Field_75</t>
  </si>
  <si>
    <t>PRPE_Field_76</t>
  </si>
  <si>
    <t>PRPE_Field_77</t>
  </si>
  <si>
    <t>PRPE_Field_78</t>
  </si>
  <si>
    <t>PRPE_Field_79</t>
  </si>
  <si>
    <t>PRPE_Field_80</t>
  </si>
  <si>
    <t>PRPE_Field_81</t>
  </si>
  <si>
    <t>PRPE_Field_82</t>
  </si>
  <si>
    <t>PRPE_Field_83</t>
  </si>
  <si>
    <t>PRPE_Field_84</t>
  </si>
  <si>
    <t>PRPE_Field_85</t>
  </si>
  <si>
    <t>PRPE_Field_86</t>
  </si>
  <si>
    <t>PRPE_Field_87</t>
  </si>
  <si>
    <t>PRPE_Field_88</t>
  </si>
  <si>
    <t>PRPE_Field_89</t>
  </si>
  <si>
    <t>PRPE_Field_90</t>
  </si>
  <si>
    <t>PRPE_Field_91</t>
  </si>
  <si>
    <t>PRPE_Field_92</t>
  </si>
  <si>
    <t>PRPE_Field_93</t>
  </si>
  <si>
    <t>Workbook/Worksheet Information</t>
  </si>
  <si>
    <t>Workbook/Worksheet name:</t>
  </si>
  <si>
    <t>PHE Workbook/worksheet code</t>
  </si>
  <si>
    <t>PRPS_Field_01</t>
  </si>
  <si>
    <t>PRPS_Field_02</t>
  </si>
  <si>
    <t>PRPS_Field_03</t>
  </si>
  <si>
    <t>PRPS_Field_04</t>
  </si>
  <si>
    <t>PRPS_Field_05</t>
  </si>
  <si>
    <t>PRPS_Field_06</t>
  </si>
  <si>
    <t>PRPS_Field_07</t>
  </si>
  <si>
    <t>PRPS_Field_08</t>
  </si>
  <si>
    <t>PRPS_Field_09</t>
  </si>
  <si>
    <t>PRPS_Field_10</t>
  </si>
  <si>
    <t>PRPS_Field_11</t>
  </si>
  <si>
    <t>PRPS_Field_12</t>
  </si>
  <si>
    <t>PRPS_Field_13</t>
  </si>
  <si>
    <t>PRPS_Field_14</t>
  </si>
  <si>
    <t>PRPS_Field_15</t>
  </si>
  <si>
    <t>PRPS_Field_16</t>
  </si>
  <si>
    <t>PRPS_Field_17</t>
  </si>
  <si>
    <t>PRPS_Field_18</t>
  </si>
  <si>
    <t>PRPS_Field_19</t>
  </si>
  <si>
    <t>PRPS_Field_20</t>
  </si>
  <si>
    <t>PRPS_Field_21</t>
  </si>
  <si>
    <t>PRPS_Field_22</t>
  </si>
  <si>
    <t>PRPS_Field_23</t>
  </si>
  <si>
    <t>PRPS_Field_24</t>
  </si>
  <si>
    <t>PRPS_Field_25</t>
  </si>
  <si>
    <t>PRPS_Field_26</t>
  </si>
  <si>
    <t>PRPS_Field_27</t>
  </si>
  <si>
    <t>PRPS_Field_28</t>
  </si>
  <si>
    <t>PRPS_Field_29</t>
  </si>
  <si>
    <t>PRPS_Field_30</t>
  </si>
  <si>
    <t>PRPS_Field_31</t>
  </si>
  <si>
    <t>PRPS_Field_32</t>
  </si>
  <si>
    <t>PRPS_Field_33</t>
  </si>
  <si>
    <t>PRPS_Field_34</t>
  </si>
  <si>
    <t>PRPS_Field_35</t>
  </si>
  <si>
    <t>PRPS_Field_36</t>
  </si>
  <si>
    <t>PRPS_Field_37</t>
  </si>
  <si>
    <t>PRPS_Field_38</t>
  </si>
  <si>
    <t>PRPS_Field_39</t>
  </si>
  <si>
    <t>PRPS_Field_40</t>
  </si>
  <si>
    <t>PRPS_Field_41</t>
  </si>
  <si>
    <t>PRPS_Field_42</t>
  </si>
  <si>
    <t>PRPS_Field_43</t>
  </si>
  <si>
    <t>PRPS_Field_44</t>
  </si>
  <si>
    <t>PRPS_Field_45</t>
  </si>
  <si>
    <t>PRPS_Field_46</t>
  </si>
  <si>
    <t>PRPS_Field_47</t>
  </si>
  <si>
    <t>PRPS_Field_48</t>
  </si>
  <si>
    <t>PRPS_Field_49</t>
  </si>
  <si>
    <t>PRPS_Field_50</t>
  </si>
  <si>
    <t>PRPS_Field_51</t>
  </si>
  <si>
    <t>PRPS_Field_52</t>
  </si>
  <si>
    <t>PRPS_Field_53</t>
  </si>
  <si>
    <t>PRPS_Field_54</t>
  </si>
  <si>
    <t>PRPS_Field_55</t>
  </si>
  <si>
    <t>PRPS_Field_56</t>
  </si>
  <si>
    <t>PRPS_Field_57</t>
  </si>
  <si>
    <t>PRPS_Field_58</t>
  </si>
  <si>
    <t>PRPS_Field_59</t>
  </si>
  <si>
    <t>PRPS_Field_60</t>
  </si>
  <si>
    <t>PRPS_Field_61</t>
  </si>
  <si>
    <t>PRPS_Field_62</t>
  </si>
  <si>
    <t>PRPM_Field_01</t>
  </si>
  <si>
    <t>PRPM_Field_02</t>
  </si>
  <si>
    <t>PRPM_Field_03</t>
  </si>
  <si>
    <t>PRPM_Field_04</t>
  </si>
  <si>
    <t>PRPM_Field_05</t>
  </si>
  <si>
    <t>PRPM_Field_06</t>
  </si>
  <si>
    <t>PRPM_Field_07</t>
  </si>
  <si>
    <t>PRPM_Field_08</t>
  </si>
  <si>
    <t>PRPM_Field_09</t>
  </si>
  <si>
    <t>PRPM_Field_10</t>
  </si>
  <si>
    <t>PRPM_Field_11</t>
  </si>
  <si>
    <t>PRPM_Field_12</t>
  </si>
  <si>
    <t>PRPM_Field_13</t>
  </si>
  <si>
    <t>PRPM_Field_14</t>
  </si>
  <si>
    <t>PRPM_Field_15</t>
  </si>
  <si>
    <t>PRPM_Field_16</t>
  </si>
  <si>
    <t>PRPM_Field_17</t>
  </si>
  <si>
    <t>PRPM_Field_18</t>
  </si>
  <si>
    <t>PRPM_Field_19</t>
  </si>
  <si>
    <t>PRPM_Field_20</t>
  </si>
  <si>
    <t>PRPM_Field_21</t>
  </si>
  <si>
    <t>PRPM_Field_22</t>
  </si>
  <si>
    <t>PRPM_Field_23</t>
  </si>
  <si>
    <t>PRPM_Field_24</t>
  </si>
  <si>
    <t>PRPM_Field_25</t>
  </si>
  <si>
    <t>PRPM_Field_26</t>
  </si>
  <si>
    <t>PRPM_Field_27</t>
  </si>
  <si>
    <t>PRPM_Field_28</t>
  </si>
  <si>
    <t>PRPM_Field_29</t>
  </si>
  <si>
    <t>PRPM_Field_30</t>
  </si>
  <si>
    <t>PRPM_Field_31</t>
  </si>
  <si>
    <t>PRPM_Field_32</t>
  </si>
  <si>
    <t>PRPM_Field_33</t>
  </si>
  <si>
    <t>PRPM_Field_34</t>
  </si>
  <si>
    <t>PRPM_Field_35</t>
  </si>
  <si>
    <t>PRPM_Field_36</t>
  </si>
  <si>
    <t>PRPM_Field_37</t>
  </si>
  <si>
    <t>PRPM_Field_38</t>
  </si>
  <si>
    <t>PRPM_Field_39</t>
  </si>
  <si>
    <t>PRPM_Field_40</t>
  </si>
  <si>
    <t>PRPM_Field_41</t>
  </si>
  <si>
    <t>PRPM_Field_42</t>
  </si>
  <si>
    <t>PRPM_Field_43</t>
  </si>
  <si>
    <t>PRPM_Field_44</t>
  </si>
  <si>
    <t>PRPM_Field_45</t>
  </si>
  <si>
    <t>PRPM_Field_46</t>
  </si>
  <si>
    <t>PRPM_Field_47</t>
  </si>
  <si>
    <t>PRPM_Field_48</t>
  </si>
  <si>
    <t>PRPM_Field_49</t>
  </si>
  <si>
    <t>PRPM_Field_50</t>
  </si>
  <si>
    <t>PRPM_Field_51</t>
  </si>
  <si>
    <t>PRPM_Field_52</t>
  </si>
  <si>
    <t>PRPM_Field_53</t>
  </si>
  <si>
    <t>PRPM_Field_54</t>
  </si>
  <si>
    <t>PRPM_Field_55</t>
  </si>
  <si>
    <t>PRPM_Field_56</t>
  </si>
  <si>
    <t>PRPM_Field_57</t>
  </si>
  <si>
    <t>PRPM_Field_58</t>
  </si>
  <si>
    <t>PRPM_Field_59</t>
  </si>
  <si>
    <t>PRPM_Field_60</t>
  </si>
  <si>
    <t>PRPM_Field_61</t>
  </si>
  <si>
    <t>PRPM_Field_62</t>
  </si>
  <si>
    <t>PRPM_Field_63</t>
  </si>
  <si>
    <t>PRPM_Field_64</t>
  </si>
  <si>
    <t>PRPM_Field_65</t>
  </si>
  <si>
    <t>PRPM_Field_66</t>
  </si>
  <si>
    <t>PRPM_Field_67</t>
  </si>
  <si>
    <t>PRPM_Field_68</t>
  </si>
  <si>
    <t>PRPM_Field_69</t>
  </si>
  <si>
    <t>PRPM_Field_70</t>
  </si>
  <si>
    <t>PRPM_Field_71</t>
  </si>
  <si>
    <t>PRPM_Field_72</t>
  </si>
  <si>
    <t>PRPM_Field_73</t>
  </si>
  <si>
    <t>PRPM_Field_74</t>
  </si>
  <si>
    <t>PRPM_Field_75</t>
  </si>
  <si>
    <t>PRPM_Field_76</t>
  </si>
  <si>
    <t>PRPM_Field_77</t>
  </si>
  <si>
    <t>PRPM_Field_78</t>
  </si>
  <si>
    <t>PRPM_Field_79</t>
  </si>
  <si>
    <t>PRPM_Field_80</t>
  </si>
  <si>
    <t>PRPM_Field_81</t>
  </si>
  <si>
    <t>PRPM_Field_82</t>
  </si>
  <si>
    <t>PRPM_Field_83</t>
  </si>
  <si>
    <t>PRPM_Field_84</t>
  </si>
  <si>
    <t>Exposure setting: 
(Tube current time)
Typical value for projection
mAs</t>
  </si>
  <si>
    <t>Exposure setting:
(Tube current time)
Typical value for projection
mAs</t>
  </si>
  <si>
    <t>-X26</t>
  </si>
  <si>
    <t xml:space="preserve"> mmAl</t>
  </si>
  <si>
    <t>cm</t>
  </si>
  <si>
    <r>
      <t>cm</t>
    </r>
    <r>
      <rPr>
        <vertAlign val="superscript"/>
        <sz val="11"/>
        <rFont val="Calibri"/>
        <family val="2"/>
        <scheme val="minor"/>
      </rPr>
      <t>-1</t>
    </r>
  </si>
  <si>
    <t>Y01. Other Exam</t>
  </si>
  <si>
    <t>Y02. Other Projection</t>
  </si>
  <si>
    <t>No record entry=  -45 or if a date 1st January 1900</t>
  </si>
  <si>
    <t>No field entry = -15 or if a date 31st January 1900</t>
  </si>
  <si>
    <t xml:space="preserve">-100 = JRHS check form entry format and enter ratio value as single number </t>
  </si>
  <si>
    <t>Rzzzz</t>
  </si>
  <si>
    <t>Hyyyy</t>
  </si>
  <si>
    <t>Samsung</t>
  </si>
  <si>
    <t>AGFA</t>
  </si>
  <si>
    <t>Number of comment entries</t>
  </si>
  <si>
    <t>No of record entries</t>
  </si>
  <si>
    <t>Perkin Elmer</t>
  </si>
  <si>
    <t>Essential if not stated elsewhere</t>
  </si>
  <si>
    <t>DID English Hospital Trust codes  [other country hospital codes to be added]</t>
  </si>
  <si>
    <t>Pale Yellow field provides option for entering Essential information that cannot be entered elsewhere (e.g. units not in drop down list)</t>
  </si>
  <si>
    <t>Pale Yellow field provides option for entering Essential information if it cannot be entered elsewhere (e.g. units not in drop down list)</t>
  </si>
  <si>
    <t>Organisational 
Information</t>
  </si>
  <si>
    <t>Which of the following were used to collect/record the survey data? 
Indicate as many as are relevant 
(drop down lists)</t>
  </si>
  <si>
    <t>D55</t>
  </si>
  <si>
    <t>Company Name?/Open Source?/In House?</t>
  </si>
  <si>
    <t>Randomly select X adult exams in a given period</t>
  </si>
  <si>
    <r>
      <t xml:space="preserve">Entry: </t>
    </r>
    <r>
      <rPr>
        <b/>
        <sz val="11"/>
        <color theme="1"/>
        <rFont val="Calibri"/>
        <family val="2"/>
        <scheme val="minor"/>
      </rPr>
      <t>Drop down list with the options:</t>
    </r>
    <r>
      <rPr>
        <sz val="11"/>
        <color theme="1"/>
        <rFont val="Calibri"/>
        <family val="2"/>
        <scheme val="minor"/>
      </rPr>
      <t xml:space="preserve">
No: dose values transferred electronically at all stages
Yes 
Yes: all values QA checked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</si>
  <si>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for all submitted data 
Yes for some data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</si>
  <si>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</si>
  <si>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</si>
  <si>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Drop down list with the options:</t>
    </r>
    <r>
      <rPr>
        <sz val="11"/>
        <color theme="1"/>
        <rFont val="Calibri"/>
        <family val="2"/>
        <scheme val="minor"/>
      </rPr>
      <t xml:space="preserve">
No, Yes, Yes: See comments, 
Not known</t>
    </r>
  </si>
  <si>
    <r>
      <t xml:space="preserve">Entry: </t>
    </r>
    <r>
      <rPr>
        <b/>
        <sz val="11"/>
        <color theme="1"/>
        <rFont val="Calibri"/>
        <family val="2"/>
        <scheme val="minor"/>
      </rPr>
      <t xml:space="preserve">Drop down list with the options: </t>
    </r>
    <r>
      <rPr>
        <sz val="11"/>
        <color theme="1"/>
        <rFont val="Calibri"/>
        <family val="2"/>
        <scheme val="minor"/>
      </rPr>
      <t xml:space="preserve">
No weight restriction used, 
Not known, 
50 to 90 kg, 
30 to 110 kg, 
Group mean weight 65 to 75 kg or 75 to 85 kg, 
Group median weight 65 to 75 kg or 75 to 85 kg, 
Other, 
Other: See comments</t>
    </r>
  </si>
  <si>
    <r>
      <t xml:space="preserve">Entry: </t>
    </r>
    <r>
      <rPr>
        <b/>
        <sz val="11"/>
        <color theme="1"/>
        <rFont val="Calibri"/>
        <family val="2"/>
        <scheme val="minor"/>
      </rPr>
      <t xml:space="preserve">Drop down list with the options: 
</t>
    </r>
    <r>
      <rPr>
        <sz val="11"/>
        <color theme="1"/>
        <rFont val="Calibri"/>
        <family val="2"/>
        <scheme val="minor"/>
      </rPr>
      <t>No BMI restriction used, 
Not known, 
Only BMIs between 18.5 and 25, 
Only BMIs between 18.5 and 30, 
Other BMI range, 
Other BMI range: See comments</t>
    </r>
  </si>
  <si>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</si>
  <si>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List of Hospital Types </t>
    </r>
    <r>
      <rPr>
        <b/>
        <i/>
        <sz val="10"/>
        <rFont val="Arial"/>
        <family val="2"/>
      </rPr>
      <t xml:space="preserve"> (JRHS:From Binley's 2016 directory and catchment from CQC reports.) </t>
    </r>
  </si>
  <si>
    <t>Where services are being supervised by an NHS Trust in a unit run by a private healthcare company or CIC, the attributes of both organisations are given. Catchment will be for the NHS Trust.</t>
  </si>
  <si>
    <t>Teaching Trust</t>
  </si>
  <si>
    <t>Acute Services</t>
  </si>
  <si>
    <t>Foundation Trust</t>
  </si>
  <si>
    <t>Private Patient Services</t>
  </si>
  <si>
    <t xml:space="preserve">Community Services:   </t>
  </si>
  <si>
    <t>Care Trust</t>
  </si>
  <si>
    <t>NHS England /CIC</t>
  </si>
  <si>
    <t>NHS Northern Ireland /CIC</t>
  </si>
  <si>
    <t>NHS Scotland /CIC</t>
  </si>
  <si>
    <t>NHS Wales /CIC</t>
  </si>
  <si>
    <t>Independent Non-profit including CIC</t>
  </si>
  <si>
    <t>Hospital info 1:  (Hospital Trust Attributes)</t>
  </si>
  <si>
    <t>Hospital info 2:  (Primary care catchment population)</t>
  </si>
  <si>
    <t>Exam Notes:</t>
  </si>
  <si>
    <r>
      <t xml:space="preserve">Additional useful information </t>
    </r>
    <r>
      <rPr>
        <i/>
        <sz val="12"/>
        <color theme="1"/>
        <rFont val="Calibri"/>
        <family val="2"/>
        <scheme val="minor"/>
      </rPr>
      <t xml:space="preserve">(enter as much or as little as you wish) </t>
    </r>
  </si>
  <si>
    <t>Projection 3 DAP</t>
  </si>
  <si>
    <t xml:space="preserve">Projection specific information </t>
  </si>
  <si>
    <r>
      <t xml:space="preserve">Patient </t>
    </r>
    <r>
      <rPr>
        <b/>
        <sz val="12"/>
        <color theme="1"/>
        <rFont val="Calibri"/>
        <family val="2"/>
        <scheme val="minor"/>
      </rPr>
      <t>Age 
at time of exam</t>
    </r>
    <r>
      <rPr>
        <b/>
        <sz val="11"/>
        <color indexed="8"/>
        <rFont val="Calibri"/>
        <family val="2"/>
      </rPr>
      <t xml:space="preserve">
 (years)
</t>
    </r>
    <r>
      <rPr>
        <sz val="10"/>
        <color indexed="8"/>
        <rFont val="Calibri"/>
        <family val="2"/>
      </rPr>
      <t>[Adults 16y+ only]</t>
    </r>
  </si>
  <si>
    <t xml:space="preserve">Projection / Image 5
Patient Position: 
(drop down list: extra detail may be given in column FV: PRPE_Field_74) </t>
  </si>
  <si>
    <t xml:space="preserve">Projection / Image 6
Patient Position: 
(drop down list: extra detail may be given in column GG: PRPE_Field_85) </t>
  </si>
  <si>
    <t xml:space="preserve">Projection / Image 4
Patient Position: 
(drop down list: extra detail may be given in column FK: PRPE_Field_63) </t>
  </si>
  <si>
    <t xml:space="preserve">Projection / Image 2
Patient Position: 
(drop down list: extra detail may be given in column EO: PRPE_Field_41) </t>
  </si>
  <si>
    <t xml:space="preserve">Projection / Image 1
Patient Position: 
(drop down list: extra detail may be given in column ED: PRPE_Field_30) </t>
  </si>
  <si>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AE)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</si>
  <si>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AP)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</si>
  <si>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BA)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</si>
  <si>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BL)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</si>
  <si>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BW)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</si>
  <si>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may be given in column CH) </t>
    </r>
  </si>
  <si>
    <r>
      <t xml:space="preserve">DAP Dose for individual projections: </t>
    </r>
    <r>
      <rPr>
        <i/>
        <sz val="12"/>
        <color theme="1"/>
        <rFont val="Calibri"/>
        <family val="2"/>
        <scheme val="minor"/>
      </rPr>
      <t>Enter in same dose units as used for complete exam dose</t>
    </r>
  </si>
  <si>
    <t xml:space="preserve"> Patient information</t>
  </si>
  <si>
    <t>Trixell Detectors</t>
  </si>
  <si>
    <t xml:space="preserve">Projection / Image 3
Patient Position: 
(drop down list: extra detail may be given in column EZ: PRPE_Field_52) </t>
  </si>
  <si>
    <t>N/A: Enter in column AB</t>
  </si>
  <si>
    <t>N/A: Enter in column AC</t>
  </si>
  <si>
    <t>N/A: Enter in column CM</t>
  </si>
  <si>
    <t>N/A: Enter in column CN</t>
  </si>
  <si>
    <t>What follows is Additional Useful Information: Enter as much or as little as you wish.</t>
  </si>
  <si>
    <r>
      <t>Entry:</t>
    </r>
    <r>
      <rPr>
        <b/>
        <sz val="11"/>
        <color theme="1"/>
        <rFont val="Calibri"/>
        <family val="2"/>
        <scheme val="minor"/>
      </rPr>
      <t xml:space="preserve"> Drop down list with entry options:</t>
    </r>
    <r>
      <rPr>
        <sz val="11"/>
        <color theme="1"/>
        <rFont val="Calibri"/>
        <family val="2"/>
        <scheme val="minor"/>
      </rPr>
      <t xml:space="preserve">
M, F, O or U</t>
    </r>
  </si>
  <si>
    <r>
      <t xml:space="preserve">Entry: </t>
    </r>
    <r>
      <rPr>
        <b/>
        <sz val="11"/>
        <color theme="1"/>
        <rFont val="Calibri"/>
        <family val="2"/>
        <scheme val="minor"/>
      </rPr>
      <t>Drop down list with entry options:</t>
    </r>
    <r>
      <rPr>
        <sz val="11"/>
        <color theme="1"/>
        <rFont val="Calibri"/>
        <family val="2"/>
        <scheme val="minor"/>
      </rPr>
      <t xml:space="preserve">
M, F, O, or U</t>
    </r>
  </si>
  <si>
    <t>Projection information</t>
  </si>
  <si>
    <t>CO</t>
  </si>
  <si>
    <t>CP</t>
  </si>
  <si>
    <t xml:space="preserve">Tables A, B, C, 1, 2, 3 and 4 list for each type of spreadsheet field  titles, their column or cell entries, the data status of that field, and the permitted form(s) for that entry and other supporting information. 
Table 5 contains DAP dose unit conversion factors.  </t>
  </si>
  <si>
    <t>Only examinations performed on table, please exclude those on trolleys and mobile exposures. If possible, list projections used in exam in the projection name columns.</t>
  </si>
  <si>
    <t>Enter Exam in cell F2, local protocol name in Column Q and any notes on the exam in the "Additional Information" column.</t>
  </si>
  <si>
    <t>Enter Projection in cell F2, local protocol name in Column Q and any notes on the exam in the "Additional Information" column.</t>
  </si>
  <si>
    <r>
      <t xml:space="preserve">This workbook is provided for the submission of data on </t>
    </r>
    <r>
      <rPr>
        <b/>
        <u/>
        <sz val="12"/>
        <color theme="1"/>
        <rFont val="Arial"/>
        <family val="2"/>
      </rPr>
      <t>Plain Radiograph</t>
    </r>
    <r>
      <rPr>
        <b/>
        <sz val="12"/>
        <color theme="1"/>
        <rFont val="Arial"/>
        <family val="2"/>
      </rPr>
      <t xml:space="preserve"> single projections and complete examinations from </t>
    </r>
    <r>
      <rPr>
        <b/>
        <u/>
        <sz val="12"/>
        <color theme="1"/>
        <rFont val="Arial"/>
        <family val="2"/>
      </rPr>
      <t>individual patients</t>
    </r>
    <r>
      <rPr>
        <b/>
        <sz val="12"/>
        <color theme="1"/>
        <rFont val="Arial"/>
        <family val="2"/>
      </rPr>
      <t xml:space="preserve">. </t>
    </r>
  </si>
  <si>
    <t>Other forms are provided for the submission of Plain Radiography data by radiology system, and IR and Fluoroscopy exams and procedures by patient and by radiology system.</t>
  </si>
  <si>
    <r>
      <t xml:space="preserve">Hospital or Clinic Name*:  </t>
    </r>
    <r>
      <rPr>
        <i/>
        <sz val="12"/>
        <rFont val="Calibri"/>
        <family val="2"/>
        <scheme val="minor"/>
      </rPr>
      <t>(for the Radiography system for which data is being given)</t>
    </r>
  </si>
  <si>
    <t>Toshiba Medical</t>
  </si>
  <si>
    <t>PRSC_Field_01</t>
  </si>
  <si>
    <t>PRSC_Field_02</t>
  </si>
  <si>
    <t>PRSC_Field_03</t>
  </si>
  <si>
    <t>PRSC_Field_04</t>
  </si>
  <si>
    <t>PRSC_Field_05</t>
  </si>
  <si>
    <t>PRSC_Field_06</t>
  </si>
  <si>
    <t>PRSC_Field_07</t>
  </si>
  <si>
    <t>PRSC_Field_08</t>
  </si>
  <si>
    <t>PRSC_Field_09</t>
  </si>
  <si>
    <t>PRSC_Field_10</t>
  </si>
  <si>
    <t>PRSC_Field_11</t>
  </si>
  <si>
    <t>PRSC_Field_12</t>
  </si>
  <si>
    <t>PRSC_Field_13</t>
  </si>
  <si>
    <t>PRSC_Field_14</t>
  </si>
  <si>
    <t>PRSC_Field_15</t>
  </si>
  <si>
    <t>PRSC_Field_16</t>
  </si>
  <si>
    <t>PRSC_Field_17</t>
  </si>
  <si>
    <t>PRSC_Field_18</t>
  </si>
  <si>
    <t>PRSC_Field_19</t>
  </si>
  <si>
    <t>PRSC_Field_20</t>
  </si>
  <si>
    <t>PRSC_Field_21</t>
  </si>
  <si>
    <t>PRSC_Field_22</t>
  </si>
  <si>
    <t>PRSC_Field_23</t>
  </si>
  <si>
    <t>PRSC_Field_24</t>
  </si>
  <si>
    <t>PRSC_Field_25</t>
  </si>
  <si>
    <t>PRSC_Field_26</t>
  </si>
  <si>
    <t>PRSC_Field_27</t>
  </si>
  <si>
    <t>PRSC_Field_28</t>
  </si>
  <si>
    <t>PRSC_Field_29</t>
  </si>
  <si>
    <t>PRSC_Field_30</t>
  </si>
  <si>
    <t>PRSC_Field_31</t>
  </si>
  <si>
    <t>PRSC_Field_32</t>
  </si>
  <si>
    <t>PRSC_Field_33</t>
  </si>
  <si>
    <t>PRSC_Field_34</t>
  </si>
  <si>
    <t>PRSC_Field_35</t>
  </si>
  <si>
    <t>PRSC_Field_36</t>
  </si>
  <si>
    <t>PRSC_Field_37</t>
  </si>
  <si>
    <t>PRSC_Field_38</t>
  </si>
  <si>
    <t>PRSC_Field_39</t>
  </si>
  <si>
    <t>PRSC_Field_40</t>
  </si>
  <si>
    <t>PRSC_Field_41</t>
  </si>
  <si>
    <t>PRSC_Field_42</t>
  </si>
  <si>
    <t>PRSC_Field_43</t>
  </si>
  <si>
    <t>PRSC_Field_44</t>
  </si>
  <si>
    <t>PRSC_Field_45</t>
  </si>
  <si>
    <t>PRSC_Field_46</t>
  </si>
  <si>
    <t>PRSC_Field_47</t>
  </si>
  <si>
    <t>PRSC_Field_48</t>
  </si>
  <si>
    <t>PRSC_Field_49</t>
  </si>
  <si>
    <t>PRSC_Field_50</t>
  </si>
  <si>
    <t>PRSC_Field_51</t>
  </si>
  <si>
    <r>
      <t xml:space="preserve">If measured have reported  doses been corrected by this factor? *                 </t>
    </r>
    <r>
      <rPr>
        <sz val="14"/>
        <color indexed="8"/>
        <rFont val="Calibri"/>
        <family val="2"/>
      </rPr>
      <t xml:space="preserve">             </t>
    </r>
    <r>
      <rPr>
        <i/>
        <sz val="12"/>
        <color indexed="8"/>
        <rFont val="Calibri"/>
        <family val="2"/>
      </rPr>
      <t>(drop down list)</t>
    </r>
  </si>
  <si>
    <t>Any supporting information?</t>
  </si>
  <si>
    <t xml:space="preserve">Very Useful and Supporting Information </t>
  </si>
  <si>
    <t>Name of the MPE, RPA, Medical Physics group etc. responsible for system</t>
  </si>
  <si>
    <r>
      <t xml:space="preserve">If a mobile system, the environment or work is it  typically used for? </t>
    </r>
    <r>
      <rPr>
        <i/>
        <sz val="11"/>
        <color indexed="8"/>
        <rFont val="Calibri"/>
        <family val="2"/>
      </rPr>
      <t>(e.g. ward, operating theatre)</t>
    </r>
  </si>
  <si>
    <r>
      <t>X-ray Equipment:</t>
    </r>
    <r>
      <rPr>
        <b/>
        <sz val="14"/>
        <rFont val="Calibri"/>
        <family val="2"/>
        <scheme val="minor"/>
      </rPr>
      <t xml:space="preserve"> </t>
    </r>
  </si>
  <si>
    <r>
      <t>Manufacturer:</t>
    </r>
    <r>
      <rPr>
        <i/>
        <sz val="10"/>
        <rFont val="Calibri"/>
        <family val="2"/>
        <scheme val="minor"/>
      </rPr>
      <t xml:space="preserve"> If "Other" enter name in "Any other information"</t>
    </r>
  </si>
  <si>
    <r>
      <t xml:space="preserve">X-ray production: Any other information? </t>
    </r>
    <r>
      <rPr>
        <i/>
        <sz val="11"/>
        <color indexed="8"/>
        <rFont val="Calibri"/>
        <family val="2"/>
      </rPr>
      <t xml:space="preserve"> ("Additional Notes" text box available for longer entries:- cell B81)</t>
    </r>
  </si>
  <si>
    <r>
      <rPr>
        <b/>
        <u/>
        <sz val="14"/>
        <rFont val="Calibri"/>
        <family val="2"/>
      </rPr>
      <t>DAP Calibration Correction Factor</t>
    </r>
    <r>
      <rPr>
        <b/>
        <sz val="14"/>
        <rFont val="Calibri"/>
        <family val="2"/>
      </rPr>
      <t xml:space="preserve"> </t>
    </r>
    <r>
      <rPr>
        <i/>
        <sz val="12"/>
        <rFont val="Calibri"/>
        <family val="2"/>
      </rPr>
      <t xml:space="preserve">(if available) </t>
    </r>
    <r>
      <rPr>
        <sz val="12"/>
        <rFont val="Calibri"/>
        <family val="2"/>
      </rPr>
      <t xml:space="preserve">from an independent ionisation chamber or solid state detector, calibration traceable back to a national standard </t>
    </r>
  </si>
  <si>
    <t>DAP calibration correction factor:</t>
  </si>
  <si>
    <t>Average Ratio or Percentage difference,  %</t>
  </si>
  <si>
    <r>
      <rPr>
        <sz val="14"/>
        <rFont val="Calibri"/>
        <family val="2"/>
      </rPr>
      <t xml:space="preserve">Any other DAP information? </t>
    </r>
    <r>
      <rPr>
        <i/>
        <sz val="12"/>
        <rFont val="Calibri"/>
        <family val="2"/>
      </rPr>
      <t>( enter in Text box below)</t>
    </r>
  </si>
  <si>
    <t>Table top Aluminium equivalence,                   mm Al</t>
  </si>
  <si>
    <t xml:space="preserve"> Entry: Free text</t>
  </si>
  <si>
    <r>
      <t xml:space="preserve">Entry: </t>
    </r>
    <r>
      <rPr>
        <b/>
        <sz val="11"/>
        <color theme="1"/>
        <rFont val="Calibri"/>
        <family val="2"/>
        <scheme val="minor"/>
      </rPr>
      <t>Drop down list with the options:</t>
    </r>
    <r>
      <rPr>
        <sz val="11"/>
        <color theme="1"/>
        <rFont val="Calibri"/>
        <family val="2"/>
        <scheme val="minor"/>
      </rPr>
      <t xml:space="preserve">
Digital Radiography, 
Computer Radiography, 
Photographic Film, 
Other,         
Not known</t>
    </r>
  </si>
  <si>
    <t xml:space="preserve">Free text </t>
  </si>
  <si>
    <r>
      <rPr>
        <b/>
        <sz val="11"/>
        <color theme="1"/>
        <rFont val="Calibri"/>
        <family val="2"/>
        <scheme val="minor"/>
      </rPr>
      <t>Drop down list with the options:</t>
    </r>
    <r>
      <rPr>
        <sz val="11"/>
        <color theme="1"/>
        <rFont val="Calibri"/>
        <family val="2"/>
        <scheme val="minor"/>
      </rPr>
      <t xml:space="preserve">
Not measured,     
Yes: measured and applied,
No: measured but not applied,       
Measured but not know if correction applied, 
No DAP meter,          
Not known</t>
    </r>
  </si>
  <si>
    <t>Free text</t>
  </si>
  <si>
    <t>Very Useful and Supporting Information</t>
  </si>
  <si>
    <t>D22</t>
  </si>
  <si>
    <t>If the radiology system is Mobile, in what environment or for what work is it  typically used ? (e.g. ward, operating theatre)</t>
  </si>
  <si>
    <t xml:space="preserve">X-ray generation equipment: Manufacturer: </t>
  </si>
  <si>
    <t>X-ray generation equipment: 
Model and number</t>
  </si>
  <si>
    <t>Entry: Date in UK format (dd-mmm-yyyy) between 1 Jan 2000 and 31st December 2020</t>
  </si>
  <si>
    <t>B28</t>
  </si>
  <si>
    <t>X-ray production: Any other information</t>
  </si>
  <si>
    <r>
      <t xml:space="preserve">Entry: </t>
    </r>
    <r>
      <rPr>
        <b/>
        <sz val="11"/>
        <color theme="1"/>
        <rFont val="Calibri"/>
        <family val="2"/>
        <scheme val="minor"/>
      </rPr>
      <t>Drop down list with the options:</t>
    </r>
    <r>
      <rPr>
        <sz val="11"/>
        <color theme="1"/>
        <rFont val="Calibri"/>
        <family val="2"/>
        <scheme val="minor"/>
      </rPr>
      <t xml:space="preserve">
Digital, Physical, Other, Not known, 
No Built-in DAP meter</t>
    </r>
  </si>
  <si>
    <t xml:space="preserve">DAP meter, DAP calibration factor or % difference to Reference chamber:  </t>
  </si>
  <si>
    <t>B36</t>
  </si>
  <si>
    <t>Any other DAO information? ( enter in Text box below)</t>
  </si>
  <si>
    <t>D38</t>
  </si>
  <si>
    <t>Give thickness in mmAl ,  
a number between 0 and 1,000 without units.</t>
  </si>
  <si>
    <t>D41,D51, D61, D71</t>
  </si>
  <si>
    <t>free text</t>
  </si>
  <si>
    <t>D42,D52, D62, D72</t>
  </si>
  <si>
    <t>Enter width in cm. A number between 0 and 1,000 without units.</t>
  </si>
  <si>
    <t>Enter length in cm. A number between 0 and 1,000 without units.</t>
  </si>
  <si>
    <r>
      <t xml:space="preserve">Drop down list with the options:
</t>
    </r>
    <r>
      <rPr>
        <sz val="11"/>
        <color theme="1"/>
        <rFont val="Calibri"/>
        <family val="2"/>
        <scheme val="minor"/>
      </rPr>
      <t>Yes,      No,      Not known</t>
    </r>
  </si>
  <si>
    <t>D48,D58,D68,D78</t>
  </si>
  <si>
    <t>Number field, a number between 0 and 1,000.</t>
  </si>
  <si>
    <t>D49,D59,D69,D79</t>
  </si>
  <si>
    <t>Antiscatter Grid frequency: strips per cm</t>
  </si>
  <si>
    <t>D50,D60,D70,D80</t>
  </si>
  <si>
    <t>B84</t>
  </si>
  <si>
    <t>N/A: Enter in column CC</t>
  </si>
  <si>
    <t>PRPE_Field_94</t>
  </si>
  <si>
    <t>PRPE_Field_95</t>
  </si>
  <si>
    <t>N/A: Enter in column CF</t>
  </si>
  <si>
    <r>
      <t xml:space="preserve">Number of projections/images? 
</t>
    </r>
    <r>
      <rPr>
        <i/>
        <sz val="11"/>
        <color theme="1"/>
        <rFont val="Calibri"/>
        <family val="2"/>
        <scheme val="minor"/>
      </rPr>
      <t>Usual number of projections or stitched images.</t>
    </r>
    <r>
      <rPr>
        <i/>
        <sz val="11"/>
        <color indexed="8"/>
        <rFont val="Calibri"/>
        <family val="2"/>
      </rPr>
      <t/>
    </r>
  </si>
  <si>
    <t>Essential information: supporting information?</t>
  </si>
  <si>
    <r>
      <rPr>
        <b/>
        <sz val="11"/>
        <color theme="1"/>
        <rFont val="Calibri"/>
        <family val="2"/>
        <scheme val="minor"/>
      </rPr>
      <t>Entry: Drop down list with the options:</t>
    </r>
    <r>
      <rPr>
        <sz val="11"/>
        <color theme="1"/>
        <rFont val="Calibri"/>
        <family val="2"/>
        <scheme val="minor"/>
      </rPr>
      <t xml:space="preserve">
NHS England
NHS Northern Ireland 
NHS Scotland 
NHS Wales 
Gibraltar Health Authority
NHS England /CIC
NHS Northern Ireland /CIC
NHS Scotland /CIC
NHS Wales /CIC
Commercial: NHS Contract(s) Only 
Commercial
Independent Non-profit including CIC
MoD 
Prison: Public Sector 
Prison: Contractor 
Public Sector: Other 
Other
Not known</t>
    </r>
  </si>
  <si>
    <t>Free text 
Any additional information can go in the large text box at B84.</t>
  </si>
  <si>
    <r>
      <t>mGy x m</t>
    </r>
    <r>
      <rPr>
        <vertAlign val="superscript"/>
        <sz val="11"/>
        <color indexed="8"/>
        <rFont val="Calibri"/>
        <family val="2"/>
      </rPr>
      <t>2</t>
    </r>
    <r>
      <rPr>
        <sz val="11"/>
        <color theme="1"/>
        <rFont val="Calibri"/>
        <family val="2"/>
        <scheme val="minor"/>
      </rPr>
      <t xml:space="preserve"> (or shown as MGYM2) </t>
    </r>
  </si>
  <si>
    <r>
      <t xml:space="preserve">Entry: </t>
    </r>
    <r>
      <rPr>
        <b/>
        <sz val="11"/>
        <color theme="1"/>
        <rFont val="Calibri"/>
        <family val="2"/>
        <scheme val="minor"/>
      </rPr>
      <t>Drop down list with the options:</t>
    </r>
    <r>
      <rPr>
        <sz val="11"/>
        <color theme="1"/>
        <rFont val="Calibri"/>
        <family val="2"/>
        <scheme val="minor"/>
      </rPr>
      <t xml:space="preserve">
Radiology System Default Units
Gy.cm2       (or shown as  GYCM2) 
dGycm2     (or shown as DGYCM2)
cGy.cm2     (or shown as CGYCM2) 
mGy.cm2    (or shown as MGYCM2)
µGy.cm2      (or shown as µGYM2)
Gy.m2        (or shown as GYM2)  
dGy x m2 (or shown as DGYM2)
cGy x m2 (or shown as CGYM2)
mGy x m2 (or shown as MGYM2) 
µGy x m2 (or shown as  µGYM2)
Other
Not Known</t>
    </r>
  </si>
  <si>
    <t>Table to be extended if data is submitted by participants for additional examinations or projections</t>
  </si>
  <si>
    <t>Entry: Numeric</t>
  </si>
  <si>
    <t>Fields for any additional data you wish to include</t>
  </si>
  <si>
    <t>Additional Data Field 1: Enter title</t>
  </si>
  <si>
    <t>Additional Data Field 2: Enter title</t>
  </si>
  <si>
    <t>Additional Data Field 3: Enter title</t>
  </si>
  <si>
    <t>Additional Data Field 4: Enter title</t>
  </si>
  <si>
    <r>
      <t xml:space="preserve">This is a list of the principal exams and projections for which we would like to receive dose data. </t>
    </r>
    <r>
      <rPr>
        <b/>
        <i/>
        <sz val="12"/>
        <color theme="1"/>
        <rFont val="Arial"/>
        <family val="2"/>
      </rPr>
      <t xml:space="preserve"> </t>
    </r>
  </si>
  <si>
    <t>Foot (single): 
Weight Bearing Dorsoplantar (DP) view</t>
  </si>
  <si>
    <t>A requested projection to provide a clear bench mark dose. 
Usually upright Bucky. If possible, please note if this is not the case. If possible, exclude atypical exposures such as nasogastric tube positioning.</t>
  </si>
  <si>
    <r>
      <t xml:space="preserve">PHE Support Information: Plain Radiography Exams and Projections of interest with notes, and main SNOMED-CT and NICIP codes   
</t>
    </r>
    <r>
      <rPr>
        <sz val="16"/>
        <color rgb="FFFF0000"/>
        <rFont val="Arial"/>
        <family val="2"/>
      </rPr>
      <t>DO NOT DELETE THIS PAGE</t>
    </r>
  </si>
  <si>
    <t>Plain Radiography Survey</t>
  </si>
  <si>
    <t>Overviews of Table Information fields (columns) for all Data spreadsheets</t>
  </si>
  <si>
    <t>Table A:  Contact_Information</t>
  </si>
  <si>
    <t xml:space="preserve">Table 1:  Radiology_System_General_Info: Form fields </t>
  </si>
  <si>
    <t>Table 3: Complete Exams Patient Dose Data Entry: Form fields</t>
  </si>
  <si>
    <t>Table 4: Individual Projections Patient Dose Data Entry: Form fields</t>
  </si>
  <si>
    <r>
      <t xml:space="preserve">Table 2:  Exam_Protocol_Information: Form fields </t>
    </r>
    <r>
      <rPr>
        <i/>
        <sz val="14"/>
        <color theme="1"/>
        <rFont val="Calibri"/>
        <family val="2"/>
        <scheme val="minor"/>
      </rPr>
      <t xml:space="preserve"> (Use of this form is optional: Essential fields are only essential if you use it.)</t>
    </r>
  </si>
  <si>
    <r>
      <t xml:space="preserve">Entry: </t>
    </r>
    <r>
      <rPr>
        <b/>
        <sz val="11"/>
        <color theme="1"/>
        <rFont val="Calibri"/>
        <family val="2"/>
        <scheme val="minor"/>
      </rPr>
      <t xml:space="preserve">Drop down list with the options:
</t>
    </r>
    <r>
      <rPr>
        <sz val="11"/>
        <color theme="1"/>
        <rFont val="Calibri"/>
        <family val="2"/>
        <scheme val="minor"/>
      </rPr>
      <t>No
Not known (so treated as not mobile)
Yes: Mobile system
Yes: Portable system
Yes: other - see notes in text box below
Yes: other</t>
    </r>
  </si>
  <si>
    <t>For Projections not in the PHE list use a Spare_Proj_  sheet (or copy one) and enter the projection name in cell F1</t>
  </si>
  <si>
    <t>For Exams not in the PHE list use a Spare_Exam sheet enter the exam name in cell F1</t>
  </si>
  <si>
    <r>
      <t xml:space="preserve">If "Other" selected enter units used in D16
Entry: </t>
    </r>
    <r>
      <rPr>
        <b/>
        <sz val="11"/>
        <color theme="1"/>
        <rFont val="Calibri"/>
        <family val="2"/>
        <scheme val="minor"/>
      </rPr>
      <t>Drop down list with the options:</t>
    </r>
    <r>
      <rPr>
        <sz val="11"/>
        <color theme="1"/>
        <rFont val="Calibri"/>
        <family val="2"/>
        <scheme val="minor"/>
      </rPr>
      <t xml:space="preserve">
Gy x cm2   (or shown as GYCM2) 
dGy x cm2 (or shown as DGYCM2)
cGy x cm2 (or shown as CGYCM2) 
mGy x cm2 (or shown as MGYCM2) 
µGy x cm2 (or shown as µGYCM2)
dGy x m2 (or shown as DGYM2)
cGy x m2 (or shown as CGYM2)
mGy x m2 (or shown as MGYM2) 
µGy x m2 (or shown as µGYM2)
Other
Variable: see exam protocol
Not known</t>
    </r>
  </si>
  <si>
    <r>
      <t xml:space="preserve">Entry: Free text
</t>
    </r>
    <r>
      <rPr>
        <i/>
        <sz val="10"/>
        <color theme="1"/>
        <rFont val="Calibri"/>
        <family val="2"/>
        <scheme val="minor"/>
      </rPr>
      <t xml:space="preserve">If for information governance etc. you do not wish to enter the actual name of the hospital or clinic, please enter a code or pseudonym instead, making it clear that this is what you are doing. </t>
    </r>
  </si>
  <si>
    <r>
      <t xml:space="preserve">Entry: Number between 16 and 120. 
</t>
    </r>
    <r>
      <rPr>
        <i/>
        <sz val="10"/>
        <color theme="1"/>
        <rFont val="Calibri"/>
        <family val="2"/>
        <scheme val="minor"/>
      </rPr>
      <t xml:space="preserve">All patients must be adults, i.e. 16 years or older. If calculated from the patient's birth date truncate to one decimal point or less so that the birth date cannot be recalculated. </t>
    </r>
  </si>
  <si>
    <t>Sex*
Male, M      Female, F
Other , O    Unrecorded, U</t>
  </si>
  <si>
    <t>Sex*
Male, M       Female, F
Other , O     Unrecorded, U</t>
  </si>
  <si>
    <r>
      <t xml:space="preserve">Entry: </t>
    </r>
    <r>
      <rPr>
        <b/>
        <sz val="11"/>
        <color theme="1"/>
        <rFont val="Calibri"/>
        <family val="2"/>
        <scheme val="minor"/>
      </rPr>
      <t xml:space="preserve">Decimal number between 30 and 300. 
</t>
    </r>
    <r>
      <rPr>
        <b/>
        <u/>
        <sz val="11"/>
        <color theme="1"/>
        <rFont val="Calibri"/>
        <family val="2"/>
        <scheme val="minor"/>
      </rPr>
      <t>Please enter whenever available.</t>
    </r>
    <r>
      <rPr>
        <b/>
        <sz val="11"/>
        <color theme="1"/>
        <rFont val="Calibri"/>
        <family val="2"/>
        <scheme val="minor"/>
      </rPr>
      <t xml:space="preserve">
</t>
    </r>
    <r>
      <rPr>
        <i/>
        <sz val="10"/>
        <color theme="1"/>
        <rFont val="Calibri"/>
        <family val="2"/>
        <scheme val="minor"/>
      </rPr>
      <t xml:space="preserve">This should be an essential field but patient weight data is infrequently collected in association with adult diagnostic doses so it is set as </t>
    </r>
    <r>
      <rPr>
        <i/>
        <u/>
        <sz val="10"/>
        <color theme="1"/>
        <rFont val="Calibri"/>
        <family val="2"/>
        <scheme val="minor"/>
      </rPr>
      <t xml:space="preserve">very useful </t>
    </r>
    <r>
      <rPr>
        <i/>
        <sz val="10"/>
        <color theme="1"/>
        <rFont val="Calibri"/>
        <family val="2"/>
        <scheme val="minor"/>
      </rPr>
      <t>data. Most important for smaller sample sizes (&lt;20 to 30).</t>
    </r>
  </si>
  <si>
    <t>I/T/AE/ AP/BA/BL</t>
  </si>
  <si>
    <t>Projection/ Image 1,2,3,4,5,6: 
Projection name</t>
  </si>
  <si>
    <t xml:space="preserve">Projection/ Image 1,2,3,4,5,6 </t>
  </si>
  <si>
    <t>S/AD/AO/ AZ/BK/BV</t>
  </si>
  <si>
    <t>J/U/AF/ AQ/BB/BM</t>
  </si>
  <si>
    <t>K/V/AG/ AR/BC/BN</t>
  </si>
  <si>
    <t>Projection/ Image 1,2,3,4,5,6: 
Focus - detector distance:
cm</t>
  </si>
  <si>
    <t>Projection/ Image 1,2,3,4,5,6: 
Total tube filtration as 
mm Aluminium equivalent, mm Al</t>
  </si>
  <si>
    <t>Projection/ Image 1,2,3,4,5,6: 
Automatic Exposure Control used?</t>
  </si>
  <si>
    <t>Projection/ Image 1,2,3,4,5,6: 
Detector in Bucky?</t>
  </si>
  <si>
    <t xml:space="preserve">Projection/ Image 1,2,3,4,5,6: 
Patient Position: </t>
  </si>
  <si>
    <t>Projection/ Image 1,2,3,4,5,6: 
Tube Voltage: kVp</t>
  </si>
  <si>
    <t xml:space="preserve">Projection/ Image 1,2,3,4,5,6: 
Anti-scatter Grid used?
</t>
  </si>
  <si>
    <t>L/W/AH/ AS/BD/BO</t>
  </si>
  <si>
    <t>M/X/AI/ AT/BE/BP</t>
  </si>
  <si>
    <t>N/Y/AJ/ AU/BF/BQ</t>
  </si>
  <si>
    <t>O/Z/AK/ AV/BG/BR</t>
  </si>
  <si>
    <t>P/AA/AL/ AW/BH/BS</t>
  </si>
  <si>
    <t>Q/AB/AM/ AX/BI/BT</t>
  </si>
  <si>
    <t>R/AC/AN/ AY/BJ/BU</t>
  </si>
  <si>
    <t>Do you use this SNOMED-CT code?</t>
  </si>
  <si>
    <r>
      <t xml:space="preserve">Entry: Free text for additional protocol names
</t>
    </r>
    <r>
      <rPr>
        <i/>
        <sz val="10"/>
        <color theme="1"/>
        <rFont val="Calibri"/>
        <family val="2"/>
        <scheme val="minor"/>
      </rPr>
      <t xml:space="preserve">If the PHE Exam name and notes covers other similar protocols for which data is being submitted, enter those protocol names in this column  (alt-return for new lines). The most commonly used protocol should be entered as the standard protocol in column F. </t>
    </r>
  </si>
  <si>
    <r>
      <t>Age at time of exam</t>
    </r>
    <r>
      <rPr>
        <sz val="12"/>
        <color indexed="8"/>
        <rFont val="Calibri"/>
        <family val="2"/>
      </rPr>
      <t xml:space="preserve">
(years)</t>
    </r>
  </si>
  <si>
    <t>Entry: Positive number.  DAP dose</t>
  </si>
  <si>
    <r>
      <t xml:space="preserve">Entry: Decimal number between 0.5 and 3.
</t>
    </r>
    <r>
      <rPr>
        <i/>
        <sz val="10"/>
        <color theme="1"/>
        <rFont val="Calibri"/>
        <family val="2"/>
        <scheme val="minor"/>
      </rPr>
      <t>Note that height is requested in units of meters, not centimetres. This is to prevent any accidental confusion with patient weight data.</t>
    </r>
  </si>
  <si>
    <t>DAP Dose per Projection</t>
  </si>
  <si>
    <t>Projection /Image 
1, 2,3,4,5,6</t>
  </si>
  <si>
    <t>U/AF/AQ/ BB/BM/BX</t>
  </si>
  <si>
    <t>AE/AP/BA/ BL/BW/CH</t>
  </si>
  <si>
    <t>Projection/ Image 1,2,3,4,5,6
Projection name</t>
  </si>
  <si>
    <t>Projection/ Image 1,2,3,4,5,6
Focus - detector distance: cm</t>
  </si>
  <si>
    <t>Projection/ Image 1,2,3,4,5,6
Total tube filtration as 
mm Aluminium equivalent, mm Al</t>
  </si>
  <si>
    <t>Projection/ Image 1,2,3,4,5,6
Automatic Exposure Control used?</t>
  </si>
  <si>
    <t xml:space="preserve">Projection/ Image 1,2,3,4,5,6
Patient Position: 
</t>
  </si>
  <si>
    <t xml:space="preserve">Projection/ Image 1,2,3,4,5,6
Detector in Bucky?
</t>
  </si>
  <si>
    <t xml:space="preserve">Projection/ Image 1,2,3,4,5,6
Any other information on Projection/Image 1,2,3,4,5,6 </t>
  </si>
  <si>
    <t>V/AG/AR/ BC/BN/BY</t>
  </si>
  <si>
    <t>W/AH/AS/ BD/BO/BZ</t>
  </si>
  <si>
    <t>X/AI/AT BE/BP/CA</t>
  </si>
  <si>
    <t>Y/AJ/AU/ BF/BQ/CB</t>
  </si>
  <si>
    <t>Z/AK/AV/ BG/BR/CC</t>
  </si>
  <si>
    <t>AA/AL/AW/ BH/BS/CD</t>
  </si>
  <si>
    <t>AB/AM/AX/ BI/BT/CE</t>
  </si>
  <si>
    <t>AC/AN/AY/ BJ/BU/CF</t>
  </si>
  <si>
    <t>AD/AO/AZ/ BK/BV/CG</t>
  </si>
  <si>
    <t>Do you use this NICIP code?</t>
  </si>
  <si>
    <t>Projection/ Image 1,2,3,4,5,6: 
Any other information on Projection/Image</t>
  </si>
  <si>
    <r>
      <t xml:space="preserve">Your Local Protocol Name 
</t>
    </r>
    <r>
      <rPr>
        <i/>
        <sz val="11"/>
        <color indexed="8"/>
        <rFont val="Calibri"/>
        <family val="2"/>
        <scheme val="minor"/>
      </rPr>
      <t>If not entered on Exam_protocol_information sheet or different from that entry</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</si>
  <si>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Test and conditions given in Comments Section,  
Yes: In some case, 
Yes, 
Other,
Other: See comments</t>
    </r>
  </si>
  <si>
    <r>
      <t>Entry:</t>
    </r>
    <r>
      <rPr>
        <b/>
        <sz val="11"/>
        <color theme="1"/>
        <rFont val="Calibri"/>
        <family val="2"/>
        <scheme val="minor"/>
      </rPr>
      <t xml:space="preserve"> Drop down list with the options: </t>
    </r>
    <r>
      <rPr>
        <sz val="11"/>
        <color theme="1"/>
        <rFont val="Calibri"/>
        <family val="2"/>
        <scheme val="minor"/>
      </rPr>
      <t xml:space="preserve">
No, 
Not known, 
Yes,  
Yes: In some case, 
Yes: See comments, 
Other, 
Other: See comments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</si>
  <si>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t>
    </r>
  </si>
  <si>
    <r>
      <t xml:space="preserve">Entry: </t>
    </r>
    <r>
      <rPr>
        <b/>
        <sz val="11"/>
        <color theme="1"/>
        <rFont val="Calibri"/>
        <family val="2"/>
        <scheme val="minor"/>
      </rPr>
      <t xml:space="preserve">Drop down list with the options: 
</t>
    </r>
    <r>
      <rPr>
        <sz val="11"/>
        <color theme="1"/>
        <rFont val="Calibri"/>
        <family val="2"/>
        <scheme val="minor"/>
      </rPr>
      <t>No, 
Not known, 
Yes: See comments, 
Yes: In some case, 
Yes</t>
    </r>
  </si>
  <si>
    <r>
      <t xml:space="preserve">Entry: </t>
    </r>
    <r>
      <rPr>
        <b/>
        <sz val="11"/>
        <color theme="1"/>
        <rFont val="Calibri"/>
        <family val="2"/>
        <scheme val="minor"/>
      </rPr>
      <t xml:space="preserve">Drop down list with the options: 
</t>
    </r>
    <r>
      <rPr>
        <sz val="11"/>
        <color theme="1"/>
        <rFont val="Calibri"/>
        <family val="2"/>
        <scheme val="minor"/>
      </rPr>
      <t>No,     
Not known, 
Yes: See weight/BMI/physique questions below, 
Yes: See comments, 
Yes: In some case, 
Yes</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</si>
  <si>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t>
    </r>
  </si>
  <si>
    <t>Hologic</t>
  </si>
  <si>
    <t>Entry: either  DAP calibration ratio 
(Traceable DAP reading/System DAP reading)
or Average percentage difference: 
(System DAP reading - Traceable DAP reading) x 100 / Traceable DAP meter reading %</t>
  </si>
  <si>
    <t>D40</t>
  </si>
  <si>
    <r>
      <t xml:space="preserve">Entry: </t>
    </r>
    <r>
      <rPr>
        <b/>
        <sz val="11"/>
        <color theme="1"/>
        <rFont val="Calibri"/>
        <family val="2"/>
        <scheme val="minor"/>
      </rPr>
      <t>Drop down list</t>
    </r>
    <r>
      <rPr>
        <sz val="11"/>
        <color theme="1"/>
        <rFont val="Calibri"/>
        <family val="2"/>
        <scheme val="minor"/>
      </rPr>
      <t xml:space="preserve"> of numbers from 1 to 10</t>
    </r>
  </si>
  <si>
    <r>
      <t xml:space="preserve">Your Standard Local Protocol Name
</t>
    </r>
    <r>
      <rPr>
        <i/>
        <sz val="11"/>
        <rFont val="Calibri"/>
        <family val="2"/>
      </rPr>
      <t>If the Exam Name and Notes could apply to several protocols for this system enter the name of the most commonly used protocol. 
(Enter other names in Column CG )</t>
    </r>
  </si>
  <si>
    <r>
      <t xml:space="preserve">Most commonly used protocol for this system to which the Exam Name and Notes could apply.  </t>
    </r>
    <r>
      <rPr>
        <i/>
        <sz val="11"/>
        <color theme="1"/>
        <rFont val="Calibri"/>
        <family val="2"/>
        <scheme val="minor"/>
      </rPr>
      <t>The names of other appropriate protocols can be entered in Column CG</t>
    </r>
  </si>
  <si>
    <r>
      <t xml:space="preserve">Entry: Number, usually an integer 
</t>
    </r>
    <r>
      <rPr>
        <b/>
        <sz val="11"/>
        <color theme="1"/>
        <rFont val="Calibri"/>
        <family val="2"/>
        <scheme val="minor"/>
      </rPr>
      <t>Drop down list with the options:</t>
    </r>
    <r>
      <rPr>
        <sz val="11"/>
        <color theme="1"/>
        <rFont val="Calibri"/>
        <family val="2"/>
        <scheme val="minor"/>
      </rPr>
      <t xml:space="preserve">
1,2,3,4,5,6,7,8,9,10, 11,12,13,14,15,16,17,18,19,20</t>
    </r>
  </si>
  <si>
    <r>
      <rPr>
        <sz val="11"/>
        <color theme="1"/>
        <rFont val="Calibri"/>
        <family val="2"/>
        <scheme val="minor"/>
      </rPr>
      <t xml:space="preserve">Entry: </t>
    </r>
    <r>
      <rPr>
        <b/>
        <sz val="11"/>
        <color theme="1"/>
        <rFont val="Calibri"/>
        <family val="2"/>
        <scheme val="minor"/>
      </rPr>
      <t>Drop down list with entry options 1 to 20</t>
    </r>
  </si>
  <si>
    <r>
      <t xml:space="preserve">Number of projections/images? 
</t>
    </r>
    <r>
      <rPr>
        <i/>
        <sz val="11"/>
        <color theme="1"/>
        <rFont val="Calibri"/>
        <family val="2"/>
        <scheme val="minor"/>
      </rPr>
      <t>Number of projections or stitched images for complete exam.</t>
    </r>
    <r>
      <rPr>
        <i/>
        <sz val="11"/>
        <color indexed="8"/>
        <rFont val="Calibri"/>
        <family val="2"/>
      </rPr>
      <t/>
    </r>
  </si>
  <si>
    <r>
      <t xml:space="preserve">Number of projections/ images
</t>
    </r>
    <r>
      <rPr>
        <i/>
        <sz val="12"/>
        <color indexed="8"/>
        <rFont val="Calibri"/>
        <family val="2"/>
        <scheme val="minor"/>
      </rPr>
      <t>Number of projections or stitched images for complete exam.</t>
    </r>
  </si>
  <si>
    <t>Projection/ Image 1,2,3,4,5,6: 
Detector used: as listed in Radiology_System_General_Info</t>
  </si>
  <si>
    <r>
      <t xml:space="preserve">Entry: </t>
    </r>
    <r>
      <rPr>
        <b/>
        <sz val="11"/>
        <color theme="1"/>
        <rFont val="Calibri"/>
        <family val="2"/>
        <scheme val="minor"/>
      </rPr>
      <t xml:space="preserve">Drop down list 
</t>
    </r>
    <r>
      <rPr>
        <sz val="11"/>
        <color theme="1"/>
        <rFont val="Calibri"/>
        <family val="2"/>
        <scheme val="minor"/>
      </rPr>
      <t>Detector 1, Detector 2, …. to Detector 10</t>
    </r>
  </si>
  <si>
    <t xml:space="preserve">Projection/ Image 1,2,3,4,5,6
Detector used as listed on "Radiology_System_General_Info" </t>
  </si>
  <si>
    <t>Detector used: as listed in Radiology_System_General_Info</t>
  </si>
  <si>
    <t>Entry: Drop down list 
Detector 1, Detector 2,... to Detector 10</t>
  </si>
  <si>
    <t>Projection/ Image 1,2,3,4,5,6: 
Exposure setting: 
(Tube current x time) mAs</t>
  </si>
  <si>
    <t>Projection/ Image 1,2,3,4,5,6
Exposure setting: 
(Tube current x time) mAs</t>
  </si>
  <si>
    <t>Exposure setting: 
(Tube current x time) mAs</t>
  </si>
  <si>
    <r>
      <t xml:space="preserve">Entry: </t>
    </r>
    <r>
      <rPr>
        <b/>
        <sz val="11"/>
        <color theme="1"/>
        <rFont val="Calibri"/>
        <family val="2"/>
        <scheme val="minor"/>
      </rPr>
      <t>Drop down list with options:</t>
    </r>
    <r>
      <rPr>
        <sz val="11"/>
        <color theme="1"/>
        <rFont val="Calibri"/>
        <family val="2"/>
        <scheme val="minor"/>
      </rPr>
      <t xml:space="preserve">
Yes
Yes, for most exposures
Yes, Detector usually in bed/table bucky
Yes, Detector usually in upright bucky
Only for exceptional exposures
No
No, Detector on bed/table top
Unknown</t>
    </r>
  </si>
  <si>
    <t>SNOMED-CT Name and code: PHE choice shown in cell CM2</t>
  </si>
  <si>
    <t>NICIP Name and Code: PHE  choice shown in cell CN2</t>
  </si>
  <si>
    <t>SNOMED-CT Name and code: PHE choice shown in cell AB2</t>
  </si>
  <si>
    <t>NICIP Name and Code: PHE  choice shown in cell AC2</t>
  </si>
  <si>
    <r>
      <t xml:space="preserve">Local Standard Protocol Name
</t>
    </r>
    <r>
      <rPr>
        <i/>
        <sz val="11"/>
        <rFont val="Calibri"/>
        <family val="2"/>
        <scheme val="minor"/>
      </rPr>
      <t>If not entered on Exam_Protocol_Information sheet or different from that standard protocol name.</t>
    </r>
  </si>
  <si>
    <r>
      <t xml:space="preserve">Entry: Free text
</t>
    </r>
    <r>
      <rPr>
        <i/>
        <sz val="11"/>
        <color theme="1"/>
        <rFont val="Calibri"/>
        <family val="2"/>
        <scheme val="minor"/>
      </rPr>
      <t>The name of the protocol that was used for this record entry exposure.</t>
    </r>
  </si>
  <si>
    <r>
      <t>Essential if*</t>
    </r>
    <r>
      <rPr>
        <b/>
        <i/>
        <sz val="11"/>
        <color theme="1"/>
        <rFont val="Calibri"/>
        <family val="2"/>
        <scheme val="minor"/>
      </rPr>
      <t xml:space="preserve"> </t>
    </r>
    <r>
      <rPr>
        <i/>
        <sz val="11"/>
        <color theme="1"/>
        <rFont val="Calibri"/>
        <family val="2"/>
        <scheme val="minor"/>
      </rPr>
      <t xml:space="preserve">dose units are not entered elsewhere in Workbook or the system default units shown in F4 do not apply to specific records. 
</t>
    </r>
    <r>
      <rPr>
        <sz val="11"/>
        <color theme="1"/>
        <rFont val="Calibri"/>
        <family val="2"/>
        <scheme val="minor"/>
      </rPr>
      <t>Entry:</t>
    </r>
    <r>
      <rPr>
        <b/>
        <sz val="11"/>
        <color theme="1"/>
        <rFont val="Calibri"/>
        <family val="2"/>
        <scheme val="minor"/>
      </rPr>
      <t xml:space="preserve"> If required, select units from drop down list or enter alternate units:</t>
    </r>
    <r>
      <rPr>
        <sz val="11"/>
        <color theme="1"/>
        <rFont val="Calibri"/>
        <family val="2"/>
        <scheme val="minor"/>
      </rPr>
      <t xml:space="preserve">
Radiography System default  units
Exam Protocol Default units
Gy x cm2   (or shown as  GYCM2) 
dGy x cm2 (or shown as DGYCM2)
cGy x cm2 (or shown as CGYCM2) 
mGy x cm2 (or shown as MGYCM2) 
µGy x cm2 (or shown as µGYCM2)
Gy x m2   (or shown as  GYM2) 
dGy x m2 (or shown as DGYM2)
cGy x m2 (or shown as CGYM2)
mGy x m2 (or shown as MGYM2) 
µGy x m2 (or shown as  µGYM2)
Other 
Not known</t>
    </r>
  </si>
  <si>
    <t>Patient weight 
Please provide whenever possible
(kg)</t>
  </si>
  <si>
    <r>
      <t xml:space="preserve">Entry: </t>
    </r>
    <r>
      <rPr>
        <b/>
        <sz val="11"/>
        <color theme="1"/>
        <rFont val="Calibri"/>
        <family val="2"/>
        <scheme val="minor"/>
      </rPr>
      <t>Drop down list with options:</t>
    </r>
    <r>
      <rPr>
        <sz val="11"/>
        <color theme="1"/>
        <rFont val="Calibri"/>
        <family val="2"/>
        <scheme val="minor"/>
      </rPr>
      <t xml:space="preserve">
Yes
Yes, Detector in bed/table bucky
Yes, Detector in upright bucky
No
No, Detector on bed/table top
Not Known</t>
    </r>
  </si>
  <si>
    <t xml:space="preserve">Enter NICIP Name and Code you use for this exam if different from that given in CN2.          </t>
  </si>
  <si>
    <t>Enter SNOMED-CT Name and code you use for this exam if different from that given in CM2.</t>
  </si>
  <si>
    <r>
      <t xml:space="preserve">Entry: </t>
    </r>
    <r>
      <rPr>
        <b/>
        <sz val="11"/>
        <rFont val="Calibri"/>
        <family val="2"/>
        <scheme val="minor"/>
      </rPr>
      <t>Drop down list with options:</t>
    </r>
    <r>
      <rPr>
        <sz val="11"/>
        <rFont val="Calibri"/>
        <family val="2"/>
        <scheme val="minor"/>
      </rPr>
      <t xml:space="preserve">
No: See Dose Data Collection Methodology Box
Not Know
Yes: See Additional Information (column CP)
Yes: Retrospectively from RIS records
Yes: Retrospectively from various source records (see column CP)
Yes: Prospectively using the PHE forms
Yes: Prospectively using in-house survey procedures
Yes: Retrospectively and Prospectively</t>
    </r>
  </si>
  <si>
    <t>Yes: See Additional Information (see column CP)</t>
  </si>
  <si>
    <t>Yes: Retrospectively from various source records (see column CP)</t>
  </si>
  <si>
    <r>
      <t xml:space="preserve">Entry: Free text 
</t>
    </r>
    <r>
      <rPr>
        <i/>
        <sz val="11"/>
        <color theme="1"/>
        <rFont val="Calibri"/>
        <family val="2"/>
        <scheme val="minor"/>
      </rPr>
      <t>Any other information on projection that you wish to include.</t>
    </r>
  </si>
  <si>
    <t>Any Other Information on Projection</t>
  </si>
  <si>
    <t>Enter SNOMED-CT Name and code you use for this exam if different from that given in AB2.</t>
  </si>
  <si>
    <t xml:space="preserve">Enter NICIP Name and Code you use for this exam if different from that given in AC2.          </t>
  </si>
  <si>
    <r>
      <t xml:space="preserve">Exposure setting: </t>
    </r>
    <r>
      <rPr>
        <i/>
        <sz val="12"/>
        <rFont val="Calibri"/>
        <family val="2"/>
      </rPr>
      <t xml:space="preserve">(Tube current x time)
See cell comment
</t>
    </r>
    <r>
      <rPr>
        <b/>
        <sz val="14"/>
        <rFont val="Calibri"/>
        <family val="2"/>
      </rPr>
      <t>mAs</t>
    </r>
  </si>
  <si>
    <r>
      <rPr>
        <sz val="11"/>
        <color theme="1"/>
        <rFont val="Calibri"/>
        <family val="2"/>
        <scheme val="minor"/>
      </rPr>
      <t>Entry:</t>
    </r>
    <r>
      <rPr>
        <b/>
        <sz val="11"/>
        <color theme="1"/>
        <rFont val="Calibri"/>
        <family val="2"/>
        <scheme val="minor"/>
      </rPr>
      <t xml:space="preserve"> Drop down list with options:
</t>
    </r>
    <r>
      <rPr>
        <sz val="11"/>
        <color theme="1"/>
        <rFont val="Calibri"/>
        <family val="2"/>
        <scheme val="minor"/>
      </rPr>
      <t>Yes,    No,     Not known</t>
    </r>
  </si>
  <si>
    <r>
      <rPr>
        <sz val="11"/>
        <color theme="1"/>
        <rFont val="Calibri"/>
        <family val="2"/>
        <scheme val="minor"/>
      </rPr>
      <t xml:space="preserve">Entry: </t>
    </r>
    <r>
      <rPr>
        <b/>
        <sz val="11"/>
        <color theme="1"/>
        <rFont val="Calibri"/>
        <family val="2"/>
        <scheme val="minor"/>
      </rPr>
      <t xml:space="preserve">Drop down list with options:
</t>
    </r>
    <r>
      <rPr>
        <sz val="11"/>
        <color theme="1"/>
        <rFont val="Calibri"/>
        <family val="2"/>
        <scheme val="minor"/>
      </rPr>
      <t>Yes,    No,    Not known</t>
    </r>
  </si>
  <si>
    <r>
      <rPr>
        <i/>
        <sz val="11"/>
        <color theme="1"/>
        <rFont val="Calibri"/>
        <family val="2"/>
        <scheme val="minor"/>
      </rPr>
      <t>If "Other" entered here enter name in "Any other information" (B28).</t>
    </r>
    <r>
      <rPr>
        <sz val="11"/>
        <color theme="1"/>
        <rFont val="Calibri"/>
        <family val="2"/>
        <scheme val="minor"/>
      </rPr>
      <t xml:space="preserve">
Entry: </t>
    </r>
    <r>
      <rPr>
        <b/>
        <sz val="11"/>
        <color theme="1"/>
        <rFont val="Calibri"/>
        <family val="2"/>
        <scheme val="minor"/>
      </rPr>
      <t xml:space="preserve">Drop down list with the options:
</t>
    </r>
    <r>
      <rPr>
        <sz val="11"/>
        <color theme="1"/>
        <rFont val="Calibri"/>
        <family val="2"/>
        <scheme val="minor"/>
      </rPr>
      <t>AGFA
Canon Medical (previously Toshiba)
Carestream Health
GE Healthcare
Hitachi Healthcare
Hologic 
Perkin Elmer
Philips Healthcare
Samsung
Siemens Healthcare
Shimadzu Corporation
Toshiba Medical
Trixell Detector
Other
Unknown</t>
    </r>
  </si>
  <si>
    <r>
      <rPr>
        <sz val="11"/>
        <color theme="1"/>
        <rFont val="Calibri"/>
        <family val="2"/>
        <scheme val="minor"/>
      </rPr>
      <t>Entry:</t>
    </r>
    <r>
      <rPr>
        <b/>
        <sz val="11"/>
        <color theme="1"/>
        <rFont val="Calibri"/>
        <family val="2"/>
        <scheme val="minor"/>
      </rPr>
      <t xml:space="preserve"> Drop down list with options:
</t>
    </r>
    <r>
      <rPr>
        <sz val="11"/>
        <color theme="1"/>
        <rFont val="Calibri"/>
        <family val="2"/>
        <scheme val="minor"/>
      </rPr>
      <t>Yes,    No,    Not known</t>
    </r>
  </si>
  <si>
    <t>Projection/ Image 1,2,3,4,5,6
Anti-scatter Grid used?</t>
  </si>
  <si>
    <r>
      <t xml:space="preserve">Entry: </t>
    </r>
    <r>
      <rPr>
        <b/>
        <sz val="11"/>
        <color theme="1"/>
        <rFont val="Calibri"/>
        <family val="2"/>
        <scheme val="minor"/>
      </rPr>
      <t xml:space="preserve">Drop down list with the options: 
</t>
    </r>
    <r>
      <rPr>
        <sz val="11"/>
        <color theme="1"/>
        <rFont val="Calibri"/>
        <family val="2"/>
        <scheme val="minor"/>
      </rPr>
      <t>Yes,    No,     Not known</t>
    </r>
  </si>
  <si>
    <r>
      <t xml:space="preserve">Entry: </t>
    </r>
    <r>
      <rPr>
        <b/>
        <sz val="11"/>
        <color theme="1"/>
        <rFont val="Calibri"/>
        <family val="2"/>
        <scheme val="minor"/>
      </rPr>
      <t xml:space="preserve">Drop down list with the options: </t>
    </r>
    <r>
      <rPr>
        <sz val="11"/>
        <color theme="1"/>
        <rFont val="Calibri"/>
        <family val="2"/>
        <scheme val="minor"/>
      </rPr>
      <t xml:space="preserve">
No,    
Not known, 
Yes,  
Yes: In some case, 
Yes: See comments, 
Other, 
Other: See comments</t>
    </r>
  </si>
  <si>
    <t>Yes: Retrospectively from various source records (see column CI)</t>
  </si>
  <si>
    <t>Yes: See Additional Information (column CI)</t>
  </si>
  <si>
    <t xml:space="preserve">
Additional information</t>
  </si>
  <si>
    <r>
      <t xml:space="preserve">Entry: </t>
    </r>
    <r>
      <rPr>
        <b/>
        <sz val="11"/>
        <color theme="1"/>
        <rFont val="Calibri"/>
        <family val="2"/>
        <scheme val="minor"/>
      </rPr>
      <t>Drop down list with the options</t>
    </r>
    <r>
      <rPr>
        <sz val="11"/>
        <color theme="1"/>
        <rFont val="Calibri"/>
        <family val="2"/>
        <scheme val="minor"/>
      </rPr>
      <t xml:space="preserve">: 
No exclusion based on image quality, 
Not known,
Yes: See comments, 
Yes: In some cases, 
Yes
</t>
    </r>
  </si>
  <si>
    <t xml:space="preserve">Support Information
</t>
  </si>
  <si>
    <r>
      <t xml:space="preserve">Entry: </t>
    </r>
    <r>
      <rPr>
        <b/>
        <sz val="11"/>
        <rFont val="Calibri"/>
        <family val="2"/>
        <scheme val="minor"/>
      </rPr>
      <t>Drop down list with options:</t>
    </r>
    <r>
      <rPr>
        <sz val="11"/>
        <rFont val="Calibri"/>
        <family val="2"/>
        <scheme val="minor"/>
      </rPr>
      <t xml:space="preserve">
No: See Dose Data Collection Methodology 
Not Know
Yes: See Additional Information (Column CI)
Yes: Retrospectively from RIS records
Yes: Retrospectively from various source records (see column CI)
Yes: Prospectively using the PHE forms
Yes: Prospectively using in-house survey procedures
Yes: Retrospectively and Prospectively</t>
    </r>
  </si>
  <si>
    <t xml:space="preserve">Was the dose data collected differently for this exam?
</t>
  </si>
  <si>
    <t xml:space="preserve">This sheet is for entering exams or  projection protocol information. Its use is voluntary and Essential fields on this worksheet are only essential if it is used.
Alternatively, exposure conditions can be entered for individual patient records on the exam spreadsheets or not submitted.  </t>
  </si>
  <si>
    <r>
      <t>Entry: Select from drop down options</t>
    </r>
    <r>
      <rPr>
        <i/>
        <sz val="10"/>
        <color theme="1"/>
        <rFont val="Calibri"/>
        <family val="2"/>
        <scheme val="minor"/>
      </rPr>
      <t xml:space="preserve">
See "Info Exam and Projection List" or select "Y01. Other Exam or "Y02. Other Projection" if not on list.</t>
    </r>
  </si>
  <si>
    <r>
      <t xml:space="preserve">N/A: A PHE admin entry: no entry required
</t>
    </r>
    <r>
      <rPr>
        <i/>
        <sz val="10"/>
        <color theme="1"/>
        <rFont val="Calibri"/>
        <family val="2"/>
        <scheme val="minor"/>
      </rPr>
      <t>Increase row height as required so Note is fully visible.</t>
    </r>
  </si>
  <si>
    <r>
      <t xml:space="preserve">PHE Support Notes for Exam
</t>
    </r>
    <r>
      <rPr>
        <i/>
        <sz val="11"/>
        <color indexed="8"/>
        <rFont val="Calibri"/>
        <family val="2"/>
      </rPr>
      <t>(Increase row height as required so Note is fully visible.)</t>
    </r>
  </si>
  <si>
    <t>Cross Table Lateral</t>
  </si>
  <si>
    <r>
      <t xml:space="preserve">Entry: </t>
    </r>
    <r>
      <rPr>
        <b/>
        <sz val="11"/>
        <color theme="1"/>
        <rFont val="Calibri"/>
        <family val="2"/>
        <scheme val="minor"/>
      </rPr>
      <t xml:space="preserve">Drop down list with options 
or overwrite if required. 
Widen column as required.
</t>
    </r>
    <r>
      <rPr>
        <sz val="11"/>
        <color theme="1"/>
        <rFont val="Calibri"/>
        <family val="2"/>
        <scheme val="minor"/>
      </rPr>
      <t>AP - Antero-Posterior
PA - Posterior-Anterior
DP - Dorsal-Plantar
Lateral
Cervical spine - swimmers view
Cervical spine - Odontoid view
Frog lateral
Oblique 
Cross Table Lateral
Knee - Skyline
Other : see column S,AD,AO,AZ,BK,  or BV as appropriate
Not known</t>
    </r>
  </si>
  <si>
    <r>
      <t xml:space="preserve">Entry: </t>
    </r>
    <r>
      <rPr>
        <b/>
        <sz val="11"/>
        <color theme="1"/>
        <rFont val="Calibri"/>
        <family val="2"/>
        <scheme val="minor"/>
      </rPr>
      <t>Drop down list with options:</t>
    </r>
    <r>
      <rPr>
        <sz val="11"/>
        <color theme="1"/>
        <rFont val="Calibri"/>
        <family val="2"/>
        <scheme val="minor"/>
      </rPr>
      <t xml:space="preserve">
Not known
Not stated in protocol
Erect: Standing
Erect: Sitting
Erect: Other
Supine
Prone
Lateral Decubitus (lying on side)
Other Decubitus (lying) 
Other
</t>
    </r>
    <r>
      <rPr>
        <i/>
        <sz val="10"/>
        <color theme="1"/>
        <rFont val="Calibri"/>
        <family val="2"/>
        <scheme val="minor"/>
      </rPr>
      <t>Extra detail can be given in column S,AD,AO,AZ,BK,  or BV as appropriate</t>
    </r>
  </si>
  <si>
    <r>
      <rPr>
        <sz val="14"/>
        <color indexed="8"/>
        <rFont val="Calibri"/>
        <family val="2"/>
      </rPr>
      <t>Patient Position:</t>
    </r>
    <r>
      <rPr>
        <i/>
        <sz val="14"/>
        <color indexed="8"/>
        <rFont val="Calibri"/>
        <family val="2"/>
      </rPr>
      <t xml:space="preserve"> 
</t>
    </r>
    <r>
      <rPr>
        <i/>
        <sz val="11"/>
        <color indexed="8"/>
        <rFont val="Calibri"/>
        <family val="2"/>
      </rPr>
      <t>(drop down list: Extra detail can be given in column S)</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</si>
  <si>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can be given in column AD,)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</si>
  <si>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can be given in column AO)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</si>
  <si>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can be given in column AZ)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</si>
  <si>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can be given in column BK) </t>
    </r>
  </si>
  <si>
    <r>
      <rPr>
        <sz val="14"/>
        <color indexed="8"/>
        <rFont val="Calibri"/>
        <family val="2"/>
      </rPr>
      <t>Patient Position:</t>
    </r>
    <r>
      <rPr>
        <i/>
        <sz val="14"/>
        <color indexed="8"/>
        <rFont val="Calibri"/>
        <family val="2"/>
      </rPr>
      <t xml:space="preserve"> 
</t>
    </r>
    <r>
      <rPr>
        <i/>
        <sz val="11"/>
        <color indexed="8"/>
        <rFont val="Calibri"/>
        <family val="2"/>
      </rPr>
      <t xml:space="preserve">(drop down list: Extra detail can be given in column BV) </t>
    </r>
  </si>
  <si>
    <r>
      <t xml:space="preserve">Entry: Free text
</t>
    </r>
    <r>
      <rPr>
        <i/>
        <sz val="11"/>
        <color theme="1"/>
        <rFont val="Calibri"/>
        <family val="2"/>
        <scheme val="minor"/>
      </rPr>
      <t>Any other information on projection/image that you wish to include.</t>
    </r>
  </si>
  <si>
    <r>
      <t xml:space="preserve">Entry: Free text
</t>
    </r>
    <r>
      <rPr>
        <i/>
        <sz val="11"/>
        <color theme="1"/>
        <rFont val="Calibri"/>
        <family val="2"/>
        <scheme val="minor"/>
      </rPr>
      <t xml:space="preserve">For record identification in case of a query.  </t>
    </r>
    <r>
      <rPr>
        <sz val="11"/>
        <color theme="1"/>
        <rFont val="Calibri"/>
        <family val="2"/>
        <scheme val="minor"/>
      </rPr>
      <t xml:space="preserve">
</t>
    </r>
    <r>
      <rPr>
        <b/>
        <u/>
        <sz val="11"/>
        <color theme="1"/>
        <rFont val="Calibri"/>
        <family val="2"/>
        <scheme val="minor"/>
      </rPr>
      <t xml:space="preserve">Must not identify patient </t>
    </r>
  </si>
  <si>
    <t>PHE automated repeat of System default 
DAP dose units from "Radiology_System_
General_Info" sheet shown in F4:</t>
  </si>
  <si>
    <r>
      <t xml:space="preserve">Entry: </t>
    </r>
    <r>
      <rPr>
        <b/>
        <sz val="11"/>
        <color theme="1"/>
        <rFont val="Calibri"/>
        <family val="2"/>
        <scheme val="minor"/>
      </rPr>
      <t>Drop down list with options or overwrite if required. 
Widen column as required.</t>
    </r>
    <r>
      <rPr>
        <sz val="11"/>
        <color theme="1"/>
        <rFont val="Calibri"/>
        <family val="2"/>
        <scheme val="minor"/>
      </rPr>
      <t xml:space="preserve">
AP - Antero-Posterior
PA - Posterior-Anterior
DP - Dorsal-Plantar
Lateral
Cervical spine - swimmers view
Cervical spine - Odontoid view
Frog lateral
Oblique 
Cross Table Lateral.
Knee - Skyline
Other </t>
    </r>
    <r>
      <rPr>
        <i/>
        <sz val="10"/>
        <color theme="1"/>
        <rFont val="Calibri"/>
        <family val="2"/>
        <scheme val="minor"/>
      </rPr>
      <t>(can enter in column AE,AP,BA,BL,BW,CH as appropriate)</t>
    </r>
    <r>
      <rPr>
        <sz val="11"/>
        <color theme="1"/>
        <rFont val="Calibri"/>
        <family val="2"/>
        <scheme val="minor"/>
      </rPr>
      <t xml:space="preserve">
Not known</t>
    </r>
  </si>
  <si>
    <r>
      <t xml:space="preserve">Entry: </t>
    </r>
    <r>
      <rPr>
        <b/>
        <sz val="11"/>
        <color theme="1"/>
        <rFont val="Calibri"/>
        <family val="2"/>
        <scheme val="minor"/>
      </rPr>
      <t>Drop down list</t>
    </r>
    <r>
      <rPr>
        <sz val="11"/>
        <color theme="1"/>
        <rFont val="Calibri"/>
        <family val="2"/>
        <scheme val="minor"/>
      </rPr>
      <t xml:space="preserve">
Detector 1, Detector 2,… Detector 10</t>
    </r>
  </si>
  <si>
    <r>
      <t xml:space="preserve">Entry: </t>
    </r>
    <r>
      <rPr>
        <b/>
        <sz val="11"/>
        <color theme="1"/>
        <rFont val="Calibri"/>
        <family val="2"/>
        <scheme val="minor"/>
      </rPr>
      <t>Drop down list with options:</t>
    </r>
    <r>
      <rPr>
        <sz val="11"/>
        <color theme="1"/>
        <rFont val="Calibri"/>
        <family val="2"/>
        <scheme val="minor"/>
      </rPr>
      <t xml:space="preserve">
Not known
Erect: Standing
Erect: Sitting
Erect: Other
Supine
Prone
Lateral Decubitus (lying on side)
Other Decubitus (lying) 
Other
</t>
    </r>
    <r>
      <rPr>
        <i/>
        <sz val="11"/>
        <color theme="1"/>
        <rFont val="Calibri"/>
        <family val="2"/>
        <scheme val="minor"/>
      </rPr>
      <t xml:space="preserve">Extra detail can be given in column AE,AP,BA,BL,BW,CH as appropriate </t>
    </r>
  </si>
  <si>
    <r>
      <t xml:space="preserve">Entry: Free text
</t>
    </r>
    <r>
      <rPr>
        <i/>
        <sz val="11"/>
        <color theme="1"/>
        <rFont val="Calibri"/>
        <family val="2"/>
        <scheme val="minor"/>
      </rPr>
      <t>Enter the SNOMED code used for this record if different from the CM2 entry</t>
    </r>
  </si>
  <si>
    <r>
      <t xml:space="preserve">Entry: Free text 
</t>
    </r>
    <r>
      <rPr>
        <i/>
        <sz val="11"/>
        <color theme="1"/>
        <rFont val="Calibri"/>
        <family val="2"/>
        <scheme val="minor"/>
      </rPr>
      <t>Enter the NICIP code used for this record if different from the CN2 entry</t>
    </r>
  </si>
  <si>
    <r>
      <t xml:space="preserve">Entry: </t>
    </r>
    <r>
      <rPr>
        <b/>
        <sz val="11"/>
        <color theme="1"/>
        <rFont val="Calibri"/>
        <family val="2"/>
        <scheme val="minor"/>
      </rPr>
      <t>Drop down list with options:</t>
    </r>
    <r>
      <rPr>
        <sz val="11"/>
        <color theme="1"/>
        <rFont val="Calibri"/>
        <family val="2"/>
        <scheme val="minor"/>
      </rPr>
      <t xml:space="preserve">
Not known
Erect: Standing
Erect: Sitting
Erect: Other
Supine
Prone
Lateral Decubitus (lying on side)
Other Decubitus (lying) 
Other
</t>
    </r>
    <r>
      <rPr>
        <i/>
        <sz val="11"/>
        <color theme="1"/>
        <rFont val="Calibri"/>
        <family val="2"/>
        <scheme val="minor"/>
      </rPr>
      <t>Extra detail can be given in column W</t>
    </r>
  </si>
  <si>
    <r>
      <t xml:space="preserve">Entry: Free text:
</t>
    </r>
    <r>
      <rPr>
        <i/>
        <sz val="11"/>
        <color theme="1"/>
        <rFont val="Calibri"/>
        <family val="2"/>
        <scheme val="minor"/>
      </rPr>
      <t>Enter the SNOMED code used for this record if different from the AB2 cell entry</t>
    </r>
  </si>
  <si>
    <r>
      <t xml:space="preserve">Entry: Free text:
 </t>
    </r>
    <r>
      <rPr>
        <i/>
        <sz val="11"/>
        <color theme="1"/>
        <rFont val="Calibri"/>
        <family val="2"/>
        <scheme val="minor"/>
      </rPr>
      <t>Enter the NICIP code used for this record if different from the AC2 cell entry</t>
    </r>
  </si>
  <si>
    <r>
      <t xml:space="preserve">Entry: </t>
    </r>
    <r>
      <rPr>
        <b/>
        <sz val="11"/>
        <rFont val="Calibri"/>
        <family val="2"/>
        <scheme val="minor"/>
      </rPr>
      <t>Drop down list with options:</t>
    </r>
    <r>
      <rPr>
        <sz val="11"/>
        <rFont val="Calibri"/>
        <family val="2"/>
        <scheme val="minor"/>
      </rPr>
      <t xml:space="preserve">
No: See Dose Data Collection Methodology Box
Not Know
Yes: See Additional Information (column AE)
Yes: Retrospectively from RIS records
Yes: Retrospectively from various source records (see column AE)
Yes: Prospectively using the PHE forms
Yes: Prospectively using in-house survey procedures
Yes: Retrospectively and Prospectively</t>
    </r>
  </si>
  <si>
    <t>Box note 1: Retrospective data is accepted only for exams performed in or since January 2017</t>
  </si>
  <si>
    <r>
      <rPr>
        <i/>
        <sz val="11"/>
        <color theme="1"/>
        <rFont val="Calibri"/>
        <family val="2"/>
        <scheme val="minor"/>
      </rPr>
      <t>If "Other" entered here enter name in "Any other information" (D50,D60,D70 or D80).</t>
    </r>
    <r>
      <rPr>
        <sz val="11"/>
        <color theme="1"/>
        <rFont val="Calibri"/>
        <family val="2"/>
        <scheme val="minor"/>
      </rPr>
      <t xml:space="preserve">
</t>
    </r>
    <r>
      <rPr>
        <b/>
        <sz val="11"/>
        <color theme="1"/>
        <rFont val="Calibri"/>
        <family val="2"/>
        <scheme val="minor"/>
      </rPr>
      <t xml:space="preserve">Drop down list with the options:
</t>
    </r>
    <r>
      <rPr>
        <sz val="11"/>
        <color theme="1"/>
        <rFont val="Calibri"/>
        <family val="2"/>
        <scheme val="minor"/>
      </rPr>
      <t>AGFA
Canon Medical (previously Toshiba)
Carestream Health
Fujifilm
GE Healthcare
Hitachi Healthcare
Hologic 
Perkin Elmer
Philips Healthcare
Samsung
Siemens Healthcare
Shimadzu Corporation
Toshiba Medical
Trixell Detector
Other
Unknown</t>
    </r>
  </si>
  <si>
    <r>
      <t xml:space="preserve">Free text: </t>
    </r>
    <r>
      <rPr>
        <i/>
        <sz val="11"/>
        <color theme="1"/>
        <rFont val="Calibri"/>
        <family val="2"/>
        <scheme val="minor"/>
      </rPr>
      <t>Any additional information. 
For a new line press alt-enter.</t>
    </r>
  </si>
  <si>
    <t>All UK Medical Physicists in diagnostic radiology, UK lead Superintendent Radiographers and Radiology Services Managers are invited to submit diagnostic imaging dose data to the National Patient Dose Database (NPDD) for the 2019 UK review of doses to patients from diagnostic radiographic, fluoroscopic and interventional X-ray imaging procedures.</t>
  </si>
  <si>
    <t>Orange tab Worksheets</t>
  </si>
  <si>
    <t>Admin and technical data Worksheets: Contact details and Radiology system information, with essential fields that need to be completed</t>
  </si>
  <si>
    <t>Green tab Worksheets</t>
  </si>
  <si>
    <t>Exam and projection data entry Worksheets by patient record</t>
  </si>
  <si>
    <t>Grey tab Worksheets</t>
  </si>
  <si>
    <r>
      <rPr>
        <sz val="14"/>
        <color theme="1"/>
        <rFont val="Calibri"/>
        <family val="2"/>
        <scheme val="minor"/>
      </rPr>
      <t>Selection of sample for dose survey:</t>
    </r>
    <r>
      <rPr>
        <b/>
        <sz val="14"/>
        <color theme="1"/>
        <rFont val="Calibri"/>
        <family val="2"/>
        <scheme val="minor"/>
      </rPr>
      <t xml:space="preserve">
</t>
    </r>
    <r>
      <rPr>
        <sz val="12"/>
        <color theme="1"/>
        <rFont val="Calibri"/>
        <family val="2"/>
        <scheme val="minor"/>
      </rPr>
      <t xml:space="preserve">Select the appropriate drop down options </t>
    </r>
  </si>
  <si>
    <r>
      <t>PRP</t>
    </r>
    <r>
      <rPr>
        <i/>
        <sz val="11"/>
        <color theme="1"/>
        <rFont val="Calibri"/>
        <family val="2"/>
        <scheme val="minor"/>
      </rPr>
      <t>xxxxa</t>
    </r>
  </si>
  <si>
    <t>Detector 1: additional info</t>
  </si>
  <si>
    <t>Detector 2: additional info</t>
  </si>
  <si>
    <t>Detector 3: additional info</t>
  </si>
  <si>
    <t>Detector 4: additional info</t>
  </si>
  <si>
    <r>
      <rPr>
        <b/>
        <i/>
        <sz val="11"/>
        <color rgb="FF7030A0"/>
        <rFont val="Calibri"/>
        <family val="2"/>
        <scheme val="minor"/>
      </rPr>
      <t>If submitting data for more than 6 projections/images contact PHE for a bespoke Excel Workbook for this exam.</t>
    </r>
    <r>
      <rPr>
        <i/>
        <sz val="11"/>
        <color rgb="FF7030A0"/>
        <rFont val="Calibri"/>
        <family val="2"/>
        <scheme val="minor"/>
      </rPr>
      <t xml:space="preserve"> If possible, list projections or number of stitched images  for complete exam in the projection name columns.</t>
    </r>
  </si>
  <si>
    <t>PHE 2019 National Patient Diagnostic Dose Surveys
Plain Radiography Survey
Interventional Radiography and Fluoroscopy Survey</t>
  </si>
  <si>
    <t>Data entry of standard protocols : Use voluntary : a convenient way for submitting usual exam conditions</t>
  </si>
  <si>
    <t>Extra patient data entry worksheets for additional exams or projections</t>
  </si>
  <si>
    <t>Contact details for up to four persons: Entries for one person essential, for two people desirable.</t>
  </si>
  <si>
    <r>
      <t xml:space="preserve">Entry: Positive number 
</t>
    </r>
    <r>
      <rPr>
        <i/>
        <sz val="11"/>
        <color theme="1"/>
        <rFont val="Calibri"/>
        <family val="2"/>
        <scheme val="minor"/>
      </rPr>
      <t>Ensure dose is entered in the dose units shown in column F</t>
    </r>
  </si>
  <si>
    <r>
      <rPr>
        <b/>
        <sz val="11"/>
        <color theme="1"/>
        <rFont val="Calibri"/>
        <family val="2"/>
        <scheme val="minor"/>
      </rPr>
      <t>DAP Calibration Correction Factor</t>
    </r>
    <r>
      <rPr>
        <sz val="11"/>
        <color theme="1"/>
        <rFont val="Calibri"/>
        <family val="2"/>
        <scheme val="minor"/>
      </rPr>
      <t xml:space="preserve"> (</t>
    </r>
    <r>
      <rPr>
        <i/>
        <sz val="11"/>
        <color theme="1"/>
        <rFont val="Calibri"/>
        <family val="2"/>
        <scheme val="minor"/>
      </rPr>
      <t>if available</t>
    </r>
    <r>
      <rPr>
        <sz val="11"/>
        <color theme="1"/>
        <rFont val="Calibri"/>
        <family val="2"/>
        <scheme val="minor"/>
      </rPr>
      <t xml:space="preserve">)  acquired from an independent ionisation chamber or solid state detector with a calibration traceable back to a national standard </t>
    </r>
  </si>
  <si>
    <t>CIC = Community interest company</t>
  </si>
  <si>
    <r>
      <t xml:space="preserve">DAP Calibration Correction Factor </t>
    </r>
    <r>
      <rPr>
        <sz val="12"/>
        <rFont val="Calibri"/>
        <family val="2"/>
      </rPr>
      <t xml:space="preserve"> acquired from an independent ionisation chamber or solid state detector with a calibration traceable back to a national standard </t>
    </r>
  </si>
  <si>
    <r>
      <rPr>
        <b/>
        <sz val="12"/>
        <color indexed="8"/>
        <rFont val="Calibri"/>
        <family val="2"/>
        <scheme val="minor"/>
      </rPr>
      <t xml:space="preserve">Contributor's Record ID* 
</t>
    </r>
    <r>
      <rPr>
        <i/>
        <sz val="11"/>
        <color indexed="8"/>
        <rFont val="Calibri"/>
        <family val="2"/>
        <scheme val="minor"/>
      </rPr>
      <t xml:space="preserve">Identification in case of query. 
</t>
    </r>
    <r>
      <rPr>
        <i/>
        <u/>
        <sz val="11"/>
        <color indexed="8"/>
        <rFont val="Calibri"/>
        <family val="2"/>
      </rPr>
      <t xml:space="preserve">Must not identify patient directly or indirectly. 
Do not use </t>
    </r>
    <r>
      <rPr>
        <i/>
        <sz val="11"/>
        <color indexed="8"/>
        <rFont val="Calibri"/>
        <family val="2"/>
      </rPr>
      <t>RIS Number. etc.</t>
    </r>
  </si>
  <si>
    <t>PA at 30 degrees</t>
  </si>
  <si>
    <t>Q99</t>
  </si>
  <si>
    <t>Q86</t>
  </si>
  <si>
    <t>RTQ</t>
  </si>
  <si>
    <t>2GETHER NHS FOUNDATION TRUST</t>
  </si>
  <si>
    <t>Q75</t>
  </si>
  <si>
    <t>AINTREE UNIVERSITY HOSPITAL NHS FOUNDATION TRUST</t>
  </si>
  <si>
    <t>Q72</t>
  </si>
  <si>
    <t>AIREDALE NHS FOUNDATION TRUST</t>
  </si>
  <si>
    <t>ALDER HEY CHILDREN'S NHS FOUNDATION TRUST</t>
  </si>
  <si>
    <t>Q88</t>
  </si>
  <si>
    <t>ASHFORD AND ST PETER'S HOSPITALS NHS FOUNDATION TRUST</t>
  </si>
  <si>
    <t>RVN</t>
  </si>
  <si>
    <t>AVON AND WILTSHIRE MENTAL HEALTH PARTNERSHIP NHS TRUST</t>
  </si>
  <si>
    <t>Q71</t>
  </si>
  <si>
    <t>BARKING, HAVERING AND REDBRIDGE UNIVERSITY HOSPITALS NHS TRUST</t>
  </si>
  <si>
    <t>RRP</t>
  </si>
  <si>
    <t>BARNET, ENFIELD AND HARINGEY MENTAL HEALTH NHS TRUST</t>
  </si>
  <si>
    <t>BARNSLEY HOSPITAL NHS FOUNDATION TRUST</t>
  </si>
  <si>
    <t>BARTS HEALTH NHS TRUST</t>
  </si>
  <si>
    <t>Q79</t>
  </si>
  <si>
    <t>BASILDON AND THURROCK UNIVERSITY HOSPITALS NHS FOUNDATION TRUST</t>
  </si>
  <si>
    <t>BEDFORD HOSPITAL NHS TRUST</t>
  </si>
  <si>
    <t>Q87</t>
  </si>
  <si>
    <t>RWX</t>
  </si>
  <si>
    <t>BERKSHIRE HEALTHCARE NHS FOUNDATION TRUST</t>
  </si>
  <si>
    <t>Q77</t>
  </si>
  <si>
    <t>RXT</t>
  </si>
  <si>
    <t>BIRMINGHAM AND SOLIHULL MENTAL HEALTH NHS FOUNDATION TRUST</t>
  </si>
  <si>
    <t>RYW</t>
  </si>
  <si>
    <t>BIRMINGHAM COMMUNITY HEALTHCARE NHS FOUNDATION TRUST</t>
  </si>
  <si>
    <t>BIRMINGHAM WOMEN'S AND CHILDREN'S NHS FOUNDATION TRUST</t>
  </si>
  <si>
    <t>Q84</t>
  </si>
  <si>
    <t>BLACKPOOL TEACHING HOSPITALS NHS FOUNDATION TRUST</t>
  </si>
  <si>
    <t>Q83</t>
  </si>
  <si>
    <t>BOLTON NHS FOUNDATION TRUST</t>
  </si>
  <si>
    <t>BRADFORD TEACHING HOSPITALS NHS FOUNDATION TRUST</t>
  </si>
  <si>
    <t>RY2</t>
  </si>
  <si>
    <t>BRIDGEWATER COMMUNITY HEALTHCARE NHS FOUNDATION TRUST</t>
  </si>
  <si>
    <t>BRIGHTON AND SUSSEX UNIVERSITY HOSPITALS NHS TRUST</t>
  </si>
  <si>
    <t>BUCKINGHAMSHIRE HEALTHCARE NHS TRUST</t>
  </si>
  <si>
    <t>Q76</t>
  </si>
  <si>
    <t>BURTON HOSPITALS NHS FOUNDATION TRUST</t>
  </si>
  <si>
    <t>CALDERDALE AND HUDDERSFIELD NHS FOUNDATION TRUST</t>
  </si>
  <si>
    <t>CAMBRIDGE UNIVERSITY HOSPITALS NHS FOUNDATION TRUST</t>
  </si>
  <si>
    <t>CAMBRIDGESHIRE AND PETERBOROUGH NHS FOUNDATION TRUST</t>
  </si>
  <si>
    <t>RYV</t>
  </si>
  <si>
    <t>CAMBRIDGESHIRE COMMUNITY SERVICES NHS TRUST</t>
  </si>
  <si>
    <t>RV3</t>
  </si>
  <si>
    <t>CENTRAL AND NORTH WEST LONDON NHS FOUNDATION TRUST</t>
  </si>
  <si>
    <t>RYX</t>
  </si>
  <si>
    <t>CENTRAL LONDON COMMUNITY HEALTHCARE NHS TRUST</t>
  </si>
  <si>
    <t>CHELSEA AND WESTMINSTER HOSPITAL NHS FOUNDATION TRUST</t>
  </si>
  <si>
    <t>RXA</t>
  </si>
  <si>
    <t>CHESHIRE AND WIRRAL PARTNERSHIP NHS FOUNDATION TRUST</t>
  </si>
  <si>
    <t>CHESTERFIELD ROYAL HOSPITAL NHS FOUNDATION TRUST</t>
  </si>
  <si>
    <t>Q74</t>
  </si>
  <si>
    <t>CITY HOSPITALS SUNDERLAND NHS FOUNDATION TRUST</t>
  </si>
  <si>
    <t>Q85</t>
  </si>
  <si>
    <t>RJ8</t>
  </si>
  <si>
    <t>CORNWALL PARTNERSHIP NHS FOUNDATION TRUST</t>
  </si>
  <si>
    <t>COUNTESS OF CHESTER HOSPITAL NHS FOUNDATION TRUST</t>
  </si>
  <si>
    <t>COUNTY DURHAM AND DARLINGTON NHS FOUNDATION TRUST</t>
  </si>
  <si>
    <t>RYG</t>
  </si>
  <si>
    <t>COVENTRY AND WARWICKSHIRE PARTNERSHIP NHS TRUST</t>
  </si>
  <si>
    <t>CROYDON HEALTH SERVICES NHS TRUST</t>
  </si>
  <si>
    <t>RNN</t>
  </si>
  <si>
    <t>CUMBRIA PARTNERSHIP NHS FOUNDATION TRUST</t>
  </si>
  <si>
    <t>DARTFORD AND GRAVESHAM NHS TRUST</t>
  </si>
  <si>
    <t>RY8</t>
  </si>
  <si>
    <t>DERBYSHIRE COMMUNITY HEALTH SERVICES NHS FOUNDATION TRUST</t>
  </si>
  <si>
    <t>RXM</t>
  </si>
  <si>
    <t>DERBYSHIRE HEALTHCARE NHS FOUNDATION TRUST</t>
  </si>
  <si>
    <t>RWV</t>
  </si>
  <si>
    <t>DEVON PARTNERSHIP NHS TRUST</t>
  </si>
  <si>
    <t>DONCASTER AND BASSETLAW TEACHING HOSPITALS NHS FOUNDATION TRUST</t>
  </si>
  <si>
    <t>DORSET COUNTY HOSPITAL NHS FOUNDATION TRUST</t>
  </si>
  <si>
    <t>DORSET HEALTHCARE UNIVERSITY NHS FOUNDATION TRUST</t>
  </si>
  <si>
    <t>RYK</t>
  </si>
  <si>
    <t>DUDLEY AND WALSALL MENTAL HEALTH PARTNERSHIP NHS TRUST</t>
  </si>
  <si>
    <t>EAST AND NORTH HERTFORDSHIRE NHS TRUST</t>
  </si>
  <si>
    <t>EAST CHESHIRE NHS TRUST</t>
  </si>
  <si>
    <t>EAST KENT HOSPITALS UNIVERSITY NHS FOUNDATION TRUST</t>
  </si>
  <si>
    <t>EAST LANCASHIRE HOSPITALS NHS TRUST</t>
  </si>
  <si>
    <t>RWK</t>
  </si>
  <si>
    <t>EAST LONDON NHS FOUNDATION TRUST</t>
  </si>
  <si>
    <t>RX9</t>
  </si>
  <si>
    <t>EAST MIDLANDS AMBULANCE SERVICE NHS TRUST</t>
  </si>
  <si>
    <t>RYC</t>
  </si>
  <si>
    <t>EAST OF ENGLAND AMBULANCE SERVICE NHS TRUST</t>
  </si>
  <si>
    <t>EAST SUFFOLK AND NORTH ESSEX NHS FOUNDATION TRUST</t>
  </si>
  <si>
    <t>EAST SUSSEX HEALTHCARE NHS TRUST</t>
  </si>
  <si>
    <t>EPSOM AND ST HELIER UNIVERSITY HOSPITALS NHS TRUST</t>
  </si>
  <si>
    <t>R1L</t>
  </si>
  <si>
    <t>ESSEX PARTNERSHIP UNIVERSITY NHS FOUNDATION TRUST</t>
  </si>
  <si>
    <t>FRIMLEY HEALTH NHS FOUNDATION TRUST</t>
  </si>
  <si>
    <t>GATESHEAD HEALTH NHS FOUNDATION TRUST</t>
  </si>
  <si>
    <t>GEORGE ELIOT HOSPITAL NHS TRUST</t>
  </si>
  <si>
    <t>R1J</t>
  </si>
  <si>
    <t>GLOUCESTERSHIRE CARE SERVICES NHS TRUST</t>
  </si>
  <si>
    <t>GLOUCESTERSHIRE HOSPITALS NHS FOUNDATION TRUST</t>
  </si>
  <si>
    <t>GREAT ORMOND STREET HOSPITAL FOR CHILDREN NHS FOUNDATION TRUST</t>
  </si>
  <si>
    <t>GREAT WESTERN HOSPITALS NHS FOUNDATION TRUST</t>
  </si>
  <si>
    <t>RXV</t>
  </si>
  <si>
    <t>GREATER MANCHESTER MENTAL HEALTH NHS FOUNDATION TRUST</t>
  </si>
  <si>
    <t>GUY'S AND ST THOMAS' NHS FOUNDATION TRUST</t>
  </si>
  <si>
    <t>HAMPSHIRE HOSPITALS NHS FOUNDATION TRUST</t>
  </si>
  <si>
    <t>HARROGATE AND DISTRICT NHS FOUNDATION TRUST</t>
  </si>
  <si>
    <t>HEART OF ENGLAND NHS FOUNDATION TRUST</t>
  </si>
  <si>
    <t>HERTFORDSHIRE COMMUNITY NHS TRUST</t>
  </si>
  <si>
    <t>RWR</t>
  </si>
  <si>
    <t>HERTFORDSHIRE PARTNERSHIP UNIVERSITY NHS FOUNDATION TRUST</t>
  </si>
  <si>
    <t>HOMERTON UNIVERSITY HOSPITAL NHS FOUNDATION TRUST</t>
  </si>
  <si>
    <t>RY9</t>
  </si>
  <si>
    <t>HOUNSLOW AND RICHMOND COMMUNITY HEALTHCARE NHS TRUST</t>
  </si>
  <si>
    <t>HULL UNIVERSITY TEACHING HOSPITALS NHS TRUST</t>
  </si>
  <si>
    <t>RV9</t>
  </si>
  <si>
    <t>HUMBER TEACHING NHS FOUNDATION TRUST</t>
  </si>
  <si>
    <t>IMPERIAL COLLEGE HEALTHCARE NHS TRUST</t>
  </si>
  <si>
    <t>IPSWICH HOSPITAL NHS TRUST</t>
  </si>
  <si>
    <t>ISLE OF WIGHT NHS TRUST</t>
  </si>
  <si>
    <t>JAMES PAGET UNIVERSITY HOSPITALS NHS FOUNDATION TRUST</t>
  </si>
  <si>
    <t>RXY</t>
  </si>
  <si>
    <t>KENT AND MEDWAY NHS AND SOCIAL CARE PARTNERSHIP TRUST</t>
  </si>
  <si>
    <t>RYY</t>
  </si>
  <si>
    <t>KENT COMMUNITY HEALTH NHS FOUNDATION TRUST</t>
  </si>
  <si>
    <t>Q78</t>
  </si>
  <si>
    <t>KETTERING GENERAL HOSPITAL NHS FOUNDATION TRUST</t>
  </si>
  <si>
    <t>KING'S COLLEGE HOSPITAL NHS FOUNDATION TRUST</t>
  </si>
  <si>
    <t>KINGSTON HOSPITAL NHS FOUNDATION TRUST</t>
  </si>
  <si>
    <t>RW5</t>
  </si>
  <si>
    <t>LANCASHIRE CARE NHS FOUNDATION TRUST</t>
  </si>
  <si>
    <t>LANCASHIRE TEACHING HOSPITALS NHS FOUNDATION TRUST</t>
  </si>
  <si>
    <t>RGD</t>
  </si>
  <si>
    <t>LEEDS AND YORK PARTNERSHIP NHS FOUNDATION TRUST</t>
  </si>
  <si>
    <t>RY6</t>
  </si>
  <si>
    <t>LEEDS COMMUNITY HEALTHCARE NHS TRUST</t>
  </si>
  <si>
    <t>LEEDS TEACHING HOSPITALS NHS TRUST</t>
  </si>
  <si>
    <t>RT5</t>
  </si>
  <si>
    <t>LEICESTERSHIRE PARTNERSHIP NHS TRUST</t>
  </si>
  <si>
    <t>LEWISHAM AND GREENWICH NHS TRUST</t>
  </si>
  <si>
    <t>RY5</t>
  </si>
  <si>
    <t>LINCOLNSHIRE COMMUNITY HEALTH SERVICES NHS TRUST</t>
  </si>
  <si>
    <t>RP7</t>
  </si>
  <si>
    <t>LINCOLNSHIRE PARTNERSHIP NHS FOUNDATION TRUST</t>
  </si>
  <si>
    <t>LIVERPOOL HEART AND CHEST HOSPITAL NHS FOUNDATION TRUST</t>
  </si>
  <si>
    <t>LIVERPOOL WOMEN'S NHS FOUNDATION TRUST</t>
  </si>
  <si>
    <t>RRU</t>
  </si>
  <si>
    <t>LONDON AMBULANCE SERVICE NHS TRUST</t>
  </si>
  <si>
    <t>LONDON NORTH WEST UNIVERSITY HEALTHCARE NHS TRUST</t>
  </si>
  <si>
    <t>LUTON AND DUNSTABLE UNIVERSITY HOSPITAL NHS FOUNDATION TRUST</t>
  </si>
  <si>
    <t>MAIDSTONE AND TUNBRIDGE WELLS NHS TRUST</t>
  </si>
  <si>
    <t>R0A</t>
  </si>
  <si>
    <t>MANCHESTER UNIVERSITY NHS FOUNDATION TRUST</t>
  </si>
  <si>
    <t>MEDWAY NHS FOUNDATION TRUST</t>
  </si>
  <si>
    <t>RW4</t>
  </si>
  <si>
    <t>MERSEY CARE NHS FOUNDATION TRUST</t>
  </si>
  <si>
    <t>MID CHESHIRE HOSPITALS NHS FOUNDATION TRUST</t>
  </si>
  <si>
    <t>MID ESSEX HOSPITAL SERVICES NHS TRUST</t>
  </si>
  <si>
    <t>RJD</t>
  </si>
  <si>
    <t>MID STAFFORDSHIRE NHS FOUNDATION TRUST</t>
  </si>
  <si>
    <t>MID YORKSHIRE HOSPITALS NHS TRUST</t>
  </si>
  <si>
    <t>RRE</t>
  </si>
  <si>
    <t>MIDLANDS PARTNERSHIP NHS FOUNDATION TRUST</t>
  </si>
  <si>
    <t>MILTON KEYNES UNIVERSITY HOSPITAL NHS FOUNDATION TRUST</t>
  </si>
  <si>
    <t>MOORFIELDS EYE HOSPITAL NHS FOUNDATION TRUST</t>
  </si>
  <si>
    <t>NORFOLK AND NORWICH UNIVERSITY HOSPITALS NHS FOUNDATION TRUST</t>
  </si>
  <si>
    <t>RMY</t>
  </si>
  <si>
    <t>NORFOLK AND SUFFOLK NHS FOUNDATION TRUST</t>
  </si>
  <si>
    <t>RY3</t>
  </si>
  <si>
    <t>NORFOLK COMMUNITY HEALTH AND CARE NHS TRUST</t>
  </si>
  <si>
    <t>NORTH BRISTOL NHS TRUST</t>
  </si>
  <si>
    <t>NORTH CUMBRIA UNIVERSITY HOSPITALS NHS TRUST</t>
  </si>
  <si>
    <t>RX6</t>
  </si>
  <si>
    <t>NORTH EAST AMBULANCE SERVICE NHS FOUNDATION TRUST</t>
  </si>
  <si>
    <t>RAT</t>
  </si>
  <si>
    <t>NORTH EAST LONDON NHS FOUNDATION TRUST</t>
  </si>
  <si>
    <t>NORTH MIDDLESEX UNIVERSITY HOSPITAL NHS TRUST</t>
  </si>
  <si>
    <t>RLY</t>
  </si>
  <si>
    <t>NORTH STAFFORDSHIRE COMBINED HEALTHCARE NHS TRUST</t>
  </si>
  <si>
    <t>NORTH TEES AND HARTLEPOOL NHS FOUNDATION TRUST</t>
  </si>
  <si>
    <t>RX7</t>
  </si>
  <si>
    <t>NORTH WEST AMBULANCE SERVICE NHS TRUST</t>
  </si>
  <si>
    <t>NORTH WEST ANGLIA NHS FOUNDATION TRUST</t>
  </si>
  <si>
    <t>RTV</t>
  </si>
  <si>
    <t>NORTH WEST BOROUGHS HEALTHCARE NHS FOUNDATION TRUST</t>
  </si>
  <si>
    <t>NORTHAMPTON GENERAL HOSPITAL NHS TRUST</t>
  </si>
  <si>
    <t>RP1</t>
  </si>
  <si>
    <t>NORTHAMPTONSHIRE HEALTHCARE NHS FOUNDATION TRUST</t>
  </si>
  <si>
    <t>NORTHERN DEVON HEALTHCARE NHS TRUST</t>
  </si>
  <si>
    <t>NORTHERN LINCOLNSHIRE AND GOOLE NHS FOUNDATION TRUST</t>
  </si>
  <si>
    <t>NORTHUMBERLAND, TYNE AND WEAR NHS FOUNDATION TRUST</t>
  </si>
  <si>
    <t>NORTHUMBRIA HEALTHCARE NHS FOUNDATION TRUST</t>
  </si>
  <si>
    <t>NOTTINGHAM UNIVERSITY HOSPITALS NHS TRUST</t>
  </si>
  <si>
    <t>RHA</t>
  </si>
  <si>
    <t>NOTTINGHAMSHIRE HEALTHCARE NHS FOUNDATION TRUST</t>
  </si>
  <si>
    <t>RNU</t>
  </si>
  <si>
    <t>OXFORD HEALTH NHS FOUNDATION TRUST</t>
  </si>
  <si>
    <t>OXFORD UNIVERSITY HOSPITALS NHS FOUNDATION TRUST</t>
  </si>
  <si>
    <t>RPG</t>
  </si>
  <si>
    <t>OXLEAS NHS FOUNDATION TRUST</t>
  </si>
  <si>
    <t>PENNINE ACUTE HOSPITALS NHS TRUST</t>
  </si>
  <si>
    <t>RT2</t>
  </si>
  <si>
    <t>PENNINE CARE NHS FOUNDATION TRUST</t>
  </si>
  <si>
    <t>POOLE HOSPITAL NHS FOUNDATION TRUST</t>
  </si>
  <si>
    <t>PORTSMOUTH HOSPITALS NHS TRUST</t>
  </si>
  <si>
    <t>RYT</t>
  </si>
  <si>
    <t>PUBLIC HEALTH WALES NHS TRUST</t>
  </si>
  <si>
    <t>QUEEN VICTORIA HOSPITAL NHS FOUNDATION TRUST</t>
  </si>
  <si>
    <t>RXE</t>
  </si>
  <si>
    <t>ROTHERHAM DONCASTER AND SOUTH HUMBER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</si>
  <si>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</si>
  <si>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</si>
  <si>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</si>
  <si>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</si>
  <si>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</si>
  <si>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</si>
  <si>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</si>
  <si>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PAPWORTH HOSPITAL NHS FOUNDATION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</si>
  <si>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</si>
  <si>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</si>
  <si>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</si>
  <si>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</si>
  <si>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</si>
  <si>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</si>
  <si>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</si>
  <si>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</si>
  <si>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</si>
  <si>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R1D</t>
  </si>
  <si>
    <t>SHROPSHIRE COMMUNITY HEALTH NHS TRUST</t>
  </si>
  <si>
    <t>R1C</t>
  </si>
  <si>
    <t>SOLENT NHS TRUST</t>
  </si>
  <si>
    <t>RH5</t>
  </si>
  <si>
    <t>SOMERSET PARTNERSHIP NHS FOUNDATION TRUST</t>
  </si>
  <si>
    <t>RYE</t>
  </si>
  <si>
    <t>SOUTH CENTRAL AMBULANCE SERVICE NHS FOUNDATION TRUST</t>
  </si>
  <si>
    <t>RYD</t>
  </si>
  <si>
    <t>SOUTH EAST COAST AMBULANCE SERVICE NHS FOUNDATION TRUST</t>
  </si>
  <si>
    <t>SOUTH LONDON AND MAUDSLEY NHS FOUNDATION TRUST</t>
  </si>
  <si>
    <t>SOUTH TEES HOSPITALS NHS FOUNDATION TRUST</t>
  </si>
  <si>
    <t>R0B</t>
  </si>
  <si>
    <t>SOUTH TYNESIDE AND SUNDERLAND NHS FOUNDATION TRUST</t>
  </si>
  <si>
    <t>SOUTH TYNESIDE NHS FOUNDATION TRUST</t>
  </si>
  <si>
    <t>SOUTH WARWICKSHIRE NHS FOUNDATION TRUST</t>
  </si>
  <si>
    <t>RQY</t>
  </si>
  <si>
    <t>SOUTH WEST LONDON AND ST GEORGE'S MENTAL HEALTH NHS TRUST</t>
  </si>
  <si>
    <t>RXG</t>
  </si>
  <si>
    <t>SOUTH WEST YORKSHIRE PARTNERSHIP NHS FOUNDATION TRUST</t>
  </si>
  <si>
    <t>RYF</t>
  </si>
  <si>
    <t>SOUTH WESTERN AMBULANCE SERVICE NHS FOUNDATION TRUST</t>
  </si>
  <si>
    <t>SOUTHEND UNIVERSITY HOSPITAL NHS FOUNDATION TRUST</t>
  </si>
  <si>
    <t>SOUTHERN HEALTH NHS FOUNDATION TRUST</t>
  </si>
  <si>
    <t>SOUTHPORT AND ORMSKIRK HOSPITAL NHS TRUST</t>
  </si>
  <si>
    <t>ST GEORGE'S UNIVERSITY HOSPITALS NHS FOUNDATION TRUST</t>
  </si>
  <si>
    <t>ST HELENS AND KNOWSLEY TEACHING HOSPITALS NHS TRUST</t>
  </si>
  <si>
    <t>R1E</t>
  </si>
  <si>
    <t>STAFFORDSHIRE AND STOKE ON TRENT PARTNERSHIP NHS TRUST</t>
  </si>
  <si>
    <t>STOCKPORT NHS FOUNDATION TRUST</t>
  </si>
  <si>
    <t>RXX</t>
  </si>
  <si>
    <t>SURREY AND BORDERS PARTNERSHIP NHS FOUNDATION TRUST</t>
  </si>
  <si>
    <t>SURREY AND SUSSEX HEALTHCARE NHS TRUST</t>
  </si>
  <si>
    <t>SUSSEX COMMUNITY NHS FOUNDATION TRUST</t>
  </si>
  <si>
    <t>RX2</t>
  </si>
  <si>
    <t>SUSSEX PARTNERSHIP NHS FOUNDATION TRUST</t>
  </si>
  <si>
    <t>TAMESIDE AND GLOSSOP INTEGRATED CARE NHS FOUNDATION TRUST</t>
  </si>
  <si>
    <t>TAUNTON AND SOMERSET NHS FOUNDATION TRUST</t>
  </si>
  <si>
    <t>RNK</t>
  </si>
  <si>
    <t>TAVISTOCK AND PORTMAN NHS FOUNDATION TRUST</t>
  </si>
  <si>
    <t>RX3</t>
  </si>
  <si>
    <t>TEES, ESK AND WEAR VALLEYS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</si>
  <si>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</si>
  <si>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</si>
  <si>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</si>
  <si>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</si>
  <si>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</si>
  <si>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</si>
  <si>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</si>
  <si>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</si>
  <si>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</si>
  <si>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</si>
  <si>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</si>
  <si>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</si>
  <si>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</si>
  <si>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</si>
  <si>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</si>
  <si>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</si>
  <si>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</si>
  <si>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</si>
  <si>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</si>
  <si>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</si>
  <si>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</si>
  <si>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</si>
  <si>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</si>
  <si>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</si>
  <si>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</si>
  <si>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</si>
  <si>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</si>
  <si>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</si>
  <si>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</si>
  <si>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RKL</t>
  </si>
  <si>
    <t>WEST LONDON NHS TRUST</t>
  </si>
  <si>
    <t>RYA</t>
  </si>
  <si>
    <t>WEST MIDLANDS AMBULANCE SERVICE UNIVERSITY NHS FOUNDATION TRUST</t>
  </si>
  <si>
    <t>WEST SUFFOLK NHS FOUNDATION TRUST</t>
  </si>
  <si>
    <t>WESTERN SUSSEX HOSPITALS NHS FOUNDATION TRUST</t>
  </si>
  <si>
    <t>WESTON AREA HEALTH NHS TRUST</t>
  </si>
  <si>
    <t>WHITTINGTON HEALTH NHS TRUST</t>
  </si>
  <si>
    <t>RY7</t>
  </si>
  <si>
    <t>WIRRAL COMMUNITY NHS FOUNDATION TRUST</t>
  </si>
  <si>
    <t>WIRRAL UNIVERSITY TEACHING HOSPITAL NHS FOUNDATION TRUST</t>
  </si>
  <si>
    <t>WORCESTERSHIRE ACUTE HOSPITALS NHS TRUST</t>
  </si>
  <si>
    <t>R1A</t>
  </si>
  <si>
    <t>WORCESTERSHIRE HEALTH AND CARE NHS TRUST</t>
  </si>
  <si>
    <t>WRIGHTINGTON, WIGAN AND LEIGH NHS FOUNDATION TRUST</t>
  </si>
  <si>
    <t>WYE VALLEY NHS TRUST</t>
  </si>
  <si>
    <t>YEOVIL DISTRICT HOSPITAL NHS FOUNDATION TRUST</t>
  </si>
  <si>
    <t>YORK TEACHING HOSPITAL NHS FOUNDATION TRUST</t>
  </si>
  <si>
    <t>RX8</t>
  </si>
  <si>
    <t>YORKSHIRE AMBULANCE SERVICE NHS TRUST</t>
  </si>
  <si>
    <t>Swansea Bay University Local Health Board</t>
  </si>
  <si>
    <t>Cwm Taf Morgannwg University Local Health Board</t>
  </si>
  <si>
    <t>NTV</t>
  </si>
  <si>
    <t>CSH Surrey</t>
  </si>
  <si>
    <t>Cobalt Health</t>
  </si>
  <si>
    <t>NN5</t>
  </si>
  <si>
    <t>Manchester Surgical Services Ltd</t>
  </si>
  <si>
    <t>AWR</t>
  </si>
  <si>
    <t>One Stop Doctors Limited</t>
  </si>
  <si>
    <t>NN4</t>
  </si>
  <si>
    <t>Tyneside Surgical Services Ltd</t>
  </si>
  <si>
    <t>SA9</t>
  </si>
  <si>
    <t>NHS AYRSHIRE AND ARRAN</t>
  </si>
  <si>
    <t>NHS BORDERS</t>
  </si>
  <si>
    <t>NHS FIFE</t>
  </si>
  <si>
    <t>NHS GREATER GLASGOW,CLYDE</t>
  </si>
  <si>
    <t>NHS HIGHLAND</t>
  </si>
  <si>
    <t>NHS LANARKSHIRE</t>
  </si>
  <si>
    <t>NHS GRAMPIAN</t>
  </si>
  <si>
    <t>NHS ORKNEY</t>
  </si>
  <si>
    <t>NHS LOTHIAN</t>
  </si>
  <si>
    <t>NHS TAYSIDE</t>
  </si>
  <si>
    <t>NHS FORTH VALLEY</t>
  </si>
  <si>
    <t>NHS WESTERN ISLES</t>
  </si>
  <si>
    <t>NHS DUMFRIES AND GALLOWAY</t>
  </si>
  <si>
    <t>NHS SHETLAND</t>
  </si>
  <si>
    <t>J01</t>
  </si>
  <si>
    <t>G01</t>
  </si>
  <si>
    <t>G02</t>
  </si>
  <si>
    <t>G03</t>
  </si>
  <si>
    <t>W01</t>
  </si>
  <si>
    <t>W02</t>
  </si>
  <si>
    <t>W03</t>
  </si>
  <si>
    <t>S01</t>
  </si>
  <si>
    <t>S02</t>
  </si>
  <si>
    <t>S03</t>
  </si>
  <si>
    <t>S04</t>
  </si>
  <si>
    <t>S05</t>
  </si>
  <si>
    <t>Do Not Edit!!!</t>
  </si>
  <si>
    <t>Projection/Image 20</t>
  </si>
  <si>
    <t>Any other information on Projection/Image  20</t>
  </si>
  <si>
    <t>Any other information on Projection/Image  19</t>
  </si>
  <si>
    <t>Projection/Image 19</t>
  </si>
  <si>
    <t>Any other information on Projection/Image  18</t>
  </si>
  <si>
    <t>Projection/Image 18</t>
  </si>
  <si>
    <t>Any other information on Projection/Image  17</t>
  </si>
  <si>
    <t>Projection/Image 17</t>
  </si>
  <si>
    <t>Any other information on Projection/Image  16</t>
  </si>
  <si>
    <t>Projection/Image 16</t>
  </si>
  <si>
    <t>Any other information on Projection/Image  15</t>
  </si>
  <si>
    <t>Projection/Image 15</t>
  </si>
  <si>
    <t>Any other information on Projection/Image  14</t>
  </si>
  <si>
    <t>Projection/Image 14</t>
  </si>
  <si>
    <t>Any other information on Projection/Image  13</t>
  </si>
  <si>
    <t>Projection/Image 13</t>
  </si>
  <si>
    <t>Any other information on Projection/Image  12</t>
  </si>
  <si>
    <t>Projection/Image 12</t>
  </si>
  <si>
    <t>Any other information on Projection/Image  11</t>
  </si>
  <si>
    <t>Projection/Image 11</t>
  </si>
  <si>
    <t>Projection/Image7</t>
  </si>
  <si>
    <t>Any other information on Projection/Image  7</t>
  </si>
  <si>
    <t>Projection/Image 8</t>
  </si>
  <si>
    <t>Projection/Image 9</t>
  </si>
  <si>
    <t>Any other information on Projection/Image  8</t>
  </si>
  <si>
    <t>Any other information on Projection/Image  9</t>
  </si>
  <si>
    <t>Projection/Image 10</t>
  </si>
  <si>
    <t>Any other information on Projection/Image  10</t>
  </si>
  <si>
    <t>Projection/Image 7</t>
  </si>
  <si>
    <t>Projection / Image 7 Name</t>
  </si>
  <si>
    <t>Detector used for 
Projection 7/image 7</t>
  </si>
  <si>
    <t xml:space="preserve">Projection / Image 7
Anti-scatter Grid used?
 </t>
  </si>
  <si>
    <t>Projection / Image 7 
Focus - detector distance:
cm</t>
  </si>
  <si>
    <t>Projection / Image 7
Total tube filtration 
as mm Aluminium equivalent (mm Al)</t>
  </si>
  <si>
    <t xml:space="preserve">Projection / Image 7
Automatic Exposure Control used?
(Yes/No: use drop down list)  </t>
  </si>
  <si>
    <t>Projection / Image 7
Tube Voltage: 
kVp</t>
  </si>
  <si>
    <t>Projection / Image 7
Exposure setting: 
(Tube current time)
mAs</t>
  </si>
  <si>
    <t xml:space="preserve">Projection / Image 7
Patient Position: 
(drop down list: extra detail may be given in column ED: PRPE_Field_30) </t>
  </si>
  <si>
    <t xml:space="preserve">Projection / Image 7
Detector in Bucky?
(Use drop down list)  </t>
  </si>
  <si>
    <t>Projection / Image 7
Any other information on Projection/Image 7</t>
  </si>
  <si>
    <t>Projection / Image 8 Name</t>
  </si>
  <si>
    <t>Detector used for 
Projection 8/image 8</t>
  </si>
  <si>
    <t xml:space="preserve">Projection / Image 8
Anti-scatter Grid used?
 </t>
  </si>
  <si>
    <t>Projection / Image 8 
Focus - detector distance:
cm</t>
  </si>
  <si>
    <t>Projection / Image 8
Total tube filtration 
as mm Aluminium equivalent (mm Al)</t>
  </si>
  <si>
    <t xml:space="preserve">Projection / Image 8
Automatic Exposure Control used?
(Yes/No: use drop down list)  </t>
  </si>
  <si>
    <t>Projection / Image 8
Tube Voltage: 
kVp</t>
  </si>
  <si>
    <t>Projection / Image 8
Exposure setting: 
(Tube current time)
mAs</t>
  </si>
  <si>
    <t xml:space="preserve">Projection / Image 8
Patient Position: 
(drop down list: extra detail may be given in column ED: PRPE_Field_30) </t>
  </si>
  <si>
    <t xml:space="preserve">Projection / Image 8
Detector in Bucky?
(Use drop down list)  </t>
  </si>
  <si>
    <t>Projection / Image 8
Any other information on Projection/Image 8</t>
  </si>
  <si>
    <t>Projection / Image 9 Name</t>
  </si>
  <si>
    <t>Detector used for 
Projection 9/image 9</t>
  </si>
  <si>
    <t xml:space="preserve">Projection / Image 9
Anti-scatter Grid used?
 </t>
  </si>
  <si>
    <t>Projection / Image 9 
Focus - detector distance:
cm</t>
  </si>
  <si>
    <t>Projection / Image 9
Total tube filtration 
as mm Aluminium equivalent (mm Al)</t>
  </si>
  <si>
    <t xml:space="preserve">Projection / Image 9
Automatic Exposure Control used?
(Yes/No: use drop down list)  </t>
  </si>
  <si>
    <t>Projection / Image 9
Tube Voltage: 
kVp</t>
  </si>
  <si>
    <t>Projection / Image 9
Exposure setting: 
(Tube current time)
mAs</t>
  </si>
  <si>
    <t xml:space="preserve">Projection / Image 9
Patient Position: 
(drop down list: extra detail may be given in column ED: PRPE_Field_30) </t>
  </si>
  <si>
    <t xml:space="preserve">Projection / Image 9
Detector in Bucky?
(Use drop down list)  </t>
  </si>
  <si>
    <t>Projection / Image 9
Any other information on Projection/Image 9</t>
  </si>
  <si>
    <t>Projection / Image 10 Name</t>
  </si>
  <si>
    <t>Detector used for 
Projection 10/image 10</t>
  </si>
  <si>
    <t xml:space="preserve">Projection / Image 10
Anti-scatter Grid used?
 </t>
  </si>
  <si>
    <t>Projection / Image 10 
Focus - detector distance:
cm</t>
  </si>
  <si>
    <t>Projection / Image 10
Total tube filtration 
as mm Aluminium equivalent (mm Al)</t>
  </si>
  <si>
    <t xml:space="preserve">Projection / Image 10
Automatic Exposure Control used?
(Yes/No: use drop down list)  </t>
  </si>
  <si>
    <t>Projection / Image 10
Tube Voltage: 
kVp</t>
  </si>
  <si>
    <t>Projection / Image 10
Exposure setting: 
(Tube current time)
mAs</t>
  </si>
  <si>
    <t xml:space="preserve">Projection / Image 10
Patient Position: 
(drop down list: extra detail may be given in column ED: PRPE_Field_30) </t>
  </si>
  <si>
    <t xml:space="preserve">Projection / Image 10
Detector in Bucky?
(Use drop down list)  </t>
  </si>
  <si>
    <t>Projection / Image 10
Any other information on Projection/Image 10</t>
  </si>
  <si>
    <t>Projection / Image 11 Name</t>
  </si>
  <si>
    <t>Detector used for 
Projection 11/image 11</t>
  </si>
  <si>
    <t xml:space="preserve">Projection / Image 11
Anti-scatter Grid used?
 </t>
  </si>
  <si>
    <t>Projection / Image 11 
Focus - detector distance:
cm</t>
  </si>
  <si>
    <t>Projection / Image 11
Total tube filtration 
as mm Aluminium equivalent (mm Al)</t>
  </si>
  <si>
    <t xml:space="preserve">Projection / Image 11
Automatic Exposure Control used?
(Yes/No: use drop down list)  </t>
  </si>
  <si>
    <t>Projection / Image 11
Tube Voltage: 
kVp</t>
  </si>
  <si>
    <t>Projection / Image 11
Exposure setting: 
(Tube current time)
mAs</t>
  </si>
  <si>
    <t xml:space="preserve">Projection / Image 11
Patient Position: 
(drop down list: extra detail may be given in column ED: PRPE_Field_30) </t>
  </si>
  <si>
    <t xml:space="preserve">Projection / Image 11
Detector in Bucky?
(Use drop down list)  </t>
  </si>
  <si>
    <t>Projection / Image 11
Any other information on Projection/Image 11</t>
  </si>
  <si>
    <t>Projection 7 DAP</t>
  </si>
  <si>
    <t>Projection 8 DAP</t>
  </si>
  <si>
    <t>Projection 9 DAP</t>
  </si>
  <si>
    <t>Projection 10 DAP</t>
  </si>
  <si>
    <t>Projection 11 DAP</t>
  </si>
  <si>
    <t>Projection 12 DAP</t>
  </si>
  <si>
    <t>Projection 13 DAP</t>
  </si>
  <si>
    <t>Projection 14 DAP</t>
  </si>
  <si>
    <t>Projection 15 DAP</t>
  </si>
  <si>
    <t>Projection 16 DAP</t>
  </si>
  <si>
    <t>Projection 17 DAP</t>
  </si>
  <si>
    <t>Projection 18 DAP</t>
  </si>
  <si>
    <t>Projection 19 DAP</t>
  </si>
  <si>
    <t>Projection 20 DAP</t>
  </si>
  <si>
    <r>
      <t xml:space="preserve">SNOMED-CT Name and Code
 </t>
    </r>
    <r>
      <rPr>
        <sz val="11"/>
        <color indexed="30"/>
        <rFont val="Calibri"/>
        <family val="2"/>
      </rPr>
      <t>(as used by hospital if different)
See entry in IY2</t>
    </r>
  </si>
  <si>
    <r>
      <t xml:space="preserve">NICIP Name and Code 
</t>
    </r>
    <r>
      <rPr>
        <sz val="11"/>
        <color indexed="30"/>
        <rFont val="Calibri"/>
        <family val="2"/>
      </rPr>
      <t xml:space="preserve">(as used by hospital if different)
See entry in IZ2 </t>
    </r>
  </si>
  <si>
    <t xml:space="preserve">Projection 7 DAP </t>
  </si>
  <si>
    <t xml:space="preserve">Projection 9 dose </t>
  </si>
  <si>
    <t>Projection 10 dose</t>
  </si>
  <si>
    <t>Projection 11 dose</t>
  </si>
  <si>
    <t>Projection 12 dose</t>
  </si>
  <si>
    <t>Projection 13 dose</t>
  </si>
  <si>
    <t>Projection 14 dose</t>
  </si>
  <si>
    <t>Projection 15 dose</t>
  </si>
  <si>
    <t>Projection 16 dose</t>
  </si>
  <si>
    <t>Projection 17 dose</t>
  </si>
  <si>
    <t>Projection 18 dose</t>
  </si>
  <si>
    <t>Projection 19 dose</t>
  </si>
  <si>
    <t>Projection 20 dose</t>
  </si>
  <si>
    <t>Projection / Image 12 Name</t>
  </si>
  <si>
    <t>Detector used for 
Projection 12/image 12</t>
  </si>
  <si>
    <t xml:space="preserve">Projection / Image 12
Anti-scatter Grid used?
 </t>
  </si>
  <si>
    <t>Projection / Image 12 
Focus - detector distance:
cm</t>
  </si>
  <si>
    <t>Projection / Image 12
Total tube filtration 
as mm Aluminium equivalent (mm Al)</t>
  </si>
  <si>
    <t xml:space="preserve">Projection / Image 12
Automatic Exposure Control used?
(Yes/No: use drop down list)  </t>
  </si>
  <si>
    <t>Projection / Image 12
Tube Voltage: 
kVp</t>
  </si>
  <si>
    <t>Projection / Image 12
Exposure setting: 
(Tube current time)
mAs</t>
  </si>
  <si>
    <t xml:space="preserve">Projection / Image 12
Patient Position: 
(drop down list: extra detail may be given in column ED: PRPE_Field_30) </t>
  </si>
  <si>
    <t xml:space="preserve">Projection / Image 12
Detector in Bucky?
(Use drop down list)  </t>
  </si>
  <si>
    <t>Projection / Image 12
Any other information on Projection/Image 12</t>
  </si>
  <si>
    <t>Projection / Image 13 Name</t>
  </si>
  <si>
    <t>Detector used for 
Projection 13/image 13</t>
  </si>
  <si>
    <t xml:space="preserve">Projection / Image 13
Anti-scatter Grid used?
 </t>
  </si>
  <si>
    <t>Projection / Image 13 
Focus - detector distance:
cm</t>
  </si>
  <si>
    <t>Projection / Image 13
Total tube filtration 
as mm Aluminium equivalent (mm Al)</t>
  </si>
  <si>
    <t xml:space="preserve">Projection / Image 13
Automatic Exposure Control used?
(Yes/No: use drop down list)  </t>
  </si>
  <si>
    <t>Projection / Image 13
Tube Voltage: 
kVp</t>
  </si>
  <si>
    <t>Projection / Image 13
Exposure setting: 
(Tube current time)
mAs</t>
  </si>
  <si>
    <t xml:space="preserve">Projection / Image 13
Patient Position: 
(drop down list: extra detail may be given in column ED: PRPE_Field_30) </t>
  </si>
  <si>
    <t xml:space="preserve">Projection / Image 13
Detector in Bucky?
(Use drop down list)  </t>
  </si>
  <si>
    <t>Projection / Image 13
Any other information on Projection/Image 13</t>
  </si>
  <si>
    <t>Projection / Image 14 Name</t>
  </si>
  <si>
    <t>Detector used for 
Projection 14/image 14</t>
  </si>
  <si>
    <t xml:space="preserve">Projection / Image 14
Anti-scatter Grid used?
 </t>
  </si>
  <si>
    <t>Projection / Image 14 
Focus - detector distance:
cm</t>
  </si>
  <si>
    <t>Projection / Image 14
Total tube filtration 
as mm Aluminium equivalent (mm Al)</t>
  </si>
  <si>
    <t xml:space="preserve">Projection / Image 14
Automatic Exposure Control used?
(Yes/No: use drop down list)  </t>
  </si>
  <si>
    <t>Projection / Image 14
Tube Voltage: 
kVp</t>
  </si>
  <si>
    <t>Projection / Image 14
Exposure setting: 
(Tube current time)
mAs</t>
  </si>
  <si>
    <t xml:space="preserve">Projection / Image 14
Patient Position: 
(drop down list: extra detail may be given in column ED: PRPE_Field_30) </t>
  </si>
  <si>
    <t xml:space="preserve">Projection / Image 14
Detector in Bucky?
(Use drop down list)  </t>
  </si>
  <si>
    <t>Projection / Image 14
Any other information on Projection/Image 14</t>
  </si>
  <si>
    <t>Projection / Image 15 Name</t>
  </si>
  <si>
    <t>Detector used for 
Projection 15/image 15</t>
  </si>
  <si>
    <t xml:space="preserve">Projection / Image 15
Anti-scatter Grid used?
 </t>
  </si>
  <si>
    <t>Projection / Image 15 
Focus - detector distance:
cm</t>
  </si>
  <si>
    <t>Projection / Image 15
Total tube filtration 
as mm Aluminium equivalent (mm Al)</t>
  </si>
  <si>
    <t xml:space="preserve">Projection / Image 15
Automatic Exposure Control used?
(Yes/No: use drop down list)  </t>
  </si>
  <si>
    <t>Projection / Image 15
Tube Voltage: 
kVp</t>
  </si>
  <si>
    <t>Projection / Image 15
Exposure setting: 
(Tube current time)
mAs</t>
  </si>
  <si>
    <t xml:space="preserve">Projection / Image 15
Patient Position: 
(drop down list: extra detail may be given in column ED: PRPE_Field_30) </t>
  </si>
  <si>
    <t xml:space="preserve">Projection / Image 15
Detector in Bucky?
(Use drop down list)  </t>
  </si>
  <si>
    <t>Projection / Image 15
Any other information on Projection/Image 15</t>
  </si>
  <si>
    <t>Projection / Image 16 Name</t>
  </si>
  <si>
    <t>Detector used for 
Projection 16/image 16</t>
  </si>
  <si>
    <t xml:space="preserve">Projection / Image 16
Anti-scatter Grid used?
 </t>
  </si>
  <si>
    <t>Projection / Image 16 
Focus - detector distance:
cm</t>
  </si>
  <si>
    <t>Projection / Image 16
Total tube filtration 
as mm Aluminium equivalent (mm Al)</t>
  </si>
  <si>
    <t xml:space="preserve">Projection / Image 16
Automatic Exposure Control used?
(Yes/No: use drop down list)  </t>
  </si>
  <si>
    <t>Projection / Image 16
Tube Voltage: 
kVp</t>
  </si>
  <si>
    <t>Projection / Image 16
Exposure setting: 
(Tube current time)
mAs</t>
  </si>
  <si>
    <t xml:space="preserve">Projection / Image 16
Patient Position: 
(drop down list: extra detail may be given in column ED: PRPE_Field_30) </t>
  </si>
  <si>
    <t xml:space="preserve">Projection / Image 16
Detector in Bucky?
(Use drop down list)  </t>
  </si>
  <si>
    <t>Projection / Image 16
Any other information on Projection/Image 16</t>
  </si>
  <si>
    <t>Projection / Image 17 Name</t>
  </si>
  <si>
    <t>Detector used for 
Projection 17/image 17</t>
  </si>
  <si>
    <t xml:space="preserve">Projection / Image 17
Anti-scatter Grid used?
 </t>
  </si>
  <si>
    <t>Projection / Image 17 
Focus - detector distance:
cm</t>
  </si>
  <si>
    <t>Projection / Image 17
Total tube filtration 
as mm Aluminium equivalent (mm Al)</t>
  </si>
  <si>
    <t xml:space="preserve">Projection / Image 17
Automatic Exposure Control used?
(Yes/No: use drop down list)  </t>
  </si>
  <si>
    <t>Projection / Image 17
Tube Voltage: 
kVp</t>
  </si>
  <si>
    <t>Projection / Image 17
Exposure setting: 
(Tube current time)
mAs</t>
  </si>
  <si>
    <t xml:space="preserve">Projection / Image 17
Patient Position: 
(drop down list: extra detail may be given in column ED: PRPE_Field_30) </t>
  </si>
  <si>
    <t xml:space="preserve">Projection / Image 17
Detector in Bucky?
(Use drop down list)  </t>
  </si>
  <si>
    <t>Projection / Image 17
Any other information on Projection/Image 17</t>
  </si>
  <si>
    <t>Projection / Image 18 Name</t>
  </si>
  <si>
    <t>Detector used for 
Projection 18/image 18</t>
  </si>
  <si>
    <t xml:space="preserve">Projection / Image 18
Anti-scatter Grid used?
 </t>
  </si>
  <si>
    <t>Projection / Image 18 
Focus - detector distance:
cm</t>
  </si>
  <si>
    <t>Projection / Image 18
Total tube filtration 
as mm Aluminium equivalent (mm Al)</t>
  </si>
  <si>
    <t xml:space="preserve">Projection / Image 18
Automatic Exposure Control used?
(Yes/No: use drop down list)  </t>
  </si>
  <si>
    <t>Projection / Image 18
Tube Voltage: 
kVp</t>
  </si>
  <si>
    <t>Projection / Image 18
Exposure setting: 
(Tube current time)
mAs</t>
  </si>
  <si>
    <t xml:space="preserve">Projection / Image 18
Patient Position: 
(drop down list: extra detail may be given in column ED: PRPE_Field_30) </t>
  </si>
  <si>
    <t xml:space="preserve">Projection / Image 18
Detector in Bucky?
(Use drop down list)  </t>
  </si>
  <si>
    <t>Projection / Image 18
Any other information on Projection/Image 18</t>
  </si>
  <si>
    <t>Projection / Image 19 Name</t>
  </si>
  <si>
    <t>Detector used for 
Projection 19/image 19</t>
  </si>
  <si>
    <t xml:space="preserve">Projection / Image 19
Anti-scatter Grid used?
 </t>
  </si>
  <si>
    <t>Projection / Image 19 
Focus - detector distance:
cm</t>
  </si>
  <si>
    <t>Projection / Image 19
Total tube filtration 
as mm Aluminium equivalent (mm Al)</t>
  </si>
  <si>
    <t xml:space="preserve">Projection / Image 19
Automatic Exposure Control used?
(Yes/No: use drop down list)  </t>
  </si>
  <si>
    <t>Projection / Image 19
Tube Voltage: 
kVp</t>
  </si>
  <si>
    <t>Projection / Image 19
Exposure setting: 
(Tube current time)
mAs</t>
  </si>
  <si>
    <t xml:space="preserve">Projection / Image 19
Patient Position: 
(drop down list: extra detail may be given in column ED: PRPE_Field_30) </t>
  </si>
  <si>
    <t xml:space="preserve">Projection / Image 19
Detector in Bucky?
(Use drop down list)  </t>
  </si>
  <si>
    <t>Projection / Image 19
Any other information on Projection/Image 19</t>
  </si>
  <si>
    <t>Projection / Image 20 Name</t>
  </si>
  <si>
    <t>Detector used for 
Projection 20/image 20</t>
  </si>
  <si>
    <t xml:space="preserve">Projection / Image 20
Anti-scatter Grid used?
 </t>
  </si>
  <si>
    <t>Projection / Image 20 
Focus - detector distance:
cm</t>
  </si>
  <si>
    <t>Projection / Image 20
Total tube filtration 
as mm Aluminium equivalent (mm Al)</t>
  </si>
  <si>
    <t xml:space="preserve">Projection / Image 20
Automatic Exposure Control used?
(Yes/No: use drop down list)  </t>
  </si>
  <si>
    <t>Projection / Image 20
Tube Voltage: 
kVp</t>
  </si>
  <si>
    <t>Projection / Image 20
Exposure setting: 
(Tube current time)
mAs</t>
  </si>
  <si>
    <t xml:space="preserve">Projection / Image 20
Patient Position: 
(drop down list: extra detail may be given in column ED: PRPE_Field_30) </t>
  </si>
  <si>
    <t xml:space="preserve">Projection / Image 20
Detector in Bucky?
(Use drop down list)  </t>
  </si>
  <si>
    <t>Projection / Image 20
Any other information on Projection/Image 20</t>
  </si>
  <si>
    <t>PRPE_Field_96</t>
  </si>
  <si>
    <t>PRPE_Field_97</t>
  </si>
  <si>
    <t>PRPE_Field_98</t>
  </si>
  <si>
    <t>PRPE_Field_99</t>
  </si>
  <si>
    <t>PRPE_Field_100</t>
  </si>
  <si>
    <t>PRPE_Field_101</t>
  </si>
  <si>
    <t>PRPE_Field_102</t>
  </si>
  <si>
    <t>PRPE_Field_103</t>
  </si>
  <si>
    <t>PRPE_Field_104</t>
  </si>
  <si>
    <t>PRPE_Field_105</t>
  </si>
  <si>
    <t>PRPE_Field_106</t>
  </si>
  <si>
    <t>PRPE_Field_107</t>
  </si>
  <si>
    <t>PRPE_Field_108</t>
  </si>
  <si>
    <t>PRPE_Field_109</t>
  </si>
  <si>
    <t>PRPE_Field_110</t>
  </si>
  <si>
    <t>PRPE_Field_111</t>
  </si>
  <si>
    <t>PRPE_Field_112</t>
  </si>
  <si>
    <t>PRPE_Field_113</t>
  </si>
  <si>
    <t>PRPE_Field_114</t>
  </si>
  <si>
    <t>PRPE_Field_115</t>
  </si>
  <si>
    <t>PRPE_Field_116</t>
  </si>
  <si>
    <t>PRPE_Field_117</t>
  </si>
  <si>
    <t>PRPE_Field_118</t>
  </si>
  <si>
    <t>PRPE_Field_119</t>
  </si>
  <si>
    <t>PRPE_Field_120</t>
  </si>
  <si>
    <t>PRPE_Field_121</t>
  </si>
  <si>
    <t>PRPE_Field_122</t>
  </si>
  <si>
    <t>PRPE_Field_123</t>
  </si>
  <si>
    <t>PRPE_Field_124</t>
  </si>
  <si>
    <t>PRPE_Field_125</t>
  </si>
  <si>
    <t>PRPE_Field_126</t>
  </si>
  <si>
    <t>PRPE_Field_127</t>
  </si>
  <si>
    <t>PRPE_Field_128</t>
  </si>
  <si>
    <t>PRPE_Field_129</t>
  </si>
  <si>
    <t>PRPE_Field_130</t>
  </si>
  <si>
    <t>PRPE_Field_131</t>
  </si>
  <si>
    <t>PRPE_Field_132</t>
  </si>
  <si>
    <t>PRPE_Field_133</t>
  </si>
  <si>
    <t>PRPE_Field_134</t>
  </si>
  <si>
    <t>PRPE_Field_135</t>
  </si>
  <si>
    <t>PRPE_Field_136</t>
  </si>
  <si>
    <t>PRPE_Field_137</t>
  </si>
  <si>
    <t>PRPE_Field_138</t>
  </si>
  <si>
    <t>PRPE_Field_139</t>
  </si>
  <si>
    <t>PRPE_Field_140</t>
  </si>
  <si>
    <t>PRPE_Field_141</t>
  </si>
  <si>
    <t>PRPE_Field_142</t>
  </si>
  <si>
    <t>PRPE_Field_143</t>
  </si>
  <si>
    <t>PRPE_Field_144</t>
  </si>
  <si>
    <t>PRPE_Field_145</t>
  </si>
  <si>
    <t>PRPE_Field_146</t>
  </si>
  <si>
    <t>PRPE_Field_147</t>
  </si>
  <si>
    <t>PRPE_Field_148</t>
  </si>
  <si>
    <t>PRPE_Field_149</t>
  </si>
  <si>
    <t>PRPE_Field_150</t>
  </si>
  <si>
    <t>PRPE_Field_151</t>
  </si>
  <si>
    <t>PRPE_Field_152</t>
  </si>
  <si>
    <t>PRPE_Field_153</t>
  </si>
  <si>
    <t>PRPE_Field_154</t>
  </si>
  <si>
    <t>PRPE_Field_155</t>
  </si>
  <si>
    <t>PRPE_Field_156</t>
  </si>
  <si>
    <t>PRPE_Field_157</t>
  </si>
  <si>
    <t>PRPE_Field_158</t>
  </si>
  <si>
    <t>PRPE_Field_159</t>
  </si>
  <si>
    <t>PRPE_Field_160</t>
  </si>
  <si>
    <t>PRPE_Field_161</t>
  </si>
  <si>
    <t>PRPE_Field_162</t>
  </si>
  <si>
    <t>PRPE_Field_163</t>
  </si>
  <si>
    <t>PRPE_Field_164</t>
  </si>
  <si>
    <t>PRPE_Field_165</t>
  </si>
  <si>
    <t>PRPE_Field_166</t>
  </si>
  <si>
    <t>PRPE_Field_167</t>
  </si>
  <si>
    <t>PRPE_Field_168</t>
  </si>
  <si>
    <t>PRPE_Field_169</t>
  </si>
  <si>
    <t>PRPE_Field_170</t>
  </si>
  <si>
    <t>PRPE_Field_171</t>
  </si>
  <si>
    <t>PRPE_Field_172</t>
  </si>
  <si>
    <t>PRPE_Field_173</t>
  </si>
  <si>
    <t>PRPE_Field_174</t>
  </si>
  <si>
    <t>PRPE_Field_175</t>
  </si>
  <si>
    <t>PRPE_Field_176</t>
  </si>
  <si>
    <t>PRPE_Field_177</t>
  </si>
  <si>
    <t>PRPE_Field_178</t>
  </si>
  <si>
    <t>PRPE_Field_179</t>
  </si>
  <si>
    <t>PRPE_Field_180</t>
  </si>
  <si>
    <t>PRPE_Field_181</t>
  </si>
  <si>
    <t>PRPE_Field_182</t>
  </si>
  <si>
    <t>PRPE_Field_183</t>
  </si>
  <si>
    <t>PRPE_Field_184</t>
  </si>
  <si>
    <t>PRPE_Field_185</t>
  </si>
  <si>
    <t>PRPE_Field_186</t>
  </si>
  <si>
    <t>PRPE_Field_187</t>
  </si>
  <si>
    <t>PRPE_Field_188</t>
  </si>
  <si>
    <t>PRPE_Field_189</t>
  </si>
  <si>
    <t>PRPE_Field_190</t>
  </si>
  <si>
    <t>PRPE_Field_191</t>
  </si>
  <si>
    <t>PRPE_Field_192</t>
  </si>
  <si>
    <t>PRPE_Field_193</t>
  </si>
  <si>
    <t>PRPE_Field_194</t>
  </si>
  <si>
    <t>PRPE_Field_195</t>
  </si>
  <si>
    <t>PRPE_Field_196</t>
  </si>
  <si>
    <t>PRPE_Field_197</t>
  </si>
  <si>
    <t>PRPE_Field_198</t>
  </si>
  <si>
    <t>PRPE_Field_199</t>
  </si>
  <si>
    <t>PRPE_Field_200</t>
  </si>
  <si>
    <t>PRPE_Field_201</t>
  </si>
  <si>
    <t>PRPE_Field_202</t>
  </si>
  <si>
    <t>PRPE_Field_203</t>
  </si>
  <si>
    <t>PRPE_Field_204</t>
  </si>
  <si>
    <t>PRPE_Field_205</t>
  </si>
  <si>
    <t>PRPE_Field_206</t>
  </si>
  <si>
    <t>PRPE_Field_207</t>
  </si>
  <si>
    <t>PRPE_Field_208</t>
  </si>
  <si>
    <t>PRPE_Field_209</t>
  </si>
  <si>
    <t>PRPE_Field_210</t>
  </si>
  <si>
    <t>PRPE_Field_211</t>
  </si>
  <si>
    <t>PRPE_Field_212</t>
  </si>
  <si>
    <t>PRPE_Field_213</t>
  </si>
  <si>
    <t>PRPE_Field_214</t>
  </si>
  <si>
    <t>PRPE_Field_215</t>
  </si>
  <si>
    <t>PRPE_Field_216</t>
  </si>
  <si>
    <t>PRPE_Field_217</t>
  </si>
  <si>
    <t>PRPE_Field_218</t>
  </si>
  <si>
    <t>PRPE_Field_219</t>
  </si>
  <si>
    <t>PRPE_Field_220</t>
  </si>
  <si>
    <t>PRPE_Field_221</t>
  </si>
  <si>
    <t>PRPE_Field_222</t>
  </si>
  <si>
    <t>PRPE_Field_223</t>
  </si>
  <si>
    <t>PRPE_Field_224</t>
  </si>
  <si>
    <t>PRPE_Field_225</t>
  </si>
  <si>
    <t>PRPE_Field_226</t>
  </si>
  <si>
    <t>PRPE_Field_227</t>
  </si>
  <si>
    <t>PRPE_Field_228</t>
  </si>
  <si>
    <t>PRPE_Field_229</t>
  </si>
  <si>
    <t>PRPE_Field_230</t>
  </si>
  <si>
    <t>PRPE_Field_231</t>
  </si>
  <si>
    <t>PRPE_Field_232</t>
  </si>
  <si>
    <t>PRPE_Field_233</t>
  </si>
  <si>
    <t>PRPE_Field_234</t>
  </si>
  <si>
    <t>PRPE_Field_235</t>
  </si>
  <si>
    <t>PRPE_Field_236</t>
  </si>
  <si>
    <t>PRPE_Field_237</t>
  </si>
  <si>
    <t>PRPE_Field_238</t>
  </si>
  <si>
    <t>PRPE_Field_239</t>
  </si>
  <si>
    <t>PRPE_Field_240</t>
  </si>
  <si>
    <t>PRPE_Field_241</t>
  </si>
  <si>
    <t>PRPE_Field_242</t>
  </si>
  <si>
    <t>PRPE_Field_243</t>
  </si>
  <si>
    <t>PRPE_Field_244</t>
  </si>
  <si>
    <t>PRPE_Field_245</t>
  </si>
  <si>
    <t>PRPE_Field_246</t>
  </si>
  <si>
    <t>PRPE_Field_247</t>
  </si>
  <si>
    <t>PRPE_Field_248</t>
  </si>
  <si>
    <t>PRPE_Field_249</t>
  </si>
  <si>
    <t>PRPE_Field_250</t>
  </si>
  <si>
    <t>PRPE_Field_251</t>
  </si>
  <si>
    <t>PRPE_Field_252</t>
  </si>
  <si>
    <t>PRPE_Field_253</t>
  </si>
  <si>
    <t>PRPE_Field_254</t>
  </si>
  <si>
    <t>PRPE_Field_255</t>
  </si>
  <si>
    <t>PRPE_Field_256</t>
  </si>
  <si>
    <t>PRPE_Field_257</t>
  </si>
  <si>
    <t>PRPE_Field_258</t>
  </si>
  <si>
    <t>PRPE_Field_259</t>
  </si>
  <si>
    <t>PRPE_Field_260</t>
  </si>
  <si>
    <t>PRPE_Field_261</t>
  </si>
  <si>
    <t>PRPE_Field_262</t>
  </si>
  <si>
    <t>PRPE_Field_263</t>
  </si>
  <si>
    <t>Projection DAP values for projections 7-20</t>
  </si>
  <si>
    <t xml:space="preserve">Proj 1: columns U - AE, Proj 2: columns AF - AP,  Proj 3: columns AQ - BA, Proj 4:columns BB - BL, Proj 5: columns BM - BW, Proj 6: column BX - CH, Proj 7: column CN - DG, Proj 8: columns DH - DR, Proj 9: columns DS - EC, Proj 10: columns ED - EN
</t>
  </si>
  <si>
    <t xml:space="preserve">
Proj 11: columns EO - EY , Proj 12: columns EZ - FJ, Proj 13: columns FK - FU, Proj 14: columns FV - GF, Proj 15: columns GG - GQ, Proj 16: columns GR - HB, Proj 17: columns HC - HM, Proj 18: columns HN - HX, Proj 19: columns HY - II, Proj 20: columns IJ - IT</t>
  </si>
  <si>
    <t>Any other information on Projection/Image 20</t>
  </si>
  <si>
    <t>Projection 20/Image 20</t>
  </si>
  <si>
    <t>Any other information on Projection/Image 19</t>
  </si>
  <si>
    <t>Projection 19/Image 19</t>
  </si>
  <si>
    <t>Any other information on Projection/Image 18</t>
  </si>
  <si>
    <t>Projection 18/Image 18</t>
  </si>
  <si>
    <t>Any other information on Projection/Image 17</t>
  </si>
  <si>
    <t>Projection 17/Image 17</t>
  </si>
  <si>
    <t>Any other information on Projection/Image 16</t>
  </si>
  <si>
    <t>Projection 16/Image 16</t>
  </si>
  <si>
    <t>Any other information on Projection/Image 15</t>
  </si>
  <si>
    <t>Projection 15/Image 15</t>
  </si>
  <si>
    <t>Any other information on Projection/Image 14</t>
  </si>
  <si>
    <t>Projection 14/Image 14</t>
  </si>
  <si>
    <t>Any other information on Projection/Image 13</t>
  </si>
  <si>
    <t>Projection 13/Image 13</t>
  </si>
  <si>
    <t>Any other information on Projection/Image 12</t>
  </si>
  <si>
    <t>Projection 12/Image 12</t>
  </si>
  <si>
    <t>Any other information on Projection/Image 11</t>
  </si>
  <si>
    <t>Projection 11/Image 11</t>
  </si>
  <si>
    <t>Any other information on Projection/Image 10</t>
  </si>
  <si>
    <t>Projection 10/Image 10</t>
  </si>
  <si>
    <t>Any other information on Projection/Image 9</t>
  </si>
  <si>
    <t>Projection 9/Image 9</t>
  </si>
  <si>
    <t>Any other information on Projection/Image 8</t>
  </si>
  <si>
    <t>Projection 8/Image 8</t>
  </si>
  <si>
    <t>Projection 7/Image 7</t>
  </si>
  <si>
    <t>Any other information on Projection/Image 7</t>
  </si>
  <si>
    <t>N/A: Enter in column IA</t>
  </si>
  <si>
    <t>N/A: Enter in column ID</t>
  </si>
  <si>
    <r>
      <rPr>
        <b/>
        <i/>
        <sz val="11"/>
        <rFont val="Calibri"/>
        <family val="2"/>
        <scheme val="minor"/>
      </rPr>
      <t xml:space="preserve">This is the bespoke Excel Workbook for skeletal surveys with space for up to 20 projections/images. </t>
    </r>
    <r>
      <rPr>
        <i/>
        <sz val="11"/>
        <rFont val="Calibri"/>
        <family val="2"/>
        <scheme val="minor"/>
      </rPr>
      <t>If possible, list projections or number of stitched images  for complete exam in the projection name columns.</t>
    </r>
  </si>
  <si>
    <t>PRPM_Field_85</t>
  </si>
  <si>
    <t>PRPM_Field_86</t>
  </si>
  <si>
    <t>PRPM_Field_87</t>
  </si>
  <si>
    <t>PRPM_Field_88</t>
  </si>
  <si>
    <t>PRPM_Field_89</t>
  </si>
  <si>
    <t>PRPM_Field_90</t>
  </si>
  <si>
    <t>PRPM_Field_91</t>
  </si>
  <si>
    <t>PRPM_Field_92</t>
  </si>
  <si>
    <t>PRPM_Field_93</t>
  </si>
  <si>
    <t>PRPM_Field_94</t>
  </si>
  <si>
    <t>PRPM_Field_95</t>
  </si>
  <si>
    <t>PRPM_Field_96</t>
  </si>
  <si>
    <t>PRPM_Field_97</t>
  </si>
  <si>
    <t>PRPM_Field_98</t>
  </si>
  <si>
    <t>PRPM_Field_99</t>
  </si>
  <si>
    <t>PRPM_Field_100</t>
  </si>
  <si>
    <t>PRPM_Field_101</t>
  </si>
  <si>
    <t>PRPM_Field_102</t>
  </si>
  <si>
    <t>PRPM_Field_103</t>
  </si>
  <si>
    <t>PRPM_Field_104</t>
  </si>
  <si>
    <t>PRPM_Field_105</t>
  </si>
  <si>
    <t>PRPM_Field_106</t>
  </si>
  <si>
    <t>PRPM_Field_107</t>
  </si>
  <si>
    <t>PRPM_Field_108</t>
  </si>
  <si>
    <t>PRPM_Field_109</t>
  </si>
  <si>
    <t>PRPM_Field_110</t>
  </si>
  <si>
    <t>PRPM_Field_111</t>
  </si>
  <si>
    <t>PRPM_Field_112</t>
  </si>
  <si>
    <t>PRPM_Field_113</t>
  </si>
  <si>
    <t>PRPM_Field_114</t>
  </si>
  <si>
    <t>PRPM_Field_115</t>
  </si>
  <si>
    <t>PRPM_Field_116</t>
  </si>
  <si>
    <t>PRPM_Field_117</t>
  </si>
  <si>
    <t>PRPM_Field_118</t>
  </si>
  <si>
    <t>PRPM_Field_119</t>
  </si>
  <si>
    <t>PRPM_Field_120</t>
  </si>
  <si>
    <t>PRPM_Field_121</t>
  </si>
  <si>
    <t>PRPM_Field_122</t>
  </si>
  <si>
    <t>PRPM_Field_123</t>
  </si>
  <si>
    <t>PRPM_Field_124</t>
  </si>
  <si>
    <t>PRPM_Field_125</t>
  </si>
  <si>
    <t>PRPM_Field_126</t>
  </si>
  <si>
    <t>PRPM_Field_127</t>
  </si>
  <si>
    <t>PRPM_Field_128</t>
  </si>
  <si>
    <t>PRPM_Field_129</t>
  </si>
  <si>
    <t>PRPM_Field_130</t>
  </si>
  <si>
    <t>PRPM_Field_131</t>
  </si>
  <si>
    <t>PRPM_Field_132</t>
  </si>
  <si>
    <t>PRPM_Field_133</t>
  </si>
  <si>
    <t>PRPM_Field_134</t>
  </si>
  <si>
    <t>PRPM_Field_135</t>
  </si>
  <si>
    <t>PRPM_Field_136</t>
  </si>
  <si>
    <t>PRPM_Field_137</t>
  </si>
  <si>
    <t>PRPM_Field_138</t>
  </si>
  <si>
    <t>PRPM_Field_139</t>
  </si>
  <si>
    <t>PRPM_Field_140</t>
  </si>
  <si>
    <t>PRPM_Field_141</t>
  </si>
  <si>
    <t>PRPM_Field_142</t>
  </si>
  <si>
    <t>PRPM_Field_143</t>
  </si>
  <si>
    <t>PRPM_Field_144</t>
  </si>
  <si>
    <t>PRPM_Field_145</t>
  </si>
  <si>
    <t>PRPM_Field_146</t>
  </si>
  <si>
    <t>PRPM_Field_147</t>
  </si>
  <si>
    <t>PRPM_Field_148</t>
  </si>
  <si>
    <t>PRPM_Field_149</t>
  </si>
  <si>
    <t>PRPM_Field_150</t>
  </si>
  <si>
    <t>PRPM_Field_151</t>
  </si>
  <si>
    <t>PRPM_Field_152</t>
  </si>
  <si>
    <t>PRPM_Field_153</t>
  </si>
  <si>
    <t>PRPM_Field_154</t>
  </si>
  <si>
    <t>PRPM_Field_155</t>
  </si>
  <si>
    <t>PRPM_Field_156</t>
  </si>
  <si>
    <t>PRPM_Field_157</t>
  </si>
  <si>
    <t>PRPM_Field_158</t>
  </si>
  <si>
    <t>PRPM_Field_159</t>
  </si>
  <si>
    <t>PRPM_Field_160</t>
  </si>
  <si>
    <t>PRPM_Field_161</t>
  </si>
  <si>
    <t>PRPM_Field_162</t>
  </si>
  <si>
    <t>PRPM_Field_163</t>
  </si>
  <si>
    <t>PRPM_Field_164</t>
  </si>
  <si>
    <t>PRPM_Field_165</t>
  </si>
  <si>
    <t>PRPM_Field_166</t>
  </si>
  <si>
    <t>PRPM_Field_167</t>
  </si>
  <si>
    <t>PRPM_Field_168</t>
  </si>
  <si>
    <t>PRPM_Field_169</t>
  </si>
  <si>
    <t>PRPM_Field_170</t>
  </si>
  <si>
    <t>PRPM_Field_171</t>
  </si>
  <si>
    <t>PRPM_Field_172</t>
  </si>
  <si>
    <t>PRPM_Field_173</t>
  </si>
  <si>
    <t>PRPM_Field_174</t>
  </si>
  <si>
    <t>PRPM_Field_175</t>
  </si>
  <si>
    <t>PRPM_Field_176</t>
  </si>
  <si>
    <t>PRPM_Field_177</t>
  </si>
  <si>
    <t>PRPM_Field_178</t>
  </si>
  <si>
    <t>PRPM_Field_179</t>
  </si>
  <si>
    <t>PRPM_Field_180</t>
  </si>
  <si>
    <t>PRPM_Field_181</t>
  </si>
  <si>
    <t>PRPM_Field_182</t>
  </si>
  <si>
    <t>PRPM_Field_183</t>
  </si>
  <si>
    <t>PRPM_Field_184</t>
  </si>
  <si>
    <t>PRPM_Field_185</t>
  </si>
  <si>
    <t>PRPM_Field_186</t>
  </si>
  <si>
    <t>PRPM_Field_187</t>
  </si>
  <si>
    <t>PRPM_Field_188</t>
  </si>
  <si>
    <t>PRPM_Field_189</t>
  </si>
  <si>
    <t>PRPM_Field_190</t>
  </si>
  <si>
    <t>PRPM_Field_191</t>
  </si>
  <si>
    <t>PRPM_Field_192</t>
  </si>
  <si>
    <t>PRPM_Field_193</t>
  </si>
  <si>
    <t>PRPM_Field_194</t>
  </si>
  <si>
    <t>PRPM_Field_195</t>
  </si>
  <si>
    <t>PRPM_Field_196</t>
  </si>
  <si>
    <t>PRPM_Field_197</t>
  </si>
  <si>
    <t>PRPM_Field_198</t>
  </si>
  <si>
    <t>PRPM_Field_199</t>
  </si>
  <si>
    <t>PRPM_Field_200</t>
  </si>
  <si>
    <t>PRPM_Field_201</t>
  </si>
  <si>
    <t>PRPM_Field_202</t>
  </si>
  <si>
    <t>PRPM_Field_203</t>
  </si>
  <si>
    <t>PRPM_Field_204</t>
  </si>
  <si>
    <t>PRPM_Field_205</t>
  </si>
  <si>
    <t>PRPM_Field_206</t>
  </si>
  <si>
    <t>PRPM_Field_207</t>
  </si>
  <si>
    <t>PRPM_Field_208</t>
  </si>
  <si>
    <t>PRPM_Field_209</t>
  </si>
  <si>
    <t>PRPM_Field_210</t>
  </si>
  <si>
    <t>PRPM_Field_211</t>
  </si>
  <si>
    <t>PRPM_Field_212</t>
  </si>
  <si>
    <t>PRPM_Field_213</t>
  </si>
  <si>
    <t>PRPM_Field_214</t>
  </si>
  <si>
    <t>PRPM_Field_215</t>
  </si>
  <si>
    <t>PRPM_Field_216</t>
  </si>
  <si>
    <t>PRPM_Field_217</t>
  </si>
  <si>
    <t>PRPM_Field_218</t>
  </si>
  <si>
    <t>PRPM_Field_219</t>
  </si>
  <si>
    <t>PRPM_Field_220</t>
  </si>
  <si>
    <t>PRPM_Field_221</t>
  </si>
  <si>
    <t>PRPM_Field_222</t>
  </si>
  <si>
    <t>PRPM_Field_223</t>
  </si>
  <si>
    <t>PRPM_Field_224</t>
  </si>
  <si>
    <t>PRPM_Field_225</t>
  </si>
  <si>
    <t>PRPM_Field_226</t>
  </si>
  <si>
    <t>PRPM_Field_227</t>
  </si>
  <si>
    <t>PRPM_Field_228</t>
  </si>
  <si>
    <t>PRPM_Field_229</t>
  </si>
  <si>
    <t>PRPM_Field_230</t>
  </si>
  <si>
    <t>PRPM_Field_231</t>
  </si>
  <si>
    <t>PRPM_Field_232</t>
  </si>
  <si>
    <t>PRPM_Field_233</t>
  </si>
  <si>
    <t>PRPM_Field_234</t>
  </si>
  <si>
    <t>PRPM_Field_235</t>
  </si>
  <si>
    <t>PRPM_Field_236</t>
  </si>
  <si>
    <t>PRPM_Field_237</t>
  </si>
  <si>
    <t>PRPM_Field_238</t>
  </si>
  <si>
    <t>Any other information on Projection/Image7</t>
  </si>
  <si>
    <t>End of data</t>
  </si>
  <si>
    <r>
      <rPr>
        <b/>
        <i/>
        <sz val="10"/>
        <color theme="6" tint="-0.499984740745262"/>
        <rFont val="Arial"/>
        <family val="2"/>
      </rPr>
      <t xml:space="preserve">This is the bespoke Excel Workbook for submitting Skeletal Survey data with up to 20 projections/images. </t>
    </r>
    <r>
      <rPr>
        <i/>
        <sz val="10"/>
        <color theme="6" tint="-0.499984740745262"/>
        <rFont val="Arial"/>
        <family val="2"/>
      </rPr>
      <t>If possible, list projections or number of stitched images  for complete exam in the projection name columns.</t>
    </r>
  </si>
  <si>
    <t>N/A: Enter in column IY</t>
  </si>
  <si>
    <t>N/A: Enter in column IZ</t>
  </si>
  <si>
    <t>Exam Name*</t>
  </si>
  <si>
    <t xml:space="preserve">Bespoke Workbook for Examinations with up to 20 projections/images: e.g. X26 Skeletal Survey </t>
  </si>
  <si>
    <t>CPI</t>
  </si>
  <si>
    <t>DelfDI Canon</t>
  </si>
  <si>
    <t>Fischer</t>
  </si>
  <si>
    <t>Konica</t>
  </si>
  <si>
    <t>Xograph</t>
  </si>
  <si>
    <t>Ziehm</t>
  </si>
  <si>
    <t>DelftDI Canon</t>
  </si>
  <si>
    <t>Arcoma</t>
  </si>
  <si>
    <t>Wolverson</t>
  </si>
  <si>
    <t>Sedecal OEM</t>
  </si>
  <si>
    <t>Enter Exam in cell F2, local protocol name in Column G and any notes on the exam in the "Additional Information" column.</t>
  </si>
  <si>
    <t>Enter Projection in cell F2, local protocol name in Column G and any notes on the exam in the "Additional Information" column.</t>
  </si>
  <si>
    <t>Horizontal Beam Lateral View (hip)</t>
  </si>
  <si>
    <t xml:space="preserve">Low-centred pelvis        </t>
  </si>
  <si>
    <t>Yes: Virtual: Used for all exposures</t>
  </si>
  <si>
    <t>Yes: Virtual: Used for most exposures</t>
  </si>
  <si>
    <t>Yes: Virtual: used for selected exposures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</si>
</sst>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809]dd\ mmmm\ yyyy;@"/>
    <numFmt numFmtId="165" formatCode="dd\-mmm\-yyyy"/>
    <numFmt numFmtId="166" formatCode="_-* #,##0_-;\-* #,##0_-;_-* &quot;-&quot;??_-;_-@_-"/>
    <numFmt numFmtId="167" formatCode="0.0"/>
    <numFmt numFmtId="168" formatCode="0.E+00"/>
    <numFmt numFmtId="169" formatCode="0.0E+00"/>
    <numFmt numFmtId="170" formatCode="dd/mm/yyyy;@"/>
  </numFmts>
  <fonts count="194" x14ac:knownFonts="1">
    <font>
      <sz val="11"/>
      <color theme="1"/>
      <name val="Calibri"/>
      <family val="2"/>
      <scheme val="minor"/>
    </font>
    <font>
      <sz val="11"/>
      <color indexed="8"/>
      <name val="Calibri"/>
      <family val="2"/>
    </font>
    <font>
      <sz val="9"/>
      <color indexed="81"/>
      <name val="Tahoma"/>
      <family val="2"/>
    </font>
    <font>
      <b/>
      <sz val="9"/>
      <color indexed="81"/>
      <name val="Tahoma"/>
      <family val="2"/>
    </font>
    <font>
      <b/>
      <sz val="20"/>
      <name val="Arial"/>
      <family val="2"/>
    </font>
    <font>
      <b/>
      <u/>
      <sz val="14"/>
      <name val="Arial"/>
      <family val="2"/>
    </font>
    <font>
      <sz val="10"/>
      <name val="Arial"/>
      <family val="2"/>
    </font>
    <font>
      <b/>
      <sz val="10"/>
      <name val="Arial"/>
      <family val="2"/>
    </font>
    <font>
      <b/>
      <sz val="12"/>
      <name val="Arial"/>
      <family val="2"/>
    </font>
    <font>
      <sz val="12"/>
      <name val="Arial"/>
      <family val="2"/>
    </font>
    <font>
      <b/>
      <sz val="11"/>
      <name val="Arial"/>
      <family val="2"/>
    </font>
    <font>
      <sz val="11"/>
      <name val="Arial"/>
      <family val="2"/>
    </font>
    <font>
      <b/>
      <sz val="14"/>
      <name val="Arial"/>
      <family val="2"/>
    </font>
    <font>
      <u/>
      <sz val="11"/>
      <name val="Arial"/>
      <family val="2"/>
    </font>
    <font>
      <i/>
      <sz val="10"/>
      <name val="Arial"/>
      <family val="2"/>
    </font>
    <font>
      <sz val="12"/>
      <name val="Calibri"/>
      <family val="2"/>
    </font>
    <font>
      <b/>
      <sz val="14"/>
      <name val="Calibri"/>
      <family val="2"/>
    </font>
    <font>
      <b/>
      <sz val="12"/>
      <name val="Calibri"/>
      <family val="2"/>
    </font>
    <font>
      <i/>
      <sz val="10"/>
      <name val="Calibri"/>
      <family val="2"/>
    </font>
    <font>
      <b/>
      <sz val="16"/>
      <name val="Calibri"/>
      <family val="2"/>
    </font>
    <font>
      <i/>
      <sz val="12"/>
      <name val="Calibri"/>
      <family val="2"/>
    </font>
    <font>
      <b/>
      <i/>
      <sz val="12"/>
      <name val="Calibri"/>
      <family val="2"/>
    </font>
    <font>
      <vertAlign val="superscript"/>
      <sz val="11"/>
      <color indexed="8"/>
      <name val="Calibri"/>
      <family val="2"/>
    </font>
    <font>
      <i/>
      <sz val="11"/>
      <color indexed="8"/>
      <name val="Calibri"/>
      <family val="2"/>
    </font>
    <font>
      <i/>
      <sz val="11"/>
      <name val="Calibri"/>
      <family val="2"/>
    </font>
    <font>
      <b/>
      <sz val="18"/>
      <name val="Calibri"/>
      <family val="2"/>
    </font>
    <font>
      <sz val="14"/>
      <color indexed="8"/>
      <name val="Calibri"/>
      <family val="2"/>
    </font>
    <font>
      <sz val="14"/>
      <name val="Calibri"/>
      <family val="2"/>
    </font>
    <font>
      <b/>
      <u/>
      <sz val="14"/>
      <name val="Calibri"/>
      <family val="2"/>
    </font>
    <font>
      <i/>
      <sz val="14"/>
      <color indexed="8"/>
      <name val="Calibri"/>
      <family val="2"/>
    </font>
    <font>
      <i/>
      <sz val="12"/>
      <color indexed="8"/>
      <name val="Calibri"/>
      <family val="2"/>
    </font>
    <font>
      <b/>
      <sz val="11"/>
      <color indexed="8"/>
      <name val="Calibri"/>
      <family val="2"/>
    </font>
    <font>
      <sz val="10"/>
      <name val="Calibri"/>
      <family val="2"/>
    </font>
    <font>
      <b/>
      <sz val="11"/>
      <color indexed="8"/>
      <name val="Arial"/>
      <family val="2"/>
    </font>
    <font>
      <b/>
      <i/>
      <sz val="12"/>
      <color indexed="8"/>
      <name val="Calibri"/>
      <family val="2"/>
    </font>
    <font>
      <b/>
      <sz val="18"/>
      <color indexed="8"/>
      <name val="Calibri"/>
      <family val="2"/>
    </font>
    <font>
      <b/>
      <sz val="14"/>
      <color indexed="8"/>
      <name val="Calibri"/>
      <family val="2"/>
    </font>
    <font>
      <sz val="12"/>
      <color indexed="8"/>
      <name val="Calibri"/>
      <family val="2"/>
    </font>
    <font>
      <b/>
      <i/>
      <sz val="10"/>
      <name val="Arial"/>
      <family val="2"/>
    </font>
    <font>
      <sz val="10"/>
      <color indexed="8"/>
      <name val="Calibri"/>
      <family val="2"/>
    </font>
    <font>
      <sz val="11"/>
      <color indexed="36"/>
      <name val="Calibri"/>
      <family val="2"/>
    </font>
    <font>
      <b/>
      <sz val="11"/>
      <color indexed="36"/>
      <name val="Calibri"/>
      <family val="2"/>
    </font>
    <font>
      <i/>
      <sz val="11"/>
      <color indexed="30"/>
      <name val="Calibri"/>
      <family val="2"/>
    </font>
    <font>
      <b/>
      <sz val="12"/>
      <color indexed="30"/>
      <name val="Calibri"/>
      <family val="2"/>
    </font>
    <font>
      <sz val="12"/>
      <color indexed="30"/>
      <name val="Calibri"/>
      <family val="2"/>
    </font>
    <font>
      <sz val="11"/>
      <color indexed="30"/>
      <name val="Calibri"/>
      <family val="2"/>
    </font>
    <font>
      <i/>
      <sz val="12"/>
      <color indexed="30"/>
      <name val="Calibri"/>
      <family val="2"/>
    </font>
    <font>
      <b/>
      <u/>
      <sz val="10"/>
      <name val="Arial"/>
      <family val="2"/>
    </font>
    <font>
      <b/>
      <i/>
      <sz val="11"/>
      <color indexed="10"/>
      <name val="Calibri"/>
      <family val="2"/>
    </font>
    <font>
      <b/>
      <sz val="22"/>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4"/>
      <color theme="1"/>
      <name val="Calibri"/>
      <family val="2"/>
      <scheme val="minor"/>
    </font>
    <font>
      <sz val="11"/>
      <color theme="1"/>
      <name val="Arial"/>
      <family val="2"/>
    </font>
    <font>
      <sz val="10"/>
      <color theme="1"/>
      <name val="Arial"/>
      <family val="2"/>
    </font>
    <font>
      <i/>
      <sz val="10"/>
      <color theme="6" tint="-0.499984740745262"/>
      <name val="Arial"/>
      <family val="2"/>
    </font>
    <font>
      <i/>
      <sz val="11"/>
      <color theme="6" tint="-0.499984740745262"/>
      <name val="Calibri"/>
      <family val="2"/>
      <scheme val="minor"/>
    </font>
    <font>
      <b/>
      <i/>
      <sz val="11"/>
      <color theme="6" tint="-0.499984740745262"/>
      <name val="Arial"/>
      <family val="2"/>
    </font>
    <font>
      <i/>
      <sz val="11"/>
      <color theme="1"/>
      <name val="Arial"/>
      <family val="2"/>
    </font>
    <font>
      <b/>
      <sz val="12"/>
      <color theme="1"/>
      <name val="Arial"/>
      <family val="2"/>
    </font>
    <font>
      <sz val="11"/>
      <color theme="6" tint="-0.499984740745262"/>
      <name val="Arial"/>
      <family val="2"/>
    </font>
    <font>
      <u/>
      <sz val="11"/>
      <name val="Calibri"/>
      <family val="2"/>
      <scheme val="minor"/>
    </font>
    <font>
      <i/>
      <sz val="11"/>
      <color rgb="FF7030A0"/>
      <name val="Calibri"/>
      <family val="2"/>
      <scheme val="minor"/>
    </font>
    <font>
      <b/>
      <u/>
      <sz val="14"/>
      <color theme="1"/>
      <name val="Arial"/>
      <family val="2"/>
    </font>
    <font>
      <i/>
      <sz val="12"/>
      <color theme="1"/>
      <name val="Arial"/>
      <family val="2"/>
    </font>
    <font>
      <i/>
      <sz val="11"/>
      <color theme="1"/>
      <name val="Calibri"/>
      <family val="2"/>
      <scheme val="minor"/>
    </font>
    <font>
      <b/>
      <sz val="11"/>
      <color theme="1"/>
      <name val="Arial"/>
      <family val="2"/>
    </font>
    <font>
      <b/>
      <sz val="14"/>
      <name val="Calibri"/>
      <family val="2"/>
      <scheme val="minor"/>
    </font>
    <font>
      <b/>
      <u/>
      <sz val="14"/>
      <name val="Calibri"/>
      <family val="2"/>
      <scheme val="minor"/>
    </font>
    <font>
      <sz val="12"/>
      <name val="Calibri"/>
      <family val="2"/>
      <scheme val="minor"/>
    </font>
    <font>
      <b/>
      <sz val="12"/>
      <color indexed="8"/>
      <name val="Calibri"/>
      <family val="2"/>
      <scheme val="minor"/>
    </font>
    <font>
      <b/>
      <sz val="12"/>
      <name val="Calibri"/>
      <family val="2"/>
      <scheme val="minor"/>
    </font>
    <font>
      <b/>
      <sz val="20"/>
      <name val="Calibri"/>
      <family val="2"/>
      <scheme val="minor"/>
    </font>
    <font>
      <b/>
      <sz val="14"/>
      <color theme="1"/>
      <name val="Calibri"/>
      <family val="2"/>
      <scheme val="minor"/>
    </font>
    <font>
      <b/>
      <sz val="12"/>
      <color theme="1"/>
      <name val="Calibri"/>
      <family val="2"/>
      <scheme val="minor"/>
    </font>
    <font>
      <sz val="14"/>
      <name val="Calibri"/>
      <family val="2"/>
      <scheme val="minor"/>
    </font>
    <font>
      <b/>
      <sz val="11"/>
      <name val="Calibri"/>
      <family val="2"/>
      <scheme val="minor"/>
    </font>
    <font>
      <b/>
      <sz val="16"/>
      <color theme="1"/>
      <name val="Calibri"/>
      <family val="2"/>
      <scheme val="minor"/>
    </font>
    <font>
      <b/>
      <sz val="16"/>
      <name val="Calibri"/>
      <family val="2"/>
      <scheme val="minor"/>
    </font>
    <font>
      <sz val="10"/>
      <color theme="1"/>
      <name val="Calibri"/>
      <family val="2"/>
      <scheme val="minor"/>
    </font>
    <font>
      <sz val="16"/>
      <name val="Calibri"/>
      <family val="2"/>
      <scheme val="minor"/>
    </font>
    <font>
      <sz val="16"/>
      <color theme="1"/>
      <name val="Calibri"/>
      <family val="2"/>
      <scheme val="minor"/>
    </font>
    <font>
      <i/>
      <sz val="12"/>
      <color theme="1"/>
      <name val="Calibri"/>
      <family val="2"/>
      <scheme val="minor"/>
    </font>
    <font>
      <i/>
      <sz val="12"/>
      <name val="Calibri"/>
      <family val="2"/>
      <scheme val="minor"/>
    </font>
    <font>
      <i/>
      <sz val="12"/>
      <color indexed="8"/>
      <name val="Calibri"/>
      <family val="2"/>
      <scheme val="minor"/>
    </font>
    <font>
      <sz val="10"/>
      <name val="Calibri"/>
      <family val="2"/>
      <scheme val="minor"/>
    </font>
    <font>
      <i/>
      <u/>
      <sz val="14"/>
      <color theme="1"/>
      <name val="Calibri"/>
      <family val="2"/>
      <scheme val="minor"/>
    </font>
    <font>
      <i/>
      <sz val="14"/>
      <color rgb="FFC00000"/>
      <name val="Calibri"/>
      <family val="2"/>
      <scheme val="minor"/>
    </font>
    <font>
      <b/>
      <i/>
      <sz val="12"/>
      <color theme="1"/>
      <name val="Calibri"/>
      <family val="2"/>
      <scheme val="minor"/>
    </font>
    <font>
      <b/>
      <i/>
      <sz val="11"/>
      <color rgb="FF7030A0"/>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i/>
      <u/>
      <sz val="11"/>
      <name val="Calibri"/>
      <family val="2"/>
      <scheme val="minor"/>
    </font>
    <font>
      <sz val="12"/>
      <color theme="1"/>
      <name val="Calibri"/>
      <family val="2"/>
      <scheme val="minor"/>
    </font>
    <font>
      <b/>
      <u/>
      <sz val="14"/>
      <color theme="1"/>
      <name val="Calibri"/>
      <family val="2"/>
      <scheme val="minor"/>
    </font>
    <font>
      <b/>
      <i/>
      <sz val="11"/>
      <color rgb="FFFF0000"/>
      <name val="Calibri"/>
      <family val="2"/>
      <scheme val="minor"/>
    </font>
    <font>
      <b/>
      <i/>
      <sz val="11"/>
      <color theme="1"/>
      <name val="Calibri"/>
      <family val="2"/>
      <scheme val="minor"/>
    </font>
    <font>
      <sz val="12"/>
      <color theme="1"/>
      <name val="Symbol"/>
      <family val="1"/>
      <charset val="2"/>
    </font>
    <font>
      <sz val="10"/>
      <color theme="6" tint="-0.499984740745262"/>
      <name val="Arial"/>
      <family val="2"/>
    </font>
    <font>
      <b/>
      <sz val="10"/>
      <color theme="6" tint="-0.499984740745262"/>
      <name val="Arial"/>
      <family val="2"/>
    </font>
    <font>
      <b/>
      <u/>
      <sz val="11"/>
      <color theme="1"/>
      <name val="Calibri"/>
      <family val="2"/>
      <scheme val="minor"/>
    </font>
    <font>
      <b/>
      <sz val="11"/>
      <color rgb="FFFF0000"/>
      <name val="Calibri"/>
      <family val="2"/>
      <scheme val="minor"/>
    </font>
    <font>
      <sz val="12"/>
      <color theme="1"/>
      <name val="Arial"/>
      <family val="2"/>
    </font>
    <font>
      <sz val="14"/>
      <color theme="1"/>
      <name val="Arial"/>
      <family val="2"/>
    </font>
    <font>
      <b/>
      <u/>
      <sz val="16"/>
      <color theme="1"/>
      <name val="Calibri"/>
      <family val="2"/>
      <scheme val="minor"/>
    </font>
    <font>
      <i/>
      <sz val="18"/>
      <color rgb="FF7030A0"/>
      <name val="Goudy Stout"/>
      <family val="1"/>
    </font>
    <font>
      <b/>
      <sz val="10"/>
      <color theme="1"/>
      <name val="Calibri"/>
      <family val="2"/>
      <scheme val="minor"/>
    </font>
    <font>
      <b/>
      <sz val="12"/>
      <color rgb="FFFF0000"/>
      <name val="Calibri"/>
      <family val="2"/>
      <scheme val="minor"/>
    </font>
    <font>
      <b/>
      <sz val="12"/>
      <color rgb="FF0070C0"/>
      <name val="Calibri"/>
      <family val="2"/>
      <scheme val="minor"/>
    </font>
    <font>
      <b/>
      <sz val="12"/>
      <color rgb="FF7030A0"/>
      <name val="Calibri"/>
      <family val="2"/>
      <scheme val="minor"/>
    </font>
    <font>
      <sz val="14"/>
      <color rgb="FF7030A0"/>
      <name val="Calibri"/>
      <family val="2"/>
      <scheme val="minor"/>
    </font>
    <font>
      <sz val="11"/>
      <color rgb="FF7030A0"/>
      <name val="Calibri"/>
      <family val="2"/>
      <scheme val="minor"/>
    </font>
    <font>
      <b/>
      <sz val="11"/>
      <color rgb="FF0070C0"/>
      <name val="Calibri"/>
      <family val="2"/>
      <scheme val="minor"/>
    </font>
    <font>
      <b/>
      <sz val="14"/>
      <color rgb="FFFF0000"/>
      <name val="Calibri"/>
      <family val="2"/>
      <scheme val="minor"/>
    </font>
    <font>
      <b/>
      <sz val="12"/>
      <color rgb="FF0070C0"/>
      <name val="Calibri"/>
      <family val="2"/>
    </font>
    <font>
      <b/>
      <sz val="8"/>
      <color theme="1"/>
      <name val="Calibri"/>
      <family val="2"/>
      <scheme val="minor"/>
    </font>
    <font>
      <i/>
      <sz val="11"/>
      <name val="Calibri"/>
      <family val="2"/>
      <scheme val="minor"/>
    </font>
    <font>
      <b/>
      <sz val="11"/>
      <color rgb="FF7030A0"/>
      <name val="Calibri"/>
      <family val="2"/>
      <scheme val="minor"/>
    </font>
    <font>
      <b/>
      <u/>
      <sz val="12"/>
      <color theme="1"/>
      <name val="Calibri"/>
      <family val="2"/>
      <scheme val="minor"/>
    </font>
    <font>
      <b/>
      <sz val="11"/>
      <color theme="6" tint="-0.499984740745262"/>
      <name val="Arial"/>
      <family val="2"/>
    </font>
    <font>
      <sz val="12"/>
      <color theme="1"/>
      <name val="Calibri"/>
      <family val="2"/>
    </font>
    <font>
      <b/>
      <i/>
      <sz val="10"/>
      <color theme="6" tint="-0.499984740745262"/>
      <name val="Arial"/>
      <family val="2"/>
    </font>
    <font>
      <b/>
      <u/>
      <sz val="18"/>
      <color theme="1"/>
      <name val="Calibri"/>
      <family val="2"/>
    </font>
    <font>
      <u/>
      <sz val="11"/>
      <color theme="1"/>
      <name val="Calibri"/>
      <family val="2"/>
      <scheme val="minor"/>
    </font>
    <font>
      <b/>
      <sz val="22"/>
      <color theme="1"/>
      <name val="Arial"/>
      <family val="2"/>
    </font>
    <font>
      <sz val="36"/>
      <color theme="1"/>
      <name val="Calibri"/>
      <family val="2"/>
      <scheme val="minor"/>
    </font>
    <font>
      <sz val="14"/>
      <color theme="6" tint="-0.499984740745262"/>
      <name val="Arial"/>
      <family val="2"/>
    </font>
    <font>
      <b/>
      <sz val="22"/>
      <name val="Calibri"/>
      <family val="2"/>
      <scheme val="minor"/>
    </font>
    <font>
      <i/>
      <sz val="16"/>
      <color theme="6" tint="-0.499984740745262"/>
      <name val="Arial"/>
      <family val="2"/>
    </font>
    <font>
      <b/>
      <sz val="36"/>
      <color theme="1"/>
      <name val="Arial"/>
      <family val="2"/>
    </font>
    <font>
      <b/>
      <sz val="18"/>
      <name val="Calibri"/>
      <family val="2"/>
      <scheme val="minor"/>
    </font>
    <font>
      <b/>
      <sz val="36"/>
      <name val="Calibri"/>
      <family val="2"/>
    </font>
    <font>
      <b/>
      <i/>
      <u/>
      <sz val="14"/>
      <color rgb="FFFF0000"/>
      <name val="Calibri"/>
      <family val="2"/>
      <scheme val="minor"/>
    </font>
    <font>
      <b/>
      <i/>
      <sz val="11"/>
      <name val="Arial"/>
      <family val="2"/>
    </font>
    <font>
      <b/>
      <sz val="18"/>
      <color theme="1"/>
      <name val="Arial"/>
      <family val="2"/>
    </font>
    <font>
      <sz val="11"/>
      <color theme="6" tint="-0.499984740745262"/>
      <name val="Calibri"/>
      <family val="2"/>
      <scheme val="minor"/>
    </font>
    <font>
      <b/>
      <i/>
      <sz val="12"/>
      <color rgb="FF7030A0"/>
      <name val="Calibri"/>
      <family val="2"/>
      <scheme val="minor"/>
    </font>
    <font>
      <i/>
      <sz val="14"/>
      <color rgb="FF7030A0"/>
      <name val="Calibri"/>
      <family val="2"/>
      <scheme val="minor"/>
    </font>
    <font>
      <i/>
      <sz val="12"/>
      <color rgb="FF7030A0"/>
      <name val="Calibri"/>
      <family val="2"/>
      <scheme val="minor"/>
    </font>
    <font>
      <sz val="11"/>
      <color rgb="FF000000"/>
      <name val="Calibri"/>
      <family val="2"/>
      <scheme val="minor"/>
    </font>
    <font>
      <i/>
      <sz val="11"/>
      <color indexed="8"/>
      <name val="Calibri"/>
      <family val="2"/>
      <scheme val="minor"/>
    </font>
    <font>
      <i/>
      <u/>
      <sz val="11"/>
      <color indexed="8"/>
      <name val="Calibri"/>
      <family val="2"/>
    </font>
    <font>
      <b/>
      <sz val="14"/>
      <color indexed="8"/>
      <name val="Calibri"/>
      <family val="2"/>
      <scheme val="minor"/>
    </font>
    <font>
      <sz val="10"/>
      <color indexed="8"/>
      <name val="Lucida Calligraphy"/>
      <family val="4"/>
    </font>
    <font>
      <i/>
      <sz val="14"/>
      <color theme="1"/>
      <name val="Calibri"/>
      <family val="2"/>
      <scheme val="minor"/>
    </font>
    <font>
      <vertAlign val="superscript"/>
      <sz val="11"/>
      <color theme="1"/>
      <name val="Calibri"/>
      <family val="2"/>
      <scheme val="minor"/>
    </font>
    <font>
      <sz val="11"/>
      <name val="Calibri"/>
      <family val="2"/>
    </font>
    <font>
      <sz val="12"/>
      <color indexed="8"/>
      <name val="Calibri"/>
      <family val="2"/>
      <scheme val="minor"/>
    </font>
    <font>
      <vertAlign val="superscript"/>
      <sz val="11"/>
      <name val="Calibri"/>
      <family val="2"/>
      <scheme val="minor"/>
    </font>
    <font>
      <b/>
      <sz val="16"/>
      <name val="Arial"/>
      <family val="2"/>
    </font>
    <font>
      <i/>
      <sz val="18"/>
      <color rgb="FFFF0000"/>
      <name val="Calibri"/>
      <family val="2"/>
      <scheme val="minor"/>
    </font>
    <font>
      <i/>
      <sz val="11"/>
      <color rgb="FFFF0000"/>
      <name val="Calibri"/>
      <family val="2"/>
      <scheme val="minor"/>
    </font>
    <font>
      <b/>
      <sz val="22"/>
      <color theme="1"/>
      <name val="Calibri"/>
      <family val="2"/>
      <scheme val="minor"/>
    </font>
    <font>
      <b/>
      <sz val="18"/>
      <color theme="1"/>
      <name val="Calibri"/>
      <family val="2"/>
      <scheme val="minor"/>
    </font>
    <font>
      <i/>
      <sz val="12"/>
      <color rgb="FFFF0000"/>
      <name val="Calibri"/>
      <family val="2"/>
      <scheme val="minor"/>
    </font>
    <font>
      <b/>
      <i/>
      <sz val="12"/>
      <color rgb="FFFF0000"/>
      <name val="Calibri"/>
      <family val="2"/>
      <scheme val="minor"/>
    </font>
    <font>
      <b/>
      <sz val="10"/>
      <color rgb="FF7030A0"/>
      <name val="Calibri"/>
      <family val="2"/>
      <scheme val="minor"/>
    </font>
    <font>
      <b/>
      <sz val="18"/>
      <name val="Arial"/>
      <family val="2"/>
    </font>
    <font>
      <b/>
      <u/>
      <sz val="12"/>
      <color indexed="8"/>
      <name val="Calibri"/>
      <family val="2"/>
      <scheme val="minor"/>
    </font>
    <font>
      <sz val="11"/>
      <color rgb="FFC00000"/>
      <name val="Calibri"/>
      <family val="2"/>
      <scheme val="minor"/>
    </font>
    <font>
      <b/>
      <sz val="16"/>
      <color rgb="FFFF0000"/>
      <name val="Calibri"/>
      <family val="2"/>
      <scheme val="minor"/>
    </font>
    <font>
      <b/>
      <sz val="11"/>
      <color rgb="FFC00000"/>
      <name val="Calibri"/>
      <family val="2"/>
      <scheme val="minor"/>
    </font>
    <font>
      <i/>
      <sz val="10"/>
      <color rgb="FF7030A0"/>
      <name val="Calibri"/>
      <family val="2"/>
      <scheme val="minor"/>
    </font>
    <font>
      <sz val="36"/>
      <color rgb="FFFF0000"/>
      <name val="Calibri"/>
      <family val="2"/>
      <scheme val="minor"/>
    </font>
    <font>
      <b/>
      <sz val="10"/>
      <color indexed="8"/>
      <name val="Calibri"/>
      <family val="2"/>
      <scheme val="minor"/>
    </font>
    <font>
      <b/>
      <sz val="10"/>
      <name val="Calibri"/>
      <family val="2"/>
      <scheme val="minor"/>
    </font>
    <font>
      <i/>
      <sz val="14"/>
      <color rgb="FF7030A0"/>
      <name val="Goudy Stout"/>
      <family val="1"/>
    </font>
    <font>
      <i/>
      <sz val="12"/>
      <name val="Arial"/>
      <family val="2"/>
    </font>
    <font>
      <i/>
      <sz val="11"/>
      <name val="Arial"/>
      <family val="2"/>
    </font>
    <font>
      <b/>
      <sz val="12"/>
      <color theme="1"/>
      <name val="Calibri"/>
      <family val="2"/>
    </font>
    <font>
      <sz val="7"/>
      <color theme="1"/>
      <name val="Times New Roman"/>
      <family val="1"/>
    </font>
    <font>
      <b/>
      <u/>
      <sz val="12"/>
      <color theme="1"/>
      <name val="Calibri"/>
      <family val="2"/>
    </font>
    <font>
      <b/>
      <u/>
      <sz val="14"/>
      <color theme="1"/>
      <name val="Calibri"/>
      <family val="2"/>
    </font>
    <font>
      <b/>
      <sz val="14"/>
      <color theme="1"/>
      <name val="Calibri"/>
      <family val="2"/>
    </font>
    <font>
      <sz val="9"/>
      <color theme="1"/>
      <name val="Arial"/>
      <family val="2"/>
    </font>
    <font>
      <b/>
      <u/>
      <sz val="12"/>
      <color theme="1"/>
      <name val="Arial"/>
      <family val="2"/>
    </font>
    <font>
      <i/>
      <sz val="10"/>
      <name val="Calibri"/>
      <family val="2"/>
      <scheme val="minor"/>
    </font>
    <font>
      <u/>
      <sz val="16"/>
      <color theme="1"/>
      <name val="Calibri"/>
      <family val="2"/>
      <scheme val="minor"/>
    </font>
    <font>
      <b/>
      <i/>
      <sz val="14"/>
      <color theme="1"/>
      <name val="Calibri"/>
      <family val="2"/>
      <scheme val="minor"/>
    </font>
    <font>
      <sz val="16"/>
      <color theme="1"/>
      <name val="Arial"/>
      <family val="2"/>
    </font>
    <font>
      <i/>
      <sz val="10"/>
      <color rgb="FF7030A0"/>
      <name val="Arial"/>
      <family val="2"/>
    </font>
    <font>
      <sz val="16"/>
      <color rgb="FFFF0000"/>
      <name val="Arial"/>
      <family val="2"/>
    </font>
    <font>
      <b/>
      <i/>
      <sz val="12"/>
      <color theme="1"/>
      <name val="Arial"/>
      <family val="2"/>
    </font>
    <font>
      <b/>
      <sz val="12"/>
      <color theme="6" tint="-0.499984740745262"/>
      <name val="Calibri"/>
      <family val="2"/>
      <scheme val="minor"/>
    </font>
    <font>
      <i/>
      <sz val="10"/>
      <color theme="1"/>
      <name val="Calibri"/>
      <family val="2"/>
      <scheme val="minor"/>
    </font>
    <font>
      <i/>
      <u/>
      <sz val="10"/>
      <color theme="1"/>
      <name val="Calibri"/>
      <family val="2"/>
      <scheme val="minor"/>
    </font>
    <font>
      <sz val="20"/>
      <color theme="1"/>
      <name val="Arial"/>
      <family val="2"/>
    </font>
    <font>
      <b/>
      <i/>
      <sz val="11"/>
      <name val="Calibri"/>
      <family val="2"/>
      <scheme val="minor"/>
    </font>
    <font>
      <b/>
      <sz val="18"/>
      <color rgb="FFFF0000"/>
      <name val="Calibri"/>
      <family val="2"/>
      <scheme val="minor"/>
    </font>
    <font>
      <b/>
      <i/>
      <sz val="18"/>
      <color rgb="FFFF0000"/>
      <name val="Calibri"/>
      <family val="2"/>
      <scheme val="minor"/>
    </font>
    <font>
      <b/>
      <sz val="11"/>
      <color rgb="FFFF000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lightUp">
        <fgColor theme="0" tint="-0.34998626667073579"/>
        <bgColor theme="0"/>
      </patternFill>
    </fill>
    <fill>
      <patternFill patternType="solid">
        <fgColor rgb="FFCCFFFF"/>
        <bgColor indexed="64"/>
      </patternFill>
    </fill>
    <fill>
      <patternFill patternType="lightUp">
        <fgColor theme="0" tint="-0.24994659260841701"/>
        <bgColor theme="0"/>
      </patternFill>
    </fill>
    <fill>
      <patternFill patternType="lightDown">
        <fgColor theme="8" tint="0.39994506668294322"/>
        <bgColor theme="0"/>
      </patternFill>
    </fill>
    <fill>
      <patternFill patternType="solid">
        <fgColor theme="0"/>
        <bgColor theme="0"/>
      </patternFill>
    </fill>
    <fill>
      <patternFill patternType="lightUp">
        <fgColor theme="0" tint="-0.24994659260841701"/>
        <bgColor indexed="65"/>
      </patternFill>
    </fill>
    <fill>
      <patternFill patternType="solid">
        <fgColor theme="0"/>
        <bgColor theme="0" tint="-0.24994659260841701"/>
      </patternFill>
    </fill>
    <fill>
      <patternFill patternType="solid">
        <fgColor indexed="65"/>
        <bgColor theme="0"/>
      </patternFill>
    </fill>
    <fill>
      <patternFill patternType="lightUp">
        <fgColor theme="0" tint="-0.24994659260841701"/>
        <bgColor rgb="FFFF0000"/>
      </patternFill>
    </fill>
    <fill>
      <patternFill patternType="solid">
        <fgColor rgb="FF92D050"/>
        <bgColor indexed="64"/>
      </patternFill>
    </fill>
    <fill>
      <patternFill patternType="solid">
        <fgColor indexed="65"/>
        <bgColor theme="0" tint="-0.24994659260841701"/>
      </patternFill>
    </fill>
    <fill>
      <patternFill patternType="lightUp">
        <fgColor rgb="FF7030A0"/>
        <bgColor theme="0"/>
      </patternFill>
    </fill>
    <fill>
      <patternFill patternType="solid">
        <fgColor theme="0"/>
        <bgColor theme="8" tint="0.39994506668294322"/>
      </patternFill>
    </fill>
    <fill>
      <patternFill patternType="solid">
        <fgColor rgb="FFFFFFCC"/>
        <bgColor indexed="64"/>
      </patternFill>
    </fill>
    <fill>
      <patternFill patternType="solid">
        <fgColor theme="9" tint="0.79998168889431442"/>
        <bgColor indexed="64"/>
      </patternFill>
    </fill>
    <fill>
      <patternFill patternType="solid">
        <fgColor rgb="FFCCFFFF"/>
        <bgColor theme="0"/>
      </patternFill>
    </fill>
    <fill>
      <patternFill patternType="solid">
        <fgColor rgb="FFFFCCCC"/>
        <bgColor indexed="64"/>
      </patternFill>
    </fill>
    <fill>
      <patternFill patternType="solid">
        <fgColor rgb="FF99FF99"/>
        <bgColor indexed="64"/>
      </patternFill>
    </fill>
    <fill>
      <patternFill patternType="solid">
        <fgColor rgb="FFFFC000"/>
        <bgColor indexed="64"/>
      </patternFill>
    </fill>
    <fill>
      <patternFill patternType="solid">
        <fgColor rgb="FFDEBDFF"/>
        <bgColor indexed="64"/>
      </patternFill>
    </fill>
    <fill>
      <patternFill patternType="lightUp">
        <fgColor theme="0" tint="-0.34998626667073579"/>
        <bgColor rgb="FF92D050"/>
      </patternFill>
    </fill>
    <fill>
      <patternFill patternType="lightUp">
        <fgColor theme="0" tint="-0.14996795556505021"/>
        <bgColor theme="0"/>
      </patternFill>
    </fill>
    <fill>
      <patternFill patternType="lightUp">
        <fgColor theme="0" tint="-0.24994659260841701"/>
        <bgColor rgb="FF92D050"/>
      </patternFill>
    </fill>
    <fill>
      <patternFill patternType="solid">
        <fgColor rgb="FF92D050"/>
        <bgColor theme="0"/>
      </patternFill>
    </fill>
    <fill>
      <patternFill patternType="solid">
        <fgColor rgb="FFCCFFCC"/>
        <bgColor indexed="64"/>
      </patternFill>
    </fill>
    <fill>
      <patternFill patternType="solid">
        <fgColor rgb="FFFFFF99"/>
        <bgColor indexed="64"/>
      </patternFill>
    </fill>
    <fill>
      <patternFill patternType="lightGray">
        <fgColor theme="0"/>
        <bgColor rgb="FFFFFFCC"/>
      </patternFill>
    </fill>
    <fill>
      <patternFill patternType="lightGray">
        <fgColor theme="0"/>
      </patternFill>
    </fill>
    <fill>
      <patternFill patternType="solid">
        <fgColor rgb="FFFFCC99"/>
        <bgColor indexed="64"/>
      </patternFill>
    </fill>
    <fill>
      <patternFill patternType="solid">
        <fgColor theme="0" tint="-0.34998626667073579"/>
        <bgColor indexed="64"/>
      </patternFill>
    </fill>
    <fill>
      <patternFill patternType="solid">
        <fgColor auto="1"/>
        <bgColor theme="0" tint="-0.24994659260841701"/>
      </patternFill>
    </fill>
    <fill>
      <patternFill patternType="solid">
        <fgColor auto="1"/>
        <bgColor theme="0"/>
      </patternFill>
    </fill>
    <fill>
      <patternFill patternType="solid">
        <fgColor auto="1"/>
        <bgColor indexed="64"/>
      </patternFill>
    </fill>
  </fills>
  <borders count="123">
    <border>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Dashed">
        <color indexed="64"/>
      </top>
      <bottom style="thin">
        <color indexed="64"/>
      </bottom>
      <diagonal/>
    </border>
    <border>
      <left/>
      <right/>
      <top style="mediumDashed">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medium">
        <color indexed="64"/>
      </right>
      <top style="mediumDashed">
        <color indexed="64"/>
      </top>
      <bottom style="thin">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mediumDashDot">
        <color indexed="64"/>
      </right>
      <top/>
      <bottom style="mediumDashDot">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6" tint="-0.499984740745262"/>
      </left>
      <right style="medium">
        <color theme="6" tint="-0.499984740745262"/>
      </right>
      <top style="medium">
        <color theme="6" tint="-0.499984740745262"/>
      </top>
      <bottom/>
      <diagonal/>
    </border>
    <border>
      <left style="medium">
        <color theme="6" tint="-0.499984740745262"/>
      </left>
      <right style="medium">
        <color theme="6" tint="-0.499984740745262"/>
      </right>
      <top/>
      <bottom style="medium">
        <color theme="6" tint="-0.499984740745262"/>
      </bottom>
      <diagonal/>
    </border>
    <border>
      <left style="medium">
        <color indexed="64"/>
      </left>
      <right style="medium">
        <color indexed="64"/>
      </right>
      <top/>
      <bottom style="thin">
        <color indexed="64"/>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medium">
        <color indexed="64"/>
      </left>
      <right style="medium">
        <color indexed="64"/>
      </right>
      <top style="thin">
        <color indexed="64"/>
      </top>
      <bottom style="medium">
        <color indexed="64"/>
      </bottom>
      <diagonal/>
    </border>
    <border>
      <left style="medium">
        <color theme="6" tint="-0.499984740745262"/>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DashDot">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auto="1"/>
      </left>
      <right style="thin">
        <color auto="1"/>
      </right>
      <top style="mediumDashDot">
        <color auto="1"/>
      </top>
      <bottom/>
      <diagonal/>
    </border>
    <border>
      <left style="thin">
        <color auto="1"/>
      </left>
      <right style="thin">
        <color auto="1"/>
      </right>
      <top style="mediumDashDot">
        <color auto="1"/>
      </top>
      <bottom/>
      <diagonal/>
    </border>
    <border>
      <left style="thin">
        <color auto="1"/>
      </left>
      <right style="medium">
        <color auto="1"/>
      </right>
      <top style="mediumDashDot">
        <color auto="1"/>
      </top>
      <bottom/>
      <diagonal/>
    </border>
    <border>
      <left style="thin">
        <color auto="1"/>
      </left>
      <right style="thin">
        <color indexed="64"/>
      </right>
      <top style="mediumDashDot">
        <color auto="1"/>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xf numFmtId="43" fontId="50" fillId="0" borderId="0" applyFont="0" applyFill="0" applyBorder="0" applyAlignment="0" applyProtection="0"/>
    <xf numFmtId="0" fontId="51" fillId="0" borderId="0" applyNumberFormat="0" applyFill="0" applyBorder="0" applyAlignment="0" applyProtection="0"/>
    <xf numFmtId="0" fontId="6" fillId="0" borderId="0"/>
    <xf numFmtId="0" fontId="6" fillId="0" borderId="0"/>
    <xf numFmtId="9" fontId="50" fillId="0" borderId="0" applyFont="0" applyFill="0" applyBorder="0" applyAlignment="0" applyProtection="0"/>
    <xf numFmtId="0" fontId="55" fillId="0" borderId="0"/>
  </cellStyleXfs>
  <cellXfs count="1654">
    <xf numFmtId="0" fontId="0" fillId="0" borderId="0" xfId="0"/>
    <xf numFmtId="0" fontId="0" fillId="5" borderId="0" xfId="0" applyFill="1" applyBorder="1"/>
    <xf numFmtId="0" fontId="0" fillId="5" borderId="0" xfId="0" applyFill="1" applyBorder="1" applyAlignment="1">
      <alignment horizontal="right"/>
    </xf>
    <xf numFmtId="0" fontId="4" fillId="5" borderId="0" xfId="0" applyFont="1" applyFill="1" applyAlignment="1">
      <alignment horizontal="left" vertical="center" wrapText="1"/>
    </xf>
    <xf numFmtId="0" fontId="0" fillId="5" borderId="0" xfId="0" applyFill="1" applyAlignment="1">
      <alignment horizontal="left" wrapText="1"/>
    </xf>
    <xf numFmtId="0" fontId="53" fillId="5" borderId="0" xfId="0" applyFont="1" applyFill="1"/>
    <xf numFmtId="0" fontId="0" fillId="5" borderId="0" xfId="0" applyFill="1"/>
    <xf numFmtId="0" fontId="55" fillId="5" borderId="0" xfId="0" applyFont="1" applyFill="1"/>
    <xf numFmtId="0" fontId="56" fillId="5" borderId="0" xfId="0" applyFont="1" applyFill="1"/>
    <xf numFmtId="0" fontId="8" fillId="5" borderId="0" xfId="0" applyFont="1" applyFill="1" applyAlignment="1">
      <alignment vertical="center"/>
    </xf>
    <xf numFmtId="0" fontId="8" fillId="5" borderId="0" xfId="0" applyFont="1" applyFill="1" applyBorder="1" applyAlignment="1">
      <alignment vertical="center"/>
    </xf>
    <xf numFmtId="0" fontId="57" fillId="5" borderId="0" xfId="0" applyFont="1" applyFill="1"/>
    <xf numFmtId="0" fontId="59" fillId="5" borderId="0" xfId="0" applyFont="1" applyFill="1"/>
    <xf numFmtId="0" fontId="60" fillId="5" borderId="0" xfId="0" applyFont="1" applyFill="1"/>
    <xf numFmtId="0" fontId="55" fillId="5" borderId="0" xfId="0" applyFont="1" applyFill="1" applyBorder="1"/>
    <xf numFmtId="0" fontId="11" fillId="5" borderId="0" xfId="0" applyFont="1" applyFill="1"/>
    <xf numFmtId="0" fontId="51" fillId="5" borderId="0" xfId="2" applyFill="1" applyAlignment="1"/>
    <xf numFmtId="0" fontId="13" fillId="5" borderId="0" xfId="2" applyFont="1" applyFill="1"/>
    <xf numFmtId="0" fontId="63" fillId="5" borderId="0" xfId="2" applyFont="1" applyFill="1"/>
    <xf numFmtId="0" fontId="10" fillId="5" borderId="0" xfId="0" applyFont="1" applyFill="1" applyAlignment="1">
      <alignment horizontal="right"/>
    </xf>
    <xf numFmtId="0" fontId="60" fillId="5" borderId="0" xfId="0" applyFont="1" applyFill="1" applyBorder="1"/>
    <xf numFmtId="0" fontId="0" fillId="5" borderId="0" xfId="0" applyFill="1" applyAlignment="1">
      <alignment vertical="top"/>
    </xf>
    <xf numFmtId="0" fontId="10" fillId="5" borderId="0" xfId="0" applyFont="1" applyFill="1"/>
    <xf numFmtId="0" fontId="0" fillId="5" borderId="0" xfId="0" applyFont="1" applyFill="1" applyBorder="1"/>
    <xf numFmtId="0" fontId="0" fillId="5" borderId="0" xfId="0" applyFill="1" applyProtection="1"/>
    <xf numFmtId="0" fontId="70" fillId="5" borderId="0" xfId="0" applyFont="1" applyFill="1" applyAlignment="1" applyProtection="1">
      <alignment horizontal="left" vertical="center"/>
    </xf>
    <xf numFmtId="0" fontId="69" fillId="5" borderId="0" xfId="0" applyFont="1" applyFill="1" applyAlignment="1" applyProtection="1">
      <alignment vertical="center"/>
    </xf>
    <xf numFmtId="0" fontId="71" fillId="5" borderId="2" xfId="0" applyFont="1" applyFill="1" applyBorder="1" applyAlignment="1" applyProtection="1">
      <alignment horizontal="center" vertical="center"/>
      <protection locked="0"/>
    </xf>
    <xf numFmtId="0" fontId="73" fillId="5" borderId="0" xfId="0" applyFont="1" applyFill="1" applyAlignment="1" applyProtection="1">
      <alignment vertical="center"/>
    </xf>
    <xf numFmtId="0" fontId="71" fillId="5" borderId="5" xfId="0" applyFont="1" applyFill="1" applyBorder="1" applyAlignment="1" applyProtection="1">
      <alignment horizontal="center" vertical="center"/>
      <protection locked="0"/>
    </xf>
    <xf numFmtId="0" fontId="71" fillId="5" borderId="7" xfId="0" applyFont="1" applyFill="1" applyBorder="1" applyAlignment="1" applyProtection="1">
      <alignment horizontal="center" vertical="center"/>
      <protection locked="0"/>
    </xf>
    <xf numFmtId="0" fontId="71" fillId="5" borderId="4" xfId="0" applyFont="1" applyFill="1" applyBorder="1" applyAlignment="1" applyProtection="1">
      <alignment horizontal="center" vertical="center"/>
      <protection locked="0"/>
    </xf>
    <xf numFmtId="0" fontId="71" fillId="5" borderId="9" xfId="0" applyFont="1" applyFill="1" applyBorder="1" applyAlignment="1" applyProtection="1">
      <alignment horizontal="center" vertical="center"/>
      <protection locked="0"/>
    </xf>
    <xf numFmtId="0" fontId="73" fillId="5" borderId="10" xfId="0" applyFont="1" applyFill="1" applyBorder="1" applyAlignment="1" applyProtection="1">
      <alignment vertical="center"/>
    </xf>
    <xf numFmtId="0" fontId="73" fillId="5" borderId="9" xfId="0" applyFont="1" applyFill="1" applyBorder="1" applyAlignment="1" applyProtection="1">
      <alignment vertical="center"/>
    </xf>
    <xf numFmtId="0" fontId="73" fillId="5" borderId="0" xfId="0" applyFont="1" applyFill="1" applyAlignment="1" applyProtection="1">
      <alignment horizontal="left" vertical="center"/>
    </xf>
    <xf numFmtId="0" fontId="0" fillId="5" borderId="13" xfId="0" applyFill="1" applyBorder="1"/>
    <xf numFmtId="0" fontId="73" fillId="5" borderId="13" xfId="0" applyFont="1" applyFill="1" applyBorder="1" applyAlignment="1" applyProtection="1">
      <alignment vertical="center"/>
    </xf>
    <xf numFmtId="0" fontId="71" fillId="5" borderId="0" xfId="0" applyFont="1" applyFill="1" applyBorder="1" applyAlignment="1" applyProtection="1">
      <alignment horizontal="center" vertical="center"/>
      <protection locked="0"/>
    </xf>
    <xf numFmtId="0" fontId="0" fillId="5" borderId="0" xfId="0" applyFont="1" applyFill="1"/>
    <xf numFmtId="0" fontId="69" fillId="5" borderId="15" xfId="0" applyFont="1" applyFill="1" applyBorder="1" applyAlignment="1" applyProtection="1">
      <alignment vertical="center"/>
    </xf>
    <xf numFmtId="0" fontId="6" fillId="2" borderId="17" xfId="4" applyFill="1" applyBorder="1"/>
    <xf numFmtId="0" fontId="6" fillId="2" borderId="18" xfId="4" applyFill="1" applyBorder="1"/>
    <xf numFmtId="0" fontId="6" fillId="2" borderId="18" xfId="4" applyFont="1" applyFill="1" applyBorder="1"/>
    <xf numFmtId="0" fontId="0" fillId="5" borderId="0" xfId="0" applyFill="1" applyAlignment="1">
      <alignment horizontal="center"/>
    </xf>
    <xf numFmtId="0" fontId="73" fillId="5" borderId="9" xfId="0" applyFont="1" applyFill="1" applyBorder="1" applyAlignment="1" applyProtection="1">
      <alignment horizontal="right" vertical="center"/>
    </xf>
    <xf numFmtId="0" fontId="0" fillId="7" borderId="20" xfId="0" applyFill="1" applyBorder="1" applyAlignment="1"/>
    <xf numFmtId="0" fontId="0" fillId="7" borderId="21" xfId="0" applyFill="1" applyBorder="1" applyAlignment="1"/>
    <xf numFmtId="0" fontId="0" fillId="7" borderId="12" xfId="0" applyFill="1" applyBorder="1" applyAlignment="1">
      <alignment horizontal="center"/>
    </xf>
    <xf numFmtId="3" fontId="0" fillId="7" borderId="12" xfId="0" applyNumberFormat="1" applyFill="1" applyBorder="1" applyAlignment="1">
      <alignment horizontal="center"/>
    </xf>
    <xf numFmtId="0" fontId="0" fillId="7" borderId="24" xfId="0" applyFill="1" applyBorder="1" applyAlignment="1">
      <alignment horizontal="center"/>
    </xf>
    <xf numFmtId="0" fontId="76" fillId="5" borderId="25" xfId="0" applyFont="1" applyFill="1" applyBorder="1"/>
    <xf numFmtId="0" fontId="71" fillId="8" borderId="2" xfId="0" applyFont="1" applyFill="1" applyBorder="1" applyAlignment="1" applyProtection="1">
      <alignment horizontal="center" vertical="center"/>
      <protection locked="0"/>
    </xf>
    <xf numFmtId="0" fontId="16" fillId="5" borderId="0" xfId="0" applyFont="1" applyFill="1" applyAlignment="1" applyProtection="1">
      <alignment horizontal="left" vertical="center"/>
    </xf>
    <xf numFmtId="0" fontId="71" fillId="8" borderId="14" xfId="0" applyFont="1" applyFill="1" applyBorder="1" applyAlignment="1" applyProtection="1">
      <alignment horizontal="center" vertical="center"/>
      <protection locked="0"/>
    </xf>
    <xf numFmtId="0" fontId="0" fillId="8" borderId="2" xfId="0" applyFill="1" applyBorder="1"/>
    <xf numFmtId="0" fontId="77" fillId="5" borderId="13" xfId="0" applyFont="1" applyFill="1" applyBorder="1" applyAlignment="1" applyProtection="1">
      <alignment vertical="center"/>
    </xf>
    <xf numFmtId="0" fontId="77" fillId="5" borderId="9" xfId="0" applyFont="1" applyFill="1" applyBorder="1" applyAlignment="1" applyProtection="1">
      <alignment vertical="center"/>
    </xf>
    <xf numFmtId="0" fontId="78" fillId="5" borderId="9" xfId="0" applyFont="1" applyFill="1" applyBorder="1" applyAlignment="1" applyProtection="1">
      <alignment horizontal="right" vertical="center"/>
    </xf>
    <xf numFmtId="0" fontId="79" fillId="5" borderId="26" xfId="0" applyFont="1" applyFill="1" applyBorder="1"/>
    <xf numFmtId="0" fontId="76" fillId="5" borderId="27" xfId="0" applyFont="1" applyFill="1" applyBorder="1"/>
    <xf numFmtId="0" fontId="77" fillId="5" borderId="15" xfId="0" applyFont="1" applyFill="1" applyBorder="1" applyAlignment="1" applyProtection="1">
      <alignment vertical="center"/>
    </xf>
    <xf numFmtId="0" fontId="73" fillId="5" borderId="11" xfId="0" applyFont="1" applyFill="1" applyBorder="1" applyAlignment="1" applyProtection="1">
      <alignment horizontal="right" vertical="center"/>
    </xf>
    <xf numFmtId="0" fontId="54" fillId="5" borderId="28" xfId="0" applyFont="1" applyFill="1" applyBorder="1"/>
    <xf numFmtId="0" fontId="54" fillId="5" borderId="29" xfId="0" applyFont="1" applyFill="1" applyBorder="1"/>
    <xf numFmtId="0" fontId="0" fillId="5" borderId="19" xfId="0" applyFill="1" applyBorder="1"/>
    <xf numFmtId="0" fontId="0" fillId="5" borderId="0" xfId="0" applyFill="1" applyBorder="1" applyAlignment="1">
      <alignment horizontal="center"/>
    </xf>
    <xf numFmtId="3" fontId="0" fillId="5" borderId="0" xfId="0" applyNumberFormat="1" applyFill="1" applyBorder="1" applyAlignment="1">
      <alignment horizontal="center"/>
    </xf>
    <xf numFmtId="0" fontId="81" fillId="0" borderId="0" xfId="0" applyFont="1" applyBorder="1" applyAlignment="1">
      <alignment vertical="center"/>
    </xf>
    <xf numFmtId="0" fontId="0" fillId="5" borderId="25" xfId="0" applyFill="1" applyBorder="1"/>
    <xf numFmtId="0" fontId="0" fillId="5" borderId="25" xfId="0" applyFill="1" applyBorder="1" applyAlignment="1">
      <alignment horizontal="right"/>
    </xf>
    <xf numFmtId="0" fontId="82" fillId="5" borderId="0" xfId="0" applyFont="1" applyFill="1" applyBorder="1" applyAlignment="1" applyProtection="1">
      <alignment horizontal="left" vertical="center"/>
      <protection locked="0"/>
    </xf>
    <xf numFmtId="0" fontId="69" fillId="5" borderId="13" xfId="0" applyFont="1" applyFill="1" applyBorder="1" applyAlignment="1" applyProtection="1">
      <alignment vertical="center"/>
    </xf>
    <xf numFmtId="0" fontId="72" fillId="5" borderId="0" xfId="0" applyFont="1" applyFill="1" applyBorder="1" applyAlignment="1" applyProtection="1">
      <alignment horizontal="center" vertical="center" wrapText="1"/>
    </xf>
    <xf numFmtId="0" fontId="7" fillId="3" borderId="4" xfId="0" applyFont="1" applyFill="1" applyBorder="1" applyAlignment="1">
      <alignment vertical="center" wrapText="1"/>
    </xf>
    <xf numFmtId="0" fontId="6" fillId="2" borderId="4" xfId="4" applyFill="1" applyBorder="1"/>
    <xf numFmtId="0" fontId="6" fillId="2" borderId="4" xfId="4" applyFont="1" applyFill="1" applyBorder="1"/>
    <xf numFmtId="0" fontId="7" fillId="2" borderId="4" xfId="4" applyFont="1" applyFill="1" applyBorder="1"/>
    <xf numFmtId="0" fontId="0" fillId="2" borderId="17" xfId="0" applyFill="1" applyBorder="1"/>
    <xf numFmtId="0" fontId="6" fillId="2" borderId="32" xfId="4" applyFill="1" applyBorder="1"/>
    <xf numFmtId="0" fontId="0" fillId="2" borderId="18" xfId="0" applyFill="1" applyBorder="1"/>
    <xf numFmtId="0" fontId="6" fillId="0" borderId="18" xfId="0" applyFont="1" applyBorder="1"/>
    <xf numFmtId="0" fontId="0" fillId="0" borderId="18" xfId="0" applyFill="1" applyBorder="1"/>
    <xf numFmtId="0" fontId="0" fillId="8" borderId="2" xfId="0" applyFill="1" applyBorder="1" applyAlignment="1">
      <alignment horizontal="center"/>
    </xf>
    <xf numFmtId="0" fontId="71" fillId="5" borderId="2" xfId="0" applyFont="1" applyFill="1" applyBorder="1" applyAlignment="1" applyProtection="1">
      <alignment horizontal="center" vertical="center"/>
    </xf>
    <xf numFmtId="0" fontId="0" fillId="9" borderId="0" xfId="0" applyFill="1" applyBorder="1" applyProtection="1"/>
    <xf numFmtId="0" fontId="0" fillId="9" borderId="0" xfId="0" applyFill="1" applyBorder="1" applyAlignment="1" applyProtection="1">
      <alignment horizontal="center"/>
    </xf>
    <xf numFmtId="0" fontId="73" fillId="9" borderId="34" xfId="0" applyFont="1" applyFill="1" applyBorder="1" applyAlignment="1" applyProtection="1">
      <alignment vertical="center"/>
    </xf>
    <xf numFmtId="0" fontId="73" fillId="9" borderId="0" xfId="0" applyFont="1" applyFill="1" applyBorder="1" applyAlignment="1" applyProtection="1">
      <alignment vertical="center"/>
    </xf>
    <xf numFmtId="0" fontId="78" fillId="9" borderId="0" xfId="0" applyFont="1" applyFill="1" applyBorder="1" applyAlignment="1" applyProtection="1">
      <alignment vertical="center"/>
    </xf>
    <xf numFmtId="0" fontId="73" fillId="9" borderId="0" xfId="0" applyFont="1" applyFill="1" applyBorder="1" applyAlignment="1" applyProtection="1">
      <alignment horizontal="center" vertical="center"/>
    </xf>
    <xf numFmtId="0" fontId="0" fillId="9" borderId="0" xfId="0" applyFill="1" applyBorder="1"/>
    <xf numFmtId="10" fontId="0" fillId="9" borderId="0" xfId="0" applyNumberFormat="1" applyFill="1" applyBorder="1"/>
    <xf numFmtId="0" fontId="0" fillId="9" borderId="0" xfId="0" applyFill="1" applyBorder="1" applyAlignment="1">
      <alignment horizontal="center"/>
    </xf>
    <xf numFmtId="0" fontId="0" fillId="9" borderId="34" xfId="0" applyFill="1" applyBorder="1"/>
    <xf numFmtId="0" fontId="0" fillId="9" borderId="0" xfId="0" applyFill="1" applyBorder="1" applyAlignment="1"/>
    <xf numFmtId="0" fontId="73" fillId="9" borderId="4" xfId="0" applyFont="1" applyFill="1" applyBorder="1" applyAlignment="1" applyProtection="1">
      <alignment vertical="center"/>
    </xf>
    <xf numFmtId="0" fontId="73" fillId="9" borderId="4" xfId="0" applyFont="1" applyFill="1" applyBorder="1" applyAlignment="1" applyProtection="1">
      <alignment vertical="center" wrapText="1"/>
    </xf>
    <xf numFmtId="0" fontId="73" fillId="9" borderId="4" xfId="0" applyFont="1" applyFill="1" applyBorder="1" applyAlignment="1" applyProtection="1">
      <alignment horizontal="center" vertical="center" wrapText="1"/>
    </xf>
    <xf numFmtId="0" fontId="0" fillId="9" borderId="20" xfId="0" applyFill="1" applyBorder="1" applyProtection="1"/>
    <xf numFmtId="0" fontId="0" fillId="9" borderId="10" xfId="0" applyFill="1" applyBorder="1" applyProtection="1"/>
    <xf numFmtId="0" fontId="0" fillId="9" borderId="20" xfId="0" applyFill="1" applyBorder="1" applyAlignment="1" applyProtection="1">
      <alignment horizontal="center"/>
    </xf>
    <xf numFmtId="0" fontId="0" fillId="9" borderId="20" xfId="0" applyFill="1" applyBorder="1" applyAlignment="1" applyProtection="1">
      <alignment horizontal="center" vertical="center"/>
    </xf>
    <xf numFmtId="0" fontId="0" fillId="9" borderId="20" xfId="0" applyFill="1" applyBorder="1" applyAlignment="1" applyProtection="1">
      <alignment wrapText="1"/>
    </xf>
    <xf numFmtId="0" fontId="0" fillId="9" borderId="10" xfId="0" applyFill="1" applyBorder="1" applyAlignment="1" applyProtection="1">
      <alignment wrapText="1"/>
    </xf>
    <xf numFmtId="0" fontId="0" fillId="9" borderId="20" xfId="0" applyFill="1" applyBorder="1" applyAlignment="1" applyProtection="1">
      <alignment horizontal="center" wrapText="1"/>
    </xf>
    <xf numFmtId="0" fontId="0" fillId="9" borderId="20" xfId="0" applyFill="1" applyBorder="1" applyAlignment="1" applyProtection="1">
      <alignment horizontal="center" vertical="center" wrapText="1"/>
    </xf>
    <xf numFmtId="0" fontId="0" fillId="9" borderId="0" xfId="0" applyFill="1" applyBorder="1" applyAlignment="1">
      <alignment horizontal="center" vertical="center"/>
    </xf>
    <xf numFmtId="0" fontId="0" fillId="9" borderId="20" xfId="0" applyFill="1" applyBorder="1" applyAlignment="1" applyProtection="1">
      <alignment vertical="center" wrapText="1"/>
    </xf>
    <xf numFmtId="0" fontId="83" fillId="9" borderId="35" xfId="0" applyFont="1" applyFill="1" applyBorder="1" applyAlignment="1" applyProtection="1">
      <alignment vertical="center"/>
    </xf>
    <xf numFmtId="0" fontId="83" fillId="9" borderId="35" xfId="0" applyFont="1" applyFill="1" applyBorder="1" applyAlignment="1" applyProtection="1">
      <alignment horizontal="left" vertical="center"/>
    </xf>
    <xf numFmtId="0" fontId="71" fillId="8" borderId="2" xfId="0" applyFont="1" applyFill="1" applyBorder="1" applyAlignment="1" applyProtection="1">
      <alignment horizontal="center" vertical="center"/>
    </xf>
    <xf numFmtId="0" fontId="84" fillId="5" borderId="36" xfId="0" applyFont="1" applyFill="1" applyBorder="1" applyAlignment="1">
      <alignment horizontal="right"/>
    </xf>
    <xf numFmtId="0" fontId="85" fillId="5" borderId="9" xfId="0" applyFont="1" applyFill="1" applyBorder="1" applyAlignment="1" applyProtection="1">
      <alignment horizontal="right" vertical="center"/>
    </xf>
    <xf numFmtId="0" fontId="70" fillId="5" borderId="16" xfId="0" applyFont="1" applyFill="1" applyBorder="1" applyAlignment="1" applyProtection="1">
      <alignment vertical="center"/>
    </xf>
    <xf numFmtId="0" fontId="54" fillId="5" borderId="15" xfId="0" applyFont="1" applyFill="1" applyBorder="1"/>
    <xf numFmtId="0" fontId="0" fillId="5" borderId="24" xfId="0" applyFill="1" applyBorder="1"/>
    <xf numFmtId="0" fontId="67" fillId="5" borderId="37" xfId="0" applyFont="1" applyFill="1" applyBorder="1" applyAlignment="1">
      <alignment horizontal="right"/>
    </xf>
    <xf numFmtId="0" fontId="77" fillId="5" borderId="10" xfId="0" applyFont="1" applyFill="1" applyBorder="1" applyAlignment="1" applyProtection="1">
      <alignment vertical="center"/>
    </xf>
    <xf numFmtId="0" fontId="0" fillId="8" borderId="19" xfId="0" applyFill="1" applyBorder="1" applyAlignment="1">
      <alignment horizontal="center" vertical="center"/>
    </xf>
    <xf numFmtId="0" fontId="0" fillId="9" borderId="20" xfId="0" applyFill="1" applyBorder="1" applyAlignment="1" applyProtection="1"/>
    <xf numFmtId="0" fontId="76" fillId="9" borderId="0" xfId="0" applyFont="1" applyFill="1" applyBorder="1" applyAlignment="1" applyProtection="1">
      <alignment horizontal="center"/>
    </xf>
    <xf numFmtId="0" fontId="71" fillId="5" borderId="2" xfId="0" applyFont="1" applyFill="1" applyBorder="1" applyAlignment="1" applyProtection="1">
      <alignment horizontal="center" vertical="center" wrapText="1"/>
      <protection locked="0"/>
    </xf>
    <xf numFmtId="0" fontId="53" fillId="5" borderId="0" xfId="0" applyFont="1" applyFill="1" applyBorder="1" applyAlignment="1" applyProtection="1">
      <alignment horizontal="left" vertical="center"/>
      <protection locked="0"/>
    </xf>
    <xf numFmtId="0" fontId="53" fillId="5" borderId="0" xfId="0" applyFont="1" applyFill="1" applyBorder="1" applyAlignment="1" applyProtection="1">
      <alignment horizontal="left" vertical="center"/>
    </xf>
    <xf numFmtId="0" fontId="0" fillId="5" borderId="0" xfId="0" applyFont="1" applyFill="1" applyBorder="1" applyAlignment="1">
      <alignment horizontal="left" vertical="center"/>
    </xf>
    <xf numFmtId="0" fontId="53" fillId="5" borderId="0" xfId="0" applyFont="1" applyFill="1" applyBorder="1" applyAlignment="1" applyProtection="1">
      <alignment horizontal="center" vertical="center"/>
      <protection locked="0"/>
    </xf>
    <xf numFmtId="0" fontId="20" fillId="5" borderId="9" xfId="0" applyFont="1" applyFill="1" applyBorder="1" applyAlignment="1" applyProtection="1">
      <alignment horizontal="right" vertical="center"/>
    </xf>
    <xf numFmtId="0" fontId="75" fillId="5" borderId="38" xfId="0" applyFont="1" applyFill="1" applyBorder="1" applyAlignment="1">
      <alignment horizontal="center"/>
    </xf>
    <xf numFmtId="0" fontId="54" fillId="5" borderId="13" xfId="0" applyFont="1" applyFill="1" applyBorder="1"/>
    <xf numFmtId="0" fontId="54" fillId="5" borderId="30" xfId="0" applyFont="1" applyFill="1" applyBorder="1"/>
    <xf numFmtId="0" fontId="52" fillId="9" borderId="20" xfId="0" applyFont="1" applyFill="1" applyBorder="1" applyAlignment="1" applyProtection="1">
      <alignment horizontal="left" wrapText="1"/>
    </xf>
    <xf numFmtId="0" fontId="75" fillId="9" borderId="41" xfId="0" applyFont="1" applyFill="1" applyBorder="1" applyAlignment="1" applyProtection="1">
      <alignment horizontal="center" vertical="center"/>
    </xf>
    <xf numFmtId="0" fontId="52" fillId="9" borderId="20" xfId="0" applyFont="1" applyFill="1" applyBorder="1" applyAlignment="1" applyProtection="1">
      <alignment horizontal="center" vertical="center" wrapText="1"/>
    </xf>
    <xf numFmtId="0" fontId="52" fillId="9" borderId="20" xfId="0" applyFont="1" applyFill="1" applyBorder="1" applyAlignment="1" applyProtection="1">
      <alignment wrapText="1"/>
    </xf>
    <xf numFmtId="0" fontId="67" fillId="5" borderId="36" xfId="0" applyFont="1" applyFill="1" applyBorder="1" applyAlignment="1">
      <alignment horizontal="left"/>
    </xf>
    <xf numFmtId="0" fontId="67" fillId="5" borderId="11" xfId="0" applyFont="1" applyFill="1" applyBorder="1" applyAlignment="1">
      <alignment horizontal="left"/>
    </xf>
    <xf numFmtId="0" fontId="67" fillId="5" borderId="42" xfId="0" applyFont="1" applyFill="1" applyBorder="1" applyAlignment="1"/>
    <xf numFmtId="0" fontId="67" fillId="0" borderId="43" xfId="0" applyFont="1" applyBorder="1" applyAlignment="1"/>
    <xf numFmtId="0" fontId="67" fillId="0" borderId="44" xfId="0" applyFont="1" applyBorder="1" applyAlignment="1"/>
    <xf numFmtId="0" fontId="0" fillId="5" borderId="45" xfId="0" applyFill="1" applyBorder="1" applyAlignment="1">
      <alignment horizontal="center"/>
    </xf>
    <xf numFmtId="0" fontId="85" fillId="5" borderId="13" xfId="0" applyFont="1" applyFill="1" applyBorder="1" applyAlignment="1" applyProtection="1">
      <alignment vertical="center"/>
    </xf>
    <xf numFmtId="0" fontId="0" fillId="5" borderId="46" xfId="0" applyFill="1" applyBorder="1" applyAlignment="1">
      <alignment horizontal="center"/>
    </xf>
    <xf numFmtId="0" fontId="54" fillId="5" borderId="28" xfId="0" applyFont="1" applyFill="1" applyBorder="1" applyAlignment="1">
      <alignment horizontal="center"/>
    </xf>
    <xf numFmtId="0" fontId="0" fillId="9" borderId="34" xfId="0" applyFill="1" applyBorder="1" applyAlignment="1">
      <alignment horizontal="center"/>
    </xf>
    <xf numFmtId="10" fontId="0" fillId="9" borderId="0" xfId="0" applyNumberFormat="1" applyFill="1" applyBorder="1" applyAlignment="1">
      <alignment horizontal="center"/>
    </xf>
    <xf numFmtId="0" fontId="71" fillId="8" borderId="5" xfId="0" applyFont="1" applyFill="1" applyBorder="1" applyAlignment="1" applyProtection="1">
      <alignment horizontal="center" vertical="center"/>
      <protection locked="0"/>
    </xf>
    <xf numFmtId="0" fontId="71" fillId="8" borderId="6" xfId="0" applyFont="1" applyFill="1" applyBorder="1" applyAlignment="1" applyProtection="1">
      <alignment horizontal="center" vertical="center"/>
      <protection locked="0"/>
    </xf>
    <xf numFmtId="0" fontId="71" fillId="8" borderId="8" xfId="0" applyFont="1" applyFill="1" applyBorder="1" applyAlignment="1" applyProtection="1">
      <alignment horizontal="center" vertical="center"/>
      <protection locked="0"/>
    </xf>
    <xf numFmtId="0" fontId="0" fillId="5" borderId="37" xfId="0" applyFill="1" applyBorder="1"/>
    <xf numFmtId="10" fontId="73" fillId="9" borderId="0" xfId="0" applyNumberFormat="1" applyFont="1" applyFill="1" applyBorder="1" applyAlignment="1" applyProtection="1">
      <alignment horizontal="center" vertical="center"/>
    </xf>
    <xf numFmtId="0" fontId="76" fillId="5" borderId="45" xfId="0" applyFont="1" applyFill="1" applyBorder="1" applyAlignment="1">
      <alignment horizontal="center"/>
    </xf>
    <xf numFmtId="0" fontId="0" fillId="5" borderId="33" xfId="0" applyFill="1" applyBorder="1"/>
    <xf numFmtId="0" fontId="0" fillId="5" borderId="4" xfId="0" applyFill="1" applyBorder="1"/>
    <xf numFmtId="0" fontId="0" fillId="5" borderId="19" xfId="0" applyFill="1" applyBorder="1" applyAlignment="1">
      <alignment horizontal="center"/>
    </xf>
    <xf numFmtId="0" fontId="71" fillId="8" borderId="5" xfId="0" applyFont="1" applyFill="1" applyBorder="1" applyAlignment="1" applyProtection="1">
      <alignment horizontal="center" vertical="center"/>
    </xf>
    <xf numFmtId="0" fontId="87" fillId="9" borderId="0" xfId="0" applyFont="1" applyFill="1" applyBorder="1" applyAlignment="1" applyProtection="1">
      <alignment vertical="center"/>
    </xf>
    <xf numFmtId="0" fontId="52" fillId="9" borderId="0" xfId="0" applyFont="1" applyFill="1" applyBorder="1" applyProtection="1"/>
    <xf numFmtId="0" fontId="67" fillId="9" borderId="20" xfId="0" applyFont="1" applyFill="1" applyBorder="1" applyAlignment="1" applyProtection="1"/>
    <xf numFmtId="0" fontId="52" fillId="9" borderId="0" xfId="0" applyFont="1" applyFill="1" applyBorder="1" applyAlignment="1" applyProtection="1">
      <alignment horizontal="center"/>
    </xf>
    <xf numFmtId="0" fontId="88" fillId="7" borderId="16" xfId="0" applyFont="1" applyFill="1" applyBorder="1" applyAlignment="1"/>
    <xf numFmtId="0" fontId="89" fillId="5" borderId="0" xfId="0" applyFont="1" applyFill="1"/>
    <xf numFmtId="0" fontId="52" fillId="9" borderId="0" xfId="0" applyFont="1" applyFill="1" applyBorder="1"/>
    <xf numFmtId="164" fontId="0" fillId="9" borderId="20" xfId="0" applyNumberFormat="1" applyFill="1" applyBorder="1" applyProtection="1"/>
    <xf numFmtId="164" fontId="0" fillId="9" borderId="0" xfId="0" applyNumberFormat="1" applyFill="1" applyBorder="1"/>
    <xf numFmtId="164" fontId="0" fillId="9" borderId="0" xfId="0" applyNumberFormat="1" applyFill="1" applyBorder="1" applyAlignment="1">
      <alignment horizontal="center"/>
    </xf>
    <xf numFmtId="2" fontId="0" fillId="9" borderId="0" xfId="0" applyNumberFormat="1" applyFill="1" applyBorder="1" applyAlignment="1">
      <alignment horizontal="center"/>
    </xf>
    <xf numFmtId="164" fontId="52" fillId="9" borderId="0" xfId="0" applyNumberFormat="1" applyFont="1" applyFill="1" applyBorder="1" applyProtection="1"/>
    <xf numFmtId="0" fontId="76" fillId="9" borderId="2" xfId="0" applyFont="1" applyFill="1" applyBorder="1" applyAlignment="1" applyProtection="1">
      <alignment horizontal="center" vertical="center" wrapText="1"/>
    </xf>
    <xf numFmtId="0" fontId="0" fillId="9" borderId="53" xfId="0" applyFill="1" applyBorder="1" applyAlignment="1" applyProtection="1">
      <alignment horizontal="center"/>
    </xf>
    <xf numFmtId="0" fontId="92" fillId="10" borderId="0" xfId="0" applyFont="1" applyFill="1"/>
    <xf numFmtId="0" fontId="0" fillId="10" borderId="0" xfId="0" applyFill="1"/>
    <xf numFmtId="0" fontId="93" fillId="10" borderId="0" xfId="0" applyFont="1" applyFill="1"/>
    <xf numFmtId="0" fontId="94" fillId="10" borderId="0" xfId="0" applyFont="1" applyFill="1" applyAlignment="1">
      <alignment horizontal="left"/>
    </xf>
    <xf numFmtId="0" fontId="83" fillId="10" borderId="0" xfId="0" applyFont="1" applyFill="1"/>
    <xf numFmtId="0" fontId="6" fillId="10" borderId="0" xfId="3" applyFill="1" applyBorder="1"/>
    <xf numFmtId="0" fontId="6" fillId="10" borderId="0" xfId="4" applyFill="1" applyBorder="1"/>
    <xf numFmtId="0" fontId="6" fillId="10" borderId="0" xfId="3" applyFill="1" applyBorder="1" applyAlignment="1">
      <alignment horizontal="center"/>
    </xf>
    <xf numFmtId="0" fontId="6" fillId="10" borderId="0" xfId="4" applyFont="1" applyFill="1" applyBorder="1" applyAlignment="1">
      <alignment horizontal="center"/>
    </xf>
    <xf numFmtId="0" fontId="6" fillId="10" borderId="0" xfId="4" applyFont="1" applyFill="1" applyBorder="1"/>
    <xf numFmtId="0" fontId="0" fillId="10" borderId="0" xfId="0" applyFill="1" applyBorder="1"/>
    <xf numFmtId="0" fontId="0" fillId="10" borderId="0" xfId="0" applyFill="1" applyAlignment="1">
      <alignment horizontal="center"/>
    </xf>
    <xf numFmtId="165" fontId="71" fillId="8" borderId="2" xfId="0" applyNumberFormat="1" applyFont="1" applyFill="1" applyBorder="1" applyAlignment="1" applyProtection="1">
      <alignment horizontal="center" vertical="center"/>
      <protection locked="0"/>
    </xf>
    <xf numFmtId="0" fontId="71" fillId="5" borderId="0" xfId="0" applyFont="1" applyFill="1" applyBorder="1" applyAlignment="1" applyProtection="1">
      <alignment horizontal="left" vertical="center"/>
      <protection locked="0"/>
    </xf>
    <xf numFmtId="165" fontId="0" fillId="9" borderId="20" xfId="0" applyNumberFormat="1" applyFill="1" applyBorder="1" applyProtection="1"/>
    <xf numFmtId="165" fontId="73" fillId="9" borderId="0" xfId="0" applyNumberFormat="1" applyFont="1" applyFill="1" applyBorder="1" applyAlignment="1" applyProtection="1">
      <alignment horizontal="center" vertical="center"/>
    </xf>
    <xf numFmtId="165" fontId="0" fillId="9" borderId="0" xfId="0" applyNumberFormat="1" applyFill="1" applyBorder="1"/>
    <xf numFmtId="165" fontId="0" fillId="9" borderId="0" xfId="0" applyNumberFormat="1" applyFill="1" applyBorder="1" applyAlignment="1">
      <alignment horizontal="center"/>
    </xf>
    <xf numFmtId="0" fontId="55" fillId="5" borderId="0" xfId="0" applyFont="1" applyFill="1" applyBorder="1" applyAlignment="1"/>
    <xf numFmtId="0" fontId="95" fillId="5" borderId="0" xfId="0" applyFont="1" applyFill="1" applyAlignment="1" applyProtection="1">
      <alignment horizontal="left" vertical="center"/>
    </xf>
    <xf numFmtId="0" fontId="54" fillId="5" borderId="0" xfId="0" applyFont="1" applyFill="1" applyAlignment="1">
      <alignment horizontal="right"/>
    </xf>
    <xf numFmtId="0" fontId="84" fillId="5" borderId="0" xfId="0" applyFont="1" applyFill="1"/>
    <xf numFmtId="0" fontId="54" fillId="5" borderId="16" xfId="0" applyFont="1" applyFill="1" applyBorder="1"/>
    <xf numFmtId="0" fontId="0" fillId="5" borderId="20" xfId="0" applyFill="1" applyBorder="1"/>
    <xf numFmtId="0" fontId="52" fillId="5" borderId="54" xfId="0" applyFont="1" applyFill="1" applyBorder="1"/>
    <xf numFmtId="0" fontId="52" fillId="5" borderId="38" xfId="0" applyFont="1" applyFill="1" applyBorder="1"/>
    <xf numFmtId="49" fontId="0" fillId="7" borderId="24" xfId="0" applyNumberFormat="1" applyFill="1" applyBorder="1" applyAlignment="1">
      <alignment horizontal="center"/>
    </xf>
    <xf numFmtId="0" fontId="61" fillId="5" borderId="0" xfId="0" applyFont="1" applyFill="1" applyBorder="1"/>
    <xf numFmtId="0" fontId="0" fillId="5" borderId="0" xfId="0" applyFill="1" applyAlignment="1">
      <alignment wrapText="1"/>
    </xf>
    <xf numFmtId="0" fontId="56" fillId="5" borderId="0" xfId="0" applyFont="1" applyFill="1" applyBorder="1"/>
    <xf numFmtId="0" fontId="56" fillId="5" borderId="0" xfId="0" applyFont="1" applyFill="1" applyBorder="1" applyAlignment="1">
      <alignment horizontal="right"/>
    </xf>
    <xf numFmtId="0" fontId="0" fillId="5" borderId="61" xfId="0" applyFont="1" applyFill="1" applyBorder="1" applyAlignment="1">
      <alignment horizontal="left" vertical="center"/>
    </xf>
    <xf numFmtId="0" fontId="36" fillId="5" borderId="0" xfId="0" applyFont="1" applyFill="1"/>
    <xf numFmtId="0" fontId="0" fillId="5" borderId="0" xfId="0" applyFill="1" applyBorder="1" applyAlignment="1">
      <alignment vertical="center" wrapText="1"/>
    </xf>
    <xf numFmtId="0" fontId="77" fillId="8" borderId="19" xfId="0" applyFont="1" applyFill="1" applyBorder="1" applyAlignment="1" applyProtection="1">
      <alignment horizontal="center" vertical="center"/>
    </xf>
    <xf numFmtId="9" fontId="71" fillId="8" borderId="2" xfId="0" applyNumberFormat="1" applyFont="1" applyFill="1" applyBorder="1" applyAlignment="1" applyProtection="1">
      <alignment horizontal="center" vertical="center"/>
      <protection locked="0"/>
    </xf>
    <xf numFmtId="0" fontId="69" fillId="5" borderId="9" xfId="0" applyFont="1" applyFill="1" applyBorder="1" applyAlignment="1" applyProtection="1">
      <alignment horizontal="right" vertical="center"/>
    </xf>
    <xf numFmtId="0" fontId="54" fillId="5" borderId="29" xfId="0" applyFont="1" applyFill="1" applyBorder="1" applyAlignment="1">
      <alignment horizontal="left"/>
    </xf>
    <xf numFmtId="0" fontId="68" fillId="5" borderId="0" xfId="0" applyFont="1" applyFill="1"/>
    <xf numFmtId="0" fontId="56" fillId="5" borderId="0" xfId="0" applyFont="1" applyFill="1" applyBorder="1" applyAlignment="1">
      <alignment vertical="top"/>
    </xf>
    <xf numFmtId="0" fontId="56" fillId="5" borderId="0" xfId="0" applyFont="1" applyFill="1" applyBorder="1" applyAlignment="1">
      <alignment vertical="center"/>
    </xf>
    <xf numFmtId="0" fontId="53" fillId="5" borderId="0" xfId="0" applyFont="1" applyFill="1" applyBorder="1"/>
    <xf numFmtId="0" fontId="103" fillId="5" borderId="0" xfId="0" applyFont="1" applyFill="1" applyBorder="1"/>
    <xf numFmtId="0" fontId="52" fillId="12" borderId="20" xfId="0" applyFont="1" applyFill="1" applyBorder="1" applyAlignment="1">
      <alignment vertical="center"/>
    </xf>
    <xf numFmtId="0" fontId="8" fillId="5" borderId="0" xfId="0" applyFont="1" applyFill="1"/>
    <xf numFmtId="0" fontId="105" fillId="5" borderId="0" xfId="0" applyFont="1" applyFill="1" applyBorder="1" applyAlignment="1">
      <alignment horizontal="left"/>
    </xf>
    <xf numFmtId="0" fontId="96" fillId="5" borderId="0" xfId="0" applyFont="1" applyFill="1" applyBorder="1" applyAlignment="1">
      <alignment horizontal="left"/>
    </xf>
    <xf numFmtId="0" fontId="55" fillId="5" borderId="0" xfId="0" applyFont="1" applyFill="1" applyAlignment="1"/>
    <xf numFmtId="0" fontId="0" fillId="5" borderId="0" xfId="0" applyFill="1" applyAlignment="1">
      <alignment vertical="center"/>
    </xf>
    <xf numFmtId="0" fontId="77" fillId="5" borderId="39" xfId="0" applyFont="1" applyFill="1" applyBorder="1" applyAlignment="1" applyProtection="1">
      <alignment vertical="center"/>
    </xf>
    <xf numFmtId="0" fontId="85" fillId="5" borderId="7" xfId="0" applyFont="1" applyFill="1" applyBorder="1" applyAlignment="1" applyProtection="1">
      <alignment horizontal="right" vertical="center"/>
    </xf>
    <xf numFmtId="0" fontId="71" fillId="8" borderId="12" xfId="0" applyFont="1" applyFill="1" applyBorder="1" applyAlignment="1" applyProtection="1">
      <alignment horizontal="center" vertical="center"/>
    </xf>
    <xf numFmtId="0" fontId="67" fillId="13" borderId="0" xfId="0" applyFont="1" applyFill="1" applyBorder="1" applyAlignment="1" applyProtection="1">
      <alignment horizontal="left"/>
    </xf>
    <xf numFmtId="0" fontId="0" fillId="13" borderId="0" xfId="0" applyFill="1" applyBorder="1" applyProtection="1"/>
    <xf numFmtId="0" fontId="0" fillId="13" borderId="0" xfId="0" applyFill="1" applyBorder="1" applyAlignment="1" applyProtection="1"/>
    <xf numFmtId="0" fontId="0" fillId="13" borderId="0" xfId="0" applyFill="1" applyBorder="1" applyAlignment="1" applyProtection="1">
      <alignment horizontal="center"/>
    </xf>
    <xf numFmtId="10" fontId="0" fillId="13" borderId="0" xfId="0" applyNumberFormat="1" applyFill="1" applyBorder="1" applyAlignment="1" applyProtection="1">
      <alignment horizontal="center"/>
    </xf>
    <xf numFmtId="0" fontId="0" fillId="13" borderId="0" xfId="0" applyFill="1" applyBorder="1" applyAlignment="1" applyProtection="1">
      <alignment horizontal="center" vertical="center"/>
    </xf>
    <xf numFmtId="0" fontId="7" fillId="5" borderId="0" xfId="3" applyFont="1" applyFill="1" applyBorder="1" applyAlignment="1">
      <alignment vertical="top"/>
    </xf>
    <xf numFmtId="0" fontId="0" fillId="5" borderId="0" xfId="0" applyFill="1" applyBorder="1" applyAlignment="1">
      <alignment vertical="top"/>
    </xf>
    <xf numFmtId="0" fontId="6" fillId="5" borderId="0" xfId="3" applyFill="1" applyBorder="1" applyAlignment="1">
      <alignment vertical="top"/>
    </xf>
    <xf numFmtId="0" fontId="6" fillId="5" borderId="0" xfId="4" applyFill="1" applyBorder="1" applyAlignment="1">
      <alignment vertical="top"/>
    </xf>
    <xf numFmtId="0" fontId="6" fillId="5" borderId="0" xfId="3" applyFont="1" applyFill="1" applyBorder="1" applyAlignment="1">
      <alignment vertical="top"/>
    </xf>
    <xf numFmtId="0" fontId="73" fillId="9" borderId="0" xfId="0" applyFont="1" applyFill="1" applyBorder="1" applyAlignment="1" applyProtection="1">
      <alignment horizontal="left" vertical="center"/>
    </xf>
    <xf numFmtId="0" fontId="73" fillId="9" borderId="0" xfId="0" applyFont="1" applyFill="1" applyBorder="1" applyAlignment="1" applyProtection="1">
      <alignment horizontal="center" vertical="center" wrapText="1"/>
    </xf>
    <xf numFmtId="0" fontId="0" fillId="9" borderId="0" xfId="0" applyFill="1" applyBorder="1" applyAlignment="1">
      <alignment horizontal="center" wrapText="1"/>
    </xf>
    <xf numFmtId="0" fontId="108" fillId="14" borderId="0" xfId="0" applyFont="1" applyFill="1" applyBorder="1" applyAlignment="1" applyProtection="1"/>
    <xf numFmtId="0" fontId="110" fillId="9" borderId="4" xfId="0" applyFont="1" applyFill="1" applyBorder="1" applyAlignment="1" applyProtection="1">
      <alignment vertical="center" wrapText="1"/>
    </xf>
    <xf numFmtId="0" fontId="111" fillId="9" borderId="4" xfId="0" applyFont="1" applyFill="1" applyBorder="1" applyAlignment="1" applyProtection="1">
      <alignment horizontal="center" vertical="center" wrapText="1"/>
    </xf>
    <xf numFmtId="0" fontId="110" fillId="9" borderId="4" xfId="0" applyFont="1" applyFill="1" applyBorder="1" applyAlignment="1" applyProtection="1">
      <alignment horizontal="center" vertical="center" wrapText="1"/>
    </xf>
    <xf numFmtId="0" fontId="111" fillId="9" borderId="4" xfId="0" applyFont="1" applyFill="1" applyBorder="1" applyAlignment="1" applyProtection="1">
      <alignment vertical="center" wrapText="1"/>
    </xf>
    <xf numFmtId="0" fontId="111" fillId="9" borderId="4" xfId="0" applyFont="1" applyFill="1" applyBorder="1" applyAlignment="1" applyProtection="1">
      <alignment vertical="center"/>
    </xf>
    <xf numFmtId="0" fontId="112" fillId="9" borderId="4" xfId="0" applyFont="1" applyFill="1" applyBorder="1" applyAlignment="1" applyProtection="1">
      <alignment vertical="center" wrapText="1"/>
    </xf>
    <xf numFmtId="0" fontId="112" fillId="9" borderId="4" xfId="0" applyFont="1" applyFill="1" applyBorder="1" applyAlignment="1" applyProtection="1">
      <alignment horizontal="center" vertical="center" wrapText="1"/>
    </xf>
    <xf numFmtId="0" fontId="73" fillId="9" borderId="0" xfId="0" applyNumberFormat="1" applyFont="1" applyFill="1" applyBorder="1" applyAlignment="1" applyProtection="1">
      <alignment horizontal="left" vertical="center"/>
    </xf>
    <xf numFmtId="49" fontId="0" fillId="8" borderId="2" xfId="0" applyNumberFormat="1" applyFill="1" applyBorder="1" applyAlignment="1">
      <alignment horizontal="center"/>
    </xf>
    <xf numFmtId="49" fontId="0" fillId="5" borderId="2" xfId="0" applyNumberFormat="1" applyFill="1" applyBorder="1" applyAlignment="1">
      <alignment horizontal="center"/>
    </xf>
    <xf numFmtId="0" fontId="114" fillId="9" borderId="20" xfId="0" applyFont="1" applyFill="1" applyBorder="1" applyAlignment="1" applyProtection="1">
      <alignment horizontal="left"/>
    </xf>
    <xf numFmtId="0" fontId="76" fillId="12" borderId="35" xfId="0" applyFont="1" applyFill="1" applyBorder="1" applyAlignment="1">
      <alignment vertical="center"/>
    </xf>
    <xf numFmtId="0" fontId="75" fillId="9" borderId="20" xfId="0" applyFont="1" applyFill="1" applyBorder="1" applyAlignment="1" applyProtection="1"/>
    <xf numFmtId="0" fontId="0" fillId="9" borderId="21" xfId="0" applyFill="1" applyBorder="1" applyAlignment="1" applyProtection="1">
      <alignment wrapText="1"/>
    </xf>
    <xf numFmtId="0" fontId="69" fillId="9" borderId="2" xfId="0" applyFont="1" applyFill="1" applyBorder="1" applyAlignment="1" applyProtection="1">
      <alignment horizontal="center" vertical="center" wrapText="1"/>
    </xf>
    <xf numFmtId="0" fontId="73" fillId="9" borderId="53" xfId="0" applyFont="1" applyFill="1" applyBorder="1" applyAlignment="1" applyProtection="1">
      <alignment horizontal="center" vertical="center"/>
    </xf>
    <xf numFmtId="0" fontId="75" fillId="9" borderId="20" xfId="0" applyFont="1" applyFill="1" applyBorder="1" applyAlignment="1" applyProtection="1">
      <alignment horizontal="center" vertical="center" wrapText="1"/>
    </xf>
    <xf numFmtId="0" fontId="115" fillId="9" borderId="4" xfId="0" applyFont="1" applyFill="1" applyBorder="1" applyAlignment="1" applyProtection="1">
      <alignment vertical="center"/>
    </xf>
    <xf numFmtId="0" fontId="71" fillId="9" borderId="0" xfId="0" applyFont="1" applyFill="1" applyBorder="1" applyAlignment="1" applyProtection="1">
      <alignment horizontal="center" vertical="center"/>
    </xf>
    <xf numFmtId="0" fontId="115" fillId="9" borderId="4" xfId="0" applyFont="1" applyFill="1" applyBorder="1" applyAlignment="1" applyProtection="1">
      <alignment vertical="center" wrapText="1"/>
    </xf>
    <xf numFmtId="0" fontId="117" fillId="9" borderId="4" xfId="0" applyFont="1" applyFill="1" applyBorder="1" applyAlignment="1" applyProtection="1">
      <alignment vertical="center" wrapText="1"/>
    </xf>
    <xf numFmtId="0" fontId="111" fillId="9" borderId="8" xfId="0" applyFont="1" applyFill="1" applyBorder="1" applyAlignment="1" applyProtection="1">
      <alignment horizontal="center" vertical="center" wrapText="1"/>
    </xf>
    <xf numFmtId="49" fontId="71" fillId="16" borderId="5" xfId="0" applyNumberFormat="1" applyFont="1" applyFill="1" applyBorder="1" applyAlignment="1" applyProtection="1">
      <alignment horizontal="center" vertical="center"/>
    </xf>
    <xf numFmtId="49" fontId="71" fillId="16" borderId="4" xfId="0" applyNumberFormat="1" applyFont="1" applyFill="1" applyBorder="1" applyAlignment="1" applyProtection="1">
      <alignment horizontal="center" vertical="center"/>
    </xf>
    <xf numFmtId="0" fontId="0" fillId="17" borderId="31" xfId="0" applyFill="1" applyBorder="1" applyAlignment="1" applyProtection="1">
      <alignment horizontal="center"/>
    </xf>
    <xf numFmtId="0" fontId="0" fillId="9" borderId="0" xfId="0" applyFont="1" applyFill="1" applyBorder="1" applyAlignment="1" applyProtection="1">
      <alignment horizontal="center"/>
    </xf>
    <xf numFmtId="0" fontId="111" fillId="9" borderId="4" xfId="0" applyFont="1" applyFill="1" applyBorder="1" applyAlignment="1" applyProtection="1">
      <alignment horizontal="center" vertical="center"/>
    </xf>
    <xf numFmtId="0" fontId="73" fillId="9" borderId="4" xfId="0" applyFont="1" applyFill="1" applyBorder="1" applyAlignment="1" applyProtection="1">
      <alignment horizontal="left" vertical="center"/>
    </xf>
    <xf numFmtId="0" fontId="76" fillId="5" borderId="4" xfId="0" applyFont="1" applyFill="1" applyBorder="1" applyAlignment="1">
      <alignment horizontal="left" vertical="center"/>
    </xf>
    <xf numFmtId="0" fontId="119" fillId="5" borderId="11" xfId="0" applyFont="1" applyFill="1" applyBorder="1" applyAlignment="1" applyProtection="1">
      <alignment horizontal="right" vertical="center"/>
    </xf>
    <xf numFmtId="0" fontId="76" fillId="5" borderId="0" xfId="0" applyFont="1" applyFill="1" applyAlignment="1" applyProtection="1">
      <alignment horizontal="right" vertical="center"/>
    </xf>
    <xf numFmtId="0" fontId="91" fillId="7" borderId="39" xfId="0" applyFont="1" applyFill="1" applyBorder="1"/>
    <xf numFmtId="0" fontId="52" fillId="7" borderId="22" xfId="0" applyFont="1" applyFill="1" applyBorder="1"/>
    <xf numFmtId="0" fontId="91" fillId="7" borderId="13" xfId="0" applyFont="1" applyFill="1" applyBorder="1"/>
    <xf numFmtId="0" fontId="52" fillId="7" borderId="9" xfId="0" applyFont="1" applyFill="1" applyBorder="1"/>
    <xf numFmtId="0" fontId="91" fillId="7" borderId="30" xfId="0" applyFont="1" applyFill="1" applyBorder="1"/>
    <xf numFmtId="0" fontId="52" fillId="7" borderId="23" xfId="0" applyFont="1" applyFill="1" applyBorder="1"/>
    <xf numFmtId="0" fontId="0" fillId="7" borderId="2" xfId="0" applyFill="1" applyBorder="1" applyAlignment="1">
      <alignment horizontal="center"/>
    </xf>
    <xf numFmtId="0" fontId="0" fillId="9" borderId="59" xfId="0" applyFill="1" applyBorder="1"/>
    <xf numFmtId="0" fontId="87" fillId="9" borderId="59" xfId="0" applyFont="1" applyFill="1" applyBorder="1" applyAlignment="1" applyProtection="1">
      <alignment vertical="center"/>
    </xf>
    <xf numFmtId="0" fontId="73" fillId="9" borderId="59" xfId="0" applyFont="1" applyFill="1" applyBorder="1" applyAlignment="1" applyProtection="1">
      <alignment horizontal="center" vertical="center"/>
    </xf>
    <xf numFmtId="0" fontId="73" fillId="9" borderId="59" xfId="0" applyFont="1" applyFill="1" applyBorder="1" applyAlignment="1" applyProtection="1">
      <alignment vertical="center"/>
    </xf>
    <xf numFmtId="0" fontId="73" fillId="9" borderId="58" xfId="0" applyFont="1" applyFill="1" applyBorder="1" applyAlignment="1" applyProtection="1">
      <alignment horizontal="center" vertical="center"/>
    </xf>
    <xf numFmtId="0" fontId="111" fillId="9" borderId="9" xfId="0" applyFont="1" applyFill="1" applyBorder="1" applyAlignment="1" applyProtection="1">
      <alignment horizontal="center" vertical="center" wrapText="1"/>
    </xf>
    <xf numFmtId="0" fontId="78" fillId="9" borderId="59" xfId="0" applyFont="1" applyFill="1" applyBorder="1" applyAlignment="1" applyProtection="1">
      <alignment vertical="center"/>
    </xf>
    <xf numFmtId="0" fontId="112" fillId="18" borderId="4" xfId="0" applyFont="1" applyFill="1" applyBorder="1" applyAlignment="1" applyProtection="1">
      <alignment horizontal="center" vertical="center" wrapText="1"/>
    </xf>
    <xf numFmtId="0" fontId="71" fillId="18" borderId="47" xfId="0" applyFont="1" applyFill="1" applyBorder="1" applyAlignment="1" applyProtection="1">
      <alignment horizontal="center" vertical="center"/>
    </xf>
    <xf numFmtId="0" fontId="0" fillId="9" borderId="59" xfId="0" applyFill="1" applyBorder="1" applyAlignment="1" applyProtection="1">
      <alignment horizontal="center"/>
    </xf>
    <xf numFmtId="0" fontId="0" fillId="9" borderId="59" xfId="0" applyFill="1" applyBorder="1" applyProtection="1"/>
    <xf numFmtId="0" fontId="71" fillId="5" borderId="35" xfId="0" applyFont="1" applyFill="1" applyBorder="1" applyAlignment="1" applyProtection="1">
      <alignment horizontal="left" vertical="center"/>
    </xf>
    <xf numFmtId="0" fontId="73" fillId="5" borderId="10" xfId="0" applyFont="1" applyFill="1" applyBorder="1" applyAlignment="1" applyProtection="1">
      <alignment horizontal="center" vertical="center"/>
    </xf>
    <xf numFmtId="0" fontId="64" fillId="5" borderId="0" xfId="0" applyFont="1" applyFill="1" applyBorder="1"/>
    <xf numFmtId="0" fontId="71" fillId="9" borderId="59" xfId="0" applyFont="1" applyFill="1" applyBorder="1" applyAlignment="1" applyProtection="1">
      <alignment horizontal="center" vertical="center"/>
    </xf>
    <xf numFmtId="0" fontId="0" fillId="5" borderId="71" xfId="0" applyFill="1" applyBorder="1"/>
    <xf numFmtId="0" fontId="0" fillId="5" borderId="70" xfId="0" applyFill="1" applyBorder="1"/>
    <xf numFmtId="0" fontId="121" fillId="5" borderId="70" xfId="0" applyFont="1" applyFill="1" applyBorder="1"/>
    <xf numFmtId="0" fontId="103" fillId="5" borderId="70" xfId="0" applyFont="1" applyFill="1" applyBorder="1"/>
    <xf numFmtId="0" fontId="121" fillId="5" borderId="0" xfId="0" applyFont="1" applyFill="1" applyBorder="1"/>
    <xf numFmtId="0" fontId="0" fillId="5" borderId="72" xfId="0" applyFill="1" applyBorder="1"/>
    <xf numFmtId="0" fontId="0" fillId="5" borderId="73" xfId="0" applyFill="1" applyBorder="1"/>
    <xf numFmtId="0" fontId="6" fillId="2" borderId="32" xfId="4" applyFont="1" applyFill="1" applyBorder="1"/>
    <xf numFmtId="0" fontId="6" fillId="2" borderId="74" xfId="4" applyFill="1" applyBorder="1"/>
    <xf numFmtId="0" fontId="0" fillId="2" borderId="74" xfId="0" applyFill="1" applyBorder="1"/>
    <xf numFmtId="0" fontId="103" fillId="5" borderId="0" xfId="0" applyFont="1" applyFill="1" applyBorder="1" applyAlignment="1">
      <alignment wrapText="1"/>
    </xf>
    <xf numFmtId="0" fontId="52" fillId="5" borderId="75" xfId="0" applyFont="1" applyFill="1" applyBorder="1"/>
    <xf numFmtId="0" fontId="47" fillId="10" borderId="78" xfId="4" applyFont="1" applyFill="1" applyBorder="1"/>
    <xf numFmtId="0" fontId="6" fillId="19" borderId="79" xfId="4" applyFont="1" applyFill="1" applyBorder="1"/>
    <xf numFmtId="0" fontId="56" fillId="5" borderId="79" xfId="0" applyFont="1" applyFill="1" applyBorder="1"/>
    <xf numFmtId="0" fontId="0" fillId="5" borderId="80" xfId="0" applyFill="1" applyBorder="1"/>
    <xf numFmtId="0" fontId="0" fillId="10" borderId="67" xfId="0" applyFill="1" applyBorder="1"/>
    <xf numFmtId="0" fontId="0" fillId="10" borderId="68" xfId="0" applyFill="1" applyBorder="1"/>
    <xf numFmtId="0" fontId="0" fillId="10" borderId="69" xfId="0" applyFill="1" applyBorder="1"/>
    <xf numFmtId="0" fontId="0" fillId="10" borderId="71" xfId="0" applyFill="1" applyBorder="1"/>
    <xf numFmtId="0" fontId="97" fillId="10" borderId="70" xfId="0" applyFont="1" applyFill="1" applyBorder="1"/>
    <xf numFmtId="0" fontId="0" fillId="2" borderId="32" xfId="0" applyFill="1" applyBorder="1"/>
    <xf numFmtId="0" fontId="0" fillId="5" borderId="81" xfId="0" applyFill="1" applyBorder="1"/>
    <xf numFmtId="0" fontId="0" fillId="5" borderId="32" xfId="0" applyFill="1" applyBorder="1"/>
    <xf numFmtId="0" fontId="6" fillId="2" borderId="81" xfId="4" applyFill="1" applyBorder="1"/>
    <xf numFmtId="0" fontId="0" fillId="2" borderId="81" xfId="0" applyFill="1" applyBorder="1"/>
    <xf numFmtId="0" fontId="0" fillId="5" borderId="82" xfId="0" applyFill="1" applyBorder="1"/>
    <xf numFmtId="0" fontId="0" fillId="0" borderId="83" xfId="0" applyBorder="1"/>
    <xf numFmtId="0" fontId="0" fillId="0" borderId="17" xfId="0" applyBorder="1"/>
    <xf numFmtId="0" fontId="6" fillId="20" borderId="17" xfId="4" applyFill="1" applyBorder="1"/>
    <xf numFmtId="0" fontId="0" fillId="20" borderId="17" xfId="0" applyFill="1" applyBorder="1"/>
    <xf numFmtId="0" fontId="6" fillId="20" borderId="32" xfId="4" applyFill="1" applyBorder="1"/>
    <xf numFmtId="0" fontId="0" fillId="20" borderId="32" xfId="0" applyFill="1" applyBorder="1"/>
    <xf numFmtId="0" fontId="0" fillId="19" borderId="0" xfId="0" applyFill="1"/>
    <xf numFmtId="0" fontId="0" fillId="5" borderId="17" xfId="0" applyFill="1" applyBorder="1"/>
    <xf numFmtId="0" fontId="0" fillId="5" borderId="74" xfId="0" applyFill="1" applyBorder="1"/>
    <xf numFmtId="0" fontId="0" fillId="21" borderId="32" xfId="0" applyFill="1" applyBorder="1"/>
    <xf numFmtId="0" fontId="6" fillId="21" borderId="32" xfId="4" applyFill="1" applyBorder="1"/>
    <xf numFmtId="0" fontId="67" fillId="5" borderId="0" xfId="0" applyFont="1" applyFill="1" applyAlignment="1">
      <alignment horizontal="right"/>
    </xf>
    <xf numFmtId="0" fontId="103" fillId="5" borderId="0" xfId="0" applyFont="1" applyFill="1"/>
    <xf numFmtId="0" fontId="0" fillId="5" borderId="84" xfId="0" applyFill="1" applyBorder="1"/>
    <xf numFmtId="0" fontId="0" fillId="5" borderId="34" xfId="0" applyFill="1" applyBorder="1" applyAlignment="1"/>
    <xf numFmtId="0" fontId="0" fillId="11" borderId="0" xfId="0" applyFill="1" applyBorder="1"/>
    <xf numFmtId="0" fontId="0" fillId="5" borderId="0" xfId="0" applyFill="1" applyBorder="1" applyAlignment="1">
      <alignment vertical="center"/>
    </xf>
    <xf numFmtId="0" fontId="76" fillId="5" borderId="4" xfId="0" applyFont="1" applyFill="1" applyBorder="1" applyAlignment="1">
      <alignment horizontal="center" vertical="center"/>
    </xf>
    <xf numFmtId="0" fontId="0" fillId="5" borderId="59" xfId="0" applyFill="1" applyBorder="1" applyAlignment="1">
      <alignment wrapText="1"/>
    </xf>
    <xf numFmtId="0" fontId="73" fillId="5" borderId="20" xfId="0" applyFont="1" applyFill="1" applyBorder="1" applyAlignment="1" applyProtection="1">
      <alignment horizontal="center" vertical="center"/>
    </xf>
    <xf numFmtId="0" fontId="0" fillId="5" borderId="0" xfId="0" applyFill="1" applyAlignment="1">
      <alignment horizontal="left"/>
    </xf>
    <xf numFmtId="0" fontId="85" fillId="5" borderId="0" xfId="0" applyFont="1" applyFill="1" applyBorder="1" applyAlignment="1" applyProtection="1">
      <alignment horizontal="left" vertical="top" wrapText="1"/>
      <protection locked="0"/>
    </xf>
    <xf numFmtId="165" fontId="73" fillId="9" borderId="59" xfId="0" applyNumberFormat="1" applyFont="1" applyFill="1" applyBorder="1" applyAlignment="1" applyProtection="1">
      <alignment horizontal="center" vertical="center"/>
    </xf>
    <xf numFmtId="10" fontId="73" fillId="9" borderId="59" xfId="0" applyNumberFormat="1" applyFont="1" applyFill="1" applyBorder="1" applyAlignment="1" applyProtection="1">
      <alignment horizontal="center" vertical="center"/>
    </xf>
    <xf numFmtId="0" fontId="73" fillId="9" borderId="60" xfId="0" applyFont="1" applyFill="1" applyBorder="1" applyAlignment="1" applyProtection="1">
      <alignment horizontal="center" vertical="center"/>
    </xf>
    <xf numFmtId="0" fontId="71" fillId="18" borderId="66" xfId="0" applyFont="1" applyFill="1" applyBorder="1" applyAlignment="1" applyProtection="1">
      <alignment horizontal="center" vertical="center"/>
    </xf>
    <xf numFmtId="164" fontId="52" fillId="9" borderId="59" xfId="0" applyNumberFormat="1" applyFont="1" applyFill="1" applyBorder="1" applyProtection="1"/>
    <xf numFmtId="0" fontId="52" fillId="9" borderId="59" xfId="0" applyFont="1" applyFill="1" applyBorder="1" applyAlignment="1" applyProtection="1">
      <alignment horizontal="center"/>
    </xf>
    <xf numFmtId="0" fontId="0" fillId="9" borderId="59" xfId="0" applyFont="1" applyFill="1" applyBorder="1" applyAlignment="1" applyProtection="1">
      <alignment horizontal="center"/>
    </xf>
    <xf numFmtId="0" fontId="0" fillId="9" borderId="60" xfId="0" applyFill="1" applyBorder="1" applyAlignment="1" applyProtection="1">
      <alignment horizontal="center"/>
    </xf>
    <xf numFmtId="0" fontId="73" fillId="9" borderId="34" xfId="0" applyFont="1" applyFill="1" applyBorder="1" applyAlignment="1" applyProtection="1">
      <alignment horizontal="center" vertical="center"/>
    </xf>
    <xf numFmtId="0" fontId="0" fillId="17" borderId="50" xfId="0" applyFill="1" applyBorder="1" applyAlignment="1" applyProtection="1">
      <alignment horizontal="center"/>
    </xf>
    <xf numFmtId="0" fontId="0" fillId="12" borderId="59" xfId="0" applyFill="1" applyBorder="1" applyAlignment="1" applyProtection="1">
      <alignment horizontal="center"/>
    </xf>
    <xf numFmtId="0" fontId="0" fillId="5" borderId="47" xfId="0" applyFill="1" applyBorder="1"/>
    <xf numFmtId="0" fontId="20" fillId="5" borderId="7" xfId="0" applyFont="1" applyFill="1" applyBorder="1" applyAlignment="1" applyProtection="1">
      <alignment horizontal="right" vertical="center"/>
    </xf>
    <xf numFmtId="0" fontId="67" fillId="5" borderId="9" xfId="0" applyFont="1" applyFill="1" applyBorder="1" applyAlignment="1">
      <alignment horizontal="right"/>
    </xf>
    <xf numFmtId="0" fontId="74" fillId="5" borderId="0" xfId="0" applyFont="1" applyFill="1" applyAlignment="1" applyProtection="1">
      <alignment horizontal="left" vertical="center"/>
    </xf>
    <xf numFmtId="0" fontId="12" fillId="5" borderId="0" xfId="0" applyFont="1" applyFill="1" applyAlignment="1">
      <alignment horizontal="left" vertical="center"/>
    </xf>
    <xf numFmtId="0" fontId="5" fillId="5" borderId="0" xfId="0" applyFont="1" applyFill="1" applyAlignment="1">
      <alignment horizontal="left" vertical="center"/>
    </xf>
    <xf numFmtId="0" fontId="56" fillId="5" borderId="0" xfId="0" applyFont="1" applyFill="1" applyAlignment="1"/>
    <xf numFmtId="0" fontId="122" fillId="5" borderId="0" xfId="0" applyFont="1" applyFill="1" applyAlignment="1"/>
    <xf numFmtId="0" fontId="68" fillId="5" borderId="0" xfId="0" applyFont="1" applyFill="1" applyBorder="1" applyAlignment="1"/>
    <xf numFmtId="0" fontId="56" fillId="5" borderId="0" xfId="0" applyFont="1" applyFill="1" applyBorder="1" applyAlignment="1"/>
    <xf numFmtId="0" fontId="6" fillId="5" borderId="0" xfId="0" applyFont="1" applyFill="1" applyAlignment="1"/>
    <xf numFmtId="0" fontId="0" fillId="5" borderId="0" xfId="0" applyFont="1" applyFill="1" applyBorder="1" applyAlignment="1"/>
    <xf numFmtId="0" fontId="125" fillId="5" borderId="0" xfId="0" applyFont="1" applyFill="1" applyAlignment="1">
      <alignment horizontal="left" vertical="center"/>
    </xf>
    <xf numFmtId="0" fontId="8" fillId="5" borderId="0" xfId="0" applyFont="1" applyFill="1" applyBorder="1" applyAlignment="1">
      <alignment vertical="top"/>
    </xf>
    <xf numFmtId="0" fontId="52" fillId="5" borderId="0" xfId="0" applyFont="1" applyFill="1"/>
    <xf numFmtId="0" fontId="55" fillId="5" borderId="0" xfId="0" applyFont="1" applyFill="1" applyBorder="1" applyAlignment="1">
      <alignment vertical="center"/>
    </xf>
    <xf numFmtId="0" fontId="0" fillId="5" borderId="0" xfId="0" applyFill="1" applyAlignment="1">
      <alignment vertical="center" wrapText="1"/>
    </xf>
    <xf numFmtId="0" fontId="0" fillId="5" borderId="0" xfId="0" applyFill="1" applyAlignment="1"/>
    <xf numFmtId="0" fontId="9" fillId="5" borderId="0" xfId="0" applyFont="1" applyFill="1" applyBorder="1" applyAlignment="1" applyProtection="1">
      <alignment horizontal="center" vertical="center"/>
      <protection locked="0"/>
    </xf>
    <xf numFmtId="0" fontId="0" fillId="5" borderId="0" xfId="0" applyFill="1" applyBorder="1" applyAlignment="1">
      <alignment horizontal="center" vertical="center"/>
    </xf>
    <xf numFmtId="0" fontId="65" fillId="5" borderId="0" xfId="0" applyFont="1" applyFill="1" applyBorder="1" applyAlignment="1"/>
    <xf numFmtId="0" fontId="97" fillId="5" borderId="0" xfId="0" applyFont="1" applyFill="1" applyBorder="1" applyAlignment="1"/>
    <xf numFmtId="0" fontId="0" fillId="5" borderId="0" xfId="0" applyFill="1" applyBorder="1" applyAlignment="1"/>
    <xf numFmtId="0" fontId="96" fillId="5" borderId="0" xfId="0" applyFont="1" applyFill="1" applyBorder="1" applyAlignment="1">
      <alignment horizontal="center"/>
    </xf>
    <xf numFmtId="0" fontId="74" fillId="5" borderId="0" xfId="0" applyFont="1" applyFill="1" applyAlignment="1" applyProtection="1">
      <alignment horizontal="right" vertical="center" wrapText="1"/>
    </xf>
    <xf numFmtId="0" fontId="71" fillId="8" borderId="4" xfId="0" applyFont="1" applyFill="1" applyBorder="1" applyAlignment="1" applyProtection="1">
      <alignment horizontal="center" vertical="center"/>
    </xf>
    <xf numFmtId="0" fontId="131" fillId="5" borderId="31" xfId="0" applyFont="1" applyFill="1" applyBorder="1" applyAlignment="1">
      <alignment horizontal="center" wrapText="1"/>
    </xf>
    <xf numFmtId="0" fontId="105" fillId="5" borderId="34" xfId="0" applyFont="1" applyFill="1" applyBorder="1" applyAlignment="1">
      <alignment horizontal="center"/>
    </xf>
    <xf numFmtId="0" fontId="0" fillId="5" borderId="34" xfId="0" applyFont="1" applyFill="1" applyBorder="1" applyAlignment="1"/>
    <xf numFmtId="0" fontId="119" fillId="5" borderId="0" xfId="0" applyFont="1" applyFill="1"/>
    <xf numFmtId="0" fontId="109" fillId="5" borderId="0" xfId="0" applyFont="1" applyFill="1" applyAlignment="1">
      <alignment vertical="center"/>
    </xf>
    <xf numFmtId="0" fontId="0" fillId="5" borderId="0" xfId="0" applyFill="1" applyAlignment="1">
      <alignment horizontal="center" wrapText="1"/>
    </xf>
    <xf numFmtId="0" fontId="54" fillId="5" borderId="0" xfId="0" applyFont="1" applyFill="1" applyBorder="1" applyAlignment="1">
      <alignment horizontal="right" vertical="top"/>
    </xf>
    <xf numFmtId="0" fontId="0" fillId="5" borderId="0" xfId="0" applyFill="1" applyBorder="1" applyAlignment="1">
      <alignment horizontal="right" vertical="top"/>
    </xf>
    <xf numFmtId="0" fontId="133" fillId="0" borderId="0" xfId="0" applyFont="1" applyAlignment="1">
      <alignment horizontal="left" vertical="center"/>
    </xf>
    <xf numFmtId="0" fontId="5" fillId="5" borderId="0" xfId="0" applyFont="1" applyFill="1" applyAlignment="1">
      <alignment vertical="center"/>
    </xf>
    <xf numFmtId="0" fontId="5" fillId="5" borderId="0" xfId="0" applyFont="1" applyFill="1" applyAlignment="1">
      <alignment horizontal="right" vertical="center"/>
    </xf>
    <xf numFmtId="0" fontId="69" fillId="5" borderId="0" xfId="0" applyFont="1" applyFill="1" applyAlignment="1">
      <alignment horizontal="right" vertical="center"/>
    </xf>
    <xf numFmtId="0" fontId="75" fillId="5" borderId="0" xfId="0" applyFont="1" applyFill="1" applyBorder="1" applyAlignment="1">
      <alignment horizontal="right"/>
    </xf>
    <xf numFmtId="0" fontId="75" fillId="5" borderId="1" xfId="0" applyFont="1" applyFill="1" applyBorder="1" applyAlignment="1">
      <alignment horizontal="right"/>
    </xf>
    <xf numFmtId="0" fontId="9" fillId="5" borderId="4" xfId="0" applyFont="1" applyFill="1" applyBorder="1" applyAlignment="1" applyProtection="1">
      <alignment horizontal="right" vertical="center"/>
      <protection locked="0"/>
    </xf>
    <xf numFmtId="0" fontId="75" fillId="5" borderId="0" xfId="0" applyFont="1" applyFill="1" applyAlignment="1">
      <alignment horizontal="right"/>
    </xf>
    <xf numFmtId="0" fontId="0" fillId="5" borderId="4" xfId="0" applyFill="1" applyBorder="1" applyAlignment="1"/>
    <xf numFmtId="0" fontId="54" fillId="5" borderId="0" xfId="0" applyFont="1" applyFill="1" applyBorder="1" applyAlignment="1"/>
    <xf numFmtId="0" fontId="9" fillId="4" borderId="4" xfId="0" applyFont="1" applyFill="1" applyBorder="1" applyAlignment="1" applyProtection="1">
      <alignment horizontal="center" vertical="center"/>
      <protection locked="0"/>
    </xf>
    <xf numFmtId="0" fontId="65" fillId="5" borderId="0" xfId="0" applyFont="1" applyFill="1" applyBorder="1" applyAlignment="1">
      <alignment horizontal="center"/>
    </xf>
    <xf numFmtId="0" fontId="7" fillId="5" borderId="0" xfId="0" applyFont="1" applyFill="1" applyAlignment="1"/>
    <xf numFmtId="0" fontId="68" fillId="5" borderId="0" xfId="0" applyFont="1" applyFill="1" applyAlignment="1">
      <alignment horizontal="right"/>
    </xf>
    <xf numFmtId="0" fontId="60" fillId="5" borderId="0" xfId="0" applyFont="1" applyFill="1" applyBorder="1" applyAlignment="1"/>
    <xf numFmtId="0" fontId="54" fillId="5" borderId="0" xfId="0" applyFont="1" applyFill="1" applyAlignment="1"/>
    <xf numFmtId="0" fontId="68" fillId="5" borderId="0" xfId="0" applyFont="1" applyFill="1" applyBorder="1" applyAlignment="1">
      <alignment horizontal="center"/>
    </xf>
    <xf numFmtId="0" fontId="130" fillId="5" borderId="0" xfId="0" applyFont="1" applyFill="1" applyAlignment="1" applyProtection="1">
      <alignment horizontal="right" vertical="center"/>
    </xf>
    <xf numFmtId="0" fontId="53" fillId="11" borderId="0" xfId="0" applyFont="1" applyFill="1" applyBorder="1" applyAlignment="1" applyProtection="1"/>
    <xf numFmtId="0" fontId="74" fillId="5" borderId="0" xfId="0" applyFont="1" applyFill="1" applyAlignment="1" applyProtection="1">
      <alignment horizontal="right" vertical="center"/>
    </xf>
    <xf numFmtId="0" fontId="0" fillId="5" borderId="0" xfId="0" applyFill="1" applyBorder="1" applyAlignment="1" applyProtection="1"/>
    <xf numFmtId="0" fontId="69" fillId="5" borderId="0" xfId="0" applyFont="1" applyFill="1" applyBorder="1" applyAlignment="1" applyProtection="1">
      <alignment horizontal="center" vertical="center"/>
    </xf>
    <xf numFmtId="0" fontId="69" fillId="5" borderId="0" xfId="0" applyFont="1" applyFill="1" applyBorder="1" applyAlignment="1" applyProtection="1">
      <alignment vertical="center"/>
    </xf>
    <xf numFmtId="0" fontId="16" fillId="5" borderId="0" xfId="0" applyFont="1" applyFill="1" applyBorder="1" applyAlignment="1" applyProtection="1">
      <alignment horizontal="right" vertical="center"/>
    </xf>
    <xf numFmtId="0" fontId="69" fillId="16" borderId="4" xfId="0" applyFont="1" applyFill="1" applyBorder="1" applyAlignment="1" applyProtection="1">
      <alignment horizontal="center" vertical="center"/>
    </xf>
    <xf numFmtId="0" fontId="0" fillId="10" borderId="70" xfId="0" applyFill="1" applyBorder="1"/>
    <xf numFmtId="0" fontId="0" fillId="20" borderId="70" xfId="0" applyFill="1" applyBorder="1"/>
    <xf numFmtId="0" fontId="53" fillId="20" borderId="70" xfId="0" applyFont="1" applyFill="1" applyBorder="1"/>
    <xf numFmtId="0" fontId="76" fillId="5" borderId="25" xfId="0" applyFont="1" applyFill="1" applyBorder="1" applyAlignment="1">
      <alignment horizontal="right"/>
    </xf>
    <xf numFmtId="0" fontId="0" fillId="20" borderId="0" xfId="0" applyFill="1" applyBorder="1"/>
    <xf numFmtId="0" fontId="53" fillId="11" borderId="0" xfId="0" applyFont="1" applyFill="1" applyBorder="1" applyAlignment="1"/>
    <xf numFmtId="0" fontId="53" fillId="11" borderId="0" xfId="0" applyFont="1" applyFill="1" applyBorder="1" applyAlignment="1">
      <alignment horizontal="center"/>
    </xf>
    <xf numFmtId="0" fontId="6" fillId="8" borderId="31" xfId="0" applyFont="1" applyFill="1" applyBorder="1" applyAlignment="1">
      <alignment horizontal="center" vertical="center"/>
    </xf>
    <xf numFmtId="0" fontId="6" fillId="5" borderId="31" xfId="0" applyFont="1" applyFill="1" applyBorder="1" applyAlignment="1">
      <alignment horizontal="center" vertical="center"/>
    </xf>
    <xf numFmtId="0" fontId="56" fillId="16" borderId="31" xfId="0" applyFont="1" applyFill="1" applyBorder="1" applyAlignment="1">
      <alignment horizontal="center" vertical="center"/>
    </xf>
    <xf numFmtId="0" fontId="6" fillId="5" borderId="0" xfId="0" applyFont="1" applyFill="1" applyAlignment="1" applyProtection="1">
      <alignment horizontal="left" vertical="center"/>
    </xf>
    <xf numFmtId="0" fontId="56" fillId="5" borderId="0" xfId="0" applyFont="1" applyFill="1" applyAlignment="1">
      <alignment horizontal="left" vertical="center"/>
    </xf>
    <xf numFmtId="0" fontId="135" fillId="5" borderId="0" xfId="0" applyFont="1" applyFill="1" applyBorder="1" applyAlignment="1" applyProtection="1"/>
    <xf numFmtId="0" fontId="138" fillId="5" borderId="26" xfId="0" applyFont="1" applyFill="1" applyBorder="1" applyAlignment="1">
      <alignment vertical="center"/>
    </xf>
    <xf numFmtId="0" fontId="6" fillId="6" borderId="31" xfId="0" applyFont="1" applyFill="1" applyBorder="1" applyAlignment="1" applyProtection="1">
      <alignment horizontal="center" vertical="center" wrapText="1"/>
    </xf>
    <xf numFmtId="0" fontId="6" fillId="8" borderId="31" xfId="0" applyFont="1" applyFill="1" applyBorder="1" applyAlignment="1" applyProtection="1">
      <alignment horizontal="center" vertical="center" wrapText="1"/>
    </xf>
    <xf numFmtId="0" fontId="6" fillId="5" borderId="31" xfId="0" applyFont="1" applyFill="1" applyBorder="1" applyAlignment="1" applyProtection="1">
      <alignment horizontal="center" vertical="center" wrapText="1"/>
    </xf>
    <xf numFmtId="0" fontId="109" fillId="16" borderId="31" xfId="0" applyFont="1" applyFill="1" applyBorder="1" applyAlignment="1">
      <alignment horizontal="center" vertical="center"/>
    </xf>
    <xf numFmtId="0" fontId="0" fillId="5" borderId="50" xfId="0" applyFill="1" applyBorder="1"/>
    <xf numFmtId="0" fontId="54" fillId="5" borderId="26" xfId="0" applyFont="1" applyFill="1" applyBorder="1"/>
    <xf numFmtId="0" fontId="0" fillId="5" borderId="27" xfId="0" applyFill="1" applyBorder="1"/>
    <xf numFmtId="0" fontId="54" fillId="5" borderId="31" xfId="0" applyFont="1" applyFill="1" applyBorder="1" applyAlignment="1">
      <alignment horizontal="center" vertical="center" wrapText="1"/>
    </xf>
    <xf numFmtId="0" fontId="16" fillId="5" borderId="31" xfId="0" applyFont="1" applyFill="1" applyBorder="1" applyAlignment="1" applyProtection="1">
      <alignment vertical="center" wrapText="1"/>
    </xf>
    <xf numFmtId="0" fontId="69" fillId="5" borderId="31" xfId="0" applyFont="1" applyFill="1" applyBorder="1" applyAlignment="1" applyProtection="1">
      <alignment vertical="center" wrapText="1"/>
    </xf>
    <xf numFmtId="0" fontId="77" fillId="5" borderId="31" xfId="0" applyFont="1" applyFill="1" applyBorder="1" applyAlignment="1" applyProtection="1">
      <alignment horizontal="center" vertical="center" wrapText="1"/>
      <protection locked="0"/>
    </xf>
    <xf numFmtId="0" fontId="0" fillId="5" borderId="31" xfId="0" applyFill="1" applyBorder="1" applyAlignment="1">
      <alignment vertical="center" wrapText="1"/>
    </xf>
    <xf numFmtId="0" fontId="54" fillId="5" borderId="31" xfId="0" applyFont="1" applyFill="1" applyBorder="1" applyAlignment="1">
      <alignment vertical="center"/>
    </xf>
    <xf numFmtId="0" fontId="54" fillId="5" borderId="31" xfId="0" applyFont="1" applyFill="1" applyBorder="1" applyAlignment="1">
      <alignment vertical="center" wrapText="1"/>
    </xf>
    <xf numFmtId="0" fontId="64" fillId="5" borderId="64" xfId="0" applyFont="1" applyFill="1" applyBorder="1"/>
    <xf numFmtId="0" fontId="64" fillId="5" borderId="4" xfId="0" applyFont="1" applyFill="1" applyBorder="1"/>
    <xf numFmtId="0" fontId="76" fillId="5" borderId="31" xfId="0" applyFont="1" applyFill="1" applyBorder="1" applyAlignment="1">
      <alignment horizontal="center" vertical="center" wrapText="1"/>
    </xf>
    <xf numFmtId="0" fontId="54" fillId="5" borderId="55" xfId="0" applyFont="1" applyFill="1" applyBorder="1"/>
    <xf numFmtId="0" fontId="0" fillId="5" borderId="56" xfId="0" applyFill="1" applyBorder="1"/>
    <xf numFmtId="0" fontId="76" fillId="5" borderId="26" xfId="0" applyFont="1" applyFill="1" applyBorder="1" applyAlignment="1">
      <alignment vertical="center" wrapText="1"/>
    </xf>
    <xf numFmtId="0" fontId="64" fillId="16" borderId="6" xfId="0" applyFont="1" applyFill="1" applyBorder="1" applyAlignment="1">
      <alignment horizontal="center"/>
    </xf>
    <xf numFmtId="0" fontId="54" fillId="5" borderId="0" xfId="0" applyFont="1" applyFill="1"/>
    <xf numFmtId="0" fontId="0" fillId="5" borderId="61" xfId="0" applyFont="1" applyFill="1" applyBorder="1" applyAlignment="1">
      <alignment vertical="center"/>
    </xf>
    <xf numFmtId="0" fontId="0" fillId="5" borderId="0" xfId="0" applyFill="1" applyAlignment="1"/>
    <xf numFmtId="0" fontId="132" fillId="5" borderId="0" xfId="0" applyFont="1" applyFill="1" applyAlignment="1">
      <alignment horizontal="left" vertical="top"/>
    </xf>
    <xf numFmtId="0" fontId="54" fillId="23" borderId="94" xfId="0" applyFont="1" applyFill="1" applyBorder="1" applyAlignment="1" applyProtection="1">
      <alignment horizontal="center" vertical="center" wrapText="1"/>
    </xf>
    <xf numFmtId="0" fontId="75" fillId="5" borderId="31" xfId="0" applyFont="1" applyFill="1" applyBorder="1" applyAlignment="1">
      <alignment horizontal="center" vertical="center" wrapText="1"/>
    </xf>
    <xf numFmtId="0" fontId="27" fillId="5" borderId="0" xfId="0" applyFont="1" applyFill="1" applyAlignment="1" applyProtection="1">
      <alignment horizontal="right" vertical="center"/>
    </xf>
    <xf numFmtId="0" fontId="6" fillId="20" borderId="31" xfId="0" applyFont="1" applyFill="1" applyBorder="1" applyAlignment="1" applyProtection="1">
      <alignment horizontal="center" vertical="center" wrapText="1"/>
    </xf>
    <xf numFmtId="0" fontId="128" fillId="5" borderId="0" xfId="0" applyFont="1" applyFill="1" applyAlignment="1">
      <alignment horizontal="left" vertical="top"/>
    </xf>
    <xf numFmtId="0" fontId="75" fillId="5" borderId="26" xfId="0" applyFont="1" applyFill="1" applyBorder="1" applyAlignment="1">
      <alignment vertical="center" wrapText="1"/>
    </xf>
    <xf numFmtId="0" fontId="77" fillId="5" borderId="31" xfId="0" applyFont="1" applyFill="1" applyBorder="1" applyAlignment="1" applyProtection="1">
      <alignment horizontal="center" vertical="top" wrapText="1"/>
      <protection locked="0"/>
    </xf>
    <xf numFmtId="0" fontId="90" fillId="5" borderId="0" xfId="0" applyFont="1" applyFill="1" applyBorder="1" applyAlignment="1">
      <alignment vertical="top"/>
    </xf>
    <xf numFmtId="0" fontId="75" fillId="5" borderId="56" xfId="0" applyFont="1" applyFill="1" applyBorder="1" applyAlignment="1"/>
    <xf numFmtId="0" fontId="90" fillId="5" borderId="0" xfId="0" applyFont="1" applyFill="1" applyBorder="1" applyAlignment="1">
      <alignment vertical="center"/>
    </xf>
    <xf numFmtId="0" fontId="96" fillId="5" borderId="31" xfId="0" applyFont="1" applyFill="1" applyBorder="1" applyAlignment="1">
      <alignment horizontal="center" vertical="center" wrapText="1"/>
    </xf>
    <xf numFmtId="0" fontId="0" fillId="5" borderId="0" xfId="0" applyFill="1" applyBorder="1" applyAlignment="1">
      <alignment horizontal="left"/>
    </xf>
    <xf numFmtId="0" fontId="0" fillId="5" borderId="0" xfId="0" applyFill="1" applyBorder="1" applyAlignment="1">
      <alignment horizontal="left" vertical="top"/>
    </xf>
    <xf numFmtId="0" fontId="75" fillId="5" borderId="56" xfId="0" applyFont="1" applyFill="1" applyBorder="1" applyAlignment="1">
      <alignment horizontal="left"/>
    </xf>
    <xf numFmtId="0" fontId="64" fillId="5" borderId="6" xfId="0" applyFont="1" applyFill="1" applyBorder="1" applyAlignment="1">
      <alignment horizontal="left" vertical="center"/>
    </xf>
    <xf numFmtId="0" fontId="53" fillId="5" borderId="6" xfId="0" applyFont="1" applyFill="1" applyBorder="1" applyAlignment="1">
      <alignment horizontal="left" vertical="center"/>
    </xf>
    <xf numFmtId="0" fontId="81" fillId="5" borderId="0" xfId="0" applyFont="1" applyFill="1"/>
    <xf numFmtId="0" fontId="81" fillId="5" borderId="0" xfId="0" applyFont="1" applyFill="1" applyAlignment="1"/>
    <xf numFmtId="0" fontId="81" fillId="5" borderId="0" xfId="0" applyFont="1" applyFill="1" applyBorder="1"/>
    <xf numFmtId="0" fontId="81" fillId="5" borderId="0" xfId="0" applyFont="1" applyFill="1" applyBorder="1" applyAlignment="1">
      <alignment vertical="top"/>
    </xf>
    <xf numFmtId="0" fontId="94" fillId="5" borderId="0" xfId="0" applyFont="1" applyFill="1" applyAlignment="1">
      <alignment vertical="center"/>
    </xf>
    <xf numFmtId="0" fontId="94" fillId="5" borderId="0" xfId="0" applyFont="1" applyFill="1" applyAlignment="1">
      <alignment vertical="center" wrapText="1"/>
    </xf>
    <xf numFmtId="0" fontId="94" fillId="13" borderId="0" xfId="0" applyFont="1" applyFill="1" applyBorder="1" applyAlignment="1" applyProtection="1">
      <alignment vertical="center"/>
    </xf>
    <xf numFmtId="0" fontId="94" fillId="13" borderId="0" xfId="0" applyFont="1" applyFill="1" applyBorder="1" applyProtection="1"/>
    <xf numFmtId="0" fontId="94" fillId="13" borderId="0" xfId="0" applyFont="1" applyFill="1" applyBorder="1" applyAlignment="1" applyProtection="1"/>
    <xf numFmtId="0" fontId="94" fillId="13" borderId="0" xfId="0" applyFont="1" applyFill="1" applyBorder="1" applyAlignment="1" applyProtection="1">
      <alignment horizontal="center"/>
    </xf>
    <xf numFmtId="0" fontId="94" fillId="13" borderId="0" xfId="0" applyFont="1" applyFill="1" applyBorder="1" applyAlignment="1" applyProtection="1">
      <alignment horizontal="center" wrapText="1"/>
    </xf>
    <xf numFmtId="10" fontId="94" fillId="13" borderId="0" xfId="0" applyNumberFormat="1" applyFont="1" applyFill="1" applyBorder="1" applyProtection="1"/>
    <xf numFmtId="10" fontId="94" fillId="13" borderId="0" xfId="0" applyNumberFormat="1" applyFont="1" applyFill="1" applyBorder="1" applyAlignment="1" applyProtection="1">
      <alignment horizontal="center"/>
    </xf>
    <xf numFmtId="0" fontId="94" fillId="10" borderId="0" xfId="0" applyFont="1" applyFill="1"/>
    <xf numFmtId="0" fontId="94" fillId="10" borderId="0" xfId="0" applyFont="1" applyFill="1" applyBorder="1"/>
    <xf numFmtId="0" fontId="94" fillId="5" borderId="0" xfId="0" applyFont="1" applyFill="1"/>
    <xf numFmtId="0" fontId="75" fillId="5" borderId="0" xfId="0" applyFont="1" applyFill="1" applyAlignment="1" applyProtection="1">
      <alignment horizontal="right" vertical="center"/>
    </xf>
    <xf numFmtId="0" fontId="76" fillId="5" borderId="0" xfId="0" applyFont="1" applyFill="1" applyAlignment="1">
      <alignment horizontal="right" vertical="center"/>
    </xf>
    <xf numFmtId="0" fontId="0" fillId="5" borderId="22" xfId="0" applyFill="1" applyBorder="1" applyProtection="1"/>
    <xf numFmtId="0" fontId="71" fillId="20" borderId="6" xfId="0" applyFont="1" applyFill="1" applyBorder="1" applyAlignment="1" applyProtection="1">
      <alignment horizontal="left" vertical="center"/>
      <protection locked="0"/>
    </xf>
    <xf numFmtId="0" fontId="72" fillId="5" borderId="66" xfId="0" applyFont="1" applyFill="1" applyBorder="1" applyAlignment="1" applyProtection="1">
      <alignment horizontal="center" vertical="center" wrapText="1"/>
    </xf>
    <xf numFmtId="0" fontId="71" fillId="6" borderId="22" xfId="0" applyFont="1" applyFill="1" applyBorder="1" applyAlignment="1" applyProtection="1">
      <alignment horizontal="center" vertical="center"/>
      <protection locked="0"/>
    </xf>
    <xf numFmtId="0" fontId="71" fillId="6" borderId="25" xfId="0" applyFont="1" applyFill="1" applyBorder="1" applyAlignment="1" applyProtection="1">
      <alignment horizontal="center" vertical="center"/>
      <protection locked="0"/>
    </xf>
    <xf numFmtId="0" fontId="73" fillId="5" borderId="50" xfId="0" applyFont="1" applyFill="1" applyBorder="1" applyAlignment="1" applyProtection="1">
      <alignment horizontal="center" vertical="center"/>
    </xf>
    <xf numFmtId="0" fontId="75" fillId="5" borderId="16" xfId="0" applyFont="1" applyFill="1" applyBorder="1" applyAlignment="1">
      <alignment vertical="center"/>
    </xf>
    <xf numFmtId="0" fontId="0" fillId="5" borderId="59" xfId="0" applyFill="1" applyBorder="1" applyProtection="1"/>
    <xf numFmtId="0" fontId="0" fillId="5" borderId="22" xfId="0" applyFill="1" applyBorder="1" applyAlignment="1">
      <alignment horizontal="center" vertical="center" wrapText="1"/>
    </xf>
    <xf numFmtId="0" fontId="72" fillId="5" borderId="22" xfId="0" applyFont="1" applyFill="1" applyBorder="1" applyAlignment="1" applyProtection="1">
      <alignment horizontal="center" vertical="center" wrapText="1"/>
    </xf>
    <xf numFmtId="0" fontId="64" fillId="16" borderId="75" xfId="0" applyFont="1" applyFill="1" applyBorder="1" applyAlignment="1">
      <alignment horizontal="center"/>
    </xf>
    <xf numFmtId="0" fontId="64" fillId="16" borderId="38" xfId="0" applyFont="1" applyFill="1" applyBorder="1" applyAlignment="1">
      <alignment horizontal="center"/>
    </xf>
    <xf numFmtId="0" fontId="147" fillId="10" borderId="0" xfId="0" applyFont="1" applyFill="1"/>
    <xf numFmtId="0" fontId="97" fillId="10" borderId="67" xfId="0" applyFont="1" applyFill="1" applyBorder="1"/>
    <xf numFmtId="0" fontId="0" fillId="20" borderId="99" xfId="0" applyFill="1" applyBorder="1"/>
    <xf numFmtId="0" fontId="116" fillId="10" borderId="0" xfId="0" applyFont="1" applyFill="1"/>
    <xf numFmtId="0" fontId="0" fillId="5" borderId="6" xfId="0" applyFont="1" applyFill="1" applyBorder="1" applyAlignment="1">
      <alignment horizontal="left" vertical="center"/>
    </xf>
    <xf numFmtId="0" fontId="0" fillId="16" borderId="6" xfId="0" applyFont="1" applyFill="1" applyBorder="1" applyAlignment="1">
      <alignment horizontal="center"/>
    </xf>
    <xf numFmtId="0" fontId="54" fillId="5" borderId="31" xfId="0" applyFont="1" applyFill="1" applyBorder="1"/>
    <xf numFmtId="0" fontId="0" fillId="5" borderId="31" xfId="0" applyFill="1" applyBorder="1" applyAlignment="1">
      <alignment horizontal="center" vertical="center" wrapText="1"/>
    </xf>
    <xf numFmtId="0" fontId="0" fillId="5" borderId="0" xfId="0" applyFill="1" applyAlignment="1"/>
    <xf numFmtId="0" fontId="96" fillId="5" borderId="0" xfId="0" applyFont="1" applyFill="1"/>
    <xf numFmtId="0" fontId="0" fillId="5" borderId="55" xfId="0" applyFill="1" applyBorder="1"/>
    <xf numFmtId="0" fontId="0" fillId="5" borderId="56" xfId="0" applyFill="1" applyBorder="1" applyAlignment="1">
      <alignment horizontal="right"/>
    </xf>
    <xf numFmtId="0" fontId="0" fillId="5" borderId="58" xfId="0" applyFill="1" applyBorder="1"/>
    <xf numFmtId="0" fontId="0" fillId="5" borderId="59" xfId="0" applyFill="1" applyBorder="1"/>
    <xf numFmtId="0" fontId="75" fillId="5" borderId="0" xfId="0" applyFont="1" applyFill="1" applyAlignment="1">
      <alignment horizontal="left" vertical="center"/>
    </xf>
    <xf numFmtId="0" fontId="76" fillId="5" borderId="4" xfId="0" applyFont="1" applyFill="1" applyBorder="1" applyAlignment="1">
      <alignment vertical="center"/>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16" borderId="4" xfId="0" applyFill="1" applyBorder="1" applyAlignment="1">
      <alignment vertical="center"/>
    </xf>
    <xf numFmtId="0" fontId="96" fillId="5" borderId="4" xfId="0" applyFont="1" applyFill="1" applyBorder="1" applyAlignment="1">
      <alignment horizontal="left" vertical="center" wrapText="1"/>
    </xf>
    <xf numFmtId="0" fontId="0" fillId="5" borderId="4" xfId="0" applyFill="1" applyBorder="1" applyAlignment="1">
      <alignment vertical="center"/>
    </xf>
    <xf numFmtId="0" fontId="0" fillId="5" borderId="4" xfId="0" applyFill="1" applyBorder="1" applyAlignment="1">
      <alignment horizontal="center" vertical="center" wrapText="1"/>
    </xf>
    <xf numFmtId="0" fontId="0" fillId="5" borderId="8" xfId="0" applyFill="1" applyBorder="1" applyAlignment="1">
      <alignment horizontal="center" vertical="center"/>
    </xf>
    <xf numFmtId="0" fontId="0" fillId="5" borderId="8" xfId="0" applyFont="1" applyFill="1" applyBorder="1" applyAlignment="1">
      <alignment horizontal="center" vertical="center"/>
    </xf>
    <xf numFmtId="0" fontId="0" fillId="16" borderId="9" xfId="0" applyFill="1" applyBorder="1" applyAlignment="1">
      <alignment vertical="center"/>
    </xf>
    <xf numFmtId="0" fontId="0" fillId="8" borderId="9" xfId="0" applyFill="1" applyBorder="1" applyAlignment="1">
      <alignment vertical="center"/>
    </xf>
    <xf numFmtId="0" fontId="76" fillId="5" borderId="33" xfId="0" applyFont="1" applyFill="1" applyBorder="1" applyAlignment="1">
      <alignment vertical="center"/>
    </xf>
    <xf numFmtId="0" fontId="0" fillId="5" borderId="4" xfId="0" applyFont="1" applyFill="1" applyBorder="1" applyAlignment="1">
      <alignment horizontal="left" vertical="center" wrapText="1"/>
    </xf>
    <xf numFmtId="0" fontId="53" fillId="5" borderId="4" xfId="0" applyFont="1" applyFill="1" applyBorder="1" applyAlignment="1" applyProtection="1">
      <alignment horizontal="left" vertical="center" wrapText="1"/>
    </xf>
    <xf numFmtId="0" fontId="149" fillId="5" borderId="4" xfId="0" applyFont="1" applyFill="1" applyBorder="1" applyAlignment="1" applyProtection="1">
      <alignment horizontal="left" vertical="center" wrapText="1"/>
    </xf>
    <xf numFmtId="0" fontId="53" fillId="5" borderId="4" xfId="0" applyFont="1" applyFill="1" applyBorder="1" applyAlignment="1" applyProtection="1">
      <alignment horizontal="left" vertical="center" wrapText="1"/>
      <protection locked="0"/>
    </xf>
    <xf numFmtId="0" fontId="0" fillId="5" borderId="0" xfId="0" applyFill="1" applyAlignment="1">
      <alignment horizontal="center" vertical="center"/>
    </xf>
    <xf numFmtId="0" fontId="96" fillId="16" borderId="31" xfId="0" applyFont="1" applyFill="1" applyBorder="1" applyAlignment="1">
      <alignment horizontal="left" vertical="center"/>
    </xf>
    <xf numFmtId="0" fontId="141" fillId="6" borderId="6" xfId="0" applyFont="1" applyFill="1" applyBorder="1" applyAlignment="1" applyProtection="1">
      <alignment horizontal="left" vertical="center"/>
      <protection locked="0"/>
    </xf>
    <xf numFmtId="0" fontId="141" fillId="6" borderId="35" xfId="0" applyFont="1" applyFill="1" applyBorder="1" applyAlignment="1" applyProtection="1">
      <alignment horizontal="left" vertical="center"/>
      <protection locked="0"/>
    </xf>
    <xf numFmtId="0" fontId="52" fillId="5" borderId="4" xfId="0" applyFont="1" applyFill="1" applyBorder="1" applyAlignment="1">
      <alignment vertical="center" wrapText="1"/>
    </xf>
    <xf numFmtId="0" fontId="96" fillId="5" borderId="4" xfId="0" applyFont="1" applyFill="1" applyBorder="1" applyAlignment="1">
      <alignment horizontal="left" vertical="center"/>
    </xf>
    <xf numFmtId="0" fontId="53" fillId="5" borderId="4" xfId="0" applyFont="1" applyFill="1" applyBorder="1" applyAlignment="1">
      <alignment vertical="center" wrapText="1"/>
    </xf>
    <xf numFmtId="0" fontId="150" fillId="5" borderId="4" xfId="0" applyFont="1" applyFill="1" applyBorder="1" applyAlignment="1" applyProtection="1">
      <alignment horizontal="center" vertical="center" wrapText="1"/>
    </xf>
    <xf numFmtId="0" fontId="96" fillId="5" borderId="4" xfId="0" applyFont="1" applyFill="1" applyBorder="1" applyAlignment="1">
      <alignment vertical="center" wrapText="1"/>
    </xf>
    <xf numFmtId="1" fontId="150" fillId="5" borderId="4" xfId="0" applyNumberFormat="1" applyFont="1" applyFill="1" applyBorder="1" applyAlignment="1" applyProtection="1">
      <alignment horizontal="left" vertical="center" wrapText="1"/>
    </xf>
    <xf numFmtId="0" fontId="150" fillId="5" borderId="4" xfId="0" applyFont="1" applyFill="1" applyBorder="1" applyAlignment="1" applyProtection="1">
      <alignment horizontal="left" vertical="center" wrapText="1"/>
    </xf>
    <xf numFmtId="0" fontId="0" fillId="5" borderId="33" xfId="0" applyFont="1" applyFill="1" applyBorder="1" applyAlignment="1">
      <alignment horizontal="center" vertical="center"/>
    </xf>
    <xf numFmtId="0" fontId="150" fillId="5" borderId="5" xfId="0" applyFont="1" applyFill="1" applyBorder="1" applyAlignment="1" applyProtection="1">
      <alignment horizontal="left" vertical="center" wrapText="1"/>
    </xf>
    <xf numFmtId="0" fontId="0" fillId="5" borderId="5" xfId="0" applyFill="1" applyBorder="1" applyAlignment="1">
      <alignment vertical="center" wrapText="1"/>
    </xf>
    <xf numFmtId="0" fontId="150" fillId="5" borderId="9" xfId="0" applyFont="1" applyFill="1" applyBorder="1" applyAlignment="1" applyProtection="1">
      <alignment horizontal="center" vertical="center" wrapText="1"/>
    </xf>
    <xf numFmtId="0" fontId="0" fillId="5" borderId="33" xfId="0" applyFill="1" applyBorder="1" applyAlignment="1">
      <alignment horizontal="center" vertical="center"/>
    </xf>
    <xf numFmtId="0" fontId="0" fillId="16" borderId="9" xfId="0" applyFill="1" applyBorder="1" applyAlignment="1">
      <alignment horizontal="center" vertical="center"/>
    </xf>
    <xf numFmtId="0" fontId="0" fillId="8" borderId="9" xfId="0" applyFill="1" applyBorder="1" applyAlignment="1">
      <alignment horizontal="center" vertical="center"/>
    </xf>
    <xf numFmtId="0" fontId="0" fillId="8" borderId="4" xfId="0" applyFill="1" applyBorder="1" applyAlignment="1">
      <alignment horizontal="center" vertical="center"/>
    </xf>
    <xf numFmtId="0" fontId="76" fillId="5" borderId="33" xfId="0" applyFont="1" applyFill="1" applyBorder="1" applyAlignment="1">
      <alignment horizontal="center" vertical="center" wrapText="1"/>
    </xf>
    <xf numFmtId="0" fontId="0" fillId="5" borderId="47" xfId="0" applyFill="1" applyBorder="1" applyAlignment="1">
      <alignment horizontal="center" vertical="center"/>
    </xf>
    <xf numFmtId="0" fontId="0" fillId="5" borderId="47" xfId="0" applyFill="1" applyBorder="1" applyAlignment="1"/>
    <xf numFmtId="0" fontId="0" fillId="5" borderId="5" xfId="0" applyFill="1" applyBorder="1"/>
    <xf numFmtId="0" fontId="0" fillId="5" borderId="5" xfId="0" applyFont="1" applyFill="1" applyBorder="1" applyAlignment="1">
      <alignment horizontal="center" vertical="center"/>
    </xf>
    <xf numFmtId="0" fontId="0" fillId="5" borderId="90" xfId="0" applyFill="1" applyBorder="1" applyAlignment="1">
      <alignment vertical="center" wrapText="1"/>
    </xf>
    <xf numFmtId="0" fontId="0" fillId="5" borderId="34" xfId="0" applyFill="1" applyBorder="1"/>
    <xf numFmtId="0" fontId="53" fillId="26" borderId="34" xfId="0" applyFont="1" applyFill="1" applyBorder="1"/>
    <xf numFmtId="0" fontId="53" fillId="26" borderId="58" xfId="0" applyFont="1" applyFill="1" applyBorder="1"/>
    <xf numFmtId="0" fontId="54" fillId="5" borderId="0" xfId="0" applyFont="1" applyFill="1" applyBorder="1" applyAlignment="1">
      <alignment horizontal="left"/>
    </xf>
    <xf numFmtId="0" fontId="53" fillId="26" borderId="55" xfId="0" applyFont="1" applyFill="1" applyBorder="1"/>
    <xf numFmtId="0" fontId="53" fillId="26" borderId="56" xfId="0" applyFont="1" applyFill="1" applyBorder="1"/>
    <xf numFmtId="0" fontId="53" fillId="26" borderId="0" xfId="0" applyFont="1" applyFill="1" applyBorder="1"/>
    <xf numFmtId="169" fontId="0" fillId="5" borderId="0" xfId="0" applyNumberFormat="1" applyFill="1" applyAlignment="1">
      <alignment horizontal="center"/>
    </xf>
    <xf numFmtId="11" fontId="0" fillId="5" borderId="0" xfId="0" applyNumberFormat="1" applyFill="1"/>
    <xf numFmtId="0" fontId="0" fillId="25" borderId="55" xfId="0" applyFill="1" applyBorder="1" applyAlignment="1">
      <alignment horizontal="center"/>
    </xf>
    <xf numFmtId="0" fontId="0" fillId="25" borderId="56" xfId="0" applyFill="1" applyBorder="1" applyAlignment="1">
      <alignment horizontal="center"/>
    </xf>
    <xf numFmtId="0" fontId="0" fillId="25" borderId="57" xfId="0" applyFill="1" applyBorder="1" applyAlignment="1">
      <alignment horizontal="center"/>
    </xf>
    <xf numFmtId="0" fontId="0" fillId="25" borderId="34" xfId="0" applyFill="1" applyBorder="1" applyAlignment="1">
      <alignment horizontal="center"/>
    </xf>
    <xf numFmtId="0" fontId="0" fillId="25" borderId="0" xfId="0" applyFill="1" applyBorder="1" applyAlignment="1">
      <alignment horizontal="center"/>
    </xf>
    <xf numFmtId="0" fontId="53" fillId="25" borderId="0" xfId="0" applyFont="1" applyFill="1" applyBorder="1" applyAlignment="1">
      <alignment horizontal="center"/>
    </xf>
    <xf numFmtId="0" fontId="0" fillId="25" borderId="53" xfId="0" applyFill="1" applyBorder="1" applyAlignment="1">
      <alignment horizontal="center"/>
    </xf>
    <xf numFmtId="0" fontId="0" fillId="5" borderId="63" xfId="0" applyFill="1" applyBorder="1" applyAlignment="1">
      <alignment horizontal="center"/>
    </xf>
    <xf numFmtId="0" fontId="0" fillId="5" borderId="36" xfId="0" applyFill="1" applyBorder="1" applyAlignment="1">
      <alignment horizontal="center"/>
    </xf>
    <xf numFmtId="0" fontId="0" fillId="5" borderId="11" xfId="0" applyFill="1" applyBorder="1" applyAlignment="1">
      <alignment horizontal="center"/>
    </xf>
    <xf numFmtId="0" fontId="0" fillId="5" borderId="52" xfId="0" applyFill="1" applyBorder="1" applyAlignment="1">
      <alignment horizontal="center"/>
    </xf>
    <xf numFmtId="0" fontId="0" fillId="5" borderId="1" xfId="0" applyFill="1" applyBorder="1" applyAlignment="1">
      <alignment horizontal="center"/>
    </xf>
    <xf numFmtId="168" fontId="0" fillId="5" borderId="0" xfId="0" applyNumberFormat="1" applyFill="1" applyBorder="1" applyAlignment="1">
      <alignment horizontal="center"/>
    </xf>
    <xf numFmtId="168" fontId="0" fillId="5" borderId="1" xfId="0" applyNumberFormat="1" applyFill="1" applyBorder="1" applyAlignment="1">
      <alignment horizontal="center"/>
    </xf>
    <xf numFmtId="3" fontId="0" fillId="5" borderId="36" xfId="0" applyNumberFormat="1" applyFill="1" applyBorder="1" applyAlignment="1">
      <alignment horizontal="center"/>
    </xf>
    <xf numFmtId="168" fontId="0" fillId="5" borderId="100" xfId="1" applyNumberFormat="1" applyFont="1" applyFill="1" applyBorder="1" applyAlignment="1">
      <alignment horizontal="center"/>
    </xf>
    <xf numFmtId="168" fontId="0" fillId="5" borderId="101" xfId="1" applyNumberFormat="1" applyFont="1" applyFill="1" applyBorder="1" applyAlignment="1">
      <alignment horizontal="center"/>
    </xf>
    <xf numFmtId="0" fontId="0" fillId="5" borderId="47" xfId="0" applyFont="1" applyFill="1" applyBorder="1" applyAlignment="1">
      <alignment horizontal="center" vertical="center"/>
    </xf>
    <xf numFmtId="0" fontId="0" fillId="16" borderId="31" xfId="0" applyFont="1" applyFill="1" applyBorder="1" applyAlignment="1">
      <alignment vertical="center" wrapText="1"/>
    </xf>
    <xf numFmtId="0" fontId="94" fillId="13" borderId="34" xfId="0" applyFont="1" applyFill="1" applyBorder="1" applyAlignment="1" applyProtection="1">
      <alignment vertical="center"/>
    </xf>
    <xf numFmtId="0" fontId="108" fillId="14" borderId="34" xfId="0" applyFont="1" applyFill="1" applyBorder="1" applyAlignment="1" applyProtection="1"/>
    <xf numFmtId="0" fontId="153" fillId="13" borderId="0" xfId="0" applyFont="1" applyFill="1" applyBorder="1" applyProtection="1"/>
    <xf numFmtId="0" fontId="153" fillId="5" borderId="0" xfId="0" applyFont="1" applyFill="1" applyBorder="1" applyAlignment="1">
      <alignment vertical="center"/>
    </xf>
    <xf numFmtId="0" fontId="73" fillId="9" borderId="3" xfId="0" applyFont="1" applyFill="1" applyBorder="1" applyAlignment="1" applyProtection="1">
      <alignment vertical="center"/>
    </xf>
    <xf numFmtId="0" fontId="154" fillId="9" borderId="10" xfId="0" applyFont="1" applyFill="1" applyBorder="1" applyAlignment="1" applyProtection="1">
      <alignment vertical="top" wrapText="1"/>
    </xf>
    <xf numFmtId="0" fontId="73" fillId="9" borderId="4" xfId="0" applyFont="1" applyFill="1" applyBorder="1" applyAlignment="1" applyProtection="1">
      <alignment horizontal="center" vertical="center"/>
    </xf>
    <xf numFmtId="0" fontId="111" fillId="9" borderId="33" xfId="0" applyFont="1" applyFill="1" applyBorder="1" applyAlignment="1" applyProtection="1">
      <alignment horizontal="center" vertical="center" wrapText="1"/>
    </xf>
    <xf numFmtId="0" fontId="73" fillId="9" borderId="33" xfId="0" applyFont="1" applyFill="1" applyBorder="1" applyAlignment="1" applyProtection="1">
      <alignment horizontal="center" vertical="center" wrapText="1"/>
    </xf>
    <xf numFmtId="0" fontId="6" fillId="2" borderId="22" xfId="4" applyFill="1" applyBorder="1"/>
    <xf numFmtId="0" fontId="56" fillId="5" borderId="4" xfId="0" applyFont="1" applyFill="1" applyBorder="1"/>
    <xf numFmtId="0" fontId="114" fillId="27" borderId="12" xfId="0" applyFont="1" applyFill="1" applyBorder="1" applyAlignment="1">
      <alignment horizontal="center"/>
    </xf>
    <xf numFmtId="0" fontId="0" fillId="27" borderId="24" xfId="0" applyNumberFormat="1" applyFill="1" applyBorder="1" applyAlignment="1" applyProtection="1">
      <alignment horizontal="center"/>
      <protection locked="0"/>
    </xf>
    <xf numFmtId="0" fontId="67" fillId="27" borderId="24" xfId="0" applyNumberFormat="1" applyFont="1" applyFill="1" applyBorder="1" applyAlignment="1">
      <alignment horizontal="center"/>
    </xf>
    <xf numFmtId="49" fontId="0" fillId="27" borderId="24" xfId="0" applyNumberFormat="1" applyFill="1" applyBorder="1" applyAlignment="1">
      <alignment horizontal="center"/>
    </xf>
    <xf numFmtId="0" fontId="92" fillId="9" borderId="35" xfId="0" applyFont="1" applyFill="1" applyBorder="1" applyProtection="1"/>
    <xf numFmtId="0" fontId="94" fillId="13" borderId="20" xfId="0" applyFont="1" applyFill="1" applyBorder="1" applyProtection="1"/>
    <xf numFmtId="0" fontId="108" fillId="14" borderId="20" xfId="0" applyFont="1" applyFill="1" applyBorder="1" applyAlignment="1" applyProtection="1"/>
    <xf numFmtId="0" fontId="94" fillId="13" borderId="20" xfId="0" applyFont="1" applyFill="1" applyBorder="1" applyAlignment="1" applyProtection="1">
      <alignment horizontal="center"/>
    </xf>
    <xf numFmtId="0" fontId="0" fillId="5" borderId="21" xfId="0" applyFill="1" applyBorder="1" applyAlignment="1">
      <alignment vertical="top"/>
    </xf>
    <xf numFmtId="0" fontId="92" fillId="11" borderId="39" xfId="0" applyFont="1" applyFill="1" applyBorder="1" applyAlignment="1" applyProtection="1">
      <alignment horizontal="left"/>
    </xf>
    <xf numFmtId="0" fontId="73" fillId="9" borderId="8" xfId="0" applyFont="1" applyFill="1" applyBorder="1" applyAlignment="1" applyProtection="1">
      <alignment horizontal="center" vertical="center"/>
    </xf>
    <xf numFmtId="0" fontId="110" fillId="9" borderId="87" xfId="0" applyFont="1" applyFill="1" applyBorder="1" applyAlignment="1" applyProtection="1">
      <alignment horizontal="center" vertical="center" wrapText="1"/>
    </xf>
    <xf numFmtId="0" fontId="73" fillId="9" borderId="3" xfId="0" applyFont="1" applyFill="1" applyBorder="1" applyAlignment="1" applyProtection="1">
      <alignment horizontal="center" vertical="center"/>
    </xf>
    <xf numFmtId="0" fontId="73" fillId="9" borderId="8" xfId="0" applyFont="1" applyFill="1" applyBorder="1" applyAlignment="1" applyProtection="1">
      <alignment vertical="center"/>
    </xf>
    <xf numFmtId="0" fontId="113" fillId="11" borderId="16" xfId="0" applyFont="1" applyFill="1" applyBorder="1" applyAlignment="1" applyProtection="1">
      <alignment vertical="center"/>
    </xf>
    <xf numFmtId="0" fontId="52" fillId="9" borderId="3" xfId="0" applyFont="1" applyFill="1" applyBorder="1"/>
    <xf numFmtId="0" fontId="78" fillId="9" borderId="33" xfId="0" applyFont="1" applyFill="1" applyBorder="1" applyAlignment="1" applyProtection="1">
      <alignment horizontal="center" vertical="center" wrapText="1"/>
    </xf>
    <xf numFmtId="0" fontId="0" fillId="5" borderId="9" xfId="0" applyFill="1" applyBorder="1" applyAlignment="1">
      <alignment vertical="top"/>
    </xf>
    <xf numFmtId="0" fontId="0" fillId="5" borderId="13" xfId="0" applyFill="1" applyBorder="1" applyAlignment="1">
      <alignment vertical="top"/>
    </xf>
    <xf numFmtId="0" fontId="0" fillId="5" borderId="25" xfId="0" applyFill="1" applyBorder="1" applyAlignment="1">
      <alignment vertical="top"/>
    </xf>
    <xf numFmtId="0" fontId="83" fillId="9" borderId="20" xfId="0" applyFont="1" applyFill="1" applyBorder="1" applyAlignment="1" applyProtection="1">
      <alignment vertical="center"/>
    </xf>
    <xf numFmtId="0" fontId="110" fillId="9" borderId="4" xfId="0" applyFont="1" applyFill="1" applyBorder="1" applyAlignment="1">
      <alignment horizontal="center" vertical="center"/>
    </xf>
    <xf numFmtId="0" fontId="111" fillId="9" borderId="4" xfId="0" applyFont="1" applyFill="1" applyBorder="1" applyAlignment="1">
      <alignment horizontal="center" vertical="center"/>
    </xf>
    <xf numFmtId="0" fontId="110" fillId="9" borderId="4" xfId="0" applyFont="1" applyFill="1" applyBorder="1" applyAlignment="1" applyProtection="1">
      <alignment horizontal="center" vertical="center"/>
    </xf>
    <xf numFmtId="165" fontId="111" fillId="9" borderId="4" xfId="0" applyNumberFormat="1" applyFont="1" applyFill="1" applyBorder="1" applyAlignment="1" applyProtection="1">
      <alignment vertical="center"/>
    </xf>
    <xf numFmtId="10" fontId="111" fillId="9" borderId="8" xfId="0" applyNumberFormat="1" applyFont="1" applyFill="1" applyBorder="1" applyAlignment="1" applyProtection="1">
      <alignment horizontal="center" vertical="center"/>
    </xf>
    <xf numFmtId="10" fontId="110" fillId="9" borderId="8" xfId="0" applyNumberFormat="1" applyFont="1" applyFill="1" applyBorder="1" applyAlignment="1" applyProtection="1">
      <alignment horizontal="center" vertical="center"/>
    </xf>
    <xf numFmtId="10" fontId="73" fillId="9" borderId="8" xfId="0" applyNumberFormat="1" applyFont="1" applyFill="1" applyBorder="1" applyAlignment="1" applyProtection="1">
      <alignment horizontal="center" vertical="center"/>
    </xf>
    <xf numFmtId="0" fontId="73" fillId="9" borderId="40" xfId="0" applyFont="1" applyFill="1" applyBorder="1" applyAlignment="1" applyProtection="1">
      <alignment horizontal="center" vertical="center"/>
    </xf>
    <xf numFmtId="10" fontId="73" fillId="9" borderId="4" xfId="0" applyNumberFormat="1" applyFont="1" applyFill="1" applyBorder="1" applyAlignment="1" applyProtection="1">
      <alignment vertical="center"/>
    </xf>
    <xf numFmtId="10" fontId="73" fillId="9" borderId="4" xfId="0" applyNumberFormat="1" applyFont="1" applyFill="1" applyBorder="1" applyAlignment="1" applyProtection="1">
      <alignment horizontal="center" vertical="center"/>
    </xf>
    <xf numFmtId="0" fontId="73" fillId="9" borderId="2" xfId="0" applyFont="1" applyFill="1" applyBorder="1" applyAlignment="1" applyProtection="1">
      <alignment horizontal="center" vertical="center"/>
    </xf>
    <xf numFmtId="0" fontId="110" fillId="9" borderId="3" xfId="0" applyFont="1" applyFill="1" applyBorder="1" applyAlignment="1" applyProtection="1">
      <alignment horizontal="center" vertical="center" wrapText="1"/>
    </xf>
    <xf numFmtId="0" fontId="78" fillId="9" borderId="4" xfId="0" applyFont="1" applyFill="1" applyBorder="1" applyAlignment="1" applyProtection="1">
      <alignment vertical="center"/>
    </xf>
    <xf numFmtId="0" fontId="156" fillId="9" borderId="20" xfId="0" applyFont="1" applyFill="1" applyBorder="1" applyAlignment="1" applyProtection="1">
      <alignment vertical="center" wrapText="1"/>
    </xf>
    <xf numFmtId="0" fontId="79" fillId="9" borderId="16" xfId="0" applyFont="1" applyFill="1" applyBorder="1" applyAlignment="1" applyProtection="1">
      <alignment horizontal="left" wrapText="1"/>
    </xf>
    <xf numFmtId="0" fontId="155" fillId="11" borderId="16" xfId="0" applyFont="1" applyFill="1" applyBorder="1" applyAlignment="1" applyProtection="1">
      <alignment horizontal="center" vertical="center"/>
    </xf>
    <xf numFmtId="0" fontId="94" fillId="11" borderId="56" xfId="0" applyFont="1" applyFill="1" applyBorder="1" applyProtection="1"/>
    <xf numFmtId="0" fontId="94" fillId="11" borderId="56" xfId="0" applyFont="1" applyFill="1" applyBorder="1" applyAlignment="1" applyProtection="1">
      <alignment horizontal="center"/>
    </xf>
    <xf numFmtId="0" fontId="0" fillId="11" borderId="56" xfId="0" applyFill="1" applyBorder="1" applyAlignment="1">
      <alignment horizontal="center"/>
    </xf>
    <xf numFmtId="0" fontId="94" fillId="11" borderId="56" xfId="0" applyFont="1" applyFill="1" applyBorder="1" applyAlignment="1" applyProtection="1">
      <alignment horizontal="center" vertical="center"/>
    </xf>
    <xf numFmtId="0" fontId="94" fillId="11" borderId="57" xfId="0" applyFont="1" applyFill="1" applyBorder="1" applyProtection="1"/>
    <xf numFmtId="0" fontId="153" fillId="13" borderId="0" xfId="0" applyFont="1" applyFill="1" applyBorder="1" applyAlignment="1" applyProtection="1">
      <alignment vertical="center"/>
    </xf>
    <xf numFmtId="0" fontId="0" fillId="11" borderId="0" xfId="0" applyFill="1" applyBorder="1" applyProtection="1"/>
    <xf numFmtId="0" fontId="93" fillId="5" borderId="0" xfId="0" applyFont="1" applyFill="1" applyAlignment="1">
      <alignment horizontal="left" vertical="center"/>
    </xf>
    <xf numFmtId="0" fontId="76" fillId="5" borderId="0" xfId="0" applyFont="1" applyFill="1" applyBorder="1" applyAlignment="1">
      <alignment horizontal="center" vertical="center" wrapText="1"/>
    </xf>
    <xf numFmtId="0" fontId="54" fillId="9" borderId="20" xfId="0" applyFont="1" applyFill="1" applyBorder="1" applyAlignment="1" applyProtection="1">
      <alignment wrapText="1"/>
    </xf>
    <xf numFmtId="0" fontId="71" fillId="18" borderId="4" xfId="0" applyFont="1" applyFill="1" applyBorder="1" applyAlignment="1" applyProtection="1">
      <alignment horizontal="center" vertical="center"/>
    </xf>
    <xf numFmtId="0" fontId="87" fillId="9" borderId="4" xfId="0" applyFont="1" applyFill="1" applyBorder="1" applyAlignment="1" applyProtection="1">
      <alignment vertical="center"/>
    </xf>
    <xf numFmtId="0" fontId="0" fillId="9" borderId="4" xfId="0" applyFill="1" applyBorder="1"/>
    <xf numFmtId="0" fontId="75" fillId="9" borderId="16" xfId="0" applyFont="1" applyFill="1" applyBorder="1" applyAlignment="1" applyProtection="1"/>
    <xf numFmtId="0" fontId="116" fillId="9" borderId="3" xfId="0" applyFont="1" applyFill="1" applyBorder="1" applyAlignment="1" applyProtection="1">
      <alignment vertical="center" wrapText="1"/>
    </xf>
    <xf numFmtId="0" fontId="98" fillId="11" borderId="0" xfId="0" applyFont="1" applyFill="1" applyBorder="1" applyProtection="1"/>
    <xf numFmtId="0" fontId="98" fillId="0" borderId="0" xfId="0" applyFont="1" applyFill="1" applyBorder="1" applyProtection="1"/>
    <xf numFmtId="0" fontId="76" fillId="11" borderId="0" xfId="0" applyFont="1" applyFill="1" applyBorder="1" applyAlignment="1">
      <alignment horizontal="center" vertical="center" wrapText="1"/>
    </xf>
    <xf numFmtId="0" fontId="157" fillId="13" borderId="0" xfId="0" applyFont="1" applyFill="1" applyBorder="1" applyAlignment="1" applyProtection="1">
      <alignment vertical="center"/>
    </xf>
    <xf numFmtId="0" fontId="157" fillId="5" borderId="0" xfId="0" applyFont="1" applyFill="1" applyBorder="1" applyAlignment="1">
      <alignment vertical="center"/>
    </xf>
    <xf numFmtId="0" fontId="54" fillId="28" borderId="26" xfId="0" applyFont="1" applyFill="1" applyBorder="1"/>
    <xf numFmtId="0" fontId="0" fillId="28" borderId="27" xfId="0" applyFill="1" applyBorder="1"/>
    <xf numFmtId="0" fontId="0" fillId="28" borderId="50" xfId="0" applyFill="1" applyBorder="1"/>
    <xf numFmtId="0" fontId="111" fillId="9" borderId="33" xfId="0" applyFont="1" applyFill="1" applyBorder="1" applyAlignment="1" applyProtection="1">
      <alignment vertical="center" wrapText="1"/>
    </xf>
    <xf numFmtId="0" fontId="112" fillId="9" borderId="8" xfId="0" applyFont="1" applyFill="1" applyBorder="1" applyAlignment="1" applyProtection="1">
      <alignment vertical="center" wrapText="1"/>
    </xf>
    <xf numFmtId="0" fontId="158" fillId="13" borderId="0" xfId="0" applyFont="1" applyFill="1" applyBorder="1" applyAlignment="1" applyProtection="1">
      <alignment vertical="center"/>
    </xf>
    <xf numFmtId="0" fontId="158" fillId="5" borderId="0" xfId="0" applyFont="1" applyFill="1" applyBorder="1" applyAlignment="1">
      <alignment vertical="center"/>
    </xf>
    <xf numFmtId="0" fontId="75" fillId="5" borderId="0" xfId="0" applyFont="1" applyFill="1" applyBorder="1" applyAlignment="1" applyProtection="1">
      <alignment horizontal="right" vertical="center"/>
    </xf>
    <xf numFmtId="0" fontId="73" fillId="9" borderId="0" xfId="0" applyFont="1" applyFill="1" applyBorder="1" applyAlignment="1" applyProtection="1">
      <alignment horizontal="right" vertical="center"/>
    </xf>
    <xf numFmtId="0" fontId="0" fillId="9" borderId="0" xfId="0" applyFill="1" applyBorder="1" applyAlignment="1">
      <alignment horizontal="right"/>
    </xf>
    <xf numFmtId="167" fontId="52" fillId="9" borderId="0" xfId="0" applyNumberFormat="1" applyFont="1" applyFill="1" applyBorder="1" applyAlignment="1" applyProtection="1">
      <alignment horizontal="center"/>
    </xf>
    <xf numFmtId="167" fontId="52" fillId="9" borderId="59" xfId="0" applyNumberFormat="1" applyFont="1" applyFill="1" applyBorder="1" applyAlignment="1" applyProtection="1">
      <alignment horizontal="center"/>
    </xf>
    <xf numFmtId="0" fontId="118" fillId="9" borderId="0" xfId="0" applyFont="1" applyFill="1" applyBorder="1" applyAlignment="1">
      <alignment horizontal="center"/>
    </xf>
    <xf numFmtId="0" fontId="162" fillId="29" borderId="31" xfId="0" applyFont="1" applyFill="1" applyBorder="1" applyAlignment="1" applyProtection="1">
      <alignment wrapText="1"/>
    </xf>
    <xf numFmtId="164" fontId="111" fillId="9" borderId="8" xfId="0" applyNumberFormat="1" applyFont="1" applyFill="1" applyBorder="1" applyAlignment="1" applyProtection="1">
      <alignment horizontal="center" vertical="center" wrapText="1"/>
    </xf>
    <xf numFmtId="0" fontId="76" fillId="5" borderId="33" xfId="0" applyFont="1" applyFill="1" applyBorder="1" applyAlignment="1">
      <alignment horizontal="left"/>
    </xf>
    <xf numFmtId="0" fontId="164" fillId="9" borderId="0" xfId="0" applyFont="1" applyFill="1" applyBorder="1" applyAlignment="1" applyProtection="1">
      <alignment horizontal="left"/>
    </xf>
    <xf numFmtId="0" fontId="52" fillId="11" borderId="31" xfId="0" applyFont="1" applyFill="1" applyBorder="1" applyAlignment="1" applyProtection="1">
      <alignment horizontal="center" vertical="center"/>
    </xf>
    <xf numFmtId="0" fontId="162" fillId="29" borderId="31" xfId="0" applyFont="1" applyFill="1" applyBorder="1" applyAlignment="1" applyProtection="1">
      <alignment horizontal="center" wrapText="1"/>
    </xf>
    <xf numFmtId="167" fontId="52" fillId="9" borderId="4" xfId="0" applyNumberFormat="1" applyFont="1" applyFill="1" applyBorder="1" applyAlignment="1" applyProtection="1">
      <alignment horizontal="center"/>
    </xf>
    <xf numFmtId="0" fontId="52" fillId="9" borderId="4" xfId="0" applyFont="1" applyFill="1" applyBorder="1" applyAlignment="1" applyProtection="1">
      <alignment horizontal="center"/>
    </xf>
    <xf numFmtId="0" fontId="0" fillId="9" borderId="4" xfId="0" applyFont="1" applyFill="1" applyBorder="1" applyAlignment="1" applyProtection="1">
      <alignment horizontal="center"/>
    </xf>
    <xf numFmtId="0" fontId="73" fillId="9" borderId="51" xfId="0" applyFont="1" applyFill="1" applyBorder="1" applyAlignment="1" applyProtection="1">
      <alignment horizontal="center" vertical="center"/>
    </xf>
    <xf numFmtId="0" fontId="73" fillId="9" borderId="5" xfId="0" applyFont="1" applyFill="1" applyBorder="1" applyAlignment="1" applyProtection="1">
      <alignment horizontal="center" vertical="center"/>
    </xf>
    <xf numFmtId="0" fontId="0" fillId="12" borderId="0" xfId="0" applyFill="1" applyBorder="1" applyAlignment="1" applyProtection="1">
      <alignment horizontal="center"/>
    </xf>
    <xf numFmtId="0" fontId="158" fillId="9" borderId="0" xfId="0" applyFont="1" applyFill="1" applyBorder="1" applyAlignment="1" applyProtection="1">
      <alignment vertical="center"/>
    </xf>
    <xf numFmtId="0" fontId="158" fillId="9" borderId="0" xfId="0" applyFont="1" applyFill="1" applyBorder="1" applyAlignment="1">
      <alignment vertical="center"/>
    </xf>
    <xf numFmtId="0" fontId="0" fillId="9" borderId="0" xfId="0" applyFill="1"/>
    <xf numFmtId="0" fontId="0" fillId="9" borderId="0" xfId="0" applyFill="1" applyAlignment="1">
      <alignment horizontal="center"/>
    </xf>
    <xf numFmtId="0" fontId="54" fillId="9" borderId="16" xfId="0" applyFont="1" applyFill="1" applyBorder="1" applyAlignment="1" applyProtection="1">
      <alignment wrapText="1"/>
    </xf>
    <xf numFmtId="0" fontId="111" fillId="9" borderId="3" xfId="0" applyFont="1" applyFill="1" applyBorder="1" applyAlignment="1" applyProtection="1">
      <alignment vertical="center" wrapText="1"/>
    </xf>
    <xf numFmtId="0" fontId="71" fillId="9" borderId="3" xfId="0" applyFont="1" applyFill="1" applyBorder="1" applyAlignment="1" applyProtection="1">
      <alignment horizontal="center" vertical="center"/>
    </xf>
    <xf numFmtId="0" fontId="0" fillId="5" borderId="61" xfId="0" applyFill="1" applyBorder="1" applyAlignment="1">
      <alignment vertical="center"/>
    </xf>
    <xf numFmtId="0" fontId="142" fillId="0" borderId="0" xfId="0" applyFont="1" applyAlignment="1">
      <alignment vertical="center"/>
    </xf>
    <xf numFmtId="2" fontId="52" fillId="9" borderId="20" xfId="0" applyNumberFormat="1" applyFont="1" applyFill="1" applyBorder="1" applyAlignment="1" applyProtection="1">
      <alignment horizontal="left"/>
    </xf>
    <xf numFmtId="2" fontId="164" fillId="11" borderId="0" xfId="0" applyNumberFormat="1" applyFont="1" applyFill="1" applyBorder="1" applyAlignment="1" applyProtection="1">
      <alignment horizontal="left" vertical="center"/>
    </xf>
    <xf numFmtId="2" fontId="0" fillId="11" borderId="0" xfId="0" applyNumberFormat="1" applyFill="1" applyBorder="1" applyAlignment="1">
      <alignment horizontal="center"/>
    </xf>
    <xf numFmtId="0" fontId="158" fillId="13" borderId="0" xfId="0" applyFont="1" applyFill="1" applyBorder="1" applyAlignment="1" applyProtection="1">
      <alignment horizontal="center" vertical="center"/>
    </xf>
    <xf numFmtId="164" fontId="164" fillId="11" borderId="0" xfId="0" applyNumberFormat="1" applyFont="1" applyFill="1" applyBorder="1" applyProtection="1"/>
    <xf numFmtId="0" fontId="158" fillId="5" borderId="0" xfId="0" applyFont="1" applyFill="1" applyBorder="1" applyAlignment="1">
      <alignment horizontal="center" vertical="center"/>
    </xf>
    <xf numFmtId="0" fontId="6" fillId="20" borderId="31" xfId="0" applyFont="1" applyFill="1" applyBorder="1" applyAlignment="1" applyProtection="1">
      <alignment horizontal="center" vertical="center" wrapText="1"/>
    </xf>
    <xf numFmtId="0" fontId="0" fillId="20" borderId="72" xfId="0" applyFill="1" applyBorder="1"/>
    <xf numFmtId="0" fontId="69" fillId="7" borderId="88" xfId="0" applyFont="1" applyFill="1" applyBorder="1" applyAlignment="1" applyProtection="1">
      <alignment vertical="center" wrapText="1"/>
    </xf>
    <xf numFmtId="0" fontId="54" fillId="7" borderId="88" xfId="0" applyFont="1" applyFill="1" applyBorder="1" applyAlignment="1">
      <alignment vertical="center"/>
    </xf>
    <xf numFmtId="0" fontId="0" fillId="5" borderId="4" xfId="0" applyFill="1" applyBorder="1" applyAlignment="1">
      <alignment horizontal="left" vertical="center"/>
    </xf>
    <xf numFmtId="0" fontId="0" fillId="5" borderId="4" xfId="0" applyFont="1" applyFill="1" applyBorder="1" applyAlignment="1">
      <alignment horizontal="center" vertical="center"/>
    </xf>
    <xf numFmtId="0" fontId="71" fillId="5" borderId="4" xfId="0" applyFont="1" applyFill="1" applyBorder="1" applyAlignment="1" applyProtection="1">
      <alignment horizontal="left" vertical="center" wrapText="1"/>
    </xf>
    <xf numFmtId="0" fontId="0" fillId="8" borderId="4" xfId="0" applyFill="1" applyBorder="1" applyAlignment="1">
      <alignment vertical="center" wrapText="1"/>
    </xf>
    <xf numFmtId="0" fontId="96" fillId="5" borderId="25" xfId="0" applyFont="1" applyFill="1" applyBorder="1" applyAlignment="1">
      <alignment horizontal="left" vertical="center"/>
    </xf>
    <xf numFmtId="0" fontId="53" fillId="26" borderId="0" xfId="0" applyFont="1" applyFill="1" applyBorder="1" applyAlignment="1">
      <alignment vertical="center"/>
    </xf>
    <xf numFmtId="0" fontId="0" fillId="5" borderId="52" xfId="0" applyFont="1" applyFill="1" applyBorder="1" applyAlignment="1">
      <alignment horizontal="center" vertical="center"/>
    </xf>
    <xf numFmtId="3" fontId="0" fillId="5" borderId="0" xfId="0" applyNumberFormat="1" applyFont="1" applyFill="1" applyBorder="1" applyAlignment="1">
      <alignment horizontal="center" vertical="center"/>
    </xf>
    <xf numFmtId="168" fontId="0" fillId="5" borderId="0" xfId="0" applyNumberFormat="1" applyFont="1" applyFill="1" applyBorder="1" applyAlignment="1">
      <alignment horizontal="center" vertical="center"/>
    </xf>
    <xf numFmtId="0" fontId="0" fillId="5" borderId="10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1" xfId="0" applyFont="1" applyFill="1" applyBorder="1" applyAlignment="1">
      <alignment horizontal="center" vertical="center"/>
    </xf>
    <xf numFmtId="0" fontId="53" fillId="26" borderId="59" xfId="0" applyFont="1" applyFill="1" applyBorder="1" applyAlignment="1">
      <alignment vertical="center"/>
    </xf>
    <xf numFmtId="0" fontId="0" fillId="5" borderId="6" xfId="0" applyFont="1" applyFill="1" applyBorder="1" applyAlignment="1">
      <alignment horizontal="center" vertical="center"/>
    </xf>
    <xf numFmtId="0" fontId="0" fillId="5" borderId="22" xfId="0" applyFont="1" applyFill="1" applyBorder="1" applyAlignment="1">
      <alignment horizontal="center" vertical="center"/>
    </xf>
    <xf numFmtId="3" fontId="0" fillId="5" borderId="22" xfId="0" applyNumberFormat="1" applyFont="1" applyFill="1" applyBorder="1" applyAlignment="1">
      <alignment horizontal="center" vertical="center"/>
    </xf>
    <xf numFmtId="0" fontId="0" fillId="5" borderId="102" xfId="0" applyFont="1" applyFill="1" applyBorder="1" applyAlignment="1">
      <alignment horizontal="center" vertical="center"/>
    </xf>
    <xf numFmtId="0" fontId="0" fillId="5" borderId="7" xfId="0" applyFont="1"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wrapText="1"/>
    </xf>
    <xf numFmtId="0" fontId="56" fillId="5" borderId="0" xfId="0" applyFont="1" applyFill="1" applyAlignment="1">
      <alignment vertical="top"/>
    </xf>
    <xf numFmtId="0" fontId="0" fillId="5" borderId="27" xfId="0" applyFill="1" applyBorder="1" applyAlignment="1">
      <alignment vertical="center" wrapText="1"/>
    </xf>
    <xf numFmtId="0" fontId="56" fillId="5" borderId="0" xfId="0" applyFont="1" applyFill="1" applyAlignment="1">
      <alignment horizontal="left" vertical="top"/>
    </xf>
    <xf numFmtId="0" fontId="52" fillId="0" borderId="41" xfId="0" applyFont="1" applyBorder="1" applyAlignment="1">
      <alignment horizontal="center" vertical="center" wrapText="1"/>
    </xf>
    <xf numFmtId="0" fontId="52" fillId="0" borderId="31" xfId="0" applyFont="1" applyBorder="1" applyAlignment="1">
      <alignment horizontal="center" vertical="center" wrapText="1"/>
    </xf>
    <xf numFmtId="1" fontId="72" fillId="5" borderId="33" xfId="0" applyNumberFormat="1" applyFont="1" applyFill="1" applyBorder="1" applyAlignment="1" applyProtection="1">
      <alignment horizontal="left" vertical="center" wrapText="1"/>
    </xf>
    <xf numFmtId="0" fontId="0" fillId="5" borderId="0" xfId="0" applyFill="1" applyAlignment="1">
      <alignment horizontal="center" vertical="top"/>
    </xf>
    <xf numFmtId="0" fontId="0" fillId="5" borderId="0" xfId="0" applyFill="1" applyBorder="1" applyAlignment="1">
      <alignment horizontal="center" vertical="top"/>
    </xf>
    <xf numFmtId="0" fontId="71" fillId="9" borderId="4" xfId="0" applyFont="1" applyFill="1" applyBorder="1" applyAlignment="1" applyProtection="1">
      <alignment horizontal="center" vertical="center"/>
    </xf>
    <xf numFmtId="0" fontId="87" fillId="9" borderId="4" xfId="0" applyFont="1" applyFill="1" applyBorder="1" applyAlignment="1" applyProtection="1">
      <alignment horizontal="center" vertical="center"/>
    </xf>
    <xf numFmtId="1" fontId="150" fillId="5" borderId="33" xfId="0" applyNumberFormat="1" applyFont="1" applyFill="1" applyBorder="1" applyAlignment="1" applyProtection="1">
      <alignment horizontal="left" vertical="center" wrapText="1"/>
    </xf>
    <xf numFmtId="0" fontId="0" fillId="5" borderId="4" xfId="0" applyFill="1" applyBorder="1" applyAlignment="1">
      <alignment vertical="center"/>
    </xf>
    <xf numFmtId="0" fontId="96" fillId="5" borderId="0" xfId="0" applyFont="1" applyFill="1" applyAlignment="1">
      <alignment horizontal="left" wrapText="1"/>
    </xf>
    <xf numFmtId="0" fontId="0" fillId="5" borderId="34" xfId="0" applyFill="1" applyBorder="1" applyAlignment="1">
      <alignment vertical="center"/>
    </xf>
    <xf numFmtId="0" fontId="52" fillId="5" borderId="0" xfId="0" applyFont="1" applyFill="1" applyBorder="1" applyAlignment="1">
      <alignment vertical="center"/>
    </xf>
    <xf numFmtId="0" fontId="0" fillId="5" borderId="34" xfId="0" applyFont="1" applyFill="1" applyBorder="1" applyAlignment="1">
      <alignment vertical="center"/>
    </xf>
    <xf numFmtId="0" fontId="0" fillId="5" borderId="1" xfId="0" applyFont="1" applyFill="1" applyBorder="1" applyAlignment="1">
      <alignment vertical="center"/>
    </xf>
    <xf numFmtId="0" fontId="0" fillId="5" borderId="1" xfId="0" applyFill="1" applyBorder="1" applyAlignment="1">
      <alignment vertical="center"/>
    </xf>
    <xf numFmtId="0" fontId="0" fillId="5" borderId="1" xfId="0" applyFill="1" applyBorder="1" applyAlignment="1">
      <alignment horizontal="left" vertical="center"/>
    </xf>
    <xf numFmtId="0" fontId="14" fillId="5" borderId="107" xfId="0" applyFont="1" applyFill="1" applyBorder="1" applyAlignment="1">
      <alignment vertical="center" wrapText="1"/>
    </xf>
    <xf numFmtId="0" fontId="14" fillId="5" borderId="32" xfId="0" applyFont="1" applyFill="1" applyBorder="1" applyAlignment="1">
      <alignment vertical="center" wrapText="1"/>
    </xf>
    <xf numFmtId="0" fontId="119" fillId="5" borderId="32" xfId="0" applyFont="1" applyFill="1" applyBorder="1" applyAlignment="1">
      <alignment vertical="center" wrapText="1"/>
    </xf>
    <xf numFmtId="0" fontId="0" fillId="5" borderId="2" xfId="0" applyFont="1" applyFill="1" applyBorder="1" applyAlignment="1">
      <alignment horizontal="left" vertical="center"/>
    </xf>
    <xf numFmtId="0" fontId="0" fillId="10" borderId="0" xfId="0" applyFill="1" applyAlignment="1">
      <alignment vertical="center"/>
    </xf>
    <xf numFmtId="0" fontId="53" fillId="5" borderId="70" xfId="0" applyFont="1" applyFill="1" applyBorder="1" applyAlignment="1">
      <alignment vertical="center"/>
    </xf>
    <xf numFmtId="0" fontId="53" fillId="5" borderId="0" xfId="0" applyFont="1" applyFill="1" applyBorder="1" applyAlignment="1">
      <alignment vertical="center"/>
    </xf>
    <xf numFmtId="0" fontId="0" fillId="5" borderId="71" xfId="0" applyFill="1" applyBorder="1" applyAlignment="1">
      <alignment vertical="center"/>
    </xf>
    <xf numFmtId="0" fontId="0" fillId="9" borderId="0" xfId="0" applyFill="1" applyBorder="1" applyAlignment="1">
      <alignment vertical="center"/>
    </xf>
    <xf numFmtId="0" fontId="76" fillId="9" borderId="0" xfId="0" applyFont="1" applyFill="1" applyBorder="1" applyAlignment="1" applyProtection="1">
      <alignment horizontal="center" vertical="center"/>
    </xf>
    <xf numFmtId="0" fontId="0" fillId="5" borderId="70" xfId="0" applyFill="1" applyBorder="1" applyAlignment="1">
      <alignment vertical="center"/>
    </xf>
    <xf numFmtId="0" fontId="121" fillId="5" borderId="0" xfId="0" applyFont="1" applyFill="1" applyBorder="1" applyAlignment="1">
      <alignment vertical="center"/>
    </xf>
    <xf numFmtId="0" fontId="103" fillId="5" borderId="0" xfId="0" applyFont="1" applyFill="1" applyBorder="1" applyAlignment="1">
      <alignment vertical="center"/>
    </xf>
    <xf numFmtId="0" fontId="0" fillId="5" borderId="72" xfId="0" applyFill="1" applyBorder="1" applyAlignment="1">
      <alignment vertical="center"/>
    </xf>
    <xf numFmtId="0" fontId="0" fillId="5" borderId="73" xfId="0" applyFill="1" applyBorder="1" applyAlignment="1">
      <alignment vertical="center"/>
    </xf>
    <xf numFmtId="0" fontId="0" fillId="5" borderId="84" xfId="0" applyFill="1" applyBorder="1" applyAlignment="1">
      <alignment vertical="center"/>
    </xf>
    <xf numFmtId="0" fontId="0" fillId="9" borderId="59" xfId="0" applyFill="1" applyBorder="1" applyAlignment="1">
      <alignment vertical="center"/>
    </xf>
    <xf numFmtId="0" fontId="76" fillId="9" borderId="59" xfId="0" applyFont="1" applyFill="1" applyBorder="1" applyAlignment="1" applyProtection="1">
      <alignment horizontal="center" vertical="center"/>
    </xf>
    <xf numFmtId="0" fontId="0" fillId="5" borderId="0" xfId="0" applyFill="1" applyAlignment="1">
      <alignment vertical="center" wrapText="1"/>
    </xf>
    <xf numFmtId="0" fontId="0" fillId="5" borderId="0" xfId="0" applyFill="1" applyAlignment="1"/>
    <xf numFmtId="0" fontId="0" fillId="0" borderId="0" xfId="0" applyBorder="1" applyAlignment="1"/>
    <xf numFmtId="0" fontId="107" fillId="5" borderId="0" xfId="0" applyFont="1" applyFill="1" applyBorder="1" applyAlignment="1">
      <alignment horizontal="left" vertical="center"/>
    </xf>
    <xf numFmtId="0" fontId="96" fillId="5" borderId="0" xfId="0" applyFont="1" applyFill="1" applyBorder="1" applyAlignment="1">
      <alignment horizontal="left" vertical="center"/>
    </xf>
    <xf numFmtId="0" fontId="96" fillId="5" borderId="0" xfId="0" applyFont="1" applyFill="1" applyBorder="1"/>
    <xf numFmtId="0" fontId="76" fillId="5" borderId="0" xfId="0" applyFont="1" applyFill="1" applyBorder="1" applyAlignment="1">
      <alignment horizontal="left" vertical="center"/>
    </xf>
    <xf numFmtId="0" fontId="96" fillId="5" borderId="0" xfId="0" applyFont="1" applyFill="1" applyBorder="1" applyAlignment="1">
      <alignment wrapText="1"/>
    </xf>
    <xf numFmtId="0" fontId="76" fillId="5" borderId="0" xfId="0" applyFont="1" applyFill="1" applyBorder="1" applyAlignment="1">
      <alignment horizontal="left"/>
    </xf>
    <xf numFmtId="0" fontId="76" fillId="5" borderId="0" xfId="0" applyFont="1" applyFill="1" applyBorder="1"/>
    <xf numFmtId="0" fontId="0" fillId="5" borderId="0" xfId="0" applyFill="1" applyBorder="1" applyAlignment="1">
      <alignment wrapText="1"/>
    </xf>
    <xf numFmtId="0" fontId="75" fillId="5" borderId="22" xfId="0" applyFont="1" applyFill="1" applyBorder="1" applyAlignment="1">
      <alignment horizontal="left" vertical="center"/>
    </xf>
    <xf numFmtId="0" fontId="0" fillId="5" borderId="22" xfId="0" applyFill="1" applyBorder="1"/>
    <xf numFmtId="0" fontId="0" fillId="5" borderId="22" xfId="0" applyFill="1" applyBorder="1" applyAlignment="1"/>
    <xf numFmtId="0" fontId="55" fillId="5" borderId="0" xfId="0" applyFont="1" applyFill="1" applyBorder="1" applyAlignment="1">
      <alignment horizontal="right" vertical="center"/>
    </xf>
    <xf numFmtId="0" fontId="0" fillId="9" borderId="4" xfId="0" applyFill="1" applyBorder="1" applyAlignment="1">
      <alignment vertical="center"/>
    </xf>
    <xf numFmtId="0" fontId="71" fillId="8" borderId="5" xfId="0" applyFont="1" applyFill="1" applyBorder="1" applyAlignment="1" applyProtection="1">
      <alignment vertical="center"/>
    </xf>
    <xf numFmtId="0" fontId="84" fillId="5" borderId="75" xfId="0" applyFont="1" applyFill="1" applyBorder="1" applyAlignment="1">
      <alignment horizontal="center" vertical="center" wrapText="1"/>
    </xf>
    <xf numFmtId="0" fontId="56" fillId="5" borderId="0" xfId="0" applyFont="1" applyFill="1" applyAlignment="1">
      <alignment vertical="center"/>
    </xf>
    <xf numFmtId="0" fontId="0" fillId="5" borderId="0" xfId="0" applyFill="1" applyBorder="1" applyAlignment="1">
      <alignment horizontal="left" vertical="top" wrapText="1"/>
    </xf>
    <xf numFmtId="0" fontId="0" fillId="5" borderId="33"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center" vertical="center"/>
    </xf>
    <xf numFmtId="0" fontId="0" fillId="5" borderId="33" xfId="0" applyFont="1" applyFill="1" applyBorder="1" applyAlignment="1">
      <alignment horizontal="center" vertical="center"/>
    </xf>
    <xf numFmtId="0" fontId="0" fillId="5" borderId="4" xfId="0" applyFill="1" applyBorder="1" applyAlignment="1">
      <alignment vertical="center"/>
    </xf>
    <xf numFmtId="0" fontId="67" fillId="5" borderId="0" xfId="0" applyFont="1" applyFill="1" applyAlignment="1">
      <alignment vertical="center"/>
    </xf>
    <xf numFmtId="0" fontId="77" fillId="5" borderId="31" xfId="0" applyFont="1" applyFill="1" applyBorder="1" applyAlignment="1" applyProtection="1">
      <alignment horizontal="center" vertical="center" wrapText="1"/>
    </xf>
    <xf numFmtId="0" fontId="1" fillId="5" borderId="31" xfId="0" applyFont="1" applyFill="1" applyBorder="1" applyAlignment="1">
      <alignment horizontal="left" vertical="center" wrapText="1"/>
    </xf>
    <xf numFmtId="0" fontId="0" fillId="5" borderId="56" xfId="0" applyFill="1" applyBorder="1" applyAlignment="1">
      <alignment horizontal="center" vertical="center" wrapText="1"/>
    </xf>
    <xf numFmtId="0" fontId="76" fillId="5" borderId="0" xfId="0" applyFont="1" applyFill="1"/>
    <xf numFmtId="0" fontId="166" fillId="5" borderId="0" xfId="0" applyFont="1" applyFill="1" applyAlignment="1">
      <alignment horizontal="left"/>
    </xf>
    <xf numFmtId="0" fontId="0" fillId="5" borderId="0" xfId="0" applyFill="1" applyBorder="1" applyAlignment="1">
      <alignment vertical="top" wrapText="1"/>
    </xf>
    <xf numFmtId="3" fontId="0" fillId="5" borderId="52" xfId="0" applyNumberFormat="1" applyFont="1" applyFill="1" applyBorder="1" applyAlignment="1">
      <alignment horizontal="center" vertical="center"/>
    </xf>
    <xf numFmtId="166" fontId="0" fillId="5" borderId="103" xfId="1" applyNumberFormat="1" applyFont="1" applyFill="1" applyBorder="1" applyAlignment="1">
      <alignment horizontal="center"/>
    </xf>
    <xf numFmtId="0" fontId="0" fillId="5" borderId="104" xfId="0" applyFill="1" applyBorder="1" applyAlignment="1">
      <alignment horizontal="center"/>
    </xf>
    <xf numFmtId="0" fontId="0" fillId="5" borderId="105" xfId="0" applyFill="1" applyBorder="1" applyAlignment="1">
      <alignment horizontal="center"/>
    </xf>
    <xf numFmtId="3" fontId="0" fillId="5" borderId="106" xfId="0" applyNumberFormat="1" applyFill="1" applyBorder="1" applyAlignment="1">
      <alignment horizontal="center"/>
    </xf>
    <xf numFmtId="168" fontId="0" fillId="5" borderId="104" xfId="0" applyNumberFormat="1" applyFill="1" applyBorder="1" applyAlignment="1">
      <alignment horizontal="center"/>
    </xf>
    <xf numFmtId="0" fontId="16" fillId="5" borderId="0" xfId="0" applyFont="1" applyFill="1" applyAlignment="1" applyProtection="1">
      <alignment horizontal="left"/>
    </xf>
    <xf numFmtId="0" fontId="64" fillId="8" borderId="64" xfId="0" applyFont="1" applyFill="1" applyBorder="1" applyAlignment="1">
      <alignment horizontal="center" vertical="center"/>
    </xf>
    <xf numFmtId="0" fontId="64" fillId="8" borderId="4" xfId="0" applyFont="1" applyFill="1" applyBorder="1" applyAlignment="1">
      <alignment horizontal="center" vertical="center"/>
    </xf>
    <xf numFmtId="0" fontId="52" fillId="0" borderId="0" xfId="0" applyFont="1" applyAlignment="1">
      <alignment vertical="center"/>
    </xf>
    <xf numFmtId="0" fontId="0" fillId="5" borderId="79" xfId="0" applyFill="1" applyBorder="1"/>
    <xf numFmtId="0" fontId="79" fillId="5" borderId="0" xfId="0" applyFont="1" applyFill="1" applyAlignment="1">
      <alignment vertical="center" wrapText="1"/>
    </xf>
    <xf numFmtId="0" fontId="52" fillId="5" borderId="0" xfId="0" applyFont="1" applyFill="1" applyAlignment="1">
      <alignment vertical="center"/>
    </xf>
    <xf numFmtId="0" fontId="0" fillId="5" borderId="63" xfId="0" applyFill="1" applyBorder="1" applyAlignment="1">
      <alignment vertical="center"/>
    </xf>
    <xf numFmtId="0" fontId="0" fillId="0" borderId="4" xfId="0" applyBorder="1" applyAlignment="1">
      <alignment horizontal="left" vertical="center"/>
    </xf>
    <xf numFmtId="0" fontId="0" fillId="0" borderId="6" xfId="0" applyBorder="1" applyAlignment="1">
      <alignment horizontal="left" vertical="center"/>
    </xf>
    <xf numFmtId="0" fontId="64" fillId="8" borderId="6" xfId="0" applyFont="1" applyFill="1" applyBorder="1" applyAlignment="1">
      <alignment horizontal="left" vertical="center"/>
    </xf>
    <xf numFmtId="0" fontId="0" fillId="8" borderId="6" xfId="0" applyFont="1" applyFill="1" applyBorder="1" applyAlignment="1">
      <alignment horizontal="left" vertical="center"/>
    </xf>
    <xf numFmtId="0" fontId="53" fillId="8" borderId="6" xfId="0" applyFont="1" applyFill="1" applyBorder="1" applyAlignment="1">
      <alignment horizontal="left" vertical="center"/>
    </xf>
    <xf numFmtId="0" fontId="56" fillId="5" borderId="59" xfId="0" applyFont="1" applyFill="1" applyBorder="1" applyAlignment="1" applyProtection="1">
      <alignment vertical="top"/>
    </xf>
    <xf numFmtId="0" fontId="0" fillId="5" borderId="0" xfId="0" applyFill="1" applyAlignment="1"/>
    <xf numFmtId="0" fontId="76" fillId="5" borderId="4" xfId="0" applyFont="1" applyFill="1" applyBorder="1"/>
    <xf numFmtId="0" fontId="76" fillId="5" borderId="64" xfId="0" applyFont="1" applyFill="1" applyBorder="1"/>
    <xf numFmtId="0" fontId="76" fillId="5" borderId="33" xfId="0" applyFont="1" applyFill="1" applyBorder="1" applyAlignment="1">
      <alignment horizontal="left" vertical="center"/>
    </xf>
    <xf numFmtId="0" fontId="0" fillId="8" borderId="19" xfId="0" applyFill="1" applyBorder="1" applyAlignment="1">
      <alignment horizontal="center"/>
    </xf>
    <xf numFmtId="0" fontId="76" fillId="5" borderId="98" xfId="0" applyFont="1" applyFill="1" applyBorder="1" applyAlignment="1">
      <alignment vertical="center"/>
    </xf>
    <xf numFmtId="0" fontId="90" fillId="5" borderId="4" xfId="0" applyFont="1" applyFill="1" applyBorder="1"/>
    <xf numFmtId="0" fontId="0" fillId="5" borderId="64" xfId="0" applyFill="1" applyBorder="1" applyAlignment="1">
      <alignment vertical="center"/>
    </xf>
    <xf numFmtId="0" fontId="0" fillId="5" borderId="0" xfId="0" applyFill="1" applyBorder="1" applyAlignment="1">
      <alignment vertical="center" wrapText="1"/>
    </xf>
    <xf numFmtId="0" fontId="0" fillId="5" borderId="0" xfId="0" applyFill="1" applyBorder="1" applyAlignment="1">
      <alignment horizontal="center" vertical="center" wrapText="1"/>
    </xf>
    <xf numFmtId="0" fontId="52" fillId="5" borderId="0" xfId="0" applyFont="1" applyFill="1" applyBorder="1" applyAlignment="1">
      <alignment horizontal="center" vertical="center" wrapText="1"/>
    </xf>
    <xf numFmtId="0" fontId="141" fillId="5" borderId="6" xfId="0" applyFont="1" applyFill="1" applyBorder="1" applyAlignment="1">
      <alignment horizontal="left" vertical="center"/>
    </xf>
    <xf numFmtId="0" fontId="96" fillId="6" borderId="6" xfId="0" applyFont="1" applyFill="1" applyBorder="1" applyAlignment="1" applyProtection="1">
      <alignment horizontal="left" vertical="center"/>
      <protection locked="0"/>
    </xf>
    <xf numFmtId="0" fontId="0" fillId="5" borderId="5" xfId="0" applyFont="1" applyFill="1" applyBorder="1"/>
    <xf numFmtId="0" fontId="141" fillId="6" borderId="109" xfId="0" applyFont="1" applyFill="1" applyBorder="1" applyAlignment="1" applyProtection="1">
      <alignment horizontal="left" vertical="center"/>
      <protection locked="0"/>
    </xf>
    <xf numFmtId="0" fontId="64" fillId="8" borderId="98" xfId="0" applyFont="1" applyFill="1" applyBorder="1" applyAlignment="1">
      <alignment horizontal="center" vertical="center"/>
    </xf>
    <xf numFmtId="0" fontId="64" fillId="5" borderId="65" xfId="0" applyFont="1" applyFill="1" applyBorder="1" applyAlignment="1">
      <alignment horizontal="left" vertical="center"/>
    </xf>
    <xf numFmtId="0" fontId="64" fillId="5" borderId="98" xfId="0" applyFont="1" applyFill="1" applyBorder="1"/>
    <xf numFmtId="0" fontId="64" fillId="16" borderId="65" xfId="0" applyFont="1" applyFill="1" applyBorder="1" applyAlignment="1">
      <alignment horizontal="center"/>
    </xf>
    <xf numFmtId="0" fontId="11" fillId="5" borderId="0" xfId="0" applyFont="1" applyFill="1" applyAlignment="1" applyProtection="1">
      <alignment horizontal="left" vertical="center"/>
    </xf>
    <xf numFmtId="0" fontId="55" fillId="5" borderId="0" xfId="0" applyFont="1" applyFill="1" applyAlignment="1">
      <alignment horizontal="left" vertical="center"/>
    </xf>
    <xf numFmtId="0" fontId="55" fillId="5" borderId="0" xfId="0" quotePrefix="1" applyFont="1" applyFill="1" applyBorder="1" applyAlignment="1">
      <alignment horizontal="right"/>
    </xf>
    <xf numFmtId="0" fontId="55" fillId="5" borderId="0" xfId="0" applyFont="1" applyFill="1" applyBorder="1" applyAlignment="1">
      <alignment horizontal="right" vertical="top"/>
    </xf>
    <xf numFmtId="0" fontId="0" fillId="5" borderId="4" xfId="0" applyFill="1" applyBorder="1" applyAlignment="1">
      <alignment vertical="center" wrapText="1"/>
    </xf>
    <xf numFmtId="0" fontId="52" fillId="0" borderId="47" xfId="0" applyFont="1" applyBorder="1" applyAlignment="1">
      <alignment horizontal="left" vertical="center" wrapText="1"/>
    </xf>
    <xf numFmtId="0" fontId="72" fillId="5" borderId="47" xfId="0" applyFont="1" applyFill="1" applyBorder="1" applyAlignment="1" applyProtection="1">
      <alignment horizontal="center" vertical="center" wrapText="1"/>
    </xf>
    <xf numFmtId="0" fontId="52" fillId="0" borderId="61" xfId="0" applyFont="1" applyBorder="1" applyAlignment="1">
      <alignment horizontal="center" vertical="center" wrapText="1"/>
    </xf>
    <xf numFmtId="1" fontId="86" fillId="16" borderId="27" xfId="0" applyNumberFormat="1" applyFont="1" applyFill="1" applyBorder="1" applyAlignment="1" applyProtection="1">
      <alignment horizontal="center" vertical="center" wrapText="1"/>
    </xf>
    <xf numFmtId="0" fontId="76" fillId="16" borderId="27" xfId="0" applyFont="1" applyFill="1" applyBorder="1" applyAlignment="1">
      <alignment horizontal="center" vertical="center" wrapText="1"/>
    </xf>
    <xf numFmtId="0" fontId="145" fillId="16" borderId="27" xfId="0" applyFont="1" applyFill="1" applyBorder="1" applyAlignment="1" applyProtection="1">
      <alignment horizontal="center" vertical="center" wrapText="1"/>
    </xf>
    <xf numFmtId="0" fontId="52" fillId="16" borderId="27" xfId="0" applyFont="1" applyFill="1" applyBorder="1" applyAlignment="1">
      <alignment horizontal="center" vertical="center" wrapText="1"/>
    </xf>
    <xf numFmtId="0" fontId="52" fillId="16" borderId="27" xfId="0" applyFont="1" applyFill="1" applyBorder="1" applyAlignment="1">
      <alignment horizontal="left" vertical="center" wrapText="1"/>
    </xf>
    <xf numFmtId="0" fontId="72" fillId="16" borderId="27" xfId="0" applyFont="1" applyFill="1" applyBorder="1" applyAlignment="1" applyProtection="1">
      <alignment horizontal="center" vertical="center" wrapText="1"/>
    </xf>
    <xf numFmtId="0" fontId="76" fillId="16" borderId="27" xfId="0" applyFont="1" applyFill="1" applyBorder="1" applyAlignment="1">
      <alignment vertical="center" wrapText="1"/>
    </xf>
    <xf numFmtId="0" fontId="96" fillId="16" borderId="27" xfId="0" applyFont="1" applyFill="1" applyBorder="1" applyAlignment="1">
      <alignment vertical="center" wrapText="1"/>
    </xf>
    <xf numFmtId="0" fontId="54" fillId="16" borderId="27" xfId="0" applyFont="1" applyFill="1" applyBorder="1" applyAlignment="1">
      <alignment horizontal="center" vertical="center" wrapText="1"/>
    </xf>
    <xf numFmtId="0" fontId="96" fillId="16" borderId="27" xfId="0" applyFont="1" applyFill="1" applyBorder="1" applyAlignment="1">
      <alignment horizontal="center" vertical="center" wrapText="1"/>
    </xf>
    <xf numFmtId="0" fontId="77" fillId="16" borderId="27" xfId="0" applyFont="1" applyFill="1" applyBorder="1" applyAlignment="1" applyProtection="1">
      <alignment horizontal="center" vertical="center" wrapText="1"/>
      <protection locked="0"/>
    </xf>
    <xf numFmtId="0" fontId="54" fillId="16" borderId="27" xfId="0" applyFont="1" applyFill="1" applyBorder="1" applyAlignment="1">
      <alignment vertical="center" wrapText="1"/>
    </xf>
    <xf numFmtId="0" fontId="84" fillId="16" borderId="27" xfId="0" applyFont="1" applyFill="1" applyBorder="1" applyAlignment="1">
      <alignment horizontal="center" vertical="center" wrapText="1"/>
    </xf>
    <xf numFmtId="0" fontId="69" fillId="16" borderId="27" xfId="0" applyFont="1" applyFill="1" applyBorder="1" applyAlignment="1" applyProtection="1">
      <alignment vertical="center" wrapText="1"/>
    </xf>
    <xf numFmtId="0" fontId="0" fillId="9" borderId="34" xfId="0" applyFill="1" applyBorder="1" applyAlignment="1" applyProtection="1">
      <alignment horizontal="center"/>
    </xf>
    <xf numFmtId="0" fontId="112" fillId="9" borderId="51" xfId="0" applyFont="1" applyFill="1" applyBorder="1" applyAlignment="1" applyProtection="1">
      <alignment horizontal="center" vertical="center" wrapText="1"/>
    </xf>
    <xf numFmtId="0" fontId="83" fillId="13" borderId="86" xfId="0" applyFont="1" applyFill="1" applyBorder="1" applyAlignment="1" applyProtection="1">
      <alignment vertical="center"/>
    </xf>
    <xf numFmtId="0" fontId="109" fillId="9" borderId="75" xfId="0" applyFont="1" applyFill="1" applyBorder="1" applyAlignment="1">
      <alignment horizontal="center" vertical="center"/>
    </xf>
    <xf numFmtId="0" fontId="109" fillId="9" borderId="109" xfId="0" applyFont="1" applyFill="1" applyBorder="1" applyAlignment="1">
      <alignment horizontal="center" vertical="center"/>
    </xf>
    <xf numFmtId="0" fontId="109" fillId="9" borderId="54" xfId="0" applyFont="1" applyFill="1" applyBorder="1" applyAlignment="1">
      <alignment horizontal="center" vertical="center"/>
    </xf>
    <xf numFmtId="0" fontId="73" fillId="9" borderId="9" xfId="0" applyFont="1" applyFill="1" applyBorder="1" applyAlignment="1" applyProtection="1">
      <alignment vertical="center"/>
    </xf>
    <xf numFmtId="0" fontId="109" fillId="9" borderId="27" xfId="0" applyFont="1" applyFill="1" applyBorder="1" applyAlignment="1">
      <alignment horizontal="center" vertical="center"/>
    </xf>
    <xf numFmtId="0" fontId="0" fillId="13" borderId="0" xfId="0" applyFill="1" applyBorder="1" applyAlignment="1">
      <alignment horizontal="center"/>
    </xf>
    <xf numFmtId="0" fontId="169" fillId="14" borderId="0" xfId="0" applyFont="1" applyFill="1" applyBorder="1" applyAlignment="1" applyProtection="1">
      <alignment vertical="center"/>
    </xf>
    <xf numFmtId="0" fontId="108" fillId="14" borderId="0" xfId="0" applyFont="1" applyFill="1" applyBorder="1" applyAlignment="1" applyProtection="1">
      <alignment vertical="center"/>
    </xf>
    <xf numFmtId="0" fontId="83" fillId="13" borderId="110" xfId="0" applyFont="1" applyFill="1" applyBorder="1" applyAlignment="1" applyProtection="1">
      <alignment horizontal="left" vertical="center"/>
    </xf>
    <xf numFmtId="0" fontId="0" fillId="9" borderId="22" xfId="0" applyFill="1" applyBorder="1" applyAlignment="1">
      <alignment horizontal="center"/>
    </xf>
    <xf numFmtId="0" fontId="114" fillId="30" borderId="4" xfId="0" applyFont="1" applyFill="1" applyBorder="1" applyAlignment="1" applyProtection="1">
      <alignment horizontal="left"/>
    </xf>
    <xf numFmtId="0" fontId="54" fillId="5" borderId="61" xfId="0" applyFont="1" applyFill="1" applyBorder="1" applyAlignment="1">
      <alignment vertical="top" wrapText="1"/>
    </xf>
    <xf numFmtId="1" fontId="72" fillId="16" borderId="33" xfId="0" applyNumberFormat="1" applyFont="1" applyFill="1" applyBorder="1" applyAlignment="1" applyProtection="1">
      <alignment horizontal="center" vertical="center" wrapText="1"/>
    </xf>
    <xf numFmtId="1" fontId="86" fillId="5" borderId="33" xfId="0" applyNumberFormat="1" applyFont="1" applyFill="1" applyBorder="1" applyAlignment="1" applyProtection="1">
      <alignment horizontal="center" vertical="center" wrapText="1"/>
    </xf>
    <xf numFmtId="0" fontId="76" fillId="0" borderId="19" xfId="0" applyFont="1" applyBorder="1" applyAlignment="1">
      <alignment horizontal="center" vertical="center" wrapText="1"/>
    </xf>
    <xf numFmtId="0" fontId="72" fillId="5" borderId="89" xfId="0" applyFont="1" applyFill="1" applyBorder="1" applyAlignment="1" applyProtection="1">
      <alignment horizontal="center" vertical="center" wrapText="1"/>
    </xf>
    <xf numFmtId="0" fontId="75" fillId="5" borderId="55" xfId="0" applyFont="1" applyFill="1" applyBorder="1" applyAlignment="1">
      <alignment vertical="center" wrapText="1"/>
    </xf>
    <xf numFmtId="0" fontId="76" fillId="5" borderId="55" xfId="0" applyFont="1" applyFill="1" applyBorder="1" applyAlignment="1">
      <alignment vertical="center" wrapText="1"/>
    </xf>
    <xf numFmtId="0" fontId="96" fillId="5" borderId="55" xfId="0" applyFont="1" applyFill="1" applyBorder="1" applyAlignment="1">
      <alignment vertical="center" wrapText="1"/>
    </xf>
    <xf numFmtId="0" fontId="54" fillId="5" borderId="88" xfId="0" applyFont="1" applyFill="1" applyBorder="1" applyAlignment="1">
      <alignment horizontal="center" vertical="center" wrapText="1"/>
    </xf>
    <xf numFmtId="0" fontId="96" fillId="5" borderId="88" xfId="0" applyFont="1" applyFill="1" applyBorder="1" applyAlignment="1">
      <alignment horizontal="center" vertical="center" wrapText="1"/>
    </xf>
    <xf numFmtId="0" fontId="54" fillId="5" borderId="88" xfId="0" applyFont="1" applyFill="1" applyBorder="1" applyAlignment="1">
      <alignment horizontal="center" vertical="top" wrapText="1"/>
    </xf>
    <xf numFmtId="0" fontId="1" fillId="5" borderId="88" xfId="0" applyFont="1" applyFill="1" applyBorder="1" applyAlignment="1">
      <alignment horizontal="left" vertical="top" wrapText="1"/>
    </xf>
    <xf numFmtId="0" fontId="54" fillId="5" borderId="55" xfId="0" applyFont="1" applyFill="1" applyBorder="1" applyAlignment="1">
      <alignment horizontal="left" vertical="top" wrapText="1"/>
    </xf>
    <xf numFmtId="0" fontId="54" fillId="5" borderId="55" xfId="0" applyFont="1" applyFill="1" applyBorder="1" applyAlignment="1">
      <alignment vertical="center" wrapText="1"/>
    </xf>
    <xf numFmtId="0" fontId="77" fillId="5" borderId="88" xfId="0" applyFont="1" applyFill="1" applyBorder="1" applyAlignment="1" applyProtection="1">
      <alignment horizontal="center" vertical="center" wrapText="1"/>
      <protection locked="0"/>
    </xf>
    <xf numFmtId="0" fontId="1" fillId="5" borderId="88" xfId="0" applyFont="1" applyFill="1" applyBorder="1" applyAlignment="1">
      <alignment horizontal="center" vertical="top" wrapText="1"/>
    </xf>
    <xf numFmtId="0" fontId="84" fillId="5" borderId="89" xfId="0" applyFont="1" applyFill="1" applyBorder="1" applyAlignment="1">
      <alignment horizontal="center" vertical="center" wrapText="1"/>
    </xf>
    <xf numFmtId="0" fontId="54" fillId="5" borderId="57" xfId="0" applyFont="1" applyFill="1" applyBorder="1" applyAlignment="1">
      <alignment vertical="center" wrapText="1"/>
    </xf>
    <xf numFmtId="0" fontId="54" fillId="5" borderId="88" xfId="0" applyFont="1" applyFill="1" applyBorder="1" applyAlignment="1">
      <alignment vertical="center" wrapText="1"/>
    </xf>
    <xf numFmtId="0" fontId="69" fillId="5" borderId="88" xfId="0" applyFont="1" applyFill="1" applyBorder="1" applyAlignment="1" applyProtection="1">
      <alignment vertical="center" wrapText="1"/>
    </xf>
    <xf numFmtId="0" fontId="72" fillId="5" borderId="88" xfId="0" applyFont="1" applyFill="1" applyBorder="1" applyAlignment="1" applyProtection="1">
      <alignment horizontal="center" vertical="center"/>
    </xf>
    <xf numFmtId="0" fontId="146" fillId="16" borderId="27" xfId="0" applyFont="1" applyFill="1" applyBorder="1" applyAlignment="1" applyProtection="1">
      <alignment horizontal="center" vertical="center" wrapText="1"/>
    </xf>
    <xf numFmtId="0" fontId="75" fillId="16" borderId="27" xfId="0" applyFont="1" applyFill="1" applyBorder="1" applyAlignment="1">
      <alignment vertical="center" wrapText="1"/>
    </xf>
    <xf numFmtId="0" fontId="54" fillId="16" borderId="27" xfId="0" applyFont="1" applyFill="1" applyBorder="1" applyAlignment="1">
      <alignment horizontal="center" vertical="top" wrapText="1"/>
    </xf>
    <xf numFmtId="0" fontId="77" fillId="16" borderId="27" xfId="0" applyFont="1" applyFill="1" applyBorder="1" applyAlignment="1" applyProtection="1">
      <alignment horizontal="center" vertical="top" wrapText="1"/>
    </xf>
    <xf numFmtId="0" fontId="1" fillId="16" borderId="27" xfId="0" applyFont="1" applyFill="1" applyBorder="1" applyAlignment="1">
      <alignment horizontal="left" vertical="top" wrapText="1"/>
    </xf>
    <xf numFmtId="0" fontId="54" fillId="16" borderId="27" xfId="0" applyFont="1" applyFill="1" applyBorder="1" applyAlignment="1">
      <alignment horizontal="left" vertical="top" wrapText="1"/>
    </xf>
    <xf numFmtId="0" fontId="54" fillId="16" borderId="27" xfId="0" applyFont="1" applyFill="1" applyBorder="1" applyAlignment="1">
      <alignment vertical="top" wrapText="1"/>
    </xf>
    <xf numFmtId="0" fontId="1" fillId="16" borderId="27" xfId="0" applyFont="1" applyFill="1" applyBorder="1" applyAlignment="1">
      <alignment horizontal="center" vertical="top" wrapText="1"/>
    </xf>
    <xf numFmtId="0" fontId="77" fillId="5" borderId="88" xfId="0" applyFont="1" applyFill="1" applyBorder="1" applyAlignment="1" applyProtection="1">
      <alignment horizontal="center" vertical="center" wrapText="1"/>
    </xf>
    <xf numFmtId="0" fontId="73" fillId="9" borderId="5" xfId="0" applyFont="1" applyFill="1" applyBorder="1" applyAlignment="1" applyProtection="1">
      <alignment vertical="center"/>
    </xf>
    <xf numFmtId="0" fontId="54" fillId="9" borderId="16" xfId="0" applyFont="1" applyFill="1" applyBorder="1" applyAlignment="1">
      <alignment wrapText="1"/>
    </xf>
    <xf numFmtId="0" fontId="73" fillId="9" borderId="13" xfId="0" applyFont="1" applyFill="1" applyBorder="1" applyAlignment="1" applyProtection="1">
      <alignment vertical="center"/>
    </xf>
    <xf numFmtId="0" fontId="54" fillId="9" borderId="35" xfId="0" applyFont="1" applyFill="1" applyBorder="1"/>
    <xf numFmtId="0" fontId="110" fillId="9" borderId="15" xfId="0" applyFont="1" applyFill="1" applyBorder="1" applyAlignment="1" applyProtection="1">
      <alignment vertical="center"/>
    </xf>
    <xf numFmtId="0" fontId="110" fillId="9" borderId="33" xfId="0" applyFont="1" applyFill="1" applyBorder="1" applyAlignment="1" applyProtection="1">
      <alignment vertical="center"/>
    </xf>
    <xf numFmtId="0" fontId="110" fillId="9" borderId="63" xfId="0" applyFont="1" applyFill="1" applyBorder="1" applyAlignment="1" applyProtection="1">
      <alignment vertical="center"/>
    </xf>
    <xf numFmtId="0" fontId="111" fillId="9" borderId="33" xfId="0" applyFont="1" applyFill="1" applyBorder="1" applyAlignment="1" applyProtection="1">
      <alignment vertical="center"/>
    </xf>
    <xf numFmtId="0" fontId="73" fillId="9" borderId="33" xfId="0" applyFont="1" applyFill="1" applyBorder="1" applyAlignment="1" applyProtection="1">
      <alignment vertical="center"/>
    </xf>
    <xf numFmtId="0" fontId="76" fillId="9" borderId="33" xfId="0" applyFont="1" applyFill="1" applyBorder="1" applyAlignment="1" applyProtection="1">
      <alignment horizontal="center" vertical="center"/>
    </xf>
    <xf numFmtId="0" fontId="73" fillId="9" borderId="33" xfId="0" applyFont="1" applyFill="1" applyBorder="1" applyAlignment="1" applyProtection="1">
      <alignment horizontal="center" vertical="center"/>
    </xf>
    <xf numFmtId="0" fontId="111" fillId="9" borderId="33" xfId="0" applyFont="1" applyFill="1" applyBorder="1" applyAlignment="1" applyProtection="1">
      <alignment horizontal="center" vertical="center"/>
    </xf>
    <xf numFmtId="0" fontId="73" fillId="9" borderId="19" xfId="0" applyFont="1" applyFill="1" applyBorder="1" applyAlignment="1" applyProtection="1">
      <alignment vertical="center" wrapText="1"/>
    </xf>
    <xf numFmtId="0" fontId="112" fillId="9" borderId="87" xfId="0" applyFont="1" applyFill="1" applyBorder="1" applyAlignment="1" applyProtection="1">
      <alignment vertical="center" wrapText="1"/>
    </xf>
    <xf numFmtId="0" fontId="112" fillId="9" borderId="33" xfId="0" applyFont="1" applyFill="1" applyBorder="1" applyAlignment="1" applyProtection="1">
      <alignment vertical="center" wrapText="1"/>
    </xf>
    <xf numFmtId="0" fontId="112" fillId="9" borderId="33" xfId="0" applyFont="1" applyFill="1" applyBorder="1" applyAlignment="1" applyProtection="1">
      <alignment horizontal="center" vertical="center" wrapText="1"/>
    </xf>
    <xf numFmtId="0" fontId="112" fillId="9" borderId="63" xfId="0" applyFont="1" applyFill="1" applyBorder="1" applyAlignment="1" applyProtection="1">
      <alignment horizontal="center" vertical="center" wrapText="1"/>
    </xf>
    <xf numFmtId="0" fontId="0" fillId="9" borderId="3" xfId="0" applyFill="1" applyBorder="1"/>
    <xf numFmtId="0" fontId="0" fillId="9" borderId="2" xfId="0" applyFill="1" applyBorder="1"/>
    <xf numFmtId="14" fontId="73" fillId="9" borderId="0" xfId="0" applyNumberFormat="1" applyFont="1" applyFill="1" applyBorder="1" applyAlignment="1" applyProtection="1">
      <alignment horizontal="center" vertical="center"/>
    </xf>
    <xf numFmtId="14" fontId="73" fillId="9" borderId="4" xfId="0" applyNumberFormat="1" applyFont="1" applyFill="1" applyBorder="1" applyAlignment="1" applyProtection="1">
      <alignment horizontal="center" vertical="center"/>
    </xf>
    <xf numFmtId="49" fontId="71" fillId="5" borderId="2" xfId="0" applyNumberFormat="1" applyFont="1" applyFill="1" applyBorder="1" applyAlignment="1" applyProtection="1">
      <alignment horizontal="center" vertical="center"/>
      <protection locked="0"/>
    </xf>
    <xf numFmtId="0" fontId="52" fillId="9" borderId="3" xfId="0" applyFont="1" applyFill="1" applyBorder="1" applyAlignment="1">
      <alignment horizontal="center" vertical="center"/>
    </xf>
    <xf numFmtId="0" fontId="73" fillId="9" borderId="7" xfId="0" applyFont="1" applyFill="1" applyBorder="1" applyAlignment="1" applyProtection="1">
      <alignment vertical="center"/>
    </xf>
    <xf numFmtId="0" fontId="73" fillId="9" borderId="51" xfId="0" applyFont="1" applyFill="1" applyBorder="1" applyAlignment="1" applyProtection="1">
      <alignment vertical="center"/>
    </xf>
    <xf numFmtId="0" fontId="168" fillId="9" borderId="54" xfId="0" applyFont="1" applyFill="1" applyBorder="1" applyAlignment="1" applyProtection="1">
      <alignment horizontal="center" vertical="center"/>
    </xf>
    <xf numFmtId="0" fontId="168" fillId="9" borderId="38" xfId="0" applyFont="1" applyFill="1" applyBorder="1" applyAlignment="1" applyProtection="1">
      <alignment horizontal="center" vertical="center"/>
    </xf>
    <xf numFmtId="0" fontId="71" fillId="18" borderId="64" xfId="0" applyFont="1" applyFill="1" applyBorder="1" applyAlignment="1" applyProtection="1">
      <alignment horizontal="center" vertical="center"/>
    </xf>
    <xf numFmtId="0" fontId="120" fillId="30" borderId="8" xfId="0" applyFont="1" applyFill="1" applyBorder="1" applyAlignment="1" applyProtection="1">
      <alignment horizontal="left"/>
    </xf>
    <xf numFmtId="0" fontId="83" fillId="13" borderId="64" xfId="0" applyFont="1" applyFill="1" applyBorder="1" applyAlignment="1" applyProtection="1">
      <alignment horizontal="left" vertical="center"/>
    </xf>
    <xf numFmtId="0" fontId="75" fillId="9" borderId="4" xfId="0" applyFont="1" applyFill="1" applyBorder="1" applyAlignment="1" applyProtection="1"/>
    <xf numFmtId="0" fontId="109" fillId="9" borderId="4" xfId="0" applyFont="1" applyFill="1" applyBorder="1" applyAlignment="1">
      <alignment horizontal="center" vertical="center"/>
    </xf>
    <xf numFmtId="0" fontId="112" fillId="9" borderId="76" xfId="0" applyFont="1" applyFill="1" applyBorder="1" applyAlignment="1" applyProtection="1">
      <alignment horizontal="center" vertical="center" wrapText="1"/>
    </xf>
    <xf numFmtId="0" fontId="110" fillId="9" borderId="52" xfId="0" applyFont="1" applyFill="1" applyBorder="1" applyAlignment="1" applyProtection="1">
      <alignment horizontal="center" vertical="center" wrapText="1"/>
    </xf>
    <xf numFmtId="0" fontId="110" fillId="9" borderId="36" xfId="0" applyFont="1" applyFill="1" applyBorder="1" applyAlignment="1" applyProtection="1">
      <alignment vertical="center" wrapText="1"/>
    </xf>
    <xf numFmtId="2" fontId="111" fillId="9" borderId="63" xfId="0" applyNumberFormat="1" applyFont="1" applyFill="1" applyBorder="1" applyAlignment="1" applyProtection="1">
      <alignment horizontal="center" vertical="center" wrapText="1"/>
    </xf>
    <xf numFmtId="0" fontId="111" fillId="9" borderId="63" xfId="0" applyFont="1" applyFill="1" applyBorder="1" applyAlignment="1" applyProtection="1">
      <alignment horizontal="center" vertical="center" wrapText="1"/>
    </xf>
    <xf numFmtId="0" fontId="76" fillId="9" borderId="63" xfId="0" applyFont="1" applyFill="1" applyBorder="1" applyAlignment="1" applyProtection="1">
      <alignment horizontal="center" vertical="center" wrapText="1"/>
    </xf>
    <xf numFmtId="0" fontId="43" fillId="9" borderId="47" xfId="0" applyFont="1" applyFill="1" applyBorder="1" applyAlignment="1" applyProtection="1">
      <alignment vertical="center" wrapText="1"/>
    </xf>
    <xf numFmtId="0" fontId="111" fillId="9" borderId="19" xfId="0" applyFont="1" applyFill="1" applyBorder="1" applyAlignment="1" applyProtection="1">
      <alignment horizontal="center" vertical="center" wrapText="1"/>
    </xf>
    <xf numFmtId="0" fontId="163" fillId="9" borderId="11" xfId="0" applyFont="1" applyFill="1" applyBorder="1" applyAlignment="1" applyProtection="1">
      <alignment horizontal="center" vertical="center" wrapText="1"/>
    </xf>
    <xf numFmtId="0" fontId="111" fillId="9" borderId="11" xfId="0" applyFont="1" applyFill="1" applyBorder="1" applyAlignment="1" applyProtection="1">
      <alignment horizontal="center" vertical="center" wrapText="1"/>
    </xf>
    <xf numFmtId="1" fontId="72" fillId="16" borderId="27" xfId="0" applyNumberFormat="1" applyFont="1" applyFill="1" applyBorder="1" applyAlignment="1" applyProtection="1">
      <alignment horizontal="center" vertical="center" wrapText="1"/>
    </xf>
    <xf numFmtId="0" fontId="72" fillId="16" borderId="27" xfId="0" applyFont="1" applyFill="1" applyBorder="1" applyAlignment="1" applyProtection="1">
      <alignment horizontal="center" vertical="center"/>
    </xf>
    <xf numFmtId="0" fontId="0" fillId="5" borderId="34" xfId="0" applyFill="1" applyBorder="1" applyAlignment="1">
      <alignment vertical="center" wrapText="1"/>
    </xf>
    <xf numFmtId="0" fontId="0" fillId="5" borderId="53" xfId="0" applyFill="1" applyBorder="1" applyProtection="1"/>
    <xf numFmtId="0" fontId="93" fillId="10" borderId="0" xfId="0" applyFont="1" applyFill="1" applyBorder="1" applyAlignment="1">
      <alignment vertical="center" wrapText="1"/>
    </xf>
    <xf numFmtId="0" fontId="0" fillId="5" borderId="31" xfId="0" applyFill="1" applyBorder="1"/>
    <xf numFmtId="0" fontId="53" fillId="5" borderId="31" xfId="0" applyFont="1" applyFill="1" applyBorder="1" applyAlignment="1" applyProtection="1">
      <alignment vertical="center"/>
    </xf>
    <xf numFmtId="49" fontId="141" fillId="8" borderId="6" xfId="0" applyNumberFormat="1" applyFont="1" applyFill="1" applyBorder="1" applyAlignment="1" applyProtection="1">
      <alignment horizontal="left" vertical="center" wrapText="1"/>
      <protection locked="0"/>
    </xf>
    <xf numFmtId="49" fontId="141" fillId="8" borderId="8" xfId="0" applyNumberFormat="1" applyFont="1" applyFill="1" applyBorder="1" applyAlignment="1" applyProtection="1">
      <alignment horizontal="left" vertical="center" wrapText="1"/>
      <protection locked="0"/>
    </xf>
    <xf numFmtId="49" fontId="141" fillId="8" borderId="85" xfId="0" applyNumberFormat="1" applyFont="1" applyFill="1" applyBorder="1" applyAlignment="1" applyProtection="1">
      <alignment horizontal="left" vertical="center" wrapText="1"/>
      <protection locked="0"/>
    </xf>
    <xf numFmtId="49" fontId="96" fillId="8" borderId="6" xfId="0" applyNumberFormat="1" applyFont="1" applyFill="1" applyBorder="1" applyAlignment="1" applyProtection="1">
      <alignment horizontal="left" vertical="top" wrapText="1"/>
      <protection locked="0"/>
    </xf>
    <xf numFmtId="49" fontId="71" fillId="8" borderId="8" xfId="0" applyNumberFormat="1" applyFont="1" applyFill="1" applyBorder="1" applyAlignment="1" applyProtection="1">
      <alignment horizontal="left" vertical="center" wrapText="1"/>
      <protection locked="0"/>
    </xf>
    <xf numFmtId="0" fontId="81" fillId="16" borderId="2" xfId="0" applyFont="1" applyFill="1" applyBorder="1" applyAlignment="1">
      <alignment horizontal="left" vertical="center" wrapText="1"/>
    </xf>
    <xf numFmtId="49" fontId="140" fillId="20" borderId="93" xfId="0" applyNumberFormat="1" applyFont="1" applyFill="1" applyBorder="1" applyAlignment="1" applyProtection="1">
      <alignment horizontal="left" vertical="center" wrapText="1"/>
      <protection locked="0"/>
    </xf>
    <xf numFmtId="49" fontId="140" fillId="20" borderId="40" xfId="0" applyNumberFormat="1" applyFont="1" applyFill="1" applyBorder="1" applyAlignment="1" applyProtection="1">
      <alignment horizontal="left" vertical="center" wrapText="1"/>
      <protection locked="0"/>
    </xf>
    <xf numFmtId="49" fontId="140" fillId="20" borderId="96" xfId="0" applyNumberFormat="1" applyFont="1" applyFill="1" applyBorder="1" applyAlignment="1" applyProtection="1">
      <alignment horizontal="left" vertical="center" wrapText="1"/>
      <protection locked="0"/>
    </xf>
    <xf numFmtId="49" fontId="54" fillId="20" borderId="93" xfId="0" applyNumberFormat="1" applyFont="1" applyFill="1" applyBorder="1" applyAlignment="1" applyProtection="1">
      <alignment horizontal="left" vertical="center" wrapText="1"/>
      <protection locked="0"/>
    </xf>
    <xf numFmtId="49" fontId="77" fillId="20" borderId="40" xfId="0" applyNumberFormat="1" applyFont="1" applyFill="1" applyBorder="1" applyAlignment="1" applyProtection="1">
      <alignment horizontal="left" vertical="center" wrapText="1"/>
      <protection locked="0"/>
    </xf>
    <xf numFmtId="0" fontId="165" fillId="20" borderId="6" xfId="0" applyFont="1" applyFill="1" applyBorder="1" applyAlignment="1" applyProtection="1">
      <alignment horizontal="left" vertical="center"/>
      <protection locked="0"/>
    </xf>
    <xf numFmtId="0" fontId="165" fillId="20" borderId="65" xfId="0" applyFont="1" applyFill="1" applyBorder="1" applyAlignment="1" applyProtection="1">
      <alignment horizontal="left" vertical="center"/>
      <protection locked="0"/>
    </xf>
    <xf numFmtId="0" fontId="81" fillId="20" borderId="6" xfId="0" applyFont="1" applyFill="1" applyBorder="1" applyAlignment="1" applyProtection="1">
      <alignment horizontal="left" vertical="center"/>
      <protection locked="0"/>
    </xf>
    <xf numFmtId="0" fontId="64" fillId="8" borderId="64" xfId="0" applyFont="1" applyFill="1" applyBorder="1" applyAlignment="1">
      <alignment horizontal="left" vertical="center"/>
    </xf>
    <xf numFmtId="0" fontId="64" fillId="8" borderId="5" xfId="0" applyFont="1" applyFill="1" applyBorder="1" applyAlignment="1">
      <alignment horizontal="left" vertical="center"/>
    </xf>
    <xf numFmtId="0" fontId="64" fillId="8" borderId="4" xfId="0" applyFont="1" applyFill="1" applyBorder="1" applyAlignment="1">
      <alignment horizontal="left" vertical="center"/>
    </xf>
    <xf numFmtId="0" fontId="64" fillId="8" borderId="98" xfId="0" applyFont="1" applyFill="1" applyBorder="1" applyAlignment="1">
      <alignment horizontal="left" vertical="center"/>
    </xf>
    <xf numFmtId="0" fontId="140" fillId="8" borderId="6" xfId="0" applyFont="1" applyFill="1" applyBorder="1" applyAlignment="1" applyProtection="1">
      <alignment horizontal="left" vertical="center"/>
    </xf>
    <xf numFmtId="0" fontId="141" fillId="8" borderId="6" xfId="0" applyFont="1" applyFill="1" applyBorder="1" applyAlignment="1">
      <alignment horizontal="left" vertical="center"/>
    </xf>
    <xf numFmtId="0" fontId="140" fillId="8" borderId="65" xfId="0" applyFont="1" applyFill="1" applyBorder="1" applyAlignment="1" applyProtection="1">
      <alignment horizontal="left" vertical="center"/>
    </xf>
    <xf numFmtId="0" fontId="141" fillId="8" borderId="65" xfId="0" applyFont="1" applyFill="1" applyBorder="1" applyAlignment="1">
      <alignment horizontal="left" vertical="center"/>
    </xf>
    <xf numFmtId="0" fontId="54" fillId="8" borderId="6" xfId="0" applyFont="1" applyFill="1" applyBorder="1" applyAlignment="1" applyProtection="1">
      <alignment horizontal="left" vertical="center"/>
    </xf>
    <xf numFmtId="0" fontId="81" fillId="8" borderId="6" xfId="0" applyFont="1" applyFill="1" applyBorder="1" applyAlignment="1">
      <alignment horizontal="left"/>
    </xf>
    <xf numFmtId="0" fontId="0" fillId="8" borderId="5" xfId="0" applyFont="1" applyFill="1" applyBorder="1" applyAlignment="1">
      <alignment horizontal="center" vertical="center"/>
    </xf>
    <xf numFmtId="0" fontId="64" fillId="8" borderId="65" xfId="0" applyFont="1" applyFill="1" applyBorder="1" applyAlignment="1">
      <alignment horizontal="left" vertical="center"/>
    </xf>
    <xf numFmtId="0" fontId="64" fillId="5" borderId="14" xfId="0" applyFont="1" applyFill="1" applyBorder="1" applyAlignment="1">
      <alignment horizontal="left" vertical="center"/>
    </xf>
    <xf numFmtId="0" fontId="64" fillId="5" borderId="2" xfId="0" applyFont="1" applyFill="1" applyBorder="1" applyAlignment="1">
      <alignment horizontal="left" vertical="center"/>
    </xf>
    <xf numFmtId="0" fontId="64" fillId="5" borderId="24" xfId="0" applyFont="1" applyFill="1" applyBorder="1" applyAlignment="1">
      <alignment horizontal="left" vertical="center"/>
    </xf>
    <xf numFmtId="0" fontId="0" fillId="5" borderId="12" xfId="0" applyFont="1" applyFill="1" applyBorder="1" applyAlignment="1">
      <alignment horizontal="left" vertical="center"/>
    </xf>
    <xf numFmtId="0" fontId="64" fillId="8" borderId="5" xfId="0" applyFont="1" applyFill="1" applyBorder="1" applyAlignment="1">
      <alignment horizontal="left"/>
    </xf>
    <xf numFmtId="0" fontId="141" fillId="8" borderId="6" xfId="0" applyFont="1" applyFill="1" applyBorder="1" applyAlignment="1">
      <alignment horizontal="left"/>
    </xf>
    <xf numFmtId="0" fontId="0" fillId="8" borderId="98" xfId="0" applyFont="1" applyFill="1" applyBorder="1" applyAlignment="1">
      <alignment horizontal="left"/>
    </xf>
    <xf numFmtId="0" fontId="141" fillId="8" borderId="65" xfId="0" applyFont="1" applyFill="1" applyBorder="1" applyAlignment="1">
      <alignment horizontal="left"/>
    </xf>
    <xf numFmtId="0" fontId="96" fillId="8" borderId="6" xfId="0" applyFont="1" applyFill="1" applyBorder="1" applyAlignment="1">
      <alignment horizontal="left"/>
    </xf>
    <xf numFmtId="0" fontId="71" fillId="8" borderId="6" xfId="0" applyFont="1" applyFill="1" applyBorder="1" applyAlignment="1">
      <alignment horizontal="left" vertical="center"/>
    </xf>
    <xf numFmtId="0" fontId="96" fillId="8" borderId="6" xfId="0" applyFont="1" applyFill="1" applyBorder="1" applyAlignment="1">
      <alignment horizontal="left" vertical="center"/>
    </xf>
    <xf numFmtId="0" fontId="71" fillId="5" borderId="6" xfId="0" applyFont="1" applyFill="1" applyBorder="1" applyAlignment="1">
      <alignment horizontal="left" vertical="center"/>
    </xf>
    <xf numFmtId="0" fontId="0" fillId="5" borderId="2" xfId="0" applyFill="1" applyBorder="1" applyAlignment="1">
      <alignment horizontal="left" vertical="center"/>
    </xf>
    <xf numFmtId="0" fontId="141" fillId="5" borderId="65" xfId="0" applyFont="1" applyFill="1" applyBorder="1" applyAlignment="1">
      <alignment horizontal="left" vertical="center"/>
    </xf>
    <xf numFmtId="0" fontId="96" fillId="5" borderId="6" xfId="0" applyFont="1" applyFill="1" applyBorder="1" applyAlignment="1">
      <alignment horizontal="left" vertical="center"/>
    </xf>
    <xf numFmtId="0" fontId="64" fillId="8" borderId="66" xfId="0" applyFont="1" applyFill="1" applyBorder="1" applyAlignment="1">
      <alignment horizontal="left" vertical="center"/>
    </xf>
    <xf numFmtId="0" fontId="64" fillId="8" borderId="4" xfId="0" applyFont="1" applyFill="1" applyBorder="1" applyAlignment="1">
      <alignment horizontal="left"/>
    </xf>
    <xf numFmtId="0" fontId="0" fillId="8" borderId="98" xfId="0" applyFont="1" applyFill="1" applyBorder="1" applyAlignment="1">
      <alignment horizontal="left" vertical="center"/>
    </xf>
    <xf numFmtId="0" fontId="0" fillId="8" borderId="5" xfId="0" applyFont="1" applyFill="1" applyBorder="1" applyAlignment="1">
      <alignment horizontal="left" vertical="center"/>
    </xf>
    <xf numFmtId="0" fontId="64" fillId="5" borderId="64" xfId="0" applyFont="1" applyFill="1" applyBorder="1" applyAlignment="1">
      <alignment horizontal="left" vertical="center"/>
    </xf>
    <xf numFmtId="0" fontId="64" fillId="0" borderId="35" xfId="0" applyFont="1" applyBorder="1" applyAlignment="1">
      <alignment horizontal="left" vertical="center"/>
    </xf>
    <xf numFmtId="0" fontId="64" fillId="5" borderId="64" xfId="0" applyFont="1" applyFill="1" applyBorder="1" applyAlignment="1">
      <alignment horizontal="left" vertical="center" wrapText="1"/>
    </xf>
    <xf numFmtId="0" fontId="64" fillId="5" borderId="4" xfId="0" applyFont="1" applyFill="1" applyBorder="1" applyAlignment="1">
      <alignment horizontal="left" vertical="center"/>
    </xf>
    <xf numFmtId="0" fontId="64" fillId="0" borderId="8" xfId="0" applyFont="1" applyBorder="1" applyAlignment="1">
      <alignment horizontal="left" vertical="center"/>
    </xf>
    <xf numFmtId="0" fontId="64" fillId="5" borderId="4" xfId="0" applyFont="1" applyFill="1" applyBorder="1" applyAlignment="1">
      <alignment horizontal="left" vertical="center" wrapText="1"/>
    </xf>
    <xf numFmtId="0" fontId="64" fillId="5" borderId="98" xfId="0" applyFont="1" applyFill="1" applyBorder="1" applyAlignment="1">
      <alignment horizontal="left" vertical="center"/>
    </xf>
    <xf numFmtId="0" fontId="64" fillId="0" borderId="85" xfId="0" applyFont="1" applyBorder="1" applyAlignment="1">
      <alignment horizontal="left" vertical="center"/>
    </xf>
    <xf numFmtId="0" fontId="64" fillId="5" borderId="98" xfId="0" applyFont="1" applyFill="1" applyBorder="1" applyAlignment="1">
      <alignment horizontal="left" vertical="center" wrapText="1"/>
    </xf>
    <xf numFmtId="0" fontId="0" fillId="5" borderId="5" xfId="0" applyFont="1" applyFill="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164" fontId="71" fillId="8" borderId="12" xfId="0" applyNumberFormat="1" applyFont="1" applyFill="1" applyBorder="1" applyAlignment="1" applyProtection="1">
      <alignment horizontal="center" vertical="center"/>
    </xf>
    <xf numFmtId="49" fontId="71" fillId="6" borderId="5" xfId="0" applyNumberFormat="1" applyFont="1" applyFill="1" applyBorder="1" applyAlignment="1" applyProtection="1">
      <alignment horizontal="left" vertical="center"/>
    </xf>
    <xf numFmtId="0" fontId="71" fillId="22" borderId="51" xfId="0" applyFont="1" applyFill="1" applyBorder="1" applyAlignment="1" applyProtection="1">
      <alignment horizontal="left" vertical="center"/>
      <protection locked="0"/>
    </xf>
    <xf numFmtId="0" fontId="71" fillId="8" borderId="5" xfId="0" applyFont="1" applyFill="1" applyBorder="1" applyAlignment="1" applyProtection="1">
      <alignment horizontal="left" vertical="center"/>
      <protection locked="0"/>
    </xf>
    <xf numFmtId="0" fontId="71" fillId="8" borderId="6" xfId="0" applyFont="1" applyFill="1" applyBorder="1" applyAlignment="1" applyProtection="1">
      <alignment horizontal="left" vertical="center"/>
      <protection locked="0"/>
    </xf>
    <xf numFmtId="0" fontId="71" fillId="22" borderId="3" xfId="0" applyFont="1" applyFill="1" applyBorder="1" applyAlignment="1" applyProtection="1">
      <alignment horizontal="left" vertical="center"/>
      <protection locked="0"/>
    </xf>
    <xf numFmtId="0" fontId="71" fillId="8" borderId="8" xfId="0" applyFont="1" applyFill="1" applyBorder="1" applyAlignment="1" applyProtection="1">
      <alignment horizontal="left" vertical="center"/>
      <protection locked="0"/>
    </xf>
    <xf numFmtId="0" fontId="87" fillId="5" borderId="6" xfId="0" applyFont="1" applyFill="1" applyBorder="1" applyAlignment="1" applyProtection="1">
      <alignment horizontal="left" vertical="center"/>
      <protection locked="0"/>
    </xf>
    <xf numFmtId="0" fontId="71" fillId="5" borderId="12" xfId="0" applyFont="1" applyFill="1" applyBorder="1" applyAlignment="1" applyProtection="1">
      <alignment horizontal="left" vertical="center" wrapText="1"/>
      <protection locked="0"/>
    </xf>
    <xf numFmtId="0" fontId="87" fillId="5" borderId="8" xfId="0" applyFont="1" applyFill="1" applyBorder="1" applyAlignment="1" applyProtection="1">
      <alignment horizontal="left" vertical="center"/>
      <protection locked="0"/>
    </xf>
    <xf numFmtId="0" fontId="71" fillId="5" borderId="2" xfId="0" applyFont="1" applyFill="1" applyBorder="1" applyAlignment="1" applyProtection="1">
      <alignment horizontal="left" vertical="center" wrapText="1"/>
      <protection locked="0"/>
    </xf>
    <xf numFmtId="0" fontId="71" fillId="5" borderId="7" xfId="0" applyFont="1" applyFill="1" applyBorder="1" applyAlignment="1" applyProtection="1">
      <alignment horizontal="left" vertical="center"/>
      <protection locked="0"/>
    </xf>
    <xf numFmtId="0" fontId="71" fillId="5" borderId="9" xfId="0" applyFont="1" applyFill="1" applyBorder="1" applyAlignment="1" applyProtection="1">
      <alignment horizontal="left" vertical="center"/>
      <protection locked="0"/>
    </xf>
    <xf numFmtId="0" fontId="141" fillId="0" borderId="5" xfId="0" applyFont="1" applyBorder="1" applyAlignment="1">
      <alignment horizontal="left" vertical="center"/>
    </xf>
    <xf numFmtId="0" fontId="141" fillId="0" borderId="4" xfId="0" applyFont="1" applyBorder="1" applyAlignment="1">
      <alignment horizontal="left" vertical="center"/>
    </xf>
    <xf numFmtId="0" fontId="96" fillId="0" borderId="4" xfId="0" applyFont="1" applyBorder="1" applyAlignment="1">
      <alignment horizontal="left" vertical="center"/>
    </xf>
    <xf numFmtId="0" fontId="71" fillId="8" borderId="51" xfId="0" applyFont="1" applyFill="1" applyBorder="1" applyAlignment="1" applyProtection="1">
      <alignment horizontal="left" vertical="center"/>
      <protection locked="0"/>
    </xf>
    <xf numFmtId="0" fontId="0" fillId="5" borderId="76" xfId="0" applyFont="1" applyFill="1" applyBorder="1" applyAlignment="1">
      <alignment vertical="center"/>
    </xf>
    <xf numFmtId="0" fontId="0" fillId="5" borderId="77" xfId="0" applyFill="1" applyBorder="1"/>
    <xf numFmtId="0" fontId="119" fillId="5" borderId="81" xfId="0" applyFont="1" applyFill="1" applyBorder="1" applyAlignment="1">
      <alignment vertical="center" wrapText="1"/>
    </xf>
    <xf numFmtId="0" fontId="119" fillId="5" borderId="47" xfId="0" applyFont="1" applyFill="1" applyBorder="1" applyAlignment="1">
      <alignment vertical="center" wrapText="1"/>
    </xf>
    <xf numFmtId="0" fontId="0" fillId="5" borderId="47" xfId="0" applyFill="1" applyBorder="1" applyAlignment="1">
      <alignment horizontal="left" vertical="center"/>
    </xf>
    <xf numFmtId="0" fontId="67" fillId="5" borderId="108" xfId="0" applyFont="1" applyFill="1" applyBorder="1" applyAlignment="1">
      <alignment vertical="center" wrapText="1"/>
    </xf>
    <xf numFmtId="0" fontId="0" fillId="5" borderId="66" xfId="0" applyFill="1" applyBorder="1" applyAlignment="1">
      <alignment vertical="center"/>
    </xf>
    <xf numFmtId="0" fontId="0" fillId="5" borderId="62" xfId="0" applyFill="1" applyBorder="1" applyAlignment="1">
      <alignment vertical="center"/>
    </xf>
    <xf numFmtId="0" fontId="53" fillId="9" borderId="64" xfId="0" applyFont="1" applyFill="1" applyBorder="1" applyAlignment="1" applyProtection="1">
      <alignment horizontal="center"/>
    </xf>
    <xf numFmtId="0" fontId="0" fillId="9" borderId="64" xfId="0" applyFill="1" applyBorder="1"/>
    <xf numFmtId="0" fontId="0" fillId="9" borderId="64" xfId="0" applyFill="1" applyBorder="1" applyProtection="1"/>
    <xf numFmtId="0" fontId="73" fillId="9" borderId="8" xfId="0" applyFont="1" applyFill="1" applyBorder="1" applyAlignment="1" applyProtection="1">
      <alignment horizontal="center" vertical="center" wrapText="1"/>
    </xf>
    <xf numFmtId="0" fontId="76" fillId="0" borderId="4" xfId="0" applyFont="1" applyFill="1" applyBorder="1" applyAlignment="1" applyProtection="1">
      <alignment horizontal="center" vertical="center" wrapText="1"/>
    </xf>
    <xf numFmtId="0" fontId="73" fillId="9" borderId="63" xfId="0" applyFont="1" applyFill="1" applyBorder="1" applyAlignment="1" applyProtection="1">
      <alignment horizontal="center" vertical="center" wrapText="1"/>
    </xf>
    <xf numFmtId="170" fontId="52" fillId="9" borderId="4" xfId="0" applyNumberFormat="1" applyFont="1" applyFill="1" applyBorder="1" applyAlignment="1" applyProtection="1">
      <alignment horizontal="center"/>
    </xf>
    <xf numFmtId="49" fontId="0" fillId="8" borderId="4" xfId="0" applyNumberFormat="1" applyFill="1" applyBorder="1" applyAlignment="1"/>
    <xf numFmtId="49" fontId="9" fillId="4" borderId="4"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right" vertical="center"/>
      <protection locked="0"/>
    </xf>
    <xf numFmtId="49" fontId="0" fillId="5" borderId="4" xfId="0" applyNumberFormat="1" applyFill="1" applyBorder="1" applyAlignment="1">
      <alignment horizontal="right"/>
    </xf>
    <xf numFmtId="0" fontId="159" fillId="9" borderId="20" xfId="0" quotePrefix="1" applyFont="1" applyFill="1" applyBorder="1" applyAlignment="1" applyProtection="1">
      <alignment horizontal="center" vertical="center" wrapText="1"/>
    </xf>
    <xf numFmtId="2" fontId="73" fillId="9" borderId="4" xfId="0" applyNumberFormat="1" applyFont="1" applyFill="1" applyBorder="1" applyAlignment="1" applyProtection="1">
      <alignment horizontal="center" vertical="center"/>
    </xf>
    <xf numFmtId="0" fontId="0" fillId="11" borderId="3" xfId="0" applyFill="1" applyBorder="1" applyAlignment="1">
      <alignment horizontal="center"/>
    </xf>
    <xf numFmtId="0" fontId="6" fillId="32" borderId="31" xfId="0" applyFont="1" applyFill="1" applyBorder="1" applyAlignment="1">
      <alignment horizontal="center" vertical="center"/>
    </xf>
    <xf numFmtId="0" fontId="0" fillId="32" borderId="9" xfId="0" applyFill="1" applyBorder="1" applyAlignment="1">
      <alignment vertical="center"/>
    </xf>
    <xf numFmtId="0" fontId="0" fillId="33" borderId="9" xfId="0" applyFill="1" applyBorder="1" applyAlignment="1">
      <alignment vertical="center"/>
    </xf>
    <xf numFmtId="0" fontId="0" fillId="32" borderId="9" xfId="0" applyFill="1" applyBorder="1" applyAlignment="1">
      <alignment horizontal="center" vertical="center"/>
    </xf>
    <xf numFmtId="0" fontId="0" fillId="33" borderId="31" xfId="0" applyFill="1" applyBorder="1" applyAlignment="1">
      <alignment horizontal="center" vertical="center"/>
    </xf>
    <xf numFmtId="0" fontId="0" fillId="5" borderId="0" xfId="0" applyFill="1" applyBorder="1" applyAlignment="1">
      <alignment wrapText="1"/>
    </xf>
    <xf numFmtId="0" fontId="0" fillId="5" borderId="33"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horizontal="center" vertical="center"/>
    </xf>
    <xf numFmtId="0" fontId="0" fillId="5" borderId="64" xfId="0" applyFill="1" applyBorder="1" applyAlignment="1">
      <alignment horizontal="center" vertical="center"/>
    </xf>
    <xf numFmtId="0" fontId="0" fillId="5" borderId="33" xfId="0" applyFill="1" applyBorder="1" applyAlignment="1">
      <alignmen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xf>
    <xf numFmtId="0" fontId="0" fillId="5" borderId="33" xfId="0" applyFill="1" applyBorder="1" applyAlignment="1">
      <alignment vertical="center"/>
    </xf>
    <xf numFmtId="0" fontId="0" fillId="5" borderId="47" xfId="0" applyFill="1" applyBorder="1" applyAlignment="1">
      <alignment horizontal="center" vertical="center"/>
    </xf>
    <xf numFmtId="0" fontId="0" fillId="5" borderId="0" xfId="0" applyFill="1" applyBorder="1" applyAlignment="1">
      <alignment vertical="center" wrapText="1"/>
    </xf>
    <xf numFmtId="0" fontId="0" fillId="5" borderId="33" xfId="0" applyFill="1" applyBorder="1" applyAlignment="1">
      <alignment horizontal="left" vertical="center" wrapText="1"/>
    </xf>
    <xf numFmtId="0" fontId="0" fillId="8" borderId="64" xfId="0" applyFill="1" applyBorder="1" applyAlignment="1">
      <alignment vertical="center"/>
    </xf>
    <xf numFmtId="0" fontId="0" fillId="5" borderId="4" xfId="0" applyFill="1" applyBorder="1" applyAlignment="1">
      <alignment horizontal="left" vertical="center" wrapText="1"/>
    </xf>
    <xf numFmtId="0" fontId="9" fillId="32" borderId="4" xfId="0" applyFont="1" applyFill="1" applyBorder="1" applyAlignment="1" applyProtection="1">
      <alignment horizontal="center" vertical="center"/>
      <protection locked="0"/>
    </xf>
    <xf numFmtId="49" fontId="9" fillId="32" borderId="4" xfId="0" applyNumberFormat="1" applyFont="1" applyFill="1" applyBorder="1" applyAlignment="1" applyProtection="1">
      <alignment horizontal="center" vertical="center"/>
      <protection locked="0"/>
    </xf>
    <xf numFmtId="0" fontId="51" fillId="32" borderId="4" xfId="2" applyFill="1" applyBorder="1" applyAlignment="1" applyProtection="1">
      <alignment horizontal="center" vertical="center"/>
      <protection locked="0"/>
    </xf>
    <xf numFmtId="0" fontId="11" fillId="32" borderId="4" xfId="0" applyFont="1" applyFill="1" applyBorder="1" applyAlignment="1" applyProtection="1">
      <alignment horizontal="center" vertical="center"/>
      <protection locked="0"/>
    </xf>
    <xf numFmtId="0" fontId="0" fillId="0" borderId="4" xfId="0" applyBorder="1" applyAlignment="1">
      <alignment vertical="center"/>
    </xf>
    <xf numFmtId="0" fontId="0" fillId="5" borderId="4" xfId="0" applyFill="1" applyBorder="1" applyAlignment="1">
      <alignment horizontal="center" vertical="center"/>
    </xf>
    <xf numFmtId="0" fontId="0" fillId="0" borderId="4" xfId="0" applyBorder="1" applyAlignment="1">
      <alignment horizontal="center" vertical="center"/>
    </xf>
    <xf numFmtId="0" fontId="0" fillId="5" borderId="4" xfId="0" applyFill="1" applyBorder="1" applyAlignment="1">
      <alignment vertical="center" wrapText="1"/>
    </xf>
    <xf numFmtId="0" fontId="0" fillId="8" borderId="33" xfId="0" applyFill="1" applyBorder="1" applyAlignment="1">
      <alignment vertical="center"/>
    </xf>
    <xf numFmtId="0" fontId="0" fillId="32" borderId="4" xfId="0" applyFill="1" applyBorder="1" applyAlignment="1">
      <alignment vertical="center"/>
    </xf>
    <xf numFmtId="0" fontId="129" fillId="5" borderId="50" xfId="0" applyFont="1" applyFill="1" applyBorder="1" applyAlignment="1">
      <alignment vertical="center"/>
    </xf>
    <xf numFmtId="49" fontId="0" fillId="32" borderId="14" xfId="0" applyNumberFormat="1" applyFill="1" applyBorder="1" applyAlignment="1">
      <alignment horizontal="center"/>
    </xf>
    <xf numFmtId="49" fontId="77" fillId="32" borderId="12" xfId="0" applyNumberFormat="1" applyFont="1" applyFill="1" applyBorder="1" applyAlignment="1" applyProtection="1">
      <alignment horizontal="center" vertical="center"/>
      <protection locked="0"/>
    </xf>
    <xf numFmtId="0" fontId="69" fillId="5" borderId="16" xfId="0" applyFont="1" applyFill="1" applyBorder="1" applyAlignment="1" applyProtection="1">
      <alignment vertical="center"/>
    </xf>
    <xf numFmtId="0" fontId="85" fillId="5" borderId="10" xfId="0" applyFont="1" applyFill="1" applyBorder="1" applyAlignment="1" applyProtection="1">
      <alignment horizontal="right" vertical="center"/>
    </xf>
    <xf numFmtId="0" fontId="71" fillId="32" borderId="14" xfId="0" applyFont="1" applyFill="1" applyBorder="1" applyAlignment="1" applyProtection="1">
      <alignment horizontal="center" vertical="center"/>
    </xf>
    <xf numFmtId="49" fontId="71" fillId="8" borderId="12" xfId="0" applyNumberFormat="1" applyFont="1" applyFill="1" applyBorder="1" applyAlignment="1" applyProtection="1">
      <alignment horizontal="center" vertical="center" wrapText="1"/>
      <protection locked="0"/>
    </xf>
    <xf numFmtId="0" fontId="71" fillId="5" borderId="9" xfId="0" applyFont="1" applyFill="1" applyBorder="1" applyAlignment="1" applyProtection="1">
      <alignment vertical="center"/>
    </xf>
    <xf numFmtId="49" fontId="71" fillId="8" borderId="2" xfId="0" applyNumberFormat="1" applyFont="1" applyFill="1" applyBorder="1" applyAlignment="1" applyProtection="1">
      <alignment horizontal="center" vertical="center"/>
    </xf>
    <xf numFmtId="0" fontId="0" fillId="5" borderId="2" xfId="0" applyFill="1" applyBorder="1"/>
    <xf numFmtId="0" fontId="54" fillId="5" borderId="22" xfId="0" applyFont="1" applyFill="1" applyBorder="1" applyAlignment="1">
      <alignment horizontal="left"/>
    </xf>
    <xf numFmtId="0" fontId="0" fillId="5" borderId="64" xfId="0" applyFill="1" applyBorder="1" applyAlignment="1">
      <alignment horizontal="left" vertical="center"/>
    </xf>
    <xf numFmtId="0" fontId="0" fillId="5" borderId="33" xfId="0" applyFill="1" applyBorder="1" applyAlignment="1">
      <alignment horizontal="left" vertical="center"/>
    </xf>
    <xf numFmtId="0" fontId="0" fillId="5" borderId="90" xfId="0" applyFill="1" applyBorder="1" applyAlignment="1">
      <alignment horizontal="center" vertical="center"/>
    </xf>
    <xf numFmtId="0" fontId="0" fillId="5" borderId="90" xfId="0" applyFill="1" applyBorder="1" applyAlignment="1">
      <alignment vertical="center"/>
    </xf>
    <xf numFmtId="0" fontId="0" fillId="5" borderId="63" xfId="0" applyFill="1" applyBorder="1" applyAlignment="1">
      <alignment horizontal="center" vertical="center"/>
    </xf>
    <xf numFmtId="0" fontId="0" fillId="5" borderId="11" xfId="0" applyFill="1" applyBorder="1" applyAlignment="1">
      <alignment vertical="center" wrapText="1"/>
    </xf>
    <xf numFmtId="49" fontId="73" fillId="9" borderId="4" xfId="0" applyNumberFormat="1" applyFont="1" applyFill="1" applyBorder="1" applyAlignment="1" applyProtection="1">
      <alignment vertical="center"/>
    </xf>
    <xf numFmtId="0" fontId="91" fillId="7" borderId="39" xfId="0" applyFont="1" applyFill="1" applyBorder="1" applyAlignment="1">
      <alignment vertical="center"/>
    </xf>
    <xf numFmtId="0" fontId="91" fillId="7" borderId="30" xfId="0" applyFont="1" applyFill="1" applyBorder="1" applyAlignment="1">
      <alignment vertical="center"/>
    </xf>
    <xf numFmtId="0" fontId="53" fillId="9" borderId="86" xfId="0" applyFont="1" applyFill="1" applyBorder="1" applyAlignment="1" applyProtection="1">
      <alignment horizontal="center"/>
    </xf>
    <xf numFmtId="0" fontId="0" fillId="5" borderId="0" xfId="0" applyFill="1" applyAlignment="1"/>
    <xf numFmtId="0" fontId="76" fillId="5" borderId="0" xfId="0" applyFont="1" applyFill="1" applyBorder="1" applyAlignment="1">
      <alignment horizontal="center"/>
    </xf>
    <xf numFmtId="0" fontId="167" fillId="5" borderId="0" xfId="0" applyFont="1" applyFill="1" applyBorder="1" applyAlignment="1" applyProtection="1">
      <alignment horizontal="center" vertical="center" wrapText="1"/>
    </xf>
    <xf numFmtId="0" fontId="72" fillId="16" borderId="50" xfId="0" applyFont="1" applyFill="1" applyBorder="1" applyAlignment="1" applyProtection="1">
      <alignment horizontal="center" vertical="center" wrapText="1"/>
    </xf>
    <xf numFmtId="0" fontId="83" fillId="5" borderId="0" xfId="0" applyFont="1" applyFill="1" applyBorder="1" applyAlignment="1">
      <alignment horizontal="left"/>
    </xf>
    <xf numFmtId="0" fontId="167" fillId="16" borderId="96" xfId="0" applyFont="1" applyFill="1" applyBorder="1" applyAlignment="1" applyProtection="1">
      <alignment horizontal="center" vertical="center" wrapText="1"/>
    </xf>
    <xf numFmtId="0" fontId="52" fillId="0" borderId="52" xfId="0" applyFont="1" applyBorder="1" applyAlignment="1">
      <alignment horizontal="center" vertical="center" wrapText="1"/>
    </xf>
    <xf numFmtId="0" fontId="72" fillId="5" borderId="111" xfId="0" applyFont="1" applyFill="1" applyBorder="1" applyAlignment="1" applyProtection="1">
      <alignment horizontal="center" vertical="center" wrapText="1"/>
    </xf>
    <xf numFmtId="0" fontId="52" fillId="16" borderId="26" xfId="0" applyFont="1" applyFill="1" applyBorder="1" applyAlignment="1">
      <alignment horizontal="center" vertical="center" wrapText="1"/>
    </xf>
    <xf numFmtId="167" fontId="71" fillId="22" borderId="51" xfId="0" applyNumberFormat="1" applyFont="1" applyFill="1" applyBorder="1" applyAlignment="1" applyProtection="1">
      <alignment horizontal="center" vertical="center"/>
    </xf>
    <xf numFmtId="0" fontId="76" fillId="0" borderId="4" xfId="0" applyFont="1" applyBorder="1" applyAlignment="1">
      <alignment horizontal="center" vertical="center" wrapText="1"/>
    </xf>
    <xf numFmtId="167" fontId="76" fillId="0" borderId="4" xfId="1" applyNumberFormat="1" applyFont="1" applyBorder="1" applyAlignment="1">
      <alignment horizontal="center" vertical="center" wrapText="1"/>
    </xf>
    <xf numFmtId="0" fontId="54" fillId="5" borderId="20" xfId="0" applyFont="1" applyFill="1" applyBorder="1" applyAlignment="1">
      <alignment horizontal="left"/>
    </xf>
    <xf numFmtId="0" fontId="54" fillId="5" borderId="21" xfId="0" applyFont="1" applyFill="1" applyBorder="1" applyAlignment="1">
      <alignment horizontal="left"/>
    </xf>
    <xf numFmtId="0" fontId="0" fillId="5" borderId="112" xfId="0" applyFill="1" applyBorder="1"/>
    <xf numFmtId="0" fontId="0" fillId="9" borderId="36" xfId="0" applyFill="1" applyBorder="1" applyAlignment="1" applyProtection="1">
      <alignment horizontal="center"/>
    </xf>
    <xf numFmtId="0" fontId="0" fillId="9" borderId="14" xfId="0" applyFill="1" applyBorder="1" applyProtection="1"/>
    <xf numFmtId="0" fontId="71" fillId="8" borderId="22" xfId="0" applyFont="1" applyFill="1" applyBorder="1" applyAlignment="1" applyProtection="1">
      <alignment horizontal="center" vertical="center"/>
      <protection locked="0"/>
    </xf>
    <xf numFmtId="0" fontId="52" fillId="0" borderId="113" xfId="0" applyFont="1" applyBorder="1" applyAlignment="1">
      <alignment horizontal="center" vertical="center" wrapText="1"/>
    </xf>
    <xf numFmtId="0" fontId="54" fillId="5" borderId="13" xfId="0" applyFont="1" applyFill="1" applyBorder="1" applyAlignment="1">
      <alignment horizontal="left" vertical="top"/>
    </xf>
    <xf numFmtId="0" fontId="76" fillId="5" borderId="22" xfId="0" applyFont="1" applyFill="1" applyBorder="1" applyAlignment="1">
      <alignment horizontal="center"/>
    </xf>
    <xf numFmtId="0" fontId="71" fillId="8" borderId="64" xfId="0" applyFont="1" applyFill="1" applyBorder="1" applyAlignment="1" applyProtection="1">
      <alignment horizontal="center" vertical="center"/>
      <protection locked="0"/>
    </xf>
    <xf numFmtId="0" fontId="0" fillId="5" borderId="59" xfId="0" applyFill="1" applyBorder="1" applyAlignment="1" applyProtection="1"/>
    <xf numFmtId="0" fontId="0" fillId="5" borderId="33" xfId="0" applyFill="1" applyBorder="1" applyAlignment="1">
      <alignment horizontal="center" vertical="center"/>
    </xf>
    <xf numFmtId="0" fontId="0" fillId="5" borderId="4" xfId="0" applyFill="1" applyBorder="1" applyAlignment="1">
      <alignment horizontal="center" vertical="center"/>
    </xf>
    <xf numFmtId="0" fontId="0" fillId="5" borderId="47" xfId="0" applyFill="1" applyBorder="1" applyAlignment="1">
      <alignment horizontal="center" vertical="center"/>
    </xf>
    <xf numFmtId="0" fontId="0" fillId="5" borderId="1" xfId="0" applyFill="1" applyBorder="1" applyAlignment="1" applyProtection="1"/>
    <xf numFmtId="0" fontId="0" fillId="5" borderId="114" xfId="0" applyFill="1" applyBorder="1" applyAlignment="1">
      <alignment vertical="center" wrapText="1"/>
    </xf>
    <xf numFmtId="0" fontId="52" fillId="5" borderId="33" xfId="0" applyFont="1" applyFill="1" applyBorder="1" applyAlignment="1">
      <alignment horizontal="center" vertical="center"/>
    </xf>
    <xf numFmtId="0" fontId="145" fillId="5" borderId="75" xfId="0" applyFont="1" applyFill="1" applyBorder="1" applyAlignment="1" applyProtection="1">
      <alignment horizontal="center" vertical="center" wrapText="1"/>
    </xf>
    <xf numFmtId="0" fontId="76" fillId="5" borderId="76" xfId="0" applyFont="1" applyFill="1" applyBorder="1" applyAlignment="1">
      <alignment horizontal="center" vertical="center"/>
    </xf>
    <xf numFmtId="0" fontId="73" fillId="9" borderId="8" xfId="0" applyFont="1" applyFill="1" applyBorder="1" applyAlignment="1" applyProtection="1">
      <alignment horizontal="left" vertical="center"/>
    </xf>
    <xf numFmtId="0" fontId="78" fillId="9" borderId="4" xfId="0" applyFont="1" applyFill="1" applyBorder="1" applyAlignment="1" applyProtection="1">
      <alignment horizontal="left" vertical="center"/>
    </xf>
    <xf numFmtId="0" fontId="0" fillId="5" borderId="0" xfId="0" applyFill="1" applyAlignment="1"/>
    <xf numFmtId="0" fontId="69" fillId="5" borderId="13" xfId="0" applyFont="1" applyFill="1" applyBorder="1" applyAlignment="1" applyProtection="1">
      <alignment vertical="center"/>
    </xf>
    <xf numFmtId="0" fontId="0" fillId="8" borderId="4" xfId="0" applyFill="1" applyBorder="1" applyAlignment="1">
      <alignment vertical="center"/>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0" borderId="4" xfId="0" applyBorder="1" applyAlignment="1">
      <alignment vertical="center" wrapText="1"/>
    </xf>
    <xf numFmtId="0" fontId="0" fillId="5" borderId="4" xfId="0" applyFill="1" applyBorder="1" applyAlignment="1">
      <alignment vertical="center"/>
    </xf>
    <xf numFmtId="0" fontId="0" fillId="5" borderId="4" xfId="0" applyFill="1" applyBorder="1" applyAlignment="1">
      <alignment horizontal="left" vertical="center" wrapText="1"/>
    </xf>
    <xf numFmtId="0" fontId="0" fillId="32" borderId="4" xfId="0" applyFill="1" applyBorder="1" applyAlignment="1">
      <alignment vertical="center"/>
    </xf>
    <xf numFmtId="0" fontId="107" fillId="5" borderId="0" xfId="0" applyFont="1" applyFill="1"/>
    <xf numFmtId="0" fontId="71" fillId="32" borderId="14" xfId="0" applyFont="1" applyFill="1" applyBorder="1" applyAlignment="1" applyProtection="1">
      <alignment horizontal="center" vertical="center"/>
      <protection locked="0"/>
    </xf>
    <xf numFmtId="0" fontId="71" fillId="32" borderId="19" xfId="0" applyFont="1" applyFill="1" applyBorder="1" applyAlignment="1" applyProtection="1">
      <alignment horizontal="center" vertical="center"/>
      <protection locked="0"/>
    </xf>
    <xf numFmtId="0" fontId="71" fillId="32" borderId="2" xfId="0" applyFont="1" applyFill="1" applyBorder="1" applyAlignment="1" applyProtection="1">
      <alignment horizontal="center" vertical="center"/>
      <protection locked="0"/>
    </xf>
    <xf numFmtId="0" fontId="6" fillId="33" borderId="2" xfId="0" applyFont="1" applyFill="1" applyBorder="1" applyAlignment="1" applyProtection="1">
      <alignment horizontal="center" vertical="center" wrapText="1"/>
    </xf>
    <xf numFmtId="0" fontId="16" fillId="5" borderId="39" xfId="0" applyFont="1" applyFill="1" applyBorder="1" applyAlignment="1" applyProtection="1">
      <alignment vertical="center"/>
    </xf>
    <xf numFmtId="0" fontId="0" fillId="0" borderId="22" xfId="0" applyBorder="1" applyAlignment="1">
      <alignment vertical="center"/>
    </xf>
    <xf numFmtId="0" fontId="0" fillId="0" borderId="112" xfId="0" applyBorder="1" applyAlignment="1">
      <alignment vertical="center"/>
    </xf>
    <xf numFmtId="0" fontId="53" fillId="32" borderId="24" xfId="0" applyFont="1" applyFill="1" applyBorder="1"/>
    <xf numFmtId="0" fontId="67" fillId="5" borderId="38" xfId="0" applyFont="1" applyFill="1" applyBorder="1"/>
    <xf numFmtId="0" fontId="75" fillId="5" borderId="0" xfId="0" applyFont="1" applyFill="1" applyBorder="1" applyAlignment="1">
      <alignment horizontal="left" vertical="center"/>
    </xf>
    <xf numFmtId="0" fontId="0" fillId="33" borderId="4" xfId="0" applyFill="1" applyBorder="1" applyAlignment="1">
      <alignment vertical="center" wrapText="1"/>
    </xf>
    <xf numFmtId="0" fontId="180" fillId="5" borderId="0" xfId="0" applyFont="1" applyFill="1"/>
    <xf numFmtId="0" fontId="87" fillId="9" borderId="4" xfId="0" applyFont="1" applyFill="1" applyBorder="1" applyAlignment="1" applyProtection="1">
      <alignment horizontal="center" vertical="center" wrapText="1"/>
    </xf>
    <xf numFmtId="0" fontId="81" fillId="9" borderId="4" xfId="0" applyFont="1" applyFill="1" applyBorder="1" applyAlignment="1">
      <alignment vertical="center"/>
    </xf>
    <xf numFmtId="10" fontId="73" fillId="9" borderId="36" xfId="0" applyNumberFormat="1" applyFont="1" applyFill="1" applyBorder="1" applyAlignment="1" applyProtection="1">
      <alignment vertical="center"/>
    </xf>
    <xf numFmtId="10" fontId="73" fillId="9" borderId="36" xfId="0" applyNumberFormat="1" applyFont="1" applyFill="1" applyBorder="1" applyAlignment="1" applyProtection="1">
      <alignment horizontal="center" vertical="center"/>
    </xf>
    <xf numFmtId="0" fontId="73" fillId="9" borderId="36" xfId="0" applyFont="1" applyFill="1" applyBorder="1" applyAlignment="1" applyProtection="1">
      <alignment horizontal="center" vertical="center"/>
    </xf>
    <xf numFmtId="10" fontId="73" fillId="9" borderId="0" xfId="0" applyNumberFormat="1" applyFont="1" applyFill="1" applyBorder="1" applyAlignment="1" applyProtection="1">
      <alignment vertical="center"/>
    </xf>
    <xf numFmtId="10" fontId="73" fillId="9" borderId="59" xfId="0" applyNumberFormat="1" applyFont="1" applyFill="1" applyBorder="1" applyAlignment="1" applyProtection="1">
      <alignment vertical="center"/>
    </xf>
    <xf numFmtId="0" fontId="109" fillId="16" borderId="31" xfId="0" applyFont="1" applyFill="1" applyBorder="1" applyAlignment="1">
      <alignment horizontal="left" vertical="center"/>
    </xf>
    <xf numFmtId="0" fontId="81" fillId="16" borderId="31" xfId="0" applyFont="1" applyFill="1" applyBorder="1" applyAlignment="1">
      <alignment horizontal="left" vertical="center"/>
    </xf>
    <xf numFmtId="0" fontId="53" fillId="20" borderId="6" xfId="0" applyFont="1" applyFill="1" applyBorder="1" applyAlignment="1" applyProtection="1">
      <alignment horizontal="left" vertical="center"/>
      <protection locked="0"/>
    </xf>
    <xf numFmtId="0" fontId="78" fillId="9" borderId="12" xfId="0" applyFont="1" applyFill="1" applyBorder="1" applyAlignment="1" applyProtection="1">
      <alignment horizontal="left" vertical="center"/>
    </xf>
    <xf numFmtId="0" fontId="6" fillId="6" borderId="75" xfId="0" applyFont="1" applyFill="1" applyBorder="1" applyAlignment="1" applyProtection="1">
      <alignment horizontal="center" vertical="center" wrapText="1"/>
    </xf>
    <xf numFmtId="0" fontId="6" fillId="20" borderId="54" xfId="0" applyFont="1" applyFill="1" applyBorder="1" applyAlignment="1" applyProtection="1">
      <alignment horizontal="center" vertical="center" wrapText="1"/>
    </xf>
    <xf numFmtId="0" fontId="6" fillId="8" borderId="54" xfId="0" applyFont="1" applyFill="1" applyBorder="1" applyAlignment="1" applyProtection="1">
      <alignment horizontal="center" vertical="center" wrapText="1"/>
    </xf>
    <xf numFmtId="0" fontId="6" fillId="5" borderId="54" xfId="0" applyFont="1" applyFill="1" applyBorder="1" applyAlignment="1" applyProtection="1">
      <alignment horizontal="center" vertical="center" wrapText="1"/>
    </xf>
    <xf numFmtId="0" fontId="56" fillId="16" borderId="38" xfId="0" applyFont="1" applyFill="1" applyBorder="1" applyAlignment="1">
      <alignment horizontal="center" vertical="center" wrapText="1"/>
    </xf>
    <xf numFmtId="0" fontId="139" fillId="16" borderId="86" xfId="0" applyFont="1" applyFill="1" applyBorder="1" applyAlignment="1">
      <alignment horizontal="center" vertical="center"/>
    </xf>
    <xf numFmtId="0" fontId="139" fillId="16" borderId="3" xfId="0" applyFont="1" applyFill="1" applyBorder="1" applyAlignment="1">
      <alignment horizontal="center" vertical="center"/>
    </xf>
    <xf numFmtId="0" fontId="139" fillId="16" borderId="113" xfId="0" applyFont="1" applyFill="1" applyBorder="1" applyAlignment="1">
      <alignment horizontal="center" vertical="center"/>
    </xf>
    <xf numFmtId="49" fontId="76" fillId="16" borderId="51" xfId="0" applyNumberFormat="1" applyFont="1" applyFill="1" applyBorder="1" applyAlignment="1">
      <alignment horizontal="center" vertical="center"/>
    </xf>
    <xf numFmtId="49" fontId="76" fillId="16" borderId="3" xfId="0" applyNumberFormat="1" applyFont="1" applyFill="1" applyBorder="1" applyAlignment="1">
      <alignment horizontal="center" vertical="center"/>
    </xf>
    <xf numFmtId="0" fontId="76" fillId="16" borderId="3" xfId="0" applyFont="1" applyFill="1" applyBorder="1" applyAlignment="1">
      <alignment horizontal="center" vertical="center"/>
    </xf>
    <xf numFmtId="0" fontId="99" fillId="5" borderId="0" xfId="0" applyFont="1" applyFill="1"/>
    <xf numFmtId="0" fontId="79" fillId="24" borderId="4" xfId="0" applyFont="1" applyFill="1" applyBorder="1" applyAlignment="1">
      <alignment vertical="center" wrapText="1"/>
    </xf>
    <xf numFmtId="0" fontId="83" fillId="5" borderId="52" xfId="0" applyFont="1" applyFill="1" applyBorder="1" applyAlignment="1">
      <alignment vertical="center" wrapText="1"/>
    </xf>
    <xf numFmtId="0" fontId="83" fillId="5" borderId="63" xfId="0" applyFont="1" applyFill="1" applyBorder="1" applyAlignment="1">
      <alignment vertical="center" wrapText="1"/>
    </xf>
    <xf numFmtId="0" fontId="120" fillId="5" borderId="75" xfId="0" applyFont="1" applyFill="1" applyBorder="1"/>
    <xf numFmtId="0" fontId="120" fillId="5" borderId="54" xfId="0" applyFont="1" applyFill="1" applyBorder="1"/>
    <xf numFmtId="0" fontId="120" fillId="5" borderId="38" xfId="0" applyFont="1" applyFill="1" applyBorder="1"/>
    <xf numFmtId="0" fontId="114" fillId="5" borderId="34" xfId="0" applyFont="1" applyFill="1" applyBorder="1" applyAlignment="1">
      <alignment vertical="center"/>
    </xf>
    <xf numFmtId="0" fontId="183" fillId="5" borderId="107" xfId="0" applyFont="1" applyFill="1" applyBorder="1" applyAlignment="1">
      <alignment vertical="center" wrapText="1"/>
    </xf>
    <xf numFmtId="0" fontId="114" fillId="5" borderId="1" xfId="0" applyFont="1" applyFill="1" applyBorder="1" applyAlignment="1">
      <alignment vertical="center"/>
    </xf>
    <xf numFmtId="0" fontId="114" fillId="5" borderId="61" xfId="0" applyFont="1" applyFill="1" applyBorder="1" applyAlignment="1">
      <alignment vertical="center"/>
    </xf>
    <xf numFmtId="0" fontId="183" fillId="5" borderId="32" xfId="0" applyFont="1" applyFill="1" applyBorder="1" applyAlignment="1">
      <alignment vertical="center" wrapText="1"/>
    </xf>
    <xf numFmtId="0" fontId="114" fillId="5" borderId="61" xfId="0" applyFont="1" applyFill="1" applyBorder="1" applyAlignment="1">
      <alignment horizontal="left" vertical="center"/>
    </xf>
    <xf numFmtId="0" fontId="64" fillId="5" borderId="32" xfId="0" applyFont="1" applyFill="1" applyBorder="1" applyAlignment="1">
      <alignment vertical="center" wrapText="1"/>
    </xf>
    <xf numFmtId="0" fontId="114" fillId="0" borderId="0" xfId="0" applyFont="1" applyAlignment="1">
      <alignment vertical="center"/>
    </xf>
    <xf numFmtId="0" fontId="114" fillId="5" borderId="1" xfId="0" applyFont="1" applyFill="1" applyBorder="1" applyAlignment="1">
      <alignment horizontal="left" vertical="center"/>
    </xf>
    <xf numFmtId="0" fontId="64" fillId="5" borderId="81" xfId="0" applyFont="1" applyFill="1" applyBorder="1" applyAlignment="1">
      <alignment vertical="center" wrapText="1"/>
    </xf>
    <xf numFmtId="0" fontId="114" fillId="5" borderId="76" xfId="0" applyFont="1" applyFill="1" applyBorder="1" applyAlignment="1">
      <alignment vertical="center"/>
    </xf>
    <xf numFmtId="0" fontId="64" fillId="5" borderId="47" xfId="0" applyFont="1" applyFill="1" applyBorder="1" applyAlignment="1">
      <alignment vertical="center" wrapText="1"/>
    </xf>
    <xf numFmtId="0" fontId="114" fillId="5" borderId="47" xfId="0" applyFont="1" applyFill="1" applyBorder="1" applyAlignment="1">
      <alignment horizontal="left" vertical="center"/>
    </xf>
    <xf numFmtId="0" fontId="114" fillId="5" borderId="77" xfId="0" applyFont="1" applyFill="1" applyBorder="1"/>
    <xf numFmtId="0" fontId="64" fillId="5" borderId="108" xfId="0" applyFont="1" applyFill="1" applyBorder="1" applyAlignment="1">
      <alignment vertical="center" wrapText="1"/>
    </xf>
    <xf numFmtId="0" fontId="114" fillId="5" borderId="66" xfId="0" applyFont="1" applyFill="1" applyBorder="1" applyAlignment="1">
      <alignment vertical="center"/>
    </xf>
    <xf numFmtId="0" fontId="114" fillId="5" borderId="62" xfId="0" applyFont="1" applyFill="1" applyBorder="1" applyAlignment="1">
      <alignment vertical="center"/>
    </xf>
    <xf numFmtId="0" fontId="0" fillId="5" borderId="115" xfId="0" applyFill="1" applyBorder="1"/>
    <xf numFmtId="0" fontId="0" fillId="5" borderId="116" xfId="0" applyFill="1" applyBorder="1"/>
    <xf numFmtId="0" fontId="0" fillId="5" borderId="117" xfId="0" applyFill="1" applyBorder="1"/>
    <xf numFmtId="0" fontId="0" fillId="5" borderId="76" xfId="0" applyFill="1" applyBorder="1"/>
    <xf numFmtId="0" fontId="0" fillId="5" borderId="61" xfId="0" applyFill="1" applyBorder="1"/>
    <xf numFmtId="0" fontId="0" fillId="5" borderId="118" xfId="0" applyFill="1" applyBorder="1"/>
    <xf numFmtId="0" fontId="90" fillId="5" borderId="0" xfId="0" applyFont="1" applyFill="1"/>
    <xf numFmtId="0" fontId="0" fillId="5" borderId="4" xfId="0" applyFill="1" applyBorder="1" applyAlignment="1">
      <alignment vertical="center"/>
    </xf>
    <xf numFmtId="0" fontId="52" fillId="5" borderId="4" xfId="0" applyFont="1" applyFill="1" applyBorder="1" applyAlignment="1">
      <alignment vertical="center"/>
    </xf>
    <xf numFmtId="0" fontId="0" fillId="5" borderId="0" xfId="0" applyFill="1" applyAlignment="1">
      <alignment wrapText="1"/>
    </xf>
    <xf numFmtId="0" fontId="66" fillId="5" borderId="0" xfId="0" applyFont="1" applyFill="1"/>
    <xf numFmtId="0" fontId="186" fillId="5" borderId="89" xfId="0" quotePrefix="1" applyFont="1" applyFill="1" applyBorder="1" applyAlignment="1">
      <alignment horizontal="left" vertical="center"/>
    </xf>
    <xf numFmtId="0" fontId="186" fillId="5" borderId="76" xfId="0" applyFont="1" applyFill="1" applyBorder="1" applyAlignment="1">
      <alignment horizontal="left" vertical="center"/>
    </xf>
    <xf numFmtId="0" fontId="186" fillId="5" borderId="77" xfId="0" applyFont="1" applyFill="1" applyBorder="1" applyAlignment="1">
      <alignment horizontal="left" vertical="center"/>
    </xf>
    <xf numFmtId="0" fontId="129" fillId="5" borderId="88" xfId="0" applyFont="1" applyFill="1" applyBorder="1" applyAlignment="1">
      <alignment vertical="center" wrapText="1"/>
    </xf>
    <xf numFmtId="0" fontId="101" fillId="5" borderId="107" xfId="0" applyFont="1" applyFill="1" applyBorder="1" applyAlignment="1">
      <alignment vertical="center" wrapText="1"/>
    </xf>
    <xf numFmtId="0" fontId="101" fillId="5" borderId="32" xfId="0" applyFont="1" applyFill="1" applyBorder="1" applyAlignment="1">
      <alignment vertical="center" wrapText="1"/>
    </xf>
    <xf numFmtId="0" fontId="101" fillId="5" borderId="108" xfId="0" applyFont="1" applyFill="1" applyBorder="1" applyAlignment="1">
      <alignment vertical="center" wrapText="1"/>
    </xf>
    <xf numFmtId="0" fontId="186" fillId="5" borderId="107" xfId="0" applyFont="1" applyFill="1" applyBorder="1" applyAlignment="1">
      <alignment vertical="center"/>
    </xf>
    <xf numFmtId="0" fontId="57" fillId="5" borderId="107" xfId="0" applyFont="1" applyFill="1" applyBorder="1" applyAlignment="1">
      <alignment vertical="center" wrapText="1"/>
    </xf>
    <xf numFmtId="0" fontId="101" fillId="5" borderId="119" xfId="0" applyFont="1" applyFill="1" applyBorder="1" applyAlignment="1">
      <alignment vertical="center" wrapText="1"/>
    </xf>
    <xf numFmtId="0" fontId="186" fillId="5" borderId="32" xfId="0" applyFont="1" applyFill="1" applyBorder="1" applyAlignment="1">
      <alignment vertical="center"/>
    </xf>
    <xf numFmtId="0" fontId="57" fillId="5" borderId="32" xfId="0" applyFont="1" applyFill="1" applyBorder="1" applyAlignment="1">
      <alignment vertical="center" wrapText="1"/>
    </xf>
    <xf numFmtId="0" fontId="101" fillId="5" borderId="120" xfId="0" applyFont="1" applyFill="1" applyBorder="1" applyAlignment="1">
      <alignment vertical="center" wrapText="1"/>
    </xf>
    <xf numFmtId="0" fontId="186" fillId="5" borderId="32" xfId="0" applyFont="1" applyFill="1" applyBorder="1" applyAlignment="1">
      <alignment vertical="center" wrapText="1"/>
    </xf>
    <xf numFmtId="0" fontId="186" fillId="5" borderId="108" xfId="0" applyFont="1" applyFill="1" applyBorder="1" applyAlignment="1">
      <alignment vertical="center"/>
    </xf>
    <xf numFmtId="0" fontId="57" fillId="5" borderId="108" xfId="0" applyFont="1" applyFill="1" applyBorder="1" applyAlignment="1">
      <alignment vertical="center" wrapText="1"/>
    </xf>
    <xf numFmtId="0" fontId="101" fillId="5" borderId="121" xfId="0" applyFont="1" applyFill="1" applyBorder="1" applyAlignment="1">
      <alignment vertical="center" wrapText="1"/>
    </xf>
    <xf numFmtId="0" fontId="0" fillId="5" borderId="0" xfId="0" applyFill="1" applyBorder="1" applyAlignment="1">
      <alignment vertical="top" wrapText="1"/>
    </xf>
    <xf numFmtId="0" fontId="0" fillId="5" borderId="0" xfId="0" applyFill="1" applyBorder="1" applyAlignment="1">
      <alignment wrapText="1"/>
    </xf>
    <xf numFmtId="0" fontId="0" fillId="5" borderId="33" xfId="0" applyFill="1" applyBorder="1" applyAlignment="1">
      <alignment horizontal="center" vertical="center"/>
    </xf>
    <xf numFmtId="0" fontId="0" fillId="5" borderId="33" xfId="0" applyFill="1" applyBorder="1" applyAlignment="1">
      <alignment vertical="center" wrapText="1"/>
    </xf>
    <xf numFmtId="0" fontId="0" fillId="5" borderId="33" xfId="0" applyFill="1" applyBorder="1" applyAlignment="1">
      <alignment vertical="center"/>
    </xf>
    <xf numFmtId="0" fontId="0" fillId="0" borderId="4" xfId="0" applyBorder="1" applyAlignment="1">
      <alignment vertical="center"/>
    </xf>
    <xf numFmtId="43" fontId="0" fillId="5" borderId="33" xfId="1" applyFont="1" applyFill="1" applyBorder="1" applyAlignment="1">
      <alignment vertical="center"/>
    </xf>
    <xf numFmtId="0" fontId="0" fillId="5" borderId="4" xfId="0" applyFill="1" applyBorder="1" applyAlignment="1">
      <alignment horizontal="center" vertical="center"/>
    </xf>
    <xf numFmtId="0" fontId="0" fillId="0" borderId="4" xfId="0" applyBorder="1" applyAlignment="1">
      <alignment horizontal="center" vertical="center"/>
    </xf>
    <xf numFmtId="0" fontId="0" fillId="5" borderId="4" xfId="0" applyFill="1" applyBorder="1" applyAlignment="1">
      <alignment vertical="center" wrapText="1"/>
    </xf>
    <xf numFmtId="0" fontId="0" fillId="0" borderId="4" xfId="0" applyBorder="1" applyAlignment="1">
      <alignment vertical="center" wrapText="1"/>
    </xf>
    <xf numFmtId="0" fontId="0" fillId="5" borderId="47" xfId="0" applyFill="1" applyBorder="1" applyAlignment="1">
      <alignment horizontal="center" vertical="center"/>
    </xf>
    <xf numFmtId="0" fontId="0" fillId="5" borderId="33" xfId="0" applyFill="1" applyBorder="1" applyAlignment="1">
      <alignment horizontal="center" vertical="center" wrapText="1"/>
    </xf>
    <xf numFmtId="0" fontId="0" fillId="5" borderId="47" xfId="0" applyFill="1" applyBorder="1" applyAlignment="1"/>
    <xf numFmtId="0" fontId="52" fillId="5" borderId="36" xfId="0" applyFont="1" applyFill="1" applyBorder="1" applyAlignment="1">
      <alignment vertical="top" wrapText="1"/>
    </xf>
    <xf numFmtId="0" fontId="0" fillId="5" borderId="4" xfId="0" applyFill="1" applyBorder="1" applyAlignment="1">
      <alignment vertical="center"/>
    </xf>
    <xf numFmtId="0" fontId="0" fillId="5" borderId="4" xfId="0" applyFill="1" applyBorder="1" applyAlignment="1">
      <alignment horizontal="center" vertical="center"/>
    </xf>
    <xf numFmtId="0" fontId="0" fillId="5" borderId="4" xfId="0" applyFill="1" applyBorder="1" applyAlignment="1">
      <alignment vertical="center" wrapText="1"/>
    </xf>
    <xf numFmtId="0" fontId="0" fillId="5" borderId="4" xfId="0" applyFill="1" applyBorder="1" applyAlignment="1">
      <alignment vertical="center"/>
    </xf>
    <xf numFmtId="0" fontId="67" fillId="5" borderId="0" xfId="0" applyFont="1" applyFill="1"/>
    <xf numFmtId="0" fontId="0" fillId="5" borderId="0" xfId="0" applyFont="1" applyFill="1" applyBorder="1" applyAlignment="1">
      <alignment horizontal="left" vertical="center" wrapText="1"/>
    </xf>
    <xf numFmtId="0" fontId="52" fillId="5" borderId="0" xfId="0" applyFont="1" applyFill="1" applyBorder="1" applyAlignment="1">
      <alignment vertical="center" wrapText="1"/>
    </xf>
    <xf numFmtId="0" fontId="53" fillId="5" borderId="0"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protection locked="0"/>
    </xf>
    <xf numFmtId="0" fontId="52" fillId="5" borderId="0" xfId="0" applyFont="1" applyFill="1" applyBorder="1" applyAlignment="1">
      <alignment wrapText="1"/>
    </xf>
    <xf numFmtId="0" fontId="1" fillId="5" borderId="0" xfId="0" applyFont="1" applyFill="1" applyBorder="1" applyAlignment="1">
      <alignment horizontal="left" vertical="center" wrapText="1"/>
    </xf>
    <xf numFmtId="0" fontId="0" fillId="5" borderId="0" xfId="0" applyFill="1" applyBorder="1" applyAlignment="1">
      <alignment horizontal="left" vertical="center" wrapText="1"/>
    </xf>
    <xf numFmtId="0" fontId="52" fillId="5" borderId="0" xfId="0" applyFont="1" applyFill="1" applyBorder="1" applyAlignment="1">
      <alignment vertical="top" wrapText="1"/>
    </xf>
    <xf numFmtId="0" fontId="0" fillId="5" borderId="4" xfId="0" applyFill="1" applyBorder="1" applyAlignment="1">
      <alignment horizontal="center" vertical="center" wrapText="1"/>
    </xf>
    <xf numFmtId="0" fontId="0" fillId="5" borderId="33" xfId="0" applyFont="1" applyFill="1" applyBorder="1" applyAlignment="1">
      <alignment horizontal="center" vertical="center" wrapText="1"/>
    </xf>
    <xf numFmtId="0" fontId="0" fillId="5" borderId="0" xfId="0" applyFill="1" applyBorder="1" applyAlignment="1">
      <alignment horizontal="center" wrapText="1"/>
    </xf>
    <xf numFmtId="0" fontId="0" fillId="5" borderId="54" xfId="0" applyFill="1" applyBorder="1" applyAlignment="1">
      <alignment vertical="center"/>
    </xf>
    <xf numFmtId="0" fontId="96" fillId="5" borderId="33" xfId="0" applyFont="1" applyFill="1" applyBorder="1" applyAlignment="1">
      <alignment horizontal="left" vertical="center"/>
    </xf>
    <xf numFmtId="0" fontId="0" fillId="5" borderId="75" xfId="0" applyFill="1" applyBorder="1" applyAlignment="1">
      <alignment horizontal="center" vertical="center"/>
    </xf>
    <xf numFmtId="0" fontId="0" fillId="5" borderId="38" xfId="0" applyFill="1" applyBorder="1" applyAlignment="1">
      <alignment vertical="center"/>
    </xf>
    <xf numFmtId="0" fontId="111" fillId="9" borderId="4" xfId="0" applyFont="1" applyFill="1" applyBorder="1" applyAlignment="1" applyProtection="1">
      <alignment horizontal="left" vertical="center"/>
    </xf>
    <xf numFmtId="0" fontId="140" fillId="8" borderId="6" xfId="0" applyFont="1" applyFill="1" applyBorder="1" applyAlignment="1">
      <alignment horizontal="center" vertical="center"/>
    </xf>
    <xf numFmtId="0" fontId="140" fillId="8" borderId="65" xfId="0" applyFont="1" applyFill="1" applyBorder="1" applyAlignment="1">
      <alignment horizontal="center" vertical="center"/>
    </xf>
    <xf numFmtId="0" fontId="54" fillId="8" borderId="6" xfId="0" applyFont="1" applyFill="1" applyBorder="1" applyAlignment="1">
      <alignment horizontal="center" vertical="center"/>
    </xf>
    <xf numFmtId="0" fontId="64" fillId="5" borderId="6" xfId="0" applyFont="1" applyFill="1" applyBorder="1" applyAlignment="1">
      <alignment horizontal="center" vertical="center"/>
    </xf>
    <xf numFmtId="0" fontId="64" fillId="5" borderId="65" xfId="0" applyFont="1" applyFill="1" applyBorder="1" applyAlignment="1">
      <alignment horizontal="center" vertical="center"/>
    </xf>
    <xf numFmtId="0" fontId="64" fillId="5" borderId="64" xfId="0" applyFont="1" applyFill="1" applyBorder="1" applyAlignment="1">
      <alignment horizontal="center" vertical="center"/>
    </xf>
    <xf numFmtId="0" fontId="64" fillId="5" borderId="4" xfId="0" applyFont="1" applyFill="1" applyBorder="1" applyAlignment="1">
      <alignment horizontal="center" vertical="center"/>
    </xf>
    <xf numFmtId="0" fontId="64" fillId="5" borderId="98" xfId="0" applyFont="1" applyFill="1" applyBorder="1" applyAlignment="1">
      <alignment horizontal="center" vertical="center"/>
    </xf>
    <xf numFmtId="0" fontId="0" fillId="5" borderId="33" xfId="0" applyFill="1" applyBorder="1" applyAlignment="1">
      <alignment wrapText="1"/>
    </xf>
    <xf numFmtId="0" fontId="0" fillId="5" borderId="47" xfId="0" applyFill="1" applyBorder="1" applyAlignment="1">
      <alignment wrapText="1"/>
    </xf>
    <xf numFmtId="0" fontId="0" fillId="5" borderId="0" xfId="0" applyFill="1" applyBorder="1" applyAlignment="1">
      <alignment vertical="top" wrapText="1"/>
    </xf>
    <xf numFmtId="0" fontId="0" fillId="5" borderId="0" xfId="0" applyFill="1" applyBorder="1" applyAlignment="1">
      <alignment wrapText="1"/>
    </xf>
    <xf numFmtId="0" fontId="0" fillId="5" borderId="0" xfId="0" applyFill="1" applyAlignment="1"/>
    <xf numFmtId="0" fontId="0" fillId="0" borderId="0" xfId="0" applyBorder="1" applyAlignment="1">
      <alignment wrapText="1"/>
    </xf>
    <xf numFmtId="0" fontId="0" fillId="5" borderId="33" xfId="0" applyFill="1" applyBorder="1" applyAlignment="1">
      <alignment horizontal="center" vertical="center"/>
    </xf>
    <xf numFmtId="0" fontId="0" fillId="5" borderId="33" xfId="0" applyFill="1" applyBorder="1" applyAlignment="1">
      <alignment horizontal="center" vertical="center" wrapText="1"/>
    </xf>
    <xf numFmtId="0" fontId="0" fillId="5" borderId="33" xfId="0" applyFill="1" applyBorder="1" applyAlignment="1">
      <alignment vertical="center" wrapText="1"/>
    </xf>
    <xf numFmtId="0" fontId="0" fillId="8" borderId="33" xfId="0" applyFill="1" applyBorder="1" applyAlignment="1">
      <alignment vertical="center"/>
    </xf>
    <xf numFmtId="0" fontId="53" fillId="5" borderId="33" xfId="0" applyFont="1" applyFill="1" applyBorder="1" applyAlignment="1">
      <alignment vertical="center" wrapText="1"/>
    </xf>
    <xf numFmtId="0" fontId="0" fillId="5" borderId="33" xfId="0" applyFill="1" applyBorder="1" applyAlignment="1">
      <alignment vertical="center"/>
    </xf>
    <xf numFmtId="0" fontId="0" fillId="5" borderId="33" xfId="0" applyFont="1" applyFill="1" applyBorder="1" applyAlignment="1">
      <alignment horizontal="left" vertical="center" wrapText="1"/>
    </xf>
    <xf numFmtId="0" fontId="52" fillId="5" borderId="33" xfId="0" applyFont="1" applyFill="1" applyBorder="1" applyAlignment="1">
      <alignment vertical="center" wrapText="1"/>
    </xf>
    <xf numFmtId="0" fontId="0" fillId="8" borderId="4" xfId="0" applyFill="1" applyBorder="1" applyAlignment="1">
      <alignment vertical="center"/>
    </xf>
    <xf numFmtId="0" fontId="0" fillId="5" borderId="47" xfId="0" applyFill="1" applyBorder="1" applyAlignment="1">
      <alignment horizontal="center" vertical="center"/>
    </xf>
    <xf numFmtId="0" fontId="0" fillId="5" borderId="4" xfId="0" applyFill="1" applyBorder="1" applyAlignment="1">
      <alignment horizontal="center" vertical="center"/>
    </xf>
    <xf numFmtId="0" fontId="0" fillId="5" borderId="4" xfId="0" applyFill="1" applyBorder="1" applyAlignment="1">
      <alignment vertical="center"/>
    </xf>
    <xf numFmtId="0" fontId="0" fillId="5" borderId="4" xfId="0" applyFill="1" applyBorder="1" applyAlignment="1">
      <alignment horizontal="center" vertical="center" wrapText="1"/>
    </xf>
    <xf numFmtId="0" fontId="96" fillId="5" borderId="33" xfId="0" applyFont="1" applyFill="1" applyBorder="1" applyAlignment="1">
      <alignment vertical="center" wrapText="1"/>
    </xf>
    <xf numFmtId="0" fontId="0" fillId="5" borderId="33" xfId="0" applyFill="1" applyBorder="1" applyAlignment="1">
      <alignment vertical="center"/>
    </xf>
    <xf numFmtId="0" fontId="0" fillId="5" borderId="4" xfId="0" applyFill="1" applyBorder="1" applyAlignment="1">
      <alignment horizontal="center" vertical="center" wrapText="1"/>
    </xf>
    <xf numFmtId="0" fontId="75" fillId="0" borderId="36" xfId="0" applyFont="1" applyBorder="1" applyAlignment="1">
      <alignment horizontal="center" vertical="center" wrapText="1"/>
    </xf>
    <xf numFmtId="0" fontId="0" fillId="5" borderId="35" xfId="0" applyFill="1" applyBorder="1" applyAlignment="1">
      <alignment horizontal="center" vertical="center"/>
    </xf>
    <xf numFmtId="0" fontId="52" fillId="5" borderId="64" xfId="0" applyFont="1" applyFill="1" applyBorder="1" applyAlignment="1">
      <alignment vertical="center"/>
    </xf>
    <xf numFmtId="0" fontId="0" fillId="5" borderId="85" xfId="0" applyFill="1" applyBorder="1" applyAlignment="1">
      <alignment horizontal="center" vertical="center"/>
    </xf>
    <xf numFmtId="0" fontId="52" fillId="5" borderId="98" xfId="0" applyFont="1" applyFill="1" applyBorder="1" applyAlignment="1">
      <alignment vertical="center"/>
    </xf>
    <xf numFmtId="0" fontId="0" fillId="5" borderId="98" xfId="0" applyFill="1" applyBorder="1" applyAlignment="1">
      <alignment vertical="center"/>
    </xf>
    <xf numFmtId="0" fontId="0" fillId="16" borderId="88" xfId="0" applyFont="1" applyFill="1" applyBorder="1" applyAlignment="1">
      <alignment vertical="center" wrapText="1"/>
    </xf>
    <xf numFmtId="0" fontId="0" fillId="0" borderId="0" xfId="0" applyBorder="1" applyAlignment="1">
      <alignment horizontal="center" wrapText="1"/>
    </xf>
    <xf numFmtId="0" fontId="52" fillId="5" borderId="0" xfId="0" applyFont="1" applyFill="1" applyBorder="1"/>
    <xf numFmtId="0" fontId="0" fillId="8" borderId="98" xfId="0" applyFill="1" applyBorder="1" applyAlignment="1">
      <alignment vertical="center"/>
    </xf>
    <xf numFmtId="0" fontId="0" fillId="5" borderId="47" xfId="0" applyFill="1" applyBorder="1" applyAlignment="1">
      <alignment vertical="top" wrapText="1"/>
    </xf>
    <xf numFmtId="0" fontId="0" fillId="5" borderId="36" xfId="0" applyFill="1" applyBorder="1" applyAlignment="1"/>
    <xf numFmtId="0" fontId="0" fillId="5" borderId="36" xfId="0" applyFill="1" applyBorder="1" applyAlignment="1">
      <alignment vertical="top"/>
    </xf>
    <xf numFmtId="1" fontId="73" fillId="9" borderId="4" xfId="0" applyNumberFormat="1" applyFont="1" applyFill="1" applyBorder="1" applyAlignment="1" applyProtection="1">
      <alignment horizontal="center" vertical="center"/>
    </xf>
    <xf numFmtId="10" fontId="73" fillId="9" borderId="4" xfId="0" applyNumberFormat="1" applyFont="1" applyFill="1" applyBorder="1" applyAlignment="1" applyProtection="1">
      <alignment horizontal="left" vertical="center"/>
    </xf>
    <xf numFmtId="0" fontId="54" fillId="5" borderId="31" xfId="0" applyFont="1" applyFill="1" applyBorder="1" applyAlignment="1">
      <alignment horizontal="left" vertical="center" wrapText="1"/>
    </xf>
    <xf numFmtId="0" fontId="54" fillId="5" borderId="96" xfId="0" applyFont="1" applyFill="1" applyBorder="1" applyAlignment="1">
      <alignment horizontal="left" vertical="center" wrapText="1"/>
    </xf>
    <xf numFmtId="0" fontId="54" fillId="5" borderId="96" xfId="0" applyFont="1" applyFill="1" applyBorder="1" applyAlignment="1">
      <alignment vertical="center" wrapText="1"/>
    </xf>
    <xf numFmtId="0" fontId="71" fillId="8" borderId="4" xfId="0" applyFont="1" applyFill="1" applyBorder="1" applyAlignment="1" applyProtection="1">
      <alignment horizontal="center" vertical="center"/>
      <protection locked="0"/>
    </xf>
    <xf numFmtId="0" fontId="111" fillId="15" borderId="4" xfId="0" applyFont="1" applyFill="1" applyBorder="1" applyAlignment="1" applyProtection="1">
      <alignment horizontal="left" vertical="center"/>
    </xf>
    <xf numFmtId="0" fontId="76" fillId="11" borderId="64" xfId="0" applyFont="1" applyFill="1" applyBorder="1" applyAlignment="1">
      <alignment horizontal="center" vertical="center"/>
    </xf>
    <xf numFmtId="0" fontId="76" fillId="11" borderId="14" xfId="0" applyFont="1" applyFill="1" applyBorder="1" applyAlignment="1">
      <alignment horizontal="center" vertical="center"/>
    </xf>
    <xf numFmtId="0" fontId="76" fillId="11" borderId="86" xfId="0" applyFont="1" applyFill="1" applyBorder="1" applyAlignment="1">
      <alignment horizontal="center" vertical="center"/>
    </xf>
    <xf numFmtId="0" fontId="175" fillId="5" borderId="0" xfId="0" applyFont="1" applyFill="1" applyBorder="1" applyAlignment="1">
      <alignment vertical="center"/>
    </xf>
    <xf numFmtId="0" fontId="96" fillId="5" borderId="0" xfId="0" applyFont="1" applyFill="1" applyBorder="1" applyAlignment="1">
      <alignment horizontal="right" vertical="top"/>
    </xf>
    <xf numFmtId="0" fontId="6" fillId="5" borderId="0" xfId="0" applyFont="1" applyFill="1" applyBorder="1" applyAlignment="1"/>
    <xf numFmtId="0" fontId="101" fillId="5" borderId="0" xfId="0" applyFont="1" applyFill="1" applyBorder="1" applyAlignment="1">
      <alignment vertical="top"/>
    </xf>
    <xf numFmtId="0" fontId="6" fillId="5" borderId="0" xfId="0" applyFont="1" applyFill="1" applyBorder="1" applyAlignment="1">
      <alignment vertical="top"/>
    </xf>
    <xf numFmtId="0" fontId="101" fillId="5" borderId="0" xfId="0" applyFont="1" applyFill="1" applyBorder="1" applyAlignment="1"/>
    <xf numFmtId="0" fontId="62" fillId="5" borderId="0" xfId="0" quotePrefix="1" applyFont="1" applyFill="1" applyBorder="1" applyAlignment="1"/>
    <xf numFmtId="0" fontId="57" fillId="5" borderId="0" xfId="0" applyFont="1" applyFill="1" applyBorder="1" applyAlignment="1"/>
    <xf numFmtId="0" fontId="101" fillId="5" borderId="0" xfId="0" quotePrefix="1" applyFont="1" applyFill="1" applyBorder="1" applyAlignment="1">
      <alignment horizontal="right" vertical="top"/>
    </xf>
    <xf numFmtId="0" fontId="191" fillId="5" borderId="0" xfId="0" applyFont="1" applyFill="1" applyBorder="1" applyAlignment="1">
      <alignment horizontal="left" vertical="center"/>
    </xf>
    <xf numFmtId="0" fontId="102" fillId="5" borderId="0" xfId="0" applyFont="1" applyFill="1" applyBorder="1" applyAlignment="1"/>
    <xf numFmtId="0" fontId="10" fillId="5" borderId="0" xfId="0" quotePrefix="1" applyFont="1" applyFill="1" applyBorder="1" applyAlignment="1"/>
    <xf numFmtId="0" fontId="11" fillId="5" borderId="0" xfId="0" quotePrefix="1" applyFont="1" applyFill="1" applyBorder="1" applyAlignment="1"/>
    <xf numFmtId="0" fontId="62" fillId="5" borderId="0" xfId="0" applyFont="1" applyFill="1" applyBorder="1" applyAlignment="1"/>
    <xf numFmtId="0" fontId="122" fillId="5" borderId="0" xfId="0" applyFont="1" applyFill="1" applyBorder="1" applyAlignment="1"/>
    <xf numFmtId="0" fontId="11" fillId="5" borderId="0" xfId="0" applyFont="1" applyFill="1" applyBorder="1" applyAlignment="1"/>
    <xf numFmtId="0" fontId="123" fillId="5" borderId="0" xfId="0" applyFont="1" applyFill="1" applyBorder="1" applyAlignment="1">
      <alignment vertical="center"/>
    </xf>
    <xf numFmtId="0" fontId="58" fillId="5" borderId="0" xfId="0" applyFont="1" applyFill="1" applyBorder="1" applyAlignment="1"/>
    <xf numFmtId="0" fontId="51" fillId="5" borderId="0" xfId="2" applyFill="1" applyBorder="1" applyAlignment="1"/>
    <xf numFmtId="0" fontId="124" fillId="5" borderId="0" xfId="0" applyFont="1" applyFill="1" applyBorder="1" applyAlignment="1"/>
    <xf numFmtId="0" fontId="123" fillId="5" borderId="0" xfId="0" applyFont="1" applyFill="1" applyBorder="1" applyAlignment="1">
      <alignment horizontal="right" vertical="top"/>
    </xf>
    <xf numFmtId="0" fontId="123" fillId="5" borderId="0" xfId="0" applyFont="1" applyFill="1" applyBorder="1" applyAlignment="1">
      <alignment horizontal="right" vertical="center"/>
    </xf>
    <xf numFmtId="0" fontId="123" fillId="5" borderId="0" xfId="0" applyFont="1" applyFill="1" applyBorder="1" applyAlignment="1">
      <alignment horizontal="left" vertical="center"/>
    </xf>
    <xf numFmtId="0" fontId="100" fillId="5" borderId="0" xfId="0" applyFont="1" applyFill="1" applyBorder="1" applyAlignment="1">
      <alignment horizontal="right" vertical="top"/>
    </xf>
    <xf numFmtId="0" fontId="176" fillId="5" borderId="0" xfId="0" applyFont="1" applyFill="1" applyBorder="1" applyAlignment="1">
      <alignment vertical="center"/>
    </xf>
    <xf numFmtId="0" fontId="170" fillId="5" borderId="0" xfId="0" applyFont="1" applyFill="1" applyBorder="1" applyAlignment="1">
      <alignment horizontal="center" vertical="center"/>
    </xf>
    <xf numFmtId="0" fontId="171" fillId="5" borderId="0" xfId="0" applyFont="1" applyFill="1" applyBorder="1" applyAlignment="1">
      <alignment horizontal="center"/>
    </xf>
    <xf numFmtId="0" fontId="176" fillId="5" borderId="0" xfId="0" applyFont="1" applyFill="1" applyBorder="1" applyAlignment="1">
      <alignment horizontal="left" vertical="center"/>
    </xf>
    <xf numFmtId="0" fontId="96" fillId="5" borderId="0" xfId="0" applyFont="1" applyFill="1" applyBorder="1" applyAlignment="1">
      <alignment vertical="top"/>
    </xf>
    <xf numFmtId="0" fontId="71" fillId="5" borderId="0" xfId="0" applyFont="1" applyFill="1" applyBorder="1" applyAlignment="1">
      <alignment vertical="top"/>
    </xf>
    <xf numFmtId="0" fontId="96" fillId="5" borderId="0" xfId="0" applyFont="1" applyFill="1" applyBorder="1" applyAlignment="1">
      <alignment horizontal="left" vertical="top"/>
    </xf>
    <xf numFmtId="0" fontId="14" fillId="5" borderId="0" xfId="0" applyFont="1" applyFill="1" applyBorder="1" applyAlignment="1"/>
    <xf numFmtId="0" fontId="53" fillId="5" borderId="0" xfId="0" applyFont="1" applyFill="1" applyBorder="1" applyAlignment="1"/>
    <xf numFmtId="0" fontId="69" fillId="5" borderId="0" xfId="0" applyFont="1" applyFill="1" applyBorder="1" applyAlignment="1">
      <alignment vertical="center"/>
    </xf>
    <xf numFmtId="0" fontId="75" fillId="5" borderId="0" xfId="0" applyFont="1" applyFill="1" applyBorder="1" applyAlignment="1">
      <alignment vertical="center"/>
    </xf>
    <xf numFmtId="0" fontId="96" fillId="5" borderId="0" xfId="0" applyFont="1" applyFill="1" applyBorder="1" applyAlignment="1">
      <alignment vertical="center"/>
    </xf>
    <xf numFmtId="0" fontId="51" fillId="5" borderId="0" xfId="2" applyFill="1" applyBorder="1" applyAlignment="1">
      <alignment vertical="center"/>
    </xf>
    <xf numFmtId="0" fontId="71" fillId="5" borderId="0" xfId="0" applyFont="1" applyFill="1" applyBorder="1" applyAlignment="1">
      <alignment vertical="center"/>
    </xf>
    <xf numFmtId="0" fontId="123" fillId="5" borderId="0" xfId="0" applyFont="1" applyFill="1" applyBorder="1" applyAlignment="1">
      <alignment horizontal="left" vertical="top"/>
    </xf>
    <xf numFmtId="0" fontId="174" fillId="5" borderId="0" xfId="0" applyFont="1" applyFill="1" applyBorder="1" applyAlignment="1">
      <alignment horizontal="left" vertical="center"/>
    </xf>
    <xf numFmtId="0" fontId="100" fillId="5" borderId="0" xfId="0" applyFont="1" applyFill="1" applyBorder="1" applyAlignment="1">
      <alignment horizontal="left" vertical="center"/>
    </xf>
    <xf numFmtId="0" fontId="173" fillId="5" borderId="0" xfId="0" applyFont="1" applyFill="1" applyBorder="1" applyAlignment="1">
      <alignment horizontal="left" vertical="center"/>
    </xf>
    <xf numFmtId="0" fontId="51" fillId="5" borderId="0" xfId="2" applyFill="1" applyBorder="1" applyAlignment="1">
      <alignment horizontal="left" vertical="center"/>
    </xf>
    <xf numFmtId="0" fontId="172" fillId="5" borderId="0" xfId="0" applyFont="1" applyFill="1" applyBorder="1" applyAlignment="1">
      <alignment vertical="center"/>
    </xf>
    <xf numFmtId="0" fontId="6" fillId="2" borderId="18" xfId="3" applyFont="1" applyFill="1" applyBorder="1"/>
    <xf numFmtId="0" fontId="6" fillId="2" borderId="18" xfId="3" applyFill="1" applyBorder="1"/>
    <xf numFmtId="0" fontId="192" fillId="13" borderId="0" xfId="0" applyFont="1" applyFill="1" applyBorder="1" applyAlignment="1" applyProtection="1">
      <alignment horizontal="center" vertical="center" wrapText="1"/>
    </xf>
    <xf numFmtId="0" fontId="0" fillId="5" borderId="0" xfId="0" applyFill="1" applyAlignment="1">
      <alignment vertical="center" wrapText="1"/>
    </xf>
    <xf numFmtId="0" fontId="0" fillId="5" borderId="0" xfId="0" applyFill="1" applyAlignment="1"/>
    <xf numFmtId="0" fontId="111" fillId="9" borderId="87" xfId="0" applyFont="1" applyFill="1" applyBorder="1" applyAlignment="1" applyProtection="1">
      <alignment horizontal="center" vertical="center" wrapText="1"/>
    </xf>
    <xf numFmtId="0" fontId="0" fillId="5" borderId="0" xfId="0" applyFill="1" applyAlignment="1">
      <alignment vertical="center" wrapText="1"/>
    </xf>
    <xf numFmtId="0" fontId="0" fillId="5" borderId="0" xfId="0" applyFill="1" applyAlignment="1"/>
    <xf numFmtId="0" fontId="52" fillId="0" borderId="47" xfId="0" applyFont="1" applyBorder="1" applyAlignment="1">
      <alignment horizontal="left" vertical="center" wrapText="1"/>
    </xf>
    <xf numFmtId="0" fontId="111" fillId="9" borderId="87" xfId="0" applyFont="1" applyFill="1" applyBorder="1" applyAlignment="1" applyProtection="1">
      <alignment horizontal="center" vertical="center" wrapText="1"/>
    </xf>
    <xf numFmtId="0" fontId="73" fillId="9" borderId="6" xfId="0" applyFont="1" applyFill="1" applyBorder="1" applyAlignment="1" applyProtection="1">
      <alignment horizontal="center" vertical="center"/>
    </xf>
    <xf numFmtId="0" fontId="75" fillId="9" borderId="16" xfId="0" applyFont="1" applyFill="1" applyBorder="1" applyAlignment="1" applyProtection="1">
      <alignment horizontal="center" vertical="center" wrapText="1"/>
    </xf>
    <xf numFmtId="0" fontId="75" fillId="9" borderId="0" xfId="0" applyFont="1" applyFill="1"/>
    <xf numFmtId="0" fontId="81" fillId="16" borderId="2" xfId="0" applyFont="1" applyFill="1" applyBorder="1" applyAlignment="1">
      <alignment horizontal="left" vertical="top" wrapText="1"/>
    </xf>
    <xf numFmtId="0" fontId="168" fillId="9" borderId="109" xfId="0" applyFont="1" applyFill="1" applyBorder="1" applyAlignment="1" applyProtection="1">
      <alignment horizontal="center" vertical="center"/>
    </xf>
    <xf numFmtId="0" fontId="0" fillId="37" borderId="0" xfId="0" applyFill="1" applyBorder="1" applyProtection="1"/>
    <xf numFmtId="0" fontId="0" fillId="37" borderId="0" xfId="0" applyFill="1" applyBorder="1" applyAlignment="1" applyProtection="1">
      <alignment horizontal="center"/>
    </xf>
    <xf numFmtId="0" fontId="94" fillId="37" borderId="0" xfId="0" applyFont="1" applyFill="1" applyBorder="1" applyProtection="1"/>
    <xf numFmtId="0" fontId="94" fillId="37" borderId="0" xfId="0" applyFont="1" applyFill="1" applyBorder="1" applyAlignment="1" applyProtection="1">
      <alignment horizontal="center"/>
    </xf>
    <xf numFmtId="0" fontId="108" fillId="38" borderId="0" xfId="0" applyFont="1" applyFill="1" applyBorder="1" applyAlignment="1" applyProtection="1"/>
    <xf numFmtId="0" fontId="76" fillId="38" borderId="0" xfId="0" applyFont="1" applyFill="1" applyBorder="1" applyAlignment="1">
      <alignment horizontal="center" vertical="center" wrapText="1"/>
    </xf>
    <xf numFmtId="0" fontId="157" fillId="37" borderId="0" xfId="0" applyFont="1" applyFill="1" applyBorder="1" applyAlignment="1" applyProtection="1">
      <alignment vertical="center"/>
    </xf>
    <xf numFmtId="0" fontId="157" fillId="39" borderId="0" xfId="0" applyFont="1" applyFill="1" applyBorder="1" applyAlignment="1">
      <alignment vertical="center"/>
    </xf>
    <xf numFmtId="0" fontId="98" fillId="38" borderId="0" xfId="0" applyFont="1" applyFill="1" applyBorder="1" applyProtection="1"/>
    <xf numFmtId="0" fontId="54" fillId="37" borderId="0" xfId="0" applyFont="1" applyFill="1" applyBorder="1" applyAlignment="1" applyProtection="1">
      <alignment wrapText="1"/>
    </xf>
    <xf numFmtId="0" fontId="0" fillId="37" borderId="0" xfId="0" applyFill="1" applyBorder="1" applyAlignment="1" applyProtection="1">
      <alignment wrapText="1"/>
    </xf>
    <xf numFmtId="0" fontId="0" fillId="37" borderId="0" xfId="0" applyFill="1" applyBorder="1" applyAlignment="1" applyProtection="1">
      <alignment horizontal="center" wrapText="1"/>
    </xf>
    <xf numFmtId="0" fontId="52" fillId="37" borderId="0" xfId="0" applyFont="1" applyFill="1" applyBorder="1" applyAlignment="1" applyProtection="1">
      <alignment horizontal="left" wrapText="1"/>
    </xf>
    <xf numFmtId="0" fontId="111" fillId="37" borderId="0" xfId="0" applyFont="1" applyFill="1" applyBorder="1" applyAlignment="1" applyProtection="1">
      <alignment vertical="center" wrapText="1"/>
    </xf>
    <xf numFmtId="0" fontId="111" fillId="37" borderId="0" xfId="0" applyFont="1" applyFill="1" applyBorder="1" applyAlignment="1" applyProtection="1">
      <alignment horizontal="center" vertical="center" wrapText="1"/>
    </xf>
    <xf numFmtId="0" fontId="73" fillId="37" borderId="0" xfId="0" applyFont="1" applyFill="1" applyBorder="1" applyAlignment="1" applyProtection="1">
      <alignment horizontal="center" vertical="center" wrapText="1"/>
    </xf>
    <xf numFmtId="0" fontId="73" fillId="37" borderId="0" xfId="0" applyFont="1" applyFill="1" applyBorder="1" applyAlignment="1" applyProtection="1">
      <alignment horizontal="center" vertical="center"/>
    </xf>
    <xf numFmtId="0" fontId="76" fillId="37" borderId="0" xfId="0" applyFont="1" applyFill="1" applyBorder="1" applyAlignment="1" applyProtection="1">
      <alignment horizontal="center"/>
    </xf>
    <xf numFmtId="0" fontId="73" fillId="37" borderId="0" xfId="0" applyFont="1" applyFill="1" applyBorder="1" applyAlignment="1" applyProtection="1">
      <alignment vertical="center"/>
    </xf>
    <xf numFmtId="0" fontId="109" fillId="37" borderId="0" xfId="0" applyFont="1" applyFill="1" applyBorder="1" applyAlignment="1">
      <alignment horizontal="center" vertical="center"/>
    </xf>
    <xf numFmtId="0" fontId="168" fillId="37" borderId="0" xfId="0" applyFont="1" applyFill="1" applyBorder="1" applyAlignment="1" applyProtection="1">
      <alignment horizontal="center" vertical="center"/>
    </xf>
    <xf numFmtId="0" fontId="71" fillId="37" borderId="0" xfId="0" applyFont="1" applyFill="1" applyBorder="1" applyAlignment="1" applyProtection="1">
      <alignment horizontal="center" vertical="center"/>
    </xf>
    <xf numFmtId="0" fontId="76" fillId="37" borderId="0" xfId="0" applyFont="1" applyFill="1" applyBorder="1" applyAlignment="1" applyProtection="1">
      <alignment horizontal="center" vertical="center"/>
    </xf>
    <xf numFmtId="0" fontId="0" fillId="37" borderId="0" xfId="0" applyFill="1" applyBorder="1" applyAlignment="1">
      <alignment vertical="center"/>
    </xf>
    <xf numFmtId="0" fontId="0" fillId="37" borderId="0" xfId="0" applyFill="1" applyBorder="1" applyAlignment="1">
      <alignment horizontal="center" vertical="center"/>
    </xf>
    <xf numFmtId="0" fontId="0" fillId="37" borderId="0" xfId="0" applyFill="1" applyBorder="1"/>
    <xf numFmtId="0" fontId="0" fillId="37" borderId="0" xfId="0" applyFill="1" applyBorder="1" applyAlignment="1">
      <alignment horizontal="center"/>
    </xf>
    <xf numFmtId="0" fontId="158" fillId="37" borderId="0" xfId="0" applyFont="1" applyFill="1" applyBorder="1" applyAlignment="1" applyProtection="1">
      <alignment vertical="center"/>
    </xf>
    <xf numFmtId="0" fontId="158" fillId="39" borderId="0" xfId="0" applyFont="1" applyFill="1" applyBorder="1" applyAlignment="1">
      <alignment vertical="center"/>
    </xf>
    <xf numFmtId="0" fontId="164" fillId="37" borderId="0" xfId="0" applyFont="1" applyFill="1" applyBorder="1" applyAlignment="1" applyProtection="1">
      <alignment horizontal="left"/>
    </xf>
    <xf numFmtId="0" fontId="75" fillId="37" borderId="0" xfId="0" applyFont="1" applyFill="1" applyBorder="1" applyAlignment="1" applyProtection="1">
      <alignment horizontal="center" vertical="center" wrapText="1"/>
    </xf>
    <xf numFmtId="0" fontId="73" fillId="37" borderId="0" xfId="0" applyFont="1" applyFill="1" applyBorder="1" applyAlignment="1" applyProtection="1">
      <alignment horizontal="left" vertical="center"/>
    </xf>
    <xf numFmtId="0" fontId="54" fillId="5" borderId="0" xfId="0" applyFont="1" applyFill="1" applyAlignment="1">
      <alignment horizontal="right" vertical="center"/>
    </xf>
    <xf numFmtId="0" fontId="0" fillId="6" borderId="26" xfId="0" applyFont="1" applyFill="1" applyBorder="1" applyAlignment="1">
      <alignment wrapText="1"/>
    </xf>
    <xf numFmtId="0" fontId="193" fillId="5" borderId="0" xfId="0" applyFont="1" applyFill="1" applyBorder="1" applyAlignment="1">
      <alignment horizontal="center" vertical="center"/>
    </xf>
    <xf numFmtId="0" fontId="0" fillId="11" borderId="73" xfId="0" applyFill="1" applyBorder="1"/>
    <xf numFmtId="0" fontId="75" fillId="10" borderId="0" xfId="0" applyFont="1" applyFill="1"/>
    <xf numFmtId="0" fontId="55" fillId="16" borderId="26" xfId="0" applyFont="1" applyFill="1" applyBorder="1" applyAlignment="1">
      <alignment horizontal="center" vertical="center"/>
    </xf>
    <xf numFmtId="0" fontId="0" fillId="0" borderId="50" xfId="0" applyFont="1" applyBorder="1" applyAlignment="1"/>
    <xf numFmtId="0" fontId="177" fillId="33" borderId="26" xfId="0" applyFont="1" applyFill="1" applyBorder="1" applyAlignment="1"/>
    <xf numFmtId="0" fontId="177" fillId="33" borderId="50" xfId="0" applyFont="1" applyFill="1" applyBorder="1" applyAlignment="1"/>
    <xf numFmtId="0" fontId="55" fillId="35" borderId="8" xfId="0" applyFont="1" applyFill="1" applyBorder="1" applyAlignment="1">
      <alignment horizontal="center" vertical="center"/>
    </xf>
    <xf numFmtId="0" fontId="55" fillId="35" borderId="9" xfId="0" applyFont="1" applyFill="1" applyBorder="1" applyAlignment="1">
      <alignment horizontal="center" vertical="center"/>
    </xf>
    <xf numFmtId="0" fontId="55" fillId="8" borderId="8" xfId="0" applyFont="1" applyFill="1" applyBorder="1" applyAlignment="1">
      <alignment horizontal="center" vertical="center"/>
    </xf>
    <xf numFmtId="0" fontId="55" fillId="8" borderId="9" xfId="0" applyFont="1" applyFill="1" applyBorder="1" applyAlignment="1">
      <alignment horizontal="center" vertical="center"/>
    </xf>
    <xf numFmtId="0" fontId="55" fillId="36" borderId="8" xfId="0" applyFont="1" applyFill="1" applyBorder="1" applyAlignment="1">
      <alignment horizontal="center" vertical="center"/>
    </xf>
    <xf numFmtId="0" fontId="55" fillId="36" borderId="9" xfId="0" applyFont="1" applyFill="1" applyBorder="1" applyAlignment="1">
      <alignment horizontal="center" vertical="center"/>
    </xf>
    <xf numFmtId="0" fontId="55" fillId="5" borderId="0" xfId="0" applyFont="1" applyFill="1" applyBorder="1" applyAlignment="1">
      <alignment horizontal="center" vertical="center"/>
    </xf>
    <xf numFmtId="0" fontId="11" fillId="32" borderId="26" xfId="0" applyFont="1" applyFill="1" applyBorder="1" applyAlignment="1">
      <alignment horizontal="center" vertical="center"/>
    </xf>
    <xf numFmtId="0" fontId="0" fillId="32" borderId="50" xfId="0" applyFont="1" applyFill="1" applyBorder="1" applyAlignment="1"/>
    <xf numFmtId="0" fontId="11" fillId="8" borderId="26" xfId="0" applyFont="1" applyFill="1" applyBorder="1" applyAlignment="1">
      <alignment horizontal="center" vertical="center"/>
    </xf>
    <xf numFmtId="0" fontId="11" fillId="5" borderId="26" xfId="0" applyFont="1" applyFill="1" applyBorder="1" applyAlignment="1">
      <alignment horizontal="center" vertical="center"/>
    </xf>
    <xf numFmtId="0" fontId="189" fillId="5" borderId="0" xfId="0" applyFont="1" applyFill="1" applyAlignment="1">
      <alignment horizontal="center" vertical="center" wrapText="1"/>
    </xf>
    <xf numFmtId="0" fontId="93" fillId="0" borderId="0" xfId="0" applyFont="1" applyAlignment="1">
      <alignment horizontal="center" vertical="center" wrapText="1"/>
    </xf>
    <xf numFmtId="0" fontId="106" fillId="5" borderId="0" xfId="0" applyFont="1" applyFill="1" applyBorder="1" applyAlignment="1">
      <alignment vertical="center" wrapText="1"/>
    </xf>
    <xf numFmtId="0" fontId="0" fillId="5" borderId="0" xfId="0" applyFill="1" applyAlignment="1">
      <alignment vertical="center" wrapText="1"/>
    </xf>
    <xf numFmtId="0" fontId="11" fillId="5" borderId="0" xfId="0" applyFont="1" applyFill="1" applyAlignment="1"/>
    <xf numFmtId="0" fontId="0" fillId="5" borderId="0" xfId="0" applyFill="1" applyAlignment="1"/>
    <xf numFmtId="0" fontId="55" fillId="5" borderId="8" xfId="0" applyFont="1" applyFill="1" applyBorder="1" applyAlignment="1">
      <alignment horizontal="center" vertical="center"/>
    </xf>
    <xf numFmtId="0" fontId="55" fillId="0" borderId="9" xfId="0" applyFont="1" applyBorder="1" applyAlignment="1">
      <alignment horizontal="center" vertical="center"/>
    </xf>
    <xf numFmtId="0" fontId="55" fillId="31" borderId="63" xfId="0" applyFont="1" applyFill="1" applyBorder="1" applyAlignment="1">
      <alignment horizontal="center" vertical="center"/>
    </xf>
    <xf numFmtId="0" fontId="55" fillId="31" borderId="11" xfId="0" applyFont="1" applyFill="1" applyBorder="1" applyAlignment="1">
      <alignment horizontal="center" vertical="center"/>
    </xf>
    <xf numFmtId="0" fontId="182" fillId="5" borderId="0" xfId="0" applyFont="1" applyFill="1" applyBorder="1" applyAlignment="1">
      <alignment vertical="center" wrapText="1"/>
    </xf>
    <xf numFmtId="0" fontId="0" fillId="0" borderId="0" xfId="0" applyBorder="1" applyAlignment="1">
      <alignment vertical="center" wrapText="1"/>
    </xf>
    <xf numFmtId="0" fontId="0" fillId="0" borderId="0" xfId="0" applyBorder="1" applyAlignment="1">
      <alignment wrapText="1"/>
    </xf>
    <xf numFmtId="0" fontId="150" fillId="5" borderId="33" xfId="0" applyFont="1" applyFill="1" applyBorder="1" applyAlignment="1" applyProtection="1">
      <alignment horizontal="left" vertical="center" wrapText="1"/>
    </xf>
    <xf numFmtId="0" fontId="0" fillId="0" borderId="5" xfId="0" applyBorder="1" applyAlignment="1">
      <alignment wrapText="1"/>
    </xf>
    <xf numFmtId="0" fontId="0" fillId="5" borderId="33" xfId="0" applyFill="1" applyBorder="1" applyAlignment="1">
      <alignment horizontal="center" vertical="center"/>
    </xf>
    <xf numFmtId="0" fontId="0" fillId="0" borderId="5" xfId="0" applyBorder="1" applyAlignment="1"/>
    <xf numFmtId="0" fontId="0" fillId="5" borderId="33" xfId="0" applyFill="1" applyBorder="1" applyAlignment="1">
      <alignment vertical="center" wrapText="1"/>
    </xf>
    <xf numFmtId="0" fontId="0" fillId="8" borderId="33" xfId="0" applyFill="1" applyBorder="1" applyAlignment="1">
      <alignment horizontal="center" vertical="center" wrapText="1"/>
    </xf>
    <xf numFmtId="0" fontId="0" fillId="5" borderId="33" xfId="0" applyFont="1" applyFill="1" applyBorder="1" applyAlignment="1">
      <alignment horizontal="center" vertical="center"/>
    </xf>
    <xf numFmtId="0" fontId="0" fillId="0" borderId="47" xfId="0" applyBorder="1" applyAlignment="1">
      <alignment vertical="center" wrapText="1"/>
    </xf>
    <xf numFmtId="0" fontId="0" fillId="0" borderId="5" xfId="0" applyBorder="1" applyAlignment="1">
      <alignment vertical="center" wrapText="1"/>
    </xf>
    <xf numFmtId="0" fontId="0" fillId="5" borderId="109" xfId="0" applyFill="1" applyBorder="1" applyAlignment="1">
      <alignment vertical="center" wrapText="1"/>
    </xf>
    <xf numFmtId="0" fontId="0" fillId="0" borderId="122" xfId="0" applyBorder="1" applyAlignment="1">
      <alignment vertical="center" wrapText="1"/>
    </xf>
    <xf numFmtId="0" fontId="0" fillId="5" borderId="4" xfId="0" applyFill="1" applyBorder="1" applyAlignment="1">
      <alignment vertical="center" wrapText="1"/>
    </xf>
    <xf numFmtId="0" fontId="0" fillId="0" borderId="4" xfId="0" applyBorder="1" applyAlignment="1">
      <alignment vertical="center" wrapText="1"/>
    </xf>
    <xf numFmtId="0" fontId="0" fillId="32" borderId="4" xfId="0" applyFill="1" applyBorder="1" applyAlignment="1">
      <alignment vertical="center"/>
    </xf>
    <xf numFmtId="0" fontId="0" fillId="0" borderId="4" xfId="0" applyBorder="1" applyAlignment="1">
      <alignment vertical="center"/>
    </xf>
    <xf numFmtId="0" fontId="0" fillId="0" borderId="47" xfId="0" applyBorder="1" applyAlignment="1">
      <alignment wrapText="1"/>
    </xf>
    <xf numFmtId="0" fontId="0" fillId="5" borderId="33" xfId="0" applyFill="1" applyBorder="1" applyAlignment="1">
      <alignment vertical="center"/>
    </xf>
    <xf numFmtId="0" fontId="0" fillId="0" borderId="47" xfId="0" applyBorder="1" applyAlignment="1"/>
    <xf numFmtId="0" fontId="1" fillId="5" borderId="33" xfId="0" applyFont="1" applyFill="1" applyBorder="1" applyAlignment="1">
      <alignment horizontal="left" vertical="center" wrapText="1"/>
    </xf>
    <xf numFmtId="0" fontId="0" fillId="5" borderId="33" xfId="0" applyFill="1" applyBorder="1" applyAlignment="1">
      <alignment horizontal="center" vertical="center" wrapText="1"/>
    </xf>
    <xf numFmtId="0" fontId="0" fillId="5" borderId="90" xfId="0" applyFill="1" applyBorder="1" applyAlignment="1">
      <alignment vertical="center" wrapText="1"/>
    </xf>
    <xf numFmtId="0" fontId="0" fillId="5" borderId="33" xfId="0" applyFont="1" applyFill="1" applyBorder="1" applyAlignment="1">
      <alignment horizontal="left" vertical="center" wrapText="1"/>
    </xf>
    <xf numFmtId="0" fontId="0" fillId="8" borderId="33" xfId="0" applyFill="1" applyBorder="1" applyAlignment="1">
      <alignment vertical="center"/>
    </xf>
    <xf numFmtId="0" fontId="0" fillId="0" borderId="5" xfId="0" applyBorder="1" applyAlignment="1">
      <alignment horizontal="center" vertical="center"/>
    </xf>
    <xf numFmtId="0" fontId="0" fillId="0" borderId="47" xfId="0" applyBorder="1" applyAlignment="1">
      <alignment horizontal="center" vertical="center" wrapText="1"/>
    </xf>
    <xf numFmtId="0" fontId="0" fillId="0" borderId="5" xfId="0" applyBorder="1" applyAlignment="1">
      <alignment horizontal="center" vertical="center" wrapText="1"/>
    </xf>
    <xf numFmtId="0" fontId="0" fillId="0" borderId="47" xfId="0" applyBorder="1" applyAlignment="1">
      <alignment horizontal="center" vertical="center"/>
    </xf>
    <xf numFmtId="0" fontId="0" fillId="5" borderId="47" xfId="0" applyFont="1" applyFill="1" applyBorder="1" applyAlignment="1">
      <alignment horizontal="center" vertical="center"/>
    </xf>
    <xf numFmtId="0" fontId="0" fillId="0" borderId="47" xfId="0" applyBorder="1" applyAlignment="1">
      <alignment vertical="center"/>
    </xf>
    <xf numFmtId="0" fontId="0" fillId="0" borderId="5" xfId="0" applyBorder="1" applyAlignment="1">
      <alignment vertical="center"/>
    </xf>
    <xf numFmtId="0" fontId="1" fillId="5" borderId="47" xfId="0" applyFont="1" applyFill="1" applyBorder="1" applyAlignment="1">
      <alignment horizontal="left" vertical="center" wrapText="1"/>
    </xf>
    <xf numFmtId="0" fontId="0" fillId="5" borderId="4" xfId="0" applyFill="1" applyBorder="1" applyAlignment="1">
      <alignment vertical="center"/>
    </xf>
    <xf numFmtId="0" fontId="0" fillId="33" borderId="33" xfId="0" applyFill="1" applyBorder="1" applyAlignment="1">
      <alignment vertical="center" wrapText="1"/>
    </xf>
    <xf numFmtId="0" fontId="53" fillId="5" borderId="33" xfId="0" applyFont="1" applyFill="1" applyBorder="1" applyAlignment="1" applyProtection="1">
      <alignment horizontal="left" vertical="center" wrapText="1"/>
      <protection locked="0"/>
    </xf>
    <xf numFmtId="0" fontId="0" fillId="5" borderId="47" xfId="0" applyFill="1" applyBorder="1" applyAlignment="1">
      <alignment horizontal="center" vertical="center"/>
    </xf>
    <xf numFmtId="0" fontId="0" fillId="5" borderId="47" xfId="0" applyFill="1" applyBorder="1" applyAlignment="1">
      <alignment vertical="center" wrapText="1"/>
    </xf>
    <xf numFmtId="0" fontId="0" fillId="32" borderId="33" xfId="0" applyFill="1" applyBorder="1" applyAlignment="1">
      <alignment vertical="center"/>
    </xf>
    <xf numFmtId="0" fontId="0" fillId="32" borderId="47" xfId="0" applyFill="1" applyBorder="1" applyAlignment="1">
      <alignment vertical="center"/>
    </xf>
    <xf numFmtId="9" fontId="0" fillId="32" borderId="33" xfId="5" applyFont="1" applyFill="1" applyBorder="1" applyAlignment="1">
      <alignment vertical="center"/>
    </xf>
    <xf numFmtId="0" fontId="0" fillId="32" borderId="47" xfId="0" applyFill="1" applyBorder="1" applyAlignment="1"/>
    <xf numFmtId="0" fontId="0" fillId="32" borderId="5" xfId="0" applyFill="1" applyBorder="1" applyAlignment="1"/>
    <xf numFmtId="0" fontId="76" fillId="5" borderId="33" xfId="0" applyFont="1" applyFill="1" applyBorder="1" applyAlignment="1">
      <alignment horizontal="center" vertical="top" wrapText="1"/>
    </xf>
    <xf numFmtId="0" fontId="0" fillId="5" borderId="33" xfId="0" applyFill="1" applyBorder="1" applyAlignment="1">
      <alignment vertical="top" wrapText="1"/>
    </xf>
    <xf numFmtId="0" fontId="0" fillId="0" borderId="33" xfId="0" applyBorder="1" applyAlignment="1">
      <alignment vertical="center" wrapText="1"/>
    </xf>
    <xf numFmtId="0" fontId="75" fillId="5" borderId="90" xfId="0" applyFont="1" applyFill="1" applyBorder="1" applyAlignment="1">
      <alignment horizontal="center" vertical="top" wrapText="1"/>
    </xf>
    <xf numFmtId="0" fontId="0" fillId="0" borderId="47" xfId="0" applyBorder="1" applyAlignment="1">
      <alignment horizontal="center" vertical="top" wrapText="1"/>
    </xf>
    <xf numFmtId="0" fontId="0" fillId="5" borderId="90" xfId="0" applyFill="1" applyBorder="1" applyAlignment="1">
      <alignment horizontal="center" vertical="center"/>
    </xf>
    <xf numFmtId="0" fontId="0" fillId="5" borderId="33" xfId="0" applyFill="1" applyBorder="1" applyAlignment="1">
      <alignment horizontal="left" vertical="center" wrapText="1"/>
    </xf>
    <xf numFmtId="0" fontId="54" fillId="5" borderId="90" xfId="0" applyFont="1" applyFill="1" applyBorder="1" applyAlignment="1">
      <alignment horizontal="center" vertical="top" wrapText="1"/>
    </xf>
    <xf numFmtId="0" fontId="0" fillId="0" borderId="47" xfId="0" applyBorder="1" applyAlignment="1">
      <alignment horizontal="center" wrapText="1"/>
    </xf>
    <xf numFmtId="0" fontId="0" fillId="0" borderId="5" xfId="0" applyBorder="1" applyAlignment="1">
      <alignment horizontal="center" wrapText="1"/>
    </xf>
    <xf numFmtId="0" fontId="0" fillId="5" borderId="47" xfId="0" applyFill="1" applyBorder="1" applyAlignment="1">
      <alignment horizontal="center" vertical="center" wrapText="1"/>
    </xf>
    <xf numFmtId="0" fontId="71" fillId="8" borderId="33" xfId="0" applyFont="1" applyFill="1" applyBorder="1" applyAlignment="1" applyProtection="1">
      <alignment horizontal="center" vertical="center"/>
      <protection locked="0"/>
    </xf>
    <xf numFmtId="0" fontId="96" fillId="5" borderId="33" xfId="0" applyFont="1" applyFill="1" applyBorder="1" applyAlignment="1">
      <alignment vertical="center" wrapText="1"/>
    </xf>
    <xf numFmtId="0" fontId="52" fillId="5" borderId="33" xfId="0" applyFont="1" applyFill="1" applyBorder="1" applyAlignment="1">
      <alignment vertical="center" wrapText="1"/>
    </xf>
    <xf numFmtId="0" fontId="53" fillId="5" borderId="33" xfId="0" applyFont="1" applyFill="1" applyBorder="1" applyAlignment="1">
      <alignment vertical="center" wrapText="1"/>
    </xf>
    <xf numFmtId="0" fontId="71" fillId="5" borderId="33" xfId="0" applyFont="1" applyFill="1" applyBorder="1" applyAlignment="1" applyProtection="1">
      <alignment horizontal="left" vertical="center" wrapText="1"/>
    </xf>
    <xf numFmtId="0" fontId="0" fillId="0" borderId="47" xfId="0" applyBorder="1" applyAlignment="1">
      <alignment horizontal="left" vertical="center" wrapText="1"/>
    </xf>
    <xf numFmtId="0" fontId="0" fillId="0" borderId="5" xfId="0" applyBorder="1" applyAlignment="1">
      <alignment horizontal="left" vertical="center" wrapText="1"/>
    </xf>
    <xf numFmtId="0" fontId="0" fillId="0" borderId="66" xfId="0" applyBorder="1" applyAlignment="1">
      <alignment vertical="center"/>
    </xf>
    <xf numFmtId="0" fontId="0" fillId="5" borderId="47" xfId="0" applyFill="1" applyBorder="1" applyAlignment="1">
      <alignment vertical="center"/>
    </xf>
    <xf numFmtId="0" fontId="0" fillId="5" borderId="59" xfId="0" applyFill="1" applyBorder="1" applyAlignment="1">
      <alignment vertical="center" wrapText="1"/>
    </xf>
    <xf numFmtId="0" fontId="0" fillId="0" borderId="59" xfId="0" applyBorder="1" applyAlignment="1">
      <alignment vertical="center" wrapText="1"/>
    </xf>
    <xf numFmtId="0" fontId="0" fillId="0" borderId="59" xfId="0" applyBorder="1" applyAlignment="1">
      <alignment wrapText="1"/>
    </xf>
    <xf numFmtId="0" fontId="0" fillId="0" borderId="0" xfId="0" applyAlignment="1">
      <alignment wrapText="1"/>
    </xf>
    <xf numFmtId="0" fontId="0" fillId="5" borderId="63" xfId="0" applyFill="1" applyBorder="1" applyAlignment="1">
      <alignment horizontal="center" vertical="center" wrapText="1"/>
    </xf>
    <xf numFmtId="0" fontId="0" fillId="5" borderId="52" xfId="0" applyFill="1" applyBorder="1" applyAlignment="1"/>
    <xf numFmtId="0" fontId="52" fillId="0" borderId="33" xfId="0" applyFont="1" applyBorder="1" applyAlignment="1">
      <alignment horizontal="left" vertical="center" wrapText="1"/>
    </xf>
    <xf numFmtId="0" fontId="52" fillId="0" borderId="47" xfId="0" applyFont="1" applyBorder="1" applyAlignment="1">
      <alignment horizontal="left" vertical="center" wrapText="1"/>
    </xf>
    <xf numFmtId="0" fontId="71" fillId="33" borderId="33" xfId="0" applyFont="1" applyFill="1" applyBorder="1" applyAlignment="1" applyProtection="1">
      <alignment horizontal="center" vertical="center" wrapText="1"/>
      <protection locked="0"/>
    </xf>
    <xf numFmtId="0" fontId="71" fillId="33" borderId="47" xfId="0" applyFont="1" applyFill="1" applyBorder="1" applyAlignment="1" applyProtection="1">
      <alignment horizontal="center" vertical="center" wrapText="1"/>
      <protection locked="0"/>
    </xf>
    <xf numFmtId="0" fontId="0" fillId="16" borderId="33" xfId="0" applyFill="1" applyBorder="1" applyAlignment="1">
      <alignment horizontal="center" vertical="center" wrapText="1"/>
    </xf>
    <xf numFmtId="0" fontId="0" fillId="16" borderId="47" xfId="0" applyFill="1" applyBorder="1" applyAlignment="1">
      <alignment horizontal="center" vertical="center" wrapText="1"/>
    </xf>
    <xf numFmtId="0" fontId="0" fillId="34" borderId="47" xfId="0" applyFill="1" applyBorder="1" applyAlignment="1">
      <alignment horizontal="center" wrapText="1"/>
    </xf>
    <xf numFmtId="0" fontId="0" fillId="34" borderId="5" xfId="0" applyFill="1" applyBorder="1" applyAlignment="1">
      <alignment horizontal="center" wrapText="1"/>
    </xf>
    <xf numFmtId="0" fontId="0" fillId="5" borderId="81" xfId="0" applyFont="1" applyFill="1" applyBorder="1" applyAlignment="1">
      <alignment horizontal="center" vertical="center" wrapText="1"/>
    </xf>
    <xf numFmtId="0" fontId="181" fillId="5" borderId="63" xfId="0" applyFont="1" applyFill="1" applyBorder="1" applyAlignment="1">
      <alignment horizontal="center" vertical="center"/>
    </xf>
    <xf numFmtId="0" fontId="0" fillId="0" borderId="36"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5" borderId="4" xfId="0" applyFill="1" applyBorder="1" applyAlignment="1">
      <alignment horizontal="center" vertical="center"/>
    </xf>
    <xf numFmtId="0" fontId="0" fillId="0" borderId="4" xfId="0" applyBorder="1" applyAlignment="1">
      <alignment horizontal="center" vertical="center"/>
    </xf>
    <xf numFmtId="0" fontId="96" fillId="5" borderId="33" xfId="0" applyFont="1" applyFill="1" applyBorder="1" applyAlignment="1">
      <alignment horizontal="left" vertical="center" wrapText="1"/>
    </xf>
    <xf numFmtId="0" fontId="0" fillId="8" borderId="33" xfId="0" applyFill="1" applyBorder="1" applyAlignment="1">
      <alignment horizontal="center" vertical="center"/>
    </xf>
    <xf numFmtId="0" fontId="83" fillId="24" borderId="33" xfId="0" applyFont="1" applyFill="1" applyBorder="1" applyAlignment="1">
      <alignment vertical="top" wrapText="1"/>
    </xf>
    <xf numFmtId="0" fontId="83" fillId="0" borderId="47" xfId="0" applyFont="1" applyBorder="1" applyAlignment="1">
      <alignment vertical="top"/>
    </xf>
    <xf numFmtId="0" fontId="83" fillId="0" borderId="5" xfId="0" applyFont="1" applyBorder="1" applyAlignment="1">
      <alignment vertical="top"/>
    </xf>
    <xf numFmtId="0" fontId="96" fillId="5" borderId="33" xfId="0" applyFont="1" applyFill="1" applyBorder="1" applyAlignment="1">
      <alignment horizontal="center" vertical="center" wrapText="1"/>
    </xf>
    <xf numFmtId="0" fontId="96" fillId="0" borderId="47" xfId="0" applyFont="1" applyBorder="1" applyAlignment="1">
      <alignment horizontal="center" vertical="center" wrapText="1"/>
    </xf>
    <xf numFmtId="0" fontId="76" fillId="0" borderId="0" xfId="0" applyFont="1" applyAlignment="1">
      <alignment horizontal="left" vertical="center" wrapText="1"/>
    </xf>
    <xf numFmtId="0" fontId="96" fillId="5" borderId="0" xfId="0" applyFont="1" applyFill="1" applyBorder="1" applyAlignment="1">
      <alignment horizontal="left" vertical="top" wrapText="1"/>
    </xf>
    <xf numFmtId="0" fontId="0" fillId="0" borderId="0" xfId="0" applyAlignment="1">
      <alignment horizontal="left" vertical="top" wrapText="1"/>
    </xf>
    <xf numFmtId="0" fontId="0" fillId="5" borderId="8" xfId="0" applyFill="1" applyBorder="1" applyAlignment="1">
      <alignment vertical="center" wrapText="1"/>
    </xf>
    <xf numFmtId="0" fontId="0" fillId="0" borderId="25" xfId="0" applyBorder="1" applyAlignment="1">
      <alignment wrapText="1"/>
    </xf>
    <xf numFmtId="0" fontId="0" fillId="0" borderId="9" xfId="0" applyBorder="1" applyAlignment="1">
      <alignment wrapText="1"/>
    </xf>
    <xf numFmtId="0" fontId="80" fillId="5" borderId="8" xfId="0" applyFont="1" applyFill="1" applyBorder="1" applyAlignment="1" applyProtection="1">
      <alignment vertical="center" wrapText="1"/>
    </xf>
    <xf numFmtId="0" fontId="0" fillId="0" borderId="25" xfId="0" applyBorder="1" applyAlignment="1">
      <alignment vertical="center" wrapText="1"/>
    </xf>
    <xf numFmtId="0" fontId="0" fillId="0" borderId="9" xfId="0" applyBorder="1" applyAlignment="1">
      <alignment vertical="center" wrapText="1"/>
    </xf>
    <xf numFmtId="0" fontId="0" fillId="5" borderId="4" xfId="0" applyFill="1" applyBorder="1" applyAlignment="1">
      <alignment horizontal="center" vertical="center" wrapText="1"/>
    </xf>
    <xf numFmtId="0" fontId="0" fillId="0" borderId="4" xfId="0" applyBorder="1" applyAlignment="1">
      <alignment horizontal="center" vertical="center" wrapText="1"/>
    </xf>
    <xf numFmtId="0" fontId="0" fillId="5" borderId="33" xfId="0" applyFill="1" applyBorder="1" applyAlignment="1">
      <alignment horizontal="left" vertical="center"/>
    </xf>
    <xf numFmtId="0" fontId="0" fillId="0" borderId="5" xfId="0" applyBorder="1" applyAlignment="1">
      <alignment horizontal="left"/>
    </xf>
    <xf numFmtId="0" fontId="0" fillId="5" borderId="33" xfId="0" applyFont="1" applyFill="1" applyBorder="1" applyAlignment="1">
      <alignment vertical="center"/>
    </xf>
    <xf numFmtId="0" fontId="76" fillId="5" borderId="33" xfId="0" applyFont="1" applyFill="1" applyBorder="1" applyAlignment="1">
      <alignment horizontal="center" vertical="center" wrapText="1"/>
    </xf>
    <xf numFmtId="0" fontId="0" fillId="0" borderId="66" xfId="0" applyBorder="1" applyAlignment="1"/>
    <xf numFmtId="0" fontId="0" fillId="8" borderId="90" xfId="0" applyFill="1" applyBorder="1" applyAlignment="1">
      <alignment vertical="center"/>
    </xf>
    <xf numFmtId="0" fontId="0" fillId="5" borderId="90" xfId="0" applyFill="1" applyBorder="1" applyAlignment="1">
      <alignment horizontal="left" vertical="center" wrapText="1"/>
    </xf>
    <xf numFmtId="0" fontId="75" fillId="5" borderId="33" xfId="0" applyFont="1" applyFill="1" applyBorder="1" applyAlignment="1">
      <alignment horizontal="center" vertical="center" wrapText="1"/>
    </xf>
    <xf numFmtId="0" fontId="0" fillId="8" borderId="4" xfId="0" applyFill="1" applyBorder="1" applyAlignment="1">
      <alignment vertical="center"/>
    </xf>
    <xf numFmtId="0" fontId="53" fillId="5" borderId="33" xfId="0" applyFont="1" applyFill="1" applyBorder="1" applyAlignment="1" applyProtection="1">
      <alignment horizontal="left" vertical="center" wrapText="1"/>
    </xf>
    <xf numFmtId="0" fontId="0" fillId="5" borderId="4" xfId="0" applyFont="1" applyFill="1" applyBorder="1" applyAlignment="1">
      <alignment horizontal="center" vertical="center"/>
    </xf>
    <xf numFmtId="0" fontId="0" fillId="6" borderId="33" xfId="0" applyFill="1" applyBorder="1" applyAlignment="1">
      <alignment vertical="center"/>
    </xf>
    <xf numFmtId="0" fontId="0" fillId="6" borderId="5" xfId="0" applyFill="1" applyBorder="1" applyAlignment="1">
      <alignment vertical="center"/>
    </xf>
    <xf numFmtId="0" fontId="0" fillId="5" borderId="33" xfId="0" applyFill="1" applyBorder="1" applyAlignment="1">
      <alignment horizontal="center" vertical="top" wrapText="1"/>
    </xf>
    <xf numFmtId="0" fontId="0" fillId="0" borderId="47" xfId="0" applyBorder="1" applyAlignment="1">
      <alignment vertical="top" wrapText="1"/>
    </xf>
    <xf numFmtId="0" fontId="53" fillId="5" borderId="90" xfId="0" applyFont="1" applyFill="1" applyBorder="1" applyAlignment="1">
      <alignment vertical="center" wrapText="1"/>
    </xf>
    <xf numFmtId="0" fontId="0" fillId="5" borderId="4" xfId="0" applyFont="1" applyFill="1" applyBorder="1" applyAlignment="1">
      <alignment horizontal="left" vertical="center" wrapText="1"/>
    </xf>
    <xf numFmtId="0" fontId="0" fillId="0" borderId="4" xfId="0" applyBorder="1" applyAlignment="1">
      <alignment horizontal="left" vertical="center" wrapText="1"/>
    </xf>
    <xf numFmtId="0" fontId="0" fillId="5" borderId="90" xfId="0" applyFill="1" applyBorder="1" applyAlignment="1">
      <alignment vertical="center"/>
    </xf>
    <xf numFmtId="0" fontId="71" fillId="5" borderId="90" xfId="0" applyFont="1" applyFill="1" applyBorder="1" applyAlignment="1" applyProtection="1">
      <alignment horizontal="left" vertical="center" wrapText="1"/>
    </xf>
    <xf numFmtId="0" fontId="0" fillId="5" borderId="90" xfId="0" applyFill="1" applyBorder="1" applyAlignment="1">
      <alignment horizontal="center" vertical="center" wrapText="1"/>
    </xf>
    <xf numFmtId="0" fontId="0" fillId="0" borderId="66" xfId="0" applyBorder="1" applyAlignment="1">
      <alignment horizontal="center" vertical="center" wrapText="1"/>
    </xf>
    <xf numFmtId="0" fontId="0" fillId="0" borderId="66" xfId="0" applyBorder="1" applyAlignment="1">
      <alignment wrapText="1"/>
    </xf>
    <xf numFmtId="0" fontId="54" fillId="5" borderId="16" xfId="0" applyFont="1" applyFill="1" applyBorder="1" applyAlignment="1"/>
    <xf numFmtId="0" fontId="0" fillId="0" borderId="20" xfId="0" applyBorder="1" applyAlignment="1"/>
    <xf numFmtId="0" fontId="0" fillId="0" borderId="21" xfId="0" applyBorder="1" applyAlignment="1"/>
    <xf numFmtId="0" fontId="76" fillId="5" borderId="26" xfId="0" applyFont="1" applyFill="1" applyBorder="1" applyAlignment="1">
      <alignment vertical="center"/>
    </xf>
    <xf numFmtId="0" fontId="0" fillId="0" borderId="27" xfId="0" applyBorder="1" applyAlignment="1"/>
    <xf numFmtId="0" fontId="0" fillId="0" borderId="50" xfId="0" applyBorder="1" applyAlignment="1"/>
    <xf numFmtId="0" fontId="75" fillId="5" borderId="89" xfId="0" applyFont="1" applyFill="1" applyBorder="1" applyAlignment="1">
      <alignment vertical="top" wrapText="1"/>
    </xf>
    <xf numFmtId="0" fontId="0" fillId="0" borderId="76" xfId="0" applyBorder="1" applyAlignment="1">
      <alignment wrapText="1"/>
    </xf>
    <xf numFmtId="0" fontId="0" fillId="5" borderId="55" xfId="0" applyFill="1" applyBorder="1" applyAlignment="1">
      <alignment horizontal="left" vertical="top" wrapText="1"/>
    </xf>
    <xf numFmtId="0" fontId="0" fillId="0" borderId="56" xfId="0" applyBorder="1" applyAlignment="1">
      <alignment horizontal="left" vertical="top" wrapText="1"/>
    </xf>
    <xf numFmtId="0" fontId="0" fillId="0" borderId="57" xfId="0" applyBorder="1" applyAlignment="1">
      <alignment horizontal="left" vertical="top" wrapText="1"/>
    </xf>
    <xf numFmtId="0" fontId="0" fillId="0" borderId="34" xfId="0" applyBorder="1" applyAlignment="1">
      <alignment horizontal="left" vertical="top" wrapText="1"/>
    </xf>
    <xf numFmtId="0" fontId="0" fillId="0" borderId="0" xfId="0" applyBorder="1" applyAlignment="1">
      <alignment horizontal="left" vertical="top" wrapText="1"/>
    </xf>
    <xf numFmtId="0" fontId="0" fillId="0" borderId="53"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54" fillId="5" borderId="87" xfId="0" applyFont="1" applyFill="1" applyBorder="1" applyAlignment="1">
      <alignment vertical="top" wrapText="1"/>
    </xf>
    <xf numFmtId="0" fontId="0" fillId="0" borderId="76" xfId="0" applyBorder="1" applyAlignment="1">
      <alignment vertical="top" wrapText="1"/>
    </xf>
    <xf numFmtId="0" fontId="0" fillId="0" borderId="77" xfId="0" applyBorder="1" applyAlignment="1">
      <alignment vertical="top" wrapText="1"/>
    </xf>
    <xf numFmtId="0" fontId="67" fillId="5" borderId="0" xfId="0" applyFont="1" applyFill="1" applyBorder="1" applyAlignment="1">
      <alignment vertical="top" wrapText="1"/>
    </xf>
    <xf numFmtId="0" fontId="67" fillId="0" borderId="0" xfId="0" applyFont="1" applyAlignment="1">
      <alignment vertical="top" wrapText="1"/>
    </xf>
    <xf numFmtId="0" fontId="54" fillId="23" borderId="91" xfId="0" applyFont="1" applyFill="1" applyBorder="1" applyAlignment="1" applyProtection="1">
      <alignment horizontal="center" vertical="center" wrapText="1"/>
    </xf>
    <xf numFmtId="0" fontId="0" fillId="0" borderId="92" xfId="0" applyBorder="1" applyAlignment="1">
      <alignment vertical="center" wrapText="1"/>
    </xf>
    <xf numFmtId="0" fontId="54" fillId="5" borderId="87" xfId="0" applyFont="1" applyFill="1" applyBorder="1" applyAlignment="1">
      <alignment vertical="center" wrapText="1"/>
    </xf>
    <xf numFmtId="0" fontId="0" fillId="0" borderId="76" xfId="0" applyBorder="1" applyAlignment="1">
      <alignment vertical="center" wrapText="1"/>
    </xf>
    <xf numFmtId="0" fontId="127" fillId="5" borderId="0" xfId="0" applyFont="1" applyFill="1" applyAlignment="1">
      <alignment horizontal="left" vertical="center" wrapText="1"/>
    </xf>
    <xf numFmtId="0" fontId="92" fillId="0" borderId="0" xfId="0" applyFont="1" applyAlignment="1">
      <alignment horizontal="left" vertical="center" wrapText="1"/>
    </xf>
    <xf numFmtId="0" fontId="152" fillId="5" borderId="0" xfId="0" applyFont="1" applyFill="1" applyBorder="1" applyAlignment="1">
      <alignment horizontal="left" vertical="top" wrapText="1"/>
    </xf>
    <xf numFmtId="0" fontId="83" fillId="0" borderId="0" xfId="0" applyFont="1" applyAlignment="1">
      <alignment horizontal="left" vertical="top"/>
    </xf>
    <xf numFmtId="0" fontId="69" fillId="5" borderId="51" xfId="0" applyFont="1" applyFill="1" applyBorder="1" applyAlignment="1" applyProtection="1">
      <alignment vertical="center"/>
    </xf>
    <xf numFmtId="0" fontId="69" fillId="5" borderId="5" xfId="0" applyFont="1" applyFill="1" applyBorder="1" applyAlignment="1" applyProtection="1">
      <alignment vertical="center"/>
    </xf>
    <xf numFmtId="0" fontId="17" fillId="5" borderId="51" xfId="0" applyFont="1" applyFill="1" applyBorder="1" applyAlignment="1" applyProtection="1">
      <alignment vertical="center"/>
    </xf>
    <xf numFmtId="0" fontId="73" fillId="5" borderId="5" xfId="0" applyFont="1" applyFill="1" applyBorder="1" applyAlignment="1" applyProtection="1">
      <alignment vertical="center"/>
    </xf>
    <xf numFmtId="0" fontId="17" fillId="5" borderId="13" xfId="0" applyFont="1" applyFill="1" applyBorder="1" applyAlignment="1" applyProtection="1">
      <alignment vertical="top"/>
    </xf>
    <xf numFmtId="0" fontId="73" fillId="5" borderId="9" xfId="0" applyFont="1" applyFill="1" applyBorder="1" applyAlignment="1" applyProtection="1">
      <alignment vertical="top"/>
    </xf>
    <xf numFmtId="0" fontId="69" fillId="5" borderId="3" xfId="0" applyFont="1" applyFill="1" applyBorder="1" applyAlignment="1" applyProtection="1">
      <alignment vertical="center"/>
    </xf>
    <xf numFmtId="0" fontId="69" fillId="5" borderId="4" xfId="0" applyFont="1" applyFill="1" applyBorder="1" applyAlignment="1" applyProtection="1">
      <alignment vertical="center"/>
    </xf>
    <xf numFmtId="0" fontId="75" fillId="5" borderId="55" xfId="0" applyFont="1" applyFill="1" applyBorder="1" applyAlignment="1">
      <alignment wrapText="1"/>
    </xf>
    <xf numFmtId="0" fontId="75" fillId="0" borderId="56" xfId="0" applyFont="1" applyBorder="1" applyAlignment="1">
      <alignment wrapText="1"/>
    </xf>
    <xf numFmtId="0" fontId="75" fillId="0" borderId="57" xfId="0" applyFont="1" applyBorder="1" applyAlignment="1">
      <alignment wrapText="1"/>
    </xf>
    <xf numFmtId="0" fontId="136" fillId="5" borderId="0" xfId="0" applyFont="1" applyFill="1" applyBorder="1" applyAlignment="1">
      <alignment horizontal="left" vertical="center" wrapText="1"/>
    </xf>
    <xf numFmtId="0" fontId="67" fillId="0" borderId="0" xfId="0" applyFont="1" applyAlignment="1">
      <alignment horizontal="left" wrapText="1"/>
    </xf>
    <xf numFmtId="0" fontId="69" fillId="5" borderId="13" xfId="0" applyFont="1" applyFill="1" applyBorder="1" applyAlignment="1" applyProtection="1">
      <alignment vertical="center"/>
    </xf>
    <xf numFmtId="0" fontId="0" fillId="0" borderId="9" xfId="0" applyBorder="1" applyAlignment="1">
      <alignment vertical="center"/>
    </xf>
    <xf numFmtId="0" fontId="75" fillId="5" borderId="30" xfId="0" applyFont="1" applyFill="1" applyBorder="1" applyAlignment="1"/>
    <xf numFmtId="0" fontId="0" fillId="0" borderId="23" xfId="0" applyBorder="1" applyAlignment="1"/>
    <xf numFmtId="49" fontId="67" fillId="5" borderId="55" xfId="0" applyNumberFormat="1" applyFont="1" applyFill="1" applyBorder="1" applyAlignment="1">
      <alignment vertical="top" wrapText="1"/>
    </xf>
    <xf numFmtId="0" fontId="0" fillId="0" borderId="56" xfId="0" applyBorder="1" applyAlignment="1">
      <alignment vertical="top" wrapText="1"/>
    </xf>
    <xf numFmtId="0" fontId="0" fillId="0" borderId="57" xfId="0" applyBorder="1" applyAlignment="1">
      <alignment vertical="top" wrapText="1"/>
    </xf>
    <xf numFmtId="0" fontId="0" fillId="0" borderId="34" xfId="0" applyBorder="1" applyAlignment="1">
      <alignment vertical="top" wrapText="1"/>
    </xf>
    <xf numFmtId="0" fontId="0" fillId="0" borderId="0" xfId="0" applyAlignment="1">
      <alignment vertical="top" wrapText="1"/>
    </xf>
    <xf numFmtId="0" fontId="0" fillId="0" borderId="53" xfId="0" applyBorder="1" applyAlignment="1">
      <alignment vertical="top" wrapText="1"/>
    </xf>
    <xf numFmtId="0" fontId="0" fillId="0" borderId="58" xfId="0" applyBorder="1" applyAlignment="1">
      <alignment vertical="top" wrapText="1"/>
    </xf>
    <xf numFmtId="0" fontId="0" fillId="0" borderId="59" xfId="0" applyBorder="1" applyAlignment="1">
      <alignment vertical="top" wrapText="1"/>
    </xf>
    <xf numFmtId="0" fontId="0" fillId="0" borderId="60" xfId="0" applyBorder="1" applyAlignment="1">
      <alignment vertical="top" wrapText="1"/>
    </xf>
    <xf numFmtId="0" fontId="0" fillId="0" borderId="51" xfId="0" applyBorder="1" applyAlignment="1">
      <alignment vertical="top" wrapText="1"/>
    </xf>
    <xf numFmtId="0" fontId="111" fillId="9" borderId="87" xfId="0" applyFont="1" applyFill="1" applyBorder="1" applyAlignment="1" applyProtection="1">
      <alignment horizontal="center" vertical="center" wrapText="1"/>
    </xf>
    <xf numFmtId="0" fontId="0" fillId="0" borderId="51" xfId="0" applyBorder="1" applyAlignment="1">
      <alignment horizontal="center" wrapText="1"/>
    </xf>
    <xf numFmtId="0" fontId="49" fillId="5" borderId="0" xfId="0" applyFont="1" applyFill="1" applyAlignment="1" applyProtection="1">
      <alignment horizontal="left" wrapText="1"/>
    </xf>
    <xf numFmtId="0" fontId="74" fillId="5" borderId="0" xfId="0" applyFont="1" applyFill="1" applyAlignment="1" applyProtection="1">
      <alignment horizontal="left" wrapText="1"/>
    </xf>
    <xf numFmtId="0" fontId="97" fillId="5" borderId="16" xfId="0" applyFont="1" applyFill="1" applyBorder="1" applyAlignment="1"/>
    <xf numFmtId="0" fontId="54" fillId="5" borderId="13" xfId="0" applyFont="1" applyFill="1" applyBorder="1" applyAlignment="1"/>
    <xf numFmtId="0" fontId="0" fillId="0" borderId="25" xfId="0" applyBorder="1" applyAlignment="1"/>
    <xf numFmtId="0" fontId="0" fillId="0" borderId="49" xfId="0" applyBorder="1" applyAlignment="1"/>
    <xf numFmtId="0" fontId="147" fillId="5" borderId="58" xfId="0" applyFont="1" applyFill="1" applyBorder="1" applyAlignment="1"/>
    <xf numFmtId="0" fontId="67" fillId="0" borderId="59" xfId="0" applyFont="1" applyBorder="1" applyAlignment="1"/>
    <xf numFmtId="0" fontId="67" fillId="0" borderId="60" xfId="0" applyFont="1" applyBorder="1" applyAlignment="1"/>
    <xf numFmtId="0" fontId="16" fillId="5" borderId="16" xfId="0" applyFont="1" applyFill="1" applyBorder="1" applyAlignment="1" applyProtection="1">
      <alignment vertical="center"/>
    </xf>
    <xf numFmtId="0" fontId="0" fillId="0" borderId="20" xfId="0" applyBorder="1" applyAlignment="1">
      <alignment vertical="center"/>
    </xf>
    <xf numFmtId="0" fontId="0" fillId="0" borderId="21" xfId="0" applyBorder="1" applyAlignment="1">
      <alignment vertical="center"/>
    </xf>
    <xf numFmtId="0" fontId="15" fillId="5" borderId="16" xfId="0" applyFont="1" applyFill="1" applyBorder="1" applyAlignment="1" applyProtection="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5" xfId="0" applyBorder="1" applyAlignment="1">
      <alignment vertical="top" wrapText="1"/>
    </xf>
    <xf numFmtId="0" fontId="0" fillId="0" borderId="36" xfId="0" applyBorder="1" applyAlignment="1">
      <alignment vertical="top" wrapText="1"/>
    </xf>
    <xf numFmtId="0" fontId="0" fillId="0" borderId="48" xfId="0" applyBorder="1" applyAlignment="1">
      <alignment vertical="top" wrapText="1"/>
    </xf>
    <xf numFmtId="0" fontId="80" fillId="5" borderId="16" xfId="0" applyFont="1" applyFill="1" applyBorder="1" applyAlignment="1" applyProtection="1">
      <alignment vertical="center"/>
    </xf>
    <xf numFmtId="0" fontId="69" fillId="0" borderId="0" xfId="0" applyFont="1" applyBorder="1" applyAlignment="1">
      <alignment vertical="center" wrapText="1"/>
    </xf>
    <xf numFmtId="0" fontId="69" fillId="0" borderId="0" xfId="0" applyFont="1" applyAlignment="1"/>
    <xf numFmtId="0" fontId="137" fillId="5" borderId="95" xfId="0" applyFont="1" applyFill="1" applyBorder="1" applyAlignment="1">
      <alignment horizontal="left" vertical="center"/>
    </xf>
    <xf numFmtId="0" fontId="94" fillId="0" borderId="0" xfId="0" applyFont="1" applyAlignment="1">
      <alignment horizontal="left" vertical="center"/>
    </xf>
    <xf numFmtId="0" fontId="99" fillId="5" borderId="0" xfId="0" applyFont="1" applyFill="1" applyBorder="1" applyAlignment="1">
      <alignment horizontal="left" vertical="top" wrapText="1"/>
    </xf>
    <xf numFmtId="0" fontId="52" fillId="0" borderId="0" xfId="0" applyFont="1" applyAlignment="1">
      <alignment vertical="top" wrapText="1"/>
    </xf>
    <xf numFmtId="0" fontId="52" fillId="0" borderId="59" xfId="0" applyFont="1" applyBorder="1" applyAlignment="1">
      <alignment vertical="top" wrapText="1"/>
    </xf>
    <xf numFmtId="0" fontId="91" fillId="5" borderId="0" xfId="0" applyFont="1" applyFill="1" applyBorder="1" applyAlignment="1">
      <alignment horizontal="center" vertical="center" wrapText="1"/>
    </xf>
    <xf numFmtId="0" fontId="91" fillId="0" borderId="0" xfId="0" applyFont="1" applyBorder="1" applyAlignment="1">
      <alignment horizontal="center" vertical="center" wrapText="1"/>
    </xf>
    <xf numFmtId="0" fontId="54" fillId="16" borderId="35" xfId="0" applyFont="1" applyFill="1" applyBorder="1" applyAlignment="1" applyProtection="1">
      <alignment horizontal="left"/>
    </xf>
    <xf numFmtId="0" fontId="54" fillId="16" borderId="21" xfId="0" applyFont="1" applyFill="1" applyBorder="1" applyAlignment="1">
      <alignment horizontal="left"/>
    </xf>
    <xf numFmtId="0" fontId="54" fillId="16" borderId="8" xfId="0" applyFont="1" applyFill="1" applyBorder="1" applyAlignment="1" applyProtection="1">
      <alignment horizontal="left"/>
    </xf>
    <xf numFmtId="0" fontId="54" fillId="16" borderId="49" xfId="0" applyFont="1" applyFill="1" applyBorder="1" applyAlignment="1">
      <alignment horizontal="left"/>
    </xf>
    <xf numFmtId="0" fontId="93" fillId="10" borderId="0" xfId="0" applyFont="1" applyFill="1" applyAlignment="1">
      <alignment vertical="center" wrapText="1"/>
    </xf>
    <xf numFmtId="0" fontId="160" fillId="5" borderId="97" xfId="0" applyFont="1" applyFill="1" applyBorder="1" applyAlignment="1" applyProtection="1">
      <alignment horizontal="left" vertical="center" wrapText="1"/>
    </xf>
    <xf numFmtId="0" fontId="94" fillId="0" borderId="59" xfId="0" applyFont="1" applyBorder="1" applyAlignment="1">
      <alignment horizontal="left" vertical="center" wrapText="1"/>
    </xf>
    <xf numFmtId="0" fontId="54" fillId="16" borderId="26" xfId="0" applyFont="1" applyFill="1" applyBorder="1" applyAlignment="1" applyProtection="1">
      <alignment horizontal="left" vertical="center" wrapText="1"/>
    </xf>
    <xf numFmtId="0" fontId="54" fillId="0" borderId="27" xfId="0" applyFont="1" applyBorder="1" applyAlignment="1">
      <alignment horizontal="left" vertical="center" wrapText="1"/>
    </xf>
    <xf numFmtId="0" fontId="54" fillId="0" borderId="50" xfId="0" applyFont="1" applyBorder="1" applyAlignment="1">
      <alignment horizontal="left" vertical="center" wrapText="1"/>
    </xf>
    <xf numFmtId="0" fontId="79" fillId="5" borderId="26" xfId="0" applyFont="1" applyFill="1" applyBorder="1" applyAlignment="1">
      <alignment horizontal="left" vertical="center"/>
    </xf>
    <xf numFmtId="0" fontId="0" fillId="0" borderId="27" xfId="0" applyBorder="1" applyAlignment="1">
      <alignment horizontal="left" vertical="center"/>
    </xf>
    <xf numFmtId="0" fontId="0" fillId="0" borderId="50" xfId="0" applyBorder="1" applyAlignment="1">
      <alignment horizontal="left" vertical="center"/>
    </xf>
    <xf numFmtId="49" fontId="81" fillId="16" borderId="26" xfId="0" applyNumberFormat="1" applyFont="1" applyFill="1" applyBorder="1" applyAlignment="1">
      <alignment vertical="center" wrapText="1"/>
    </xf>
    <xf numFmtId="0" fontId="81" fillId="0" borderId="27" xfId="0" applyFont="1" applyBorder="1" applyAlignment="1">
      <alignment vertical="center" wrapText="1"/>
    </xf>
    <xf numFmtId="0" fontId="0" fillId="0" borderId="27" xfId="0" applyBorder="1" applyAlignment="1">
      <alignment vertical="center" wrapText="1"/>
    </xf>
    <xf numFmtId="0" fontId="0" fillId="0" borderId="50" xfId="0" applyBorder="1" applyAlignment="1">
      <alignment vertical="center" wrapText="1"/>
    </xf>
    <xf numFmtId="0" fontId="81" fillId="16" borderId="26" xfId="0" applyFont="1" applyFill="1" applyBorder="1" applyAlignment="1">
      <alignment vertical="center" wrapText="1"/>
    </xf>
    <xf numFmtId="0" fontId="81" fillId="0" borderId="27" xfId="0" applyFont="1" applyBorder="1" applyAlignment="1">
      <alignment wrapText="1"/>
    </xf>
    <xf numFmtId="0" fontId="0" fillId="0" borderId="27" xfId="0" applyBorder="1" applyAlignment="1">
      <alignment wrapText="1"/>
    </xf>
    <xf numFmtId="0" fontId="0" fillId="0" borderId="50" xfId="0" applyBorder="1" applyAlignment="1">
      <alignment wrapText="1"/>
    </xf>
  </cellXfs>
  <cellStyles count="7">
    <cellStyle name="Comma" xfId="1" builtinId="3"/>
    <cellStyle name="Hyperlink" xfId="2" builtinId="8"/>
    <cellStyle name="Normal" xfId="0" builtinId="0"/>
    <cellStyle name="Normal 2" xfId="3" xr:uid="{00000000-0005-0000-0000-000003000000}"/>
    <cellStyle name="Normal 3" xfId="6" xr:uid="{00000000-0005-0000-0000-000033000000}"/>
    <cellStyle name="Normal_Table_1a_1d_Modality_Provider_Counts" xfId="4" xr:uid="{00000000-0005-0000-0000-000004000000}"/>
    <cellStyle name="Percent" xfId="5" builtinId="5"/>
  </cellStyles>
  <dxfs count="32">
    <dxf>
      <font>
        <b/>
        <i/>
        <strike val="0"/>
        <color rgb="FFC00000"/>
      </font>
    </dxf>
    <dxf>
      <font>
        <b/>
        <i/>
        <strike val="0"/>
        <color rgb="FFC00000"/>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color theme="6" tint="-0.499984740745262"/>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CC99"/>
      <color rgb="FFCCFFFF"/>
      <color rgb="FFFFFF99"/>
      <color rgb="FFFFFFCC"/>
      <color rgb="FF66FF66"/>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76208</xdr:rowOff>
    </xdr:from>
    <xdr:to>
      <xdr:col>1</xdr:col>
      <xdr:colOff>472275</xdr:colOff>
      <xdr:row>1</xdr:row>
      <xdr:rowOff>523883</xdr:rowOff>
    </xdr:to>
    <xdr:pic>
      <xdr:nvPicPr>
        <xdr:cNvPr id="61597" name="Picture 2">
          <a:extLst>
            <a:ext uri="{FF2B5EF4-FFF2-40B4-BE49-F238E27FC236}">
              <a16:creationId xmlns:a16="http://schemas.microsoft.com/office/drawing/2014/main" id="{00000000-0008-0000-0000-00009DF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8"/>
          <a:ext cx="16248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504839</xdr:colOff>
      <xdr:row>0</xdr:row>
      <xdr:rowOff>14</xdr:rowOff>
    </xdr:from>
    <xdr:to>
      <xdr:col>16</xdr:col>
      <xdr:colOff>435558</xdr:colOff>
      <xdr:row>1</xdr:row>
      <xdr:rowOff>626592</xdr:rowOff>
    </xdr:to>
    <xdr:pic>
      <xdr:nvPicPr>
        <xdr:cNvPr id="3" name="Picture 2">
          <a:extLst>
            <a:ext uri="{FF2B5EF4-FFF2-40B4-BE49-F238E27FC236}">
              <a16:creationId xmlns:a16="http://schemas.microsoft.com/office/drawing/2014/main" id="{5CEC8E00-9E7B-47F6-83D7-98CC8165EFAC}"/>
            </a:ext>
          </a:extLst>
        </xdr:cNvPr>
        <xdr:cNvPicPr>
          <a:picLocks noChangeAspect="1"/>
        </xdr:cNvPicPr>
      </xdr:nvPicPr>
      <xdr:blipFill>
        <a:blip xmlns:r="http://schemas.openxmlformats.org/officeDocument/2006/relationships" r:embed="rId2"/>
        <a:stretch>
          <a:fillRect/>
        </a:stretch>
      </xdr:blipFill>
      <xdr:spPr>
        <a:xfrm>
          <a:off x="10801364" y="14"/>
          <a:ext cx="1759519" cy="1245703"/>
        </a:xfrm>
        <a:prstGeom prst="rect">
          <a:avLst/>
        </a:prstGeom>
      </xdr:spPr>
    </xdr:pic>
    <xdr:clientData/>
  </xdr:twoCellAnchor>
  <xdr:twoCellAnchor>
    <xdr:from>
      <xdr:col>0</xdr:col>
      <xdr:colOff>676275</xdr:colOff>
      <xdr:row>30</xdr:row>
      <xdr:rowOff>66674</xdr:rowOff>
    </xdr:from>
    <xdr:to>
      <xdr:col>15</xdr:col>
      <xdr:colOff>142875</xdr:colOff>
      <xdr:row>255</xdr:row>
      <xdr:rowOff>209550</xdr:rowOff>
    </xdr:to>
    <xdr:sp macro="" textlink="">
      <xdr:nvSpPr>
        <xdr:cNvPr id="9" name="TextBox 8">
          <a:extLst>
            <a:ext uri="{FF2B5EF4-FFF2-40B4-BE49-F238E27FC236}">
              <a16:creationId xmlns:a16="http://schemas.microsoft.com/office/drawing/2014/main" id="{D82A5E60-D2C2-41E8-9829-BBAC7AE18BD9}"/>
            </a:ext>
          </a:extLst>
        </xdr:cNvPr>
        <xdr:cNvSpPr txBox="1"/>
      </xdr:nvSpPr>
      <xdr:spPr>
        <a:xfrm>
          <a:off x="676275" y="7448549"/>
          <a:ext cx="9763125" cy="55864126"/>
        </a:xfrm>
        <a:prstGeom prst="rect">
          <a:avLst/>
        </a:prstGeom>
        <a:solidFill>
          <a:sysClr val="window" lastClr="FFFFFF"/>
        </a:solidFill>
        <a:ln w="9525" cmpd="sng">
          <a:noFill/>
        </a:ln>
        <a:effectLst/>
      </xdr:spPr>
      <xdr:txBody>
        <a:bodyPr vertOverflow="clip" horzOverflow="clip" wrap="square" rtlCol="0" anchor="t"/>
        <a:lstStyle/>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24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Guidance Notes</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1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guidance notes provide information and some instructions for </a:t>
          </a:r>
        </a:p>
        <a:p>
          <a:pPr marL="450215"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the Interventional Radiography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To print Guidance Notes select File tab above and then Print and press print</a:t>
          </a:r>
          <a:endParaRPr kumimoji="0" lang="en-GB" sz="1200" b="0" i="1"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governance: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Plain Radiography and 2019 IR and Fluoroscopy Surveys may be shared, in an anonymised form, with other researchers (e.g. NHS Trusts, universities). If you do not wish your data to be shared in this way please state this when submitting your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to the 2019 surveys will be confidentially and securely stored on PHE servers at all times.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Submitted data will be anonymised in all reports and publications arising from the review or associated works.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will be presented in a manner that does not enable results from any individual participating organisation to be identified.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4"/>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intend to acknowledge participating centres in the final report. </a:t>
          </a: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do not wish your centre to be acknowledged by name, please state this when submitting your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342900" defTabSz="914400" eaLnBrk="1" fontAlgn="auto" latinLnBrk="0" hangingPunct="1">
            <a:lnSpc>
              <a:spcPct val="100000"/>
            </a:lnSpc>
            <a:spcBef>
              <a:spcPts val="0"/>
            </a:spcBef>
            <a:spcAft>
              <a:spcPts val="0"/>
            </a:spcAft>
            <a:buClrTx/>
            <a:buSzTx/>
            <a:buFont typeface="+mj-lt"/>
            <a:buAutoNum type="alphaLcPeriod" startAt="5"/>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feedback can be given, on request.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45720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CPD Certificate of Endorsement: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College of Radiographers have issued a CPD certificate of Endorsement for participation in the PHE National Patient Dose Surveys as this may help support core outcomes 1 to 7, 9, 11, 12, 19, 20 and 22 (</a:t>
          </a:r>
          <a:r>
            <a:rPr kumimoji="0" lang="en-GB" sz="12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Arial" panose="020B0604020202020204" pitchFamily="34" charset="0"/>
            </a:rPr>
            <a:t>https://www.collegeofradiographers.ac.uk/education/education-approval/cpd-endorsement#Core-CPD-Now-outcomes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Radiation Protection Team Collaboration:</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Collaboration and consultation is strongly encouraged between radiographers, medical physicists, radiologists, and other parties who can assist (e.g. IT team) in the collection, quality assurance and submission of data to the surveys.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Terminology: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 in terminology: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surveys use the term “radiology system” instead of the terms “radiology room” or “X-ray room” used in previous reviews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 “Radiology system” refers to an X-ray source and the associated image receptors. This term is applied to both plain radiology and fluoroscopy systems. The term “fluoroscopy system” is sometimes used in a similar sense where appropriate.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Glossary: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 brief glossary at the end of these notes gives the specific meanings of the listed terms when used in these surveys. In these notes, these terms are shown in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on important occasions in the text.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Submission: PHE Dose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provides separate Workbooks</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submitting data as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or 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for both the Plain Radiography survey and the IR and Fluoroscopy survey (four Workbooks in total).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228600" marR="0" lvl="0" indent="221615"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PHE_Dose_PR_System_xxxxx.xlxs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_</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Dose_PR_Patient_xxxxx.xlsx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Workbook file names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System mean and median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PHE_Dose_IR_Fluoro_System_xxxxx.xls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 data:     </a:t>
          </a:r>
          <a:r>
            <a:rPr kumimoji="0" lang="en-GB" sz="1200" b="0"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PHE_Dose_IR_Fluoro_Patient_xxxxx.xlsx</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submitted in other electronic formats will be accepted (e.g. other Excel or similar spreadsheet style files, csv files).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Ways to submit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 data can be submitted either as: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(mean and median doses for the stated exam performed on a given radiology system and other supporting data), or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as anonymised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individual patient records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(patient doses and supporting data) for that exam performed on a given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Participants may submit data in both forms, for instance for different hospitals, but are asked to avoid submitting the same information in both forms as this could result in double counting.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wish you to submit both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and median dose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values for</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radiology systems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when submitting </a:t>
          </a:r>
          <a:r>
            <a:rPr kumimoji="0" lang="en-GB" sz="1200" b="1"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radiology system mean and median data records</a:t>
          </a:r>
          <a:r>
            <a:rPr kumimoji="0" lang="en-GB" sz="1200" b="1" i="1"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rgbClr val="000000"/>
              </a:solidFill>
              <a:effectLst/>
              <a:uLnTx/>
              <a:uFillTx/>
              <a:latin typeface="Calibri" panose="020F0502020204030204" pitchFamily="34" charset="0"/>
              <a:ea typeface="Calibri" panose="020F0502020204030204" pitchFamily="34" charset="0"/>
              <a:cs typeface="Arial" panose="020B0604020202020204" pitchFamily="34" charset="0"/>
            </a:rPr>
            <a:t>for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you cannot provide both mean and median data, please send your available data and let us know that you are submitting only mean data or only median data.  Going forward, median data is likely to be most useful.</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Background: Existing UK National Diagnostic Reference Levels (NDRLs) have been set using the rounded value of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mean radiology system 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(previously mean radiology room dose) distribution for the specified exam.  The recently published ICRP Publication 135 “Diagnostic Reference Levels in Medical Imaging”</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proposes that national DRLs should be set using the 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percentile of the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median radiology system dose</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distribution.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assess both mean and median radiology system dose distributions, to provide scope for both approaches; to enable a change to NDRLs based on the median radiology system dose distribution while providing continuity with previous NDRLs.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Plain Radiography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area product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(DAP) data are requested for adults for specified: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radiographs (17 suggested projections),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complete plain radiographic exams (11 suggested exams),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single projection radiograph made using mobile systems (1 suggested projection)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for other projections and exams will also be accepted.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Radiography_System_General_Info sheet, e.g. by answering the questions on corrections applied to DAP doses for DAP meter calibration.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type and Examinations - IR and Fluoroscopy survey:</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DAP</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where available) data are requested for adults for: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fluoroscopic exams (9 suggested fluoroscopy exams),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interventional procedures (13 suggested interventional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exams or procedures performed using mobile systems (4 suggested exams with clinical indicators)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These have been chosen for being common non-complex exams and procedures. Data for other similar exams and procedures is also welcome.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will not cover more complex and highly variable exams and procedures, such as those used in specialist areas, where specialist knowledge is likely to be required.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IR and Fluoroscopy survey will collect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fluoroscopy time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and </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 at a reference point”</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from those who can provide it. The formal IEC term for “dose at a reference point” (also known as “skin dose”) is “cumulative air kerma (CAK) dose at the IEC reference point (C</a:t>
          </a:r>
          <a:r>
            <a:rPr kumimoji="0" lang="en-GB" sz="1200" b="0" i="0" u="none" strike="noStrike" kern="0" cap="none" spc="0" normalizeH="0" baseline="-25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3</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submit DAP dose data to the surveys that have been processed in the same manner as DAP data used to set your local DRLs.  You can indicate how this is done in the Dose Data Collection Methodology section of the Contact_Information sheet and with entries on the Fluoroscopy_System_General_Info sheet, e.g. by answering the questions on corrections applied to DAP doses for DAP meter calibration and couch/table attenuation.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or Retrospective data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Data for the surveys may be acquired prospectively or retrospectively.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Retrospective data: will be accepted for examinations, projections or procedures conducted from January 2017 onwards, but please do not submit data from radiology systems that are no longer in use.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Prospective data: It is suggested that for prospective data collection, where it is proposed to conduct a local dose survey, that a quality assured continuous sample of patient data (e.g. 1 or 2 months) is used to guard against inadvertently biasing the data.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1"/>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demographics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only submit data for adult patients, which, for these surveys, is defined as a person aged 16 years or older.</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0215"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2"/>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Quality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quality assure your data. For example, ensure: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Doses are assigned to the correct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correct dose units are given to every entry.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No doses are included from non-patient exposures (e.g. phantom calibrations).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exclude doses for images that have been rejected as not of diagnostic quality, e.g. those that were inadvertently underexposed.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exclude doses from IR procedures that were aborted, e.g. fluoroscopy exams with unfeasibly short fluoroscopy times (fractions of a second as opposed to tens of seconds or more).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Ensure all patient data has been anonymised, e.g. no dates of birth included.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3"/>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Sample size:</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Ideally, the number of patient doses submitted for each exam (sample size) should be at least 20 and preferably many more. This applies to both the size of sample used to assess mean and median values for an exam performed on a specific radiology system or the number of individual patient records submitted for an exam on a specific radiology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receiving some data is always preferable to no data, especially for less common exams, projections and procedures.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4"/>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Patient size/weight: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data for patients of the size that is standard for the exam being considered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as suggested by ICRP publication 135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2</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“Standard size patients” is taken to mean the size typical of the patient population undergoing each specific imaging examination.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is a significant change from previous surveys that, based on the data of ICRP Publication 23 (1975)</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4</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requested samples of patients with an average weight of about 70kg.  An acceptable individual patient weight range of 50 - 90 kg was suggested, with concessions made for some cardiac examinations</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1</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It is recognised that these recommendations are getting increasingly non-typical of the UK general public.</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provide patient weight data whenever possible</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both</a:t>
          </a: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when submitting individual patient records or radiology system mean and median data.  Weight data is particularly important when the sample size is small (&lt;20 patient records).  The Dose Excel Workbooks for submitting radiology system mean and median data</a:t>
          </a:r>
          <a:r>
            <a:rPr kumimoji="0" lang="en-GB" sz="1200" b="1" i="1"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enable weight data to be submitted for a representative subgroup of the full sample.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weight data cannot be provided, where possible provide data representative of standard sized patients. Where possible either indicate or exclude data from any patients or groups of patients who can be identified as being likely to have very atypical weight.  Examples are bariatric patients or highly emaciated cancer patients.  Please indicate on the Dose Excel Workbooks if such patients have been excluded and instances where data from such patients may be present.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5"/>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possible, please submit your dose data and supporting information using a copy of the appropriate PHE Dose Excel Workbook.</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However, data submitted in other electronic formats will be accepted (e.g. other Excel or similar spreadsheet style files, csv files). The preferred order of data fields is given in the Workbooks on the worksheet “Info List of Data Fields”.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A separate Workbook will be required for each radiology system for which you submit data, as only doses and support data for one radiology system can be entered in each Workbook. Submit data for the exams, projections, and/or procedures that are most relevant to that system.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Make as many copies of the appropriate Workbooks as you require, having first filled in all the information that is likely to be common to all your workbooks.  This is likely to be most of the entries on the “Contact_Information” worksheet; which are for contact, organisational, and data collection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Save each Workbook with a unique name by changing “xxxxx” at the end of its filename.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6"/>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Colour Coding</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Worksheets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Worksheets are colour coded as to their use. A key that explains the colour coding is given at the top of the first sheet of each workbooks.  White tabs indicate support information, orange tabs are for entry of administrative and technical information and all other colours are for entry of examination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and other data (in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data submission worksheets, the importance of each data field is indicated by a colour code: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field name followed by*)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Very Useful Information (</a:t>
          </a:r>
          <a:r>
            <a:rPr kumimoji="0" lang="en-GB" sz="1200" b="0" i="0" u="none" strike="noStrike" kern="0" cap="none" spc="0" normalizeH="0" baseline="0" noProof="0">
              <a:ln>
                <a:noFill/>
              </a:ln>
              <a:solidFill>
                <a:sysClr val="windowText" lastClr="000000"/>
              </a:solidFill>
              <a:effectLst/>
              <a:highlight>
                <a:srgbClr val="00FFFF"/>
              </a:highlight>
              <a:uLnTx/>
              <a:uFillTx/>
              <a:latin typeface="Calibri" panose="020F0502020204030204" pitchFamily="34" charset="0"/>
              <a:ea typeface="Calibri" panose="020F0502020204030204" pitchFamily="34" charset="0"/>
              <a:cs typeface="Arial" panose="020B0604020202020204" pitchFamily="34" charset="0"/>
            </a:rPr>
            <a:t>Blue data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please provide if possible)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Supporting Information (White data field, useful if time allows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In addition, there are: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115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PHE entry and information fields (</a:t>
          </a:r>
          <a:r>
            <a:rPr kumimoji="0" lang="en-GB" sz="1200" b="0" i="0" u="none" strike="noStrike" kern="0" cap="none" spc="0" normalizeH="0" baseline="0" noProof="0">
              <a:ln>
                <a:noFill/>
              </a:ln>
              <a:solidFill>
                <a:sysClr val="windowText" lastClr="000000"/>
              </a:solidFill>
              <a:effectLst/>
              <a:highlight>
                <a:srgbClr val="00FF00"/>
              </a:highlight>
              <a:uLnTx/>
              <a:uFillTx/>
              <a:latin typeface="Calibri" panose="020F0502020204030204" pitchFamily="34" charset="0"/>
              <a:ea typeface="Calibri" panose="020F0502020204030204" pitchFamily="34" charset="0"/>
              <a:cs typeface="Arial" panose="020B0604020202020204" pitchFamily="34" charset="0"/>
            </a:rPr>
            <a:t>Bright Green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these are automatically filled, either with data entered or selected elsewhere in the Workbook, or with information relevant to such entries, or to the worksheet being used, e.g. information on the selected exam.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7"/>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Data Entry – Tips for completing the PHE Excel Workbooks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Workbooks have data fields for a large range of information, there is very little ‘essential information’ requested.</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We much prefer to receive just “Essential information” (</a:t>
          </a:r>
          <a:r>
            <a:rPr kumimoji="0" lang="en-GB" sz="1200" b="0" i="0" u="none" strike="noStrike" kern="0" cap="none" spc="0" normalizeH="0" baseline="0" noProof="0">
              <a:ln>
                <a:noFill/>
              </a:ln>
              <a:solidFill>
                <a:sysClr val="windowText" lastClr="000000"/>
              </a:solidFill>
              <a:effectLst/>
              <a:highlight>
                <a:srgbClr val="FFFF00"/>
              </a:highlight>
              <a:uLnTx/>
              <a:uFillTx/>
              <a:latin typeface="Calibri" panose="020F0502020204030204" pitchFamily="34" charset="0"/>
              <a:ea typeface="Calibri" panose="020F0502020204030204" pitchFamily="34" charset="0"/>
              <a:cs typeface="Arial" panose="020B0604020202020204" pitchFamily="34" charset="0"/>
            </a:rPr>
            <a:t>yellow field</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than no data at all. Essential data fields have been kept to minimum and are positioned as close to the top or left of tables as is possible without sacrificing clarity.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contact us if there is a problem with providing a particular item of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90043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Submission of “Very useful” and “Supporting” information is, of course, very much welcomed, as the more detailed the information received, the more detailed the feedback that can be provided. Note that some “Very useful” information fields are annotated as “Essential if you chose to submit this data type”, e.g. time values and time units if fluoroscopy time data is submitted.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While the Patient Workbooks include worksheets for each exam, projection and procedure on the list of preferred exams, it is not expected that any participating organisation will provide data for all the listed exams and projections, and certainly not for any given radiology system.</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Many entry fields have drop down lists to simplify data entry.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On the “Contacts_Information” sheet please provide the requested contact and organisational information and answer some brief questions on how the survey data was collected.  This not only gives us useful information for these surveys but will also help in the design and organisation of future dose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6858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0215"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Please do not edit the layout of the Workbooks</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Text boxes for additional information, and spare columns for additional data, are provided for information you wish to enter that does not have its own data field on these forms.  If you still have an issue with the layout of the worksheets, please get in touch so we can discuss the issue and find a way around it.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457200" marR="0" lvl="0" indent="0" defTabSz="914400" eaLnBrk="1" fontAlgn="auto" latinLnBrk="0" hangingPunct="1">
            <a:lnSpc>
              <a:spcPct val="100000"/>
            </a:lnSpc>
            <a:spcBef>
              <a:spcPts val="0"/>
            </a:spcBef>
            <a:spcAft>
              <a:spcPts val="0"/>
            </a:spcAft>
            <a:buClrTx/>
            <a:buSzTx/>
            <a:buFontTx/>
            <a:buNone/>
            <a:tabLst/>
            <a:defRPr/>
          </a:pP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8"/>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please ensure that you include all the data indicated as “Essential” and clearly identify which radiology system the dose data is from.  Tables listing the data fields, their data status (“Essential”, etc.), drop down list entries and permitted data entry types (text or numbers) are given on the white tab worksheet “Info List of Data Fields” of the PHE Excel Workbooks.  These pages are formatted so that clicking on “print” will print out these tables sequentially. If you have difficulty accessing this information, please contact us.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If submitting data in an alternate format it would be useful if the submitted data were organised by radiology system and hospital.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19"/>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The Plain Radiography survey and IR and Fluoroscopy survey do not include:</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endPar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CT, which is being assessed by the 4</a:t>
          </a:r>
          <a:r>
            <a:rPr kumimoji="0" lang="en-GB" sz="12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a:t>
          </a: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UK CT Dose Survey.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Paediatric doses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Mammography, which is covered by different surveys.</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DXA</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startAt="20"/>
            <a:tabLst/>
            <a:defRPr/>
          </a:pPr>
          <a:r>
            <a:rPr kumimoji="0" lang="en-GB" sz="12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Changes in imaging technology:</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4572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plain radiography the designation of the detector of each radiology system as CR or DR is classed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For IR and fluoroscopy, the designation of the detector of each radiology system as an image intensifier or a flat panel detector is classified as “Essential information”.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342900" defTabSz="914400" eaLnBrk="1" fontAlgn="auto" latinLnBrk="0" hangingPunct="1">
            <a:lnSpc>
              <a:spcPct val="100000"/>
            </a:lnSpc>
            <a:spcBef>
              <a:spcPts val="0"/>
            </a:spcBef>
            <a:spcAft>
              <a:spcPts val="0"/>
            </a:spcAft>
            <a:buClrTx/>
            <a:buSzTx/>
            <a:buFont typeface="Symbol" panose="05050102010706020507" pitchFamily="18" charset="2"/>
            <a:buChar char=""/>
            <a:tabLst/>
            <a:defRPr/>
          </a:pPr>
          <a:r>
            <a:rPr kumimoji="0" lang="en-GB"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rPr>
            <a:t>This Review assumes that centres are no longer using radiographic film for medical diagnostic imaging of patients. Therefore, the PHE Plain Radiography and IR and Fluoroscopy Dose Excel Workbooks do not include fields for entering data specific to film-based examinations. If you are still using radiographic film for such examinations, please let us know and complete the Excel Workbooks as far as you are able. </a:t>
          </a:r>
          <a:endParaRPr kumimoji="0" lang="en-GB" sz="12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79200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References: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Hart, D., Hillier, M. C. and Shrimpton P. C, (2012) “Doses to patients from radiographic and fluoroscopic X-ray imaging procedures in the UK – 2010  Review”, Report HPA-CRCE-034,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https://www.gov.uk/government/publications/radiographic-and-fluoroscopic-x-rays-patient-doses</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9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2017. Diagnostic reference levels in medical imaging. ICRP Publication 135. Ann. ICRP 46(1).  </a:t>
          </a: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http://www.icrp.org/publication.asp?id=ICRP%20Publication%20135</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International Electrotechnical Commission. Medical electrical equipment: part 2-43- particular requirements for the safety of x-ray equipment for interventional procedures. Report 60601. 2nd ed. Geneva, Switzerland: International Electrotechnical Commission, 2010</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https://webstore.iec.ch/publication/2659</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342000" marR="0" lvl="0" indent="-342900" defTabSz="914400" eaLnBrk="1" fontAlgn="auto" latinLnBrk="0" hangingPunct="1">
            <a:lnSpc>
              <a:spcPct val="100000"/>
            </a:lnSpc>
            <a:spcBef>
              <a:spcPts val="0"/>
            </a:spcBef>
            <a:spcAft>
              <a:spcPts val="0"/>
            </a:spcAft>
            <a:buClrTx/>
            <a:buSzTx/>
            <a:buFont typeface="+mj-lt"/>
            <a:buAutoNum type="arabicPeriod" startAt="4"/>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ICRP, 1975. Report of the Task Group on Reference Man. ICRP Publication 23. Pergamon Press, Oxford </a:t>
          </a:r>
        </a:p>
        <a:p>
          <a:pPr marL="342000" marR="0" lvl="0" indent="0" defTabSz="914400" eaLnBrk="1" fontAlgn="auto" latinLnBrk="0" hangingPunct="1">
            <a:lnSpc>
              <a:spcPct val="100000"/>
            </a:lnSpc>
            <a:spcBef>
              <a:spcPts val="0"/>
            </a:spcBef>
            <a:spcAft>
              <a:spcPts val="0"/>
            </a:spcAft>
            <a:buClrTx/>
            <a:buSzTx/>
            <a:buFontTx/>
            <a:buNone/>
            <a:tabLst/>
            <a:defRPr/>
          </a:pPr>
          <a:r>
            <a:rPr kumimoji="0" lang="en-GB" sz="1100" b="0" i="0" u="sng" strike="noStrike" kern="0" cap="none" spc="0" normalizeH="0" baseline="0" noProof="0">
              <a:ln>
                <a:noFill/>
              </a:ln>
              <a:solidFill>
                <a:srgbClr val="0000FF"/>
              </a:solidFill>
              <a:effectLst/>
              <a:uLnTx/>
              <a:uFillTx/>
              <a:latin typeface="Calibri" panose="020F0502020204030204" pitchFamily="34" charset="0"/>
              <a:ea typeface="Calibri" panose="020F0502020204030204" pitchFamily="34" charset="0"/>
              <a:cs typeface="Times New Roman" panose="02020603050405020304" pitchFamily="18" charset="0"/>
            </a:rPr>
            <a:t>http://www.icrp.org/publication.asp?id=ICRP%20Publication%2023</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endPar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sng"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Glossary: use of terms within these surveys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Term  				Definition</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Acquisition:				High dose rapid image acquisition by fluoroscopy systems for more detailed visualisation.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Also called Fluorography and previously Cine or Cine Video.</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Record Identifier			The Contributor’s Record Identifier is a unique code that you, the participant, gives to each individual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patient record so that each record can be unambiguously identified in case of a query.</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 must not have a form that allows the direct identification of the patient.</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Contributor's System Exam Record ID</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Contributor’s System Exam Record ID is a unique code that you, the participant, gives to each</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mean and median dose record so that it can be unambiguously identified in case of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 query.</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"Dose at reference point"  			</a:t>
          </a:r>
          <a:r>
            <a:rPr kumimoji="0" lang="en-GB" sz="1100" b="0" i="0" u="none" strike="noStrike" kern="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Formally called “Cumulative air kerma calibrated free in air (CAK) at an interventional reference point Also referred to as "Skin dose"			(IRP) that is defined as a location that is ‘representative of the patient’s skin'”.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For typical isocentric</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interventional equipment, the default IRP is located on the central axis of the X-ray beam at 15 cm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the X-ray tube side of isocenter</a:t>
          </a:r>
          <a:r>
            <a:rPr kumimoji="0" lang="en-GB" sz="1100" b="0" i="0" u="none" strike="noStrike" kern="0" cap="none" spc="0" normalizeH="0" baseline="3000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3</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Not all equipment will give a value calculated using this new internationally agreed definition.  Please do</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submit this data in any case but also make sure to include the fluoroscopy system's make and model</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(including number) on the Fluoroscopy_System_General_Info sheet, as from that we can assess how</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different sets of data were determined, and hence compare the data from different systems.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Individual Patient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Anonymised data associated with single instance of imaging a patient, which can be for a single </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projection, a complete exam, or a procedure.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is made up of the Essential data fields, which will include the Contributor’s</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Record Identifier, DAP dose and dose units.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is often colloquially referred to as the average value.</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Median radiology system dose</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The median dose index for the patient sample used to assess a specific exam performed on a given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radiology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Median is the midpoint value of the distribution, with 50% of sample values less than that value and</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50% greater.</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60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Radiology System mean and median data record: </a:t>
          </a:r>
          <a:r>
            <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rPr>
            <a:t>	</a:t>
          </a: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Data for a specific exam performed on a given radiology or fluoroscopy system providing information on</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mean and median doses received by patients from that exam on that system. </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At minimum, the record will consist of the Essential data fields, which include: the contributor’s system</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exam record ID, the mean and median DAP values and their dose units, size of sample, and other data</a:t>
          </a:r>
        </a:p>
        <a:p>
          <a:pPr marL="0" marR="0" lvl="0" indent="0" defTabSz="914400" eaLnBrk="1" fontAlgn="auto" latinLnBrk="0" hangingPunct="1">
            <a:lnSpc>
              <a:spcPts val="1200"/>
            </a:lnSpc>
            <a:spcBef>
              <a:spcPts val="0"/>
            </a:spcBef>
            <a:spcAft>
              <a:spcPts val="0"/>
            </a:spcAft>
            <a:buClrTx/>
            <a:buSzTx/>
            <a:buFontTx/>
            <a:buNone/>
            <a:tabLst/>
            <a:defRPr/>
          </a:pPr>
          <a:r>
            <a:rPr kumimoji="0" lang="en-GB" sz="11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rPr>
            <a:t> 				items.</a:t>
          </a:r>
          <a:endParaRPr kumimoji="0" lang="en-GB" sz="1100" b="0" i="0" u="none" strike="noStrike" kern="0" cap="none" spc="0" normalizeH="0" baseline="0" noProof="0">
            <a:ln>
              <a:noFill/>
            </a:ln>
            <a:solidFill>
              <a:sysClr val="windowText" lastClr="000000"/>
            </a:solidFill>
            <a:effectLst/>
            <a:uLnTx/>
            <a:uFillTx/>
            <a:latin typeface="Times New Roman" panose="02020603050405020304" pitchFamily="18" charset="0"/>
            <a:ea typeface="Calibri" panose="020F050202020403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edicalRadiationDoses@phe.gov.uk" TargetMode="External"/><Relationship Id="rId2" Type="http://schemas.openxmlformats.org/officeDocument/2006/relationships/hyperlink" Target="mailto:MedicalRadiationDoses@phe.gov.uk" TargetMode="External"/><Relationship Id="rId1" Type="http://schemas.openxmlformats.org/officeDocument/2006/relationships/hyperlink" Target="mailto:Jenny.Smith@phe.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Mark.Albert@CWHNHSTrust.co.uk"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S590"/>
  <sheetViews>
    <sheetView tabSelected="1" workbookViewId="0">
      <pane ySplit="2" topLeftCell="A3" activePane="bottomLeft" state="frozen"/>
      <selection pane="bottomLeft" activeCell="A4" sqref="A4"/>
    </sheetView>
  </sheetViews>
  <sheetFormatPr defaultColWidth="9.140625" defaultRowHeight="15" x14ac:dyDescent="0.25"/>
  <cols>
    <col min="1" max="1" width="18.42578125" style="1" customWidth="1"/>
    <col min="2" max="2" width="12.42578125" style="1" customWidth="1"/>
    <col min="3" max="3" width="13.85546875" style="1" customWidth="1"/>
    <col min="4" max="15" width="9.140625" style="1"/>
    <col min="16" max="16" width="27.42578125" style="1" customWidth="1"/>
    <col min="17" max="16384" width="9.140625" style="1"/>
  </cols>
  <sheetData>
    <row r="1" spans="1:19" ht="48.95" customHeight="1" x14ac:dyDescent="0.25">
      <c r="A1" s="3"/>
      <c r="B1" s="4"/>
      <c r="C1" s="1408" t="s">
        <v>2008</v>
      </c>
      <c r="D1" s="1409"/>
      <c r="E1" s="1409"/>
      <c r="F1" s="1409"/>
      <c r="G1" s="1409"/>
      <c r="H1" s="1409"/>
      <c r="I1" s="1409"/>
      <c r="J1" s="1409"/>
      <c r="K1" s="1409"/>
      <c r="L1" s="1409"/>
      <c r="M1" s="1409"/>
      <c r="N1" s="1409"/>
      <c r="O1" s="1409"/>
      <c r="P1" s="2"/>
      <c r="Q1" s="2"/>
    </row>
    <row r="2" spans="1:19" ht="50.1" customHeight="1" x14ac:dyDescent="0.7">
      <c r="A2" s="777"/>
      <c r="C2" s="1409"/>
      <c r="D2" s="1409"/>
      <c r="E2" s="1409"/>
      <c r="F2" s="1409"/>
      <c r="G2" s="1409"/>
      <c r="H2" s="1409"/>
      <c r="I2" s="1409"/>
      <c r="J2" s="1409"/>
      <c r="K2" s="1409"/>
      <c r="L2" s="1409"/>
      <c r="M2" s="1409"/>
      <c r="N2" s="1409"/>
      <c r="O2" s="1409"/>
      <c r="P2" s="2"/>
      <c r="Q2" s="2"/>
    </row>
    <row r="3" spans="1:19" ht="19.5" customHeight="1" x14ac:dyDescent="0.25">
      <c r="D3" s="12"/>
      <c r="I3" s="1390" t="s">
        <v>2949</v>
      </c>
    </row>
    <row r="4" spans="1:19" ht="60" customHeight="1" x14ac:dyDescent="0.25">
      <c r="B4" s="1410" t="s">
        <v>1995</v>
      </c>
      <c r="C4" s="1411"/>
      <c r="D4" s="1411"/>
      <c r="E4" s="1411"/>
      <c r="F4" s="1411"/>
      <c r="G4" s="1411"/>
      <c r="H4" s="1411"/>
      <c r="I4" s="1411"/>
      <c r="J4" s="1411"/>
      <c r="K4" s="1411"/>
      <c r="L4" s="1411"/>
      <c r="M4" s="1411"/>
      <c r="N4" s="1411"/>
      <c r="O4" s="1411"/>
      <c r="P4" s="1411"/>
      <c r="Q4" s="1411"/>
      <c r="R4" s="198"/>
      <c r="S4" s="198"/>
    </row>
    <row r="6" spans="1:19" ht="23.25" x14ac:dyDescent="0.25">
      <c r="C6" s="362" t="s">
        <v>1394</v>
      </c>
    </row>
    <row r="7" spans="1:19" ht="18" x14ac:dyDescent="0.25">
      <c r="B7" s="354" t="s">
        <v>654</v>
      </c>
      <c r="C7" s="355"/>
      <c r="E7" s="7"/>
      <c r="F7" s="7"/>
      <c r="G7" s="7"/>
      <c r="H7" s="7"/>
      <c r="I7" s="7"/>
      <c r="J7" s="7"/>
      <c r="K7" s="7"/>
      <c r="L7" s="7"/>
      <c r="M7" s="7"/>
      <c r="N7" s="7"/>
    </row>
    <row r="8" spans="1:19" ht="15.75" x14ac:dyDescent="0.25">
      <c r="A8" s="208"/>
      <c r="B8" s="197" t="s">
        <v>1725</v>
      </c>
      <c r="C8" s="13"/>
      <c r="D8" s="7"/>
      <c r="E8" s="7"/>
      <c r="F8" s="7"/>
      <c r="G8" s="7"/>
      <c r="H8" s="7"/>
      <c r="I8" s="7"/>
      <c r="J8" s="7"/>
      <c r="K8" s="7"/>
      <c r="L8" s="7"/>
      <c r="M8" s="7"/>
      <c r="N8" s="7"/>
    </row>
    <row r="9" spans="1:19" x14ac:dyDescent="0.25">
      <c r="B9" s="20" t="s">
        <v>1726</v>
      </c>
      <c r="C9" s="11"/>
      <c r="D9" s="11"/>
      <c r="E9" s="11"/>
      <c r="F9" s="11"/>
      <c r="G9" s="11"/>
      <c r="H9" s="11"/>
      <c r="I9" s="11"/>
      <c r="J9" s="11"/>
      <c r="K9" s="11"/>
      <c r="L9" s="8"/>
      <c r="M9" s="7"/>
      <c r="N9" s="7"/>
      <c r="O9" s="7"/>
    </row>
    <row r="10" spans="1:19" x14ac:dyDescent="0.25">
      <c r="A10" s="208"/>
      <c r="B10" s="20"/>
      <c r="C10" s="11"/>
      <c r="D10" s="11"/>
      <c r="E10" s="11"/>
      <c r="F10" s="11"/>
      <c r="G10" s="11"/>
      <c r="H10" s="11"/>
      <c r="I10" s="11"/>
      <c r="J10" s="11"/>
      <c r="K10" s="11"/>
      <c r="L10" s="8"/>
      <c r="M10" s="7"/>
      <c r="N10" s="7"/>
      <c r="O10" s="7"/>
    </row>
    <row r="11" spans="1:19" x14ac:dyDescent="0.25">
      <c r="A11" s="22"/>
      <c r="B11" s="15" t="s">
        <v>14</v>
      </c>
      <c r="C11" s="5"/>
      <c r="D11" s="17"/>
      <c r="E11" s="5"/>
      <c r="F11" s="15"/>
      <c r="G11" s="15"/>
      <c r="H11" s="18"/>
      <c r="I11" s="16" t="s">
        <v>13</v>
      </c>
      <c r="J11" s="15"/>
      <c r="K11" s="15"/>
      <c r="L11" s="15"/>
      <c r="M11" s="7"/>
      <c r="N11" s="7"/>
      <c r="O11" s="7"/>
    </row>
    <row r="12" spans="1:19" x14ac:dyDescent="0.25">
      <c r="A12" s="22"/>
      <c r="B12" s="1412" t="s">
        <v>15</v>
      </c>
      <c r="C12" s="1413"/>
      <c r="D12" s="1413"/>
      <c r="E12" s="1413"/>
      <c r="F12" s="1413"/>
      <c r="G12" s="1413"/>
      <c r="H12" s="1413"/>
      <c r="I12" s="1413"/>
      <c r="J12" s="16" t="s">
        <v>12</v>
      </c>
      <c r="K12" s="15"/>
      <c r="L12" s="15"/>
      <c r="M12" s="7"/>
      <c r="N12" s="7"/>
      <c r="O12" s="7"/>
    </row>
    <row r="13" spans="1:19" ht="18" customHeight="1" x14ac:dyDescent="0.25">
      <c r="A13" s="15"/>
      <c r="B13" s="188" t="s">
        <v>383</v>
      </c>
      <c r="C13" s="11"/>
      <c r="D13" s="11"/>
      <c r="E13" s="11"/>
      <c r="F13" s="11"/>
      <c r="G13" s="11"/>
      <c r="H13" s="11"/>
      <c r="I13" s="16" t="s">
        <v>13</v>
      </c>
      <c r="J13" s="11"/>
      <c r="K13" s="11"/>
      <c r="L13" s="8"/>
      <c r="M13" s="7"/>
      <c r="O13" s="7"/>
    </row>
    <row r="14" spans="1:19" ht="18" customHeight="1" x14ac:dyDescent="0.25">
      <c r="A14" s="15"/>
      <c r="B14" s="15"/>
      <c r="C14" s="11"/>
      <c r="D14" s="11"/>
      <c r="E14" s="11"/>
      <c r="F14" s="11"/>
      <c r="G14" s="11"/>
      <c r="H14" s="11"/>
      <c r="I14" s="11"/>
      <c r="J14" s="11"/>
      <c r="K14" s="11"/>
      <c r="L14" s="8"/>
      <c r="M14" s="7"/>
      <c r="N14" s="7"/>
      <c r="O14" s="7"/>
    </row>
    <row r="15" spans="1:19" ht="18" customHeight="1" x14ac:dyDescent="0.25">
      <c r="A15" s="15"/>
      <c r="B15" s="214" t="s">
        <v>652</v>
      </c>
      <c r="C15" s="11"/>
      <c r="D15" s="11"/>
      <c r="E15" s="11"/>
      <c r="F15" s="11"/>
      <c r="G15" s="11"/>
      <c r="H15" s="11"/>
      <c r="I15" s="11"/>
      <c r="J15" s="11"/>
      <c r="K15" s="11"/>
      <c r="L15" s="8"/>
      <c r="M15" s="7"/>
      <c r="N15" s="7"/>
      <c r="O15" s="7"/>
    </row>
    <row r="16" spans="1:19" ht="15.75" x14ac:dyDescent="0.25">
      <c r="A16" s="15"/>
      <c r="B16" s="197" t="s">
        <v>653</v>
      </c>
      <c r="C16" s="11"/>
      <c r="D16" s="11"/>
      <c r="E16" s="11"/>
      <c r="F16" s="11"/>
      <c r="G16" s="11"/>
      <c r="H16" s="11"/>
      <c r="I16" s="11"/>
      <c r="J16" s="11"/>
      <c r="K16" s="11"/>
      <c r="L16" s="8"/>
      <c r="M16" s="7"/>
      <c r="N16" s="7"/>
      <c r="O16" s="7"/>
    </row>
    <row r="17" spans="1:16" x14ac:dyDescent="0.25">
      <c r="A17" s="22"/>
      <c r="O17" s="7"/>
    </row>
    <row r="18" spans="1:16" x14ac:dyDescent="0.25">
      <c r="A18" s="820" t="s">
        <v>1392</v>
      </c>
      <c r="B18" s="1414" t="s">
        <v>1393</v>
      </c>
      <c r="C18" s="1415"/>
      <c r="D18" s="14" t="s">
        <v>1395</v>
      </c>
      <c r="O18" s="7"/>
    </row>
    <row r="19" spans="1:16" ht="14.25" customHeight="1" x14ac:dyDescent="0.25">
      <c r="B19" s="1397" t="s">
        <v>1996</v>
      </c>
      <c r="C19" s="1398"/>
      <c r="D19" s="14" t="s">
        <v>1997</v>
      </c>
      <c r="M19" s="7"/>
      <c r="N19" s="7"/>
      <c r="O19" s="7"/>
    </row>
    <row r="20" spans="1:16" ht="14.25" customHeight="1" x14ac:dyDescent="0.25">
      <c r="B20" s="1399" t="s">
        <v>1390</v>
      </c>
      <c r="C20" s="1400"/>
      <c r="D20" s="14" t="s">
        <v>2009</v>
      </c>
      <c r="M20" s="7"/>
      <c r="N20" s="7"/>
      <c r="O20" s="7"/>
    </row>
    <row r="21" spans="1:16" ht="14.25" customHeight="1" x14ac:dyDescent="0.25">
      <c r="B21" s="1416" t="s">
        <v>1998</v>
      </c>
      <c r="C21" s="1417"/>
      <c r="D21" s="14" t="s">
        <v>1999</v>
      </c>
      <c r="M21" s="7"/>
      <c r="N21" s="7"/>
      <c r="O21" s="7"/>
    </row>
    <row r="22" spans="1:16" ht="14.25" customHeight="1" x14ac:dyDescent="0.25">
      <c r="B22" s="1401" t="s">
        <v>2000</v>
      </c>
      <c r="C22" s="1402"/>
      <c r="D22" s="14" t="s">
        <v>2010</v>
      </c>
      <c r="M22" s="7"/>
      <c r="N22" s="7"/>
      <c r="O22" s="7"/>
    </row>
    <row r="23" spans="1:16" ht="14.25" customHeight="1" x14ac:dyDescent="0.25">
      <c r="B23" s="1403"/>
      <c r="C23" s="1403"/>
      <c r="D23" s="14"/>
      <c r="M23" s="7"/>
      <c r="N23" s="7"/>
      <c r="O23" s="7"/>
    </row>
    <row r="24" spans="1:16" ht="14.25" customHeight="1" thickBot="1" x14ac:dyDescent="0.3">
      <c r="M24" s="7"/>
      <c r="N24" s="7"/>
      <c r="O24" s="7"/>
    </row>
    <row r="25" spans="1:16" ht="14.25" customHeight="1" thickBot="1" x14ac:dyDescent="0.3">
      <c r="A25" s="821" t="s">
        <v>1391</v>
      </c>
      <c r="B25" s="1404" t="s">
        <v>379</v>
      </c>
      <c r="C25" s="1405"/>
      <c r="D25" s="818" t="s">
        <v>460</v>
      </c>
      <c r="M25" s="7"/>
      <c r="N25" s="7"/>
      <c r="O25" s="7"/>
    </row>
    <row r="26" spans="1:16" ht="14.25" customHeight="1" thickBot="1" x14ac:dyDescent="0.3">
      <c r="A26" s="2"/>
      <c r="B26" s="1395" t="s">
        <v>1659</v>
      </c>
      <c r="C26" s="1396"/>
      <c r="D26" s="365" t="s">
        <v>1662</v>
      </c>
      <c r="M26" s="7"/>
      <c r="N26" s="7"/>
      <c r="O26" s="7"/>
    </row>
    <row r="27" spans="1:16" ht="14.25" customHeight="1" thickBot="1" x14ac:dyDescent="0.3">
      <c r="A27" s="2"/>
      <c r="B27" s="1406" t="s">
        <v>247</v>
      </c>
      <c r="C27" s="1394"/>
      <c r="D27" s="818" t="s">
        <v>720</v>
      </c>
      <c r="M27" s="7"/>
    </row>
    <row r="28" spans="1:16" ht="14.25" customHeight="1" thickBot="1" x14ac:dyDescent="0.3">
      <c r="A28" s="2"/>
      <c r="B28" s="1407" t="s">
        <v>365</v>
      </c>
      <c r="C28" s="1394"/>
      <c r="D28" s="818" t="s">
        <v>721</v>
      </c>
      <c r="M28" s="7"/>
    </row>
    <row r="29" spans="1:16" ht="14.25" customHeight="1" thickBot="1" x14ac:dyDescent="0.3">
      <c r="B29" s="1393" t="s">
        <v>639</v>
      </c>
      <c r="C29" s="1394"/>
      <c r="D29" s="819" t="s">
        <v>646</v>
      </c>
      <c r="M29" s="7"/>
    </row>
    <row r="30" spans="1:16" s="372" customFormat="1" x14ac:dyDescent="0.25">
      <c r="A30" s="357"/>
      <c r="B30" s="358"/>
      <c r="C30" s="188"/>
      <c r="M30" s="217"/>
      <c r="N30" s="217"/>
      <c r="O30" s="217"/>
    </row>
    <row r="31" spans="1:16" s="372" customFormat="1" ht="20.100000000000001" customHeight="1" x14ac:dyDescent="0.25">
      <c r="A31" s="209"/>
      <c r="B31" s="1322"/>
      <c r="C31" s="1323"/>
      <c r="D31" s="1323"/>
      <c r="E31" s="1323"/>
      <c r="F31" s="1323"/>
      <c r="G31" s="1323"/>
      <c r="H31" s="1323"/>
      <c r="I31" s="1323"/>
      <c r="J31" s="1323"/>
      <c r="K31" s="1323"/>
      <c r="L31" s="1323"/>
      <c r="M31" s="1323"/>
      <c r="N31" s="1323"/>
      <c r="O31" s="1323"/>
    </row>
    <row r="32" spans="1:16" s="372" customFormat="1" ht="20.100000000000001" customHeight="1" x14ac:dyDescent="0.25">
      <c r="A32" s="210"/>
      <c r="B32" s="1324"/>
      <c r="C32" s="459"/>
      <c r="D32" s="459"/>
      <c r="E32" s="459"/>
      <c r="F32" s="459"/>
      <c r="G32" s="459"/>
      <c r="H32" s="459"/>
      <c r="I32" s="459"/>
      <c r="J32" s="459"/>
      <c r="K32" s="459"/>
      <c r="L32" s="459"/>
      <c r="M32" s="459"/>
      <c r="N32" s="459"/>
      <c r="O32" s="459"/>
      <c r="P32" s="229"/>
    </row>
    <row r="33" spans="1:16" s="372" customFormat="1" ht="20.100000000000001" customHeight="1" x14ac:dyDescent="0.25">
      <c r="A33" s="209"/>
      <c r="B33" s="1298"/>
      <c r="C33" s="1325"/>
      <c r="D33" s="1325"/>
      <c r="E33" s="1325"/>
      <c r="F33" s="1325"/>
      <c r="G33" s="1325"/>
      <c r="H33" s="1325"/>
      <c r="I33" s="1325"/>
      <c r="J33" s="1325"/>
      <c r="K33" s="1325"/>
      <c r="L33" s="1325"/>
      <c r="M33" s="1325"/>
      <c r="N33" s="1325"/>
      <c r="O33" s="1325"/>
      <c r="P33" s="1325"/>
    </row>
    <row r="34" spans="1:16" s="372" customFormat="1" ht="20.100000000000001" customHeight="1" x14ac:dyDescent="0.25">
      <c r="A34" s="188"/>
      <c r="B34" s="1298"/>
      <c r="C34" s="1326"/>
      <c r="D34" s="1326"/>
      <c r="E34" s="1326"/>
      <c r="F34" s="1326"/>
      <c r="G34" s="1326"/>
      <c r="H34" s="1326"/>
      <c r="I34" s="1326"/>
      <c r="J34" s="1326"/>
      <c r="K34" s="1326"/>
      <c r="L34" s="1326"/>
      <c r="M34" s="1326"/>
      <c r="N34" s="1326"/>
      <c r="O34" s="1326"/>
      <c r="P34" s="1326"/>
    </row>
    <row r="35" spans="1:16" s="372" customFormat="1" ht="20.100000000000001" customHeight="1" x14ac:dyDescent="0.25">
      <c r="A35" s="358"/>
      <c r="B35" s="1298"/>
      <c r="C35" s="1327"/>
      <c r="D35" s="460"/>
      <c r="E35" s="460"/>
      <c r="F35" s="460"/>
      <c r="G35" s="460"/>
      <c r="H35" s="460"/>
      <c r="I35" s="460"/>
      <c r="J35" s="460"/>
      <c r="K35" s="460"/>
      <c r="L35" s="460"/>
      <c r="M35" s="460"/>
      <c r="N35" s="460"/>
      <c r="O35" s="460"/>
      <c r="P35" s="460"/>
    </row>
    <row r="36" spans="1:16" s="372" customFormat="1" ht="20.100000000000001" customHeight="1" x14ac:dyDescent="0.25">
      <c r="A36" s="358"/>
      <c r="B36" s="1298"/>
      <c r="C36" s="1327"/>
      <c r="D36" s="460"/>
      <c r="E36" s="460"/>
      <c r="F36" s="460"/>
      <c r="G36" s="460"/>
      <c r="H36" s="460"/>
      <c r="I36" s="460"/>
      <c r="J36" s="460"/>
      <c r="K36" s="460"/>
      <c r="L36" s="460"/>
      <c r="M36" s="460"/>
      <c r="N36" s="460"/>
      <c r="O36" s="460"/>
      <c r="P36" s="460"/>
    </row>
    <row r="37" spans="1:16" s="372" customFormat="1" ht="20.100000000000001" customHeight="1" x14ac:dyDescent="0.25">
      <c r="A37" s="359"/>
      <c r="B37" s="1298"/>
      <c r="C37" s="1326"/>
      <c r="D37" s="229"/>
      <c r="E37" s="229"/>
      <c r="F37" s="229"/>
      <c r="G37" s="229"/>
      <c r="H37" s="229"/>
      <c r="I37" s="229"/>
      <c r="J37" s="229"/>
      <c r="K37" s="229"/>
      <c r="L37" s="229"/>
      <c r="M37" s="229"/>
      <c r="N37" s="229"/>
      <c r="O37" s="229"/>
      <c r="P37" s="229"/>
    </row>
    <row r="38" spans="1:16" s="372" customFormat="1" ht="20.100000000000001" customHeight="1" x14ac:dyDescent="0.25">
      <c r="A38" s="1299"/>
      <c r="B38" s="1319"/>
      <c r="C38" s="1328"/>
      <c r="D38" s="1328"/>
      <c r="E38" s="1328"/>
      <c r="F38" s="1329"/>
      <c r="G38" s="1329"/>
      <c r="H38" s="1328"/>
      <c r="I38" s="1328"/>
      <c r="J38" s="1328"/>
      <c r="K38" s="1328"/>
      <c r="L38" s="1299"/>
      <c r="M38" s="1312"/>
      <c r="N38" s="1312"/>
      <c r="O38" s="1312"/>
    </row>
    <row r="39" spans="1:16" s="372" customFormat="1" ht="20.100000000000001" customHeight="1" x14ac:dyDescent="0.25">
      <c r="A39" s="1300"/>
      <c r="B39" s="1324"/>
      <c r="C39" s="1330"/>
      <c r="D39" s="1331"/>
      <c r="E39" s="1331"/>
      <c r="F39" s="1331"/>
      <c r="G39" s="1331"/>
      <c r="H39" s="1331"/>
      <c r="I39" s="1331"/>
      <c r="K39" s="1329"/>
      <c r="L39" s="1329"/>
      <c r="M39" s="1329"/>
      <c r="N39" s="1329"/>
      <c r="O39" s="1329"/>
    </row>
    <row r="40" spans="1:16" s="372" customFormat="1" ht="20.100000000000001" customHeight="1" x14ac:dyDescent="0.25">
      <c r="A40" s="1301"/>
      <c r="B40" s="1319"/>
      <c r="C40" s="1332"/>
      <c r="D40" s="1332"/>
      <c r="E40" s="1332"/>
      <c r="F40" s="1332"/>
      <c r="G40" s="1332"/>
      <c r="H40" s="1332"/>
      <c r="I40" s="1332"/>
      <c r="J40" s="1332"/>
      <c r="K40" s="1332"/>
      <c r="L40" s="1332"/>
      <c r="M40" s="1332"/>
      <c r="N40" s="1332"/>
      <c r="O40" s="1332"/>
    </row>
    <row r="41" spans="1:16" s="372" customFormat="1" ht="20.100000000000001" customHeight="1" x14ac:dyDescent="0.25">
      <c r="A41" s="1302"/>
      <c r="B41" s="1319"/>
      <c r="C41" s="1333"/>
      <c r="D41" s="1334"/>
      <c r="E41" s="1334"/>
      <c r="F41" s="1334"/>
      <c r="G41" s="1334"/>
      <c r="H41" s="1334"/>
      <c r="I41" s="1334"/>
      <c r="J41" s="1304"/>
      <c r="K41" s="1304"/>
      <c r="L41" s="359"/>
      <c r="M41" s="188"/>
      <c r="N41" s="188"/>
      <c r="O41" s="188"/>
    </row>
    <row r="42" spans="1:16" s="372" customFormat="1" ht="20.100000000000001" customHeight="1" x14ac:dyDescent="0.25">
      <c r="A42" s="1302"/>
      <c r="B42" s="1324"/>
      <c r="C42" s="1324"/>
      <c r="D42" s="1324"/>
      <c r="E42" s="1324"/>
      <c r="F42" s="1324"/>
      <c r="G42" s="1324"/>
      <c r="H42" s="1324"/>
      <c r="I42" s="1324"/>
      <c r="J42" s="1324"/>
      <c r="K42" s="1324"/>
      <c r="L42" s="1324"/>
      <c r="M42" s="1324"/>
      <c r="N42" s="1324"/>
      <c r="O42" s="1324"/>
      <c r="P42" s="1324"/>
    </row>
    <row r="43" spans="1:16" s="372" customFormat="1" ht="20.100000000000001" customHeight="1" x14ac:dyDescent="0.25">
      <c r="A43" s="1302"/>
      <c r="B43" s="1319"/>
    </row>
    <row r="44" spans="1:16" s="372" customFormat="1" ht="20.100000000000001" customHeight="1" x14ac:dyDescent="0.25">
      <c r="A44" s="1302"/>
      <c r="B44" s="1303"/>
      <c r="C44" s="1304"/>
      <c r="D44" s="1304"/>
      <c r="E44" s="1304"/>
      <c r="F44" s="1304"/>
      <c r="G44" s="1304"/>
      <c r="H44" s="1304"/>
      <c r="I44" s="1304"/>
      <c r="J44" s="1304"/>
      <c r="K44" s="1304"/>
      <c r="L44" s="359"/>
      <c r="M44" s="188"/>
      <c r="N44" s="188"/>
      <c r="O44" s="188"/>
    </row>
    <row r="45" spans="1:16" s="372" customFormat="1" ht="20.100000000000001" customHeight="1" x14ac:dyDescent="0.25">
      <c r="A45" s="1305"/>
      <c r="B45" s="1324"/>
    </row>
    <row r="46" spans="1:16" s="229" customFormat="1" ht="20.100000000000001" customHeight="1" x14ac:dyDescent="0.25">
      <c r="A46" s="1300"/>
      <c r="B46" s="1335"/>
    </row>
    <row r="47" spans="1:16" s="372" customFormat="1" ht="20.100000000000001" customHeight="1" x14ac:dyDescent="0.25">
      <c r="A47" s="1304"/>
      <c r="B47" s="1319"/>
    </row>
    <row r="48" spans="1:16" s="372" customFormat="1" ht="20.100000000000001" customHeight="1" x14ac:dyDescent="0.25">
      <c r="A48" s="1304"/>
      <c r="B48" s="1324"/>
    </row>
    <row r="49" spans="1:16" s="372" customFormat="1" ht="20.100000000000001" customHeight="1" x14ac:dyDescent="0.25">
      <c r="A49" s="1304"/>
      <c r="B49" s="1319"/>
      <c r="C49" s="1306"/>
    </row>
    <row r="50" spans="1:16" s="372" customFormat="1" ht="20.100000000000001" customHeight="1" x14ac:dyDescent="0.25">
      <c r="A50" s="1304"/>
      <c r="B50" s="1319"/>
    </row>
    <row r="51" spans="1:16" s="372" customFormat="1" ht="20.100000000000001" customHeight="1" x14ac:dyDescent="0.25">
      <c r="A51" s="1304"/>
      <c r="B51" s="1319"/>
    </row>
    <row r="52" spans="1:16" s="372" customFormat="1" ht="20.100000000000001" customHeight="1" x14ac:dyDescent="0.25">
      <c r="A52" s="1307"/>
      <c r="B52" s="1308"/>
      <c r="C52" s="1304"/>
      <c r="D52" s="1304"/>
      <c r="E52" s="1304"/>
      <c r="F52" s="1304"/>
      <c r="G52" s="1304"/>
      <c r="H52" s="1304"/>
      <c r="I52" s="1304"/>
      <c r="J52" s="1304"/>
      <c r="K52" s="1304"/>
      <c r="L52" s="359"/>
      <c r="M52" s="188"/>
      <c r="N52" s="188"/>
      <c r="O52" s="188"/>
    </row>
    <row r="53" spans="1:16" s="372" customFormat="1" ht="20.100000000000001" customHeight="1" x14ac:dyDescent="0.25">
      <c r="A53" s="1307"/>
      <c r="B53" s="1308"/>
      <c r="C53" s="1304"/>
      <c r="D53" s="1304"/>
      <c r="E53" s="1304"/>
      <c r="F53" s="1304"/>
      <c r="G53" s="1304"/>
      <c r="H53" s="1304"/>
      <c r="I53" s="1304"/>
      <c r="J53" s="1304"/>
      <c r="K53" s="1304"/>
      <c r="L53" s="359"/>
      <c r="M53" s="188"/>
      <c r="N53" s="188"/>
      <c r="O53" s="188"/>
    </row>
    <row r="54" spans="1:16" s="372" customFormat="1" ht="20.100000000000001" customHeight="1" x14ac:dyDescent="0.25">
      <c r="A54" s="1304"/>
      <c r="B54" s="1324"/>
      <c r="C54" s="1304"/>
      <c r="D54" s="1304"/>
      <c r="E54" s="1304"/>
      <c r="F54" s="1304"/>
      <c r="G54" s="1304"/>
      <c r="H54" s="1304"/>
      <c r="I54" s="1304"/>
      <c r="J54" s="1304"/>
      <c r="K54" s="1304"/>
      <c r="L54" s="359"/>
      <c r="M54" s="188"/>
      <c r="N54" s="188"/>
      <c r="O54" s="188"/>
    </row>
    <row r="55" spans="1:16" s="372" customFormat="1" ht="20.100000000000001" customHeight="1" x14ac:dyDescent="0.25">
      <c r="A55" s="1304"/>
      <c r="B55" s="1336"/>
      <c r="C55" s="1304"/>
      <c r="D55" s="1304"/>
      <c r="E55" s="1304"/>
      <c r="F55" s="1304"/>
      <c r="G55" s="1304"/>
      <c r="H55" s="1304"/>
      <c r="I55" s="1304"/>
      <c r="J55" s="1304"/>
      <c r="K55" s="1304"/>
      <c r="L55" s="359"/>
      <c r="M55" s="188"/>
      <c r="N55" s="188"/>
      <c r="O55" s="188"/>
    </row>
    <row r="56" spans="1:16" s="372" customFormat="1" ht="20.100000000000001" customHeight="1" x14ac:dyDescent="0.25">
      <c r="A56" s="1304"/>
      <c r="C56" s="1335"/>
      <c r="D56" s="229"/>
      <c r="E56" s="229"/>
      <c r="F56" s="229"/>
      <c r="G56" s="229"/>
      <c r="H56" s="229"/>
      <c r="I56" s="229"/>
      <c r="J56" s="229"/>
      <c r="K56" s="229"/>
      <c r="L56" s="229"/>
      <c r="M56" s="229"/>
      <c r="N56" s="229"/>
      <c r="O56" s="229"/>
      <c r="P56" s="229"/>
    </row>
    <row r="57" spans="1:16" s="372" customFormat="1" ht="20.100000000000001" customHeight="1" x14ac:dyDescent="0.25">
      <c r="A57" s="1304"/>
      <c r="B57" s="1309"/>
      <c r="C57" s="1304"/>
      <c r="D57" s="1304"/>
      <c r="E57" s="1304"/>
      <c r="F57" s="1304"/>
      <c r="G57" s="1304"/>
      <c r="H57" s="1304"/>
      <c r="I57" s="1304"/>
      <c r="J57" s="1304"/>
      <c r="K57" s="1304"/>
      <c r="L57" s="359"/>
      <c r="M57" s="188"/>
      <c r="N57" s="188"/>
      <c r="O57" s="188"/>
    </row>
    <row r="58" spans="1:16" s="372" customFormat="1" ht="20.100000000000001" customHeight="1" x14ac:dyDescent="0.25">
      <c r="A58" s="1304"/>
      <c r="B58" s="1324"/>
      <c r="C58" s="1304"/>
      <c r="D58" s="1304"/>
      <c r="E58" s="1304"/>
      <c r="F58" s="1304"/>
      <c r="G58" s="1304"/>
      <c r="H58" s="1304"/>
      <c r="I58" s="1304"/>
      <c r="J58" s="1304"/>
      <c r="K58" s="1304"/>
      <c r="L58" s="359"/>
      <c r="M58" s="188"/>
      <c r="N58" s="188"/>
      <c r="O58" s="188"/>
    </row>
    <row r="59" spans="1:16" s="372" customFormat="1" ht="20.100000000000001" customHeight="1" x14ac:dyDescent="0.25">
      <c r="A59" s="1304"/>
      <c r="B59" s="1319"/>
      <c r="C59" s="1304"/>
      <c r="D59" s="1304"/>
      <c r="E59" s="1304"/>
      <c r="F59" s="1304"/>
      <c r="G59" s="1304"/>
      <c r="H59" s="1304"/>
      <c r="I59" s="1304"/>
      <c r="J59" s="1304"/>
      <c r="K59" s="1304"/>
      <c r="L59" s="359"/>
      <c r="M59" s="188"/>
      <c r="N59" s="188"/>
      <c r="O59" s="188"/>
    </row>
    <row r="60" spans="1:16" s="372" customFormat="1" ht="20.100000000000001" customHeight="1" x14ac:dyDescent="0.25">
      <c r="A60" s="1304"/>
      <c r="B60" s="1337"/>
      <c r="C60" s="1304"/>
      <c r="D60" s="1304"/>
      <c r="E60" s="1304"/>
      <c r="F60" s="1304"/>
      <c r="G60" s="1304"/>
      <c r="H60" s="1304"/>
      <c r="I60" s="1304"/>
      <c r="J60" s="1304"/>
      <c r="K60" s="1304"/>
      <c r="L60" s="359"/>
      <c r="M60" s="188"/>
      <c r="N60" s="188"/>
      <c r="O60" s="188"/>
    </row>
    <row r="61" spans="1:16" s="372" customFormat="1" ht="20.100000000000001" customHeight="1" x14ac:dyDescent="0.25">
      <c r="A61" s="1304"/>
      <c r="B61" s="1337"/>
      <c r="C61" s="1304"/>
      <c r="D61" s="1304"/>
      <c r="E61" s="1304"/>
      <c r="F61" s="1304"/>
      <c r="G61" s="1304"/>
      <c r="H61" s="1304"/>
      <c r="I61" s="1304"/>
      <c r="J61" s="1304"/>
      <c r="K61" s="1304"/>
      <c r="L61" s="359"/>
      <c r="M61" s="188"/>
      <c r="N61" s="188"/>
      <c r="O61" s="188"/>
    </row>
    <row r="62" spans="1:16" s="372" customFormat="1" ht="20.100000000000001" customHeight="1" x14ac:dyDescent="0.25">
      <c r="A62" s="1304"/>
      <c r="B62" s="1337"/>
      <c r="C62" s="1304"/>
      <c r="D62" s="1304"/>
      <c r="E62" s="1304"/>
      <c r="F62" s="1304"/>
      <c r="G62" s="1304"/>
      <c r="H62" s="1304"/>
      <c r="I62" s="1304"/>
      <c r="J62" s="1304"/>
      <c r="K62" s="1304"/>
      <c r="L62" s="359"/>
      <c r="M62" s="188"/>
      <c r="N62" s="188"/>
      <c r="O62" s="188"/>
    </row>
    <row r="63" spans="1:16" s="372" customFormat="1" ht="20.100000000000001" customHeight="1" x14ac:dyDescent="0.25">
      <c r="A63" s="1304"/>
      <c r="B63" s="1319"/>
      <c r="C63" s="1304"/>
      <c r="D63" s="1304"/>
      <c r="E63" s="1304"/>
      <c r="F63" s="1304"/>
      <c r="G63" s="1304"/>
      <c r="H63" s="1304"/>
      <c r="I63" s="1304"/>
      <c r="J63" s="1304"/>
      <c r="K63" s="1304"/>
      <c r="L63" s="359"/>
      <c r="M63" s="188"/>
      <c r="N63" s="188"/>
      <c r="O63" s="188"/>
    </row>
    <row r="64" spans="1:16" s="372" customFormat="1" ht="20.100000000000001" customHeight="1" x14ac:dyDescent="0.25">
      <c r="A64" s="1304"/>
      <c r="B64" s="1319"/>
      <c r="C64" s="1304"/>
      <c r="D64" s="1304"/>
      <c r="E64" s="1304"/>
      <c r="F64" s="1304"/>
      <c r="G64" s="1304"/>
      <c r="H64" s="1304"/>
      <c r="I64" s="1304"/>
      <c r="J64" s="1304"/>
      <c r="K64" s="1304"/>
      <c r="L64" s="359"/>
      <c r="M64" s="188"/>
      <c r="N64" s="188"/>
      <c r="O64" s="188"/>
    </row>
    <row r="65" spans="1:16" s="372" customFormat="1" ht="20.100000000000001" customHeight="1" x14ac:dyDescent="0.25">
      <c r="A65" s="1304"/>
      <c r="B65" s="1319"/>
      <c r="C65" s="1304"/>
      <c r="D65" s="1304"/>
      <c r="E65" s="1304"/>
      <c r="F65" s="1304"/>
      <c r="G65" s="1304"/>
      <c r="H65" s="1304"/>
      <c r="I65" s="1304"/>
      <c r="J65" s="1304"/>
      <c r="K65" s="1304"/>
      <c r="L65" s="359"/>
      <c r="M65" s="188"/>
      <c r="N65" s="188"/>
      <c r="O65" s="188"/>
    </row>
    <row r="66" spans="1:16" s="372" customFormat="1" ht="20.100000000000001" customHeight="1" x14ac:dyDescent="0.25">
      <c r="A66" s="1304"/>
      <c r="B66" s="1337"/>
      <c r="N66" s="188"/>
      <c r="O66" s="188"/>
    </row>
    <row r="67" spans="1:16" s="372" customFormat="1" ht="20.100000000000001" customHeight="1" x14ac:dyDescent="0.25">
      <c r="A67" s="1304"/>
      <c r="B67" s="1337"/>
      <c r="N67" s="188"/>
      <c r="O67" s="188"/>
    </row>
    <row r="68" spans="1:16" s="372" customFormat="1" ht="20.100000000000001" customHeight="1" x14ac:dyDescent="0.25">
      <c r="A68" s="1304"/>
      <c r="B68" s="1337"/>
      <c r="C68" s="1302"/>
      <c r="D68" s="1304"/>
      <c r="E68" s="1304"/>
      <c r="F68" s="1304"/>
      <c r="G68" s="1304"/>
      <c r="H68" s="1304"/>
      <c r="I68" s="1304"/>
      <c r="J68" s="1304"/>
      <c r="K68" s="1304"/>
      <c r="L68" s="359"/>
      <c r="M68" s="188"/>
      <c r="N68" s="188"/>
      <c r="O68" s="188"/>
    </row>
    <row r="69" spans="1:16" s="372" customFormat="1" ht="20.100000000000001" customHeight="1" x14ac:dyDescent="0.25">
      <c r="A69" s="1304"/>
      <c r="B69" s="1319"/>
      <c r="C69" s="1302"/>
      <c r="D69" s="1304"/>
      <c r="E69" s="1304"/>
      <c r="F69" s="1304"/>
      <c r="G69" s="1304"/>
      <c r="H69" s="1304"/>
      <c r="I69" s="1304"/>
      <c r="J69" s="1304"/>
      <c r="K69" s="1304"/>
      <c r="L69" s="359"/>
      <c r="M69" s="188"/>
      <c r="N69" s="188"/>
      <c r="O69" s="188"/>
    </row>
    <row r="70" spans="1:16" s="372" customFormat="1" ht="20.100000000000001" customHeight="1" x14ac:dyDescent="0.25">
      <c r="A70" s="1304"/>
      <c r="B70" s="1319"/>
      <c r="C70" s="1302"/>
      <c r="D70" s="1304"/>
      <c r="E70" s="1304"/>
      <c r="F70" s="1304"/>
      <c r="G70" s="1304"/>
      <c r="H70" s="1304"/>
      <c r="I70" s="1304"/>
      <c r="J70" s="1304"/>
      <c r="K70" s="1304"/>
      <c r="L70" s="359"/>
      <c r="M70" s="188"/>
      <c r="N70" s="188"/>
      <c r="O70" s="188"/>
    </row>
    <row r="71" spans="1:16" s="372" customFormat="1" ht="20.100000000000001" customHeight="1" x14ac:dyDescent="0.25">
      <c r="A71" s="1304"/>
      <c r="C71" s="1319"/>
    </row>
    <row r="72" spans="1:16" s="361" customFormat="1" ht="20.100000000000001" customHeight="1" x14ac:dyDescent="0.25">
      <c r="A72" s="1310"/>
      <c r="B72" s="1319"/>
      <c r="C72" s="1310"/>
      <c r="D72" s="1310"/>
      <c r="E72" s="1310"/>
      <c r="F72" s="1310"/>
      <c r="G72" s="1310"/>
      <c r="H72" s="1310"/>
      <c r="I72" s="1310"/>
      <c r="J72" s="1310"/>
      <c r="K72" s="1310"/>
      <c r="L72" s="188"/>
      <c r="M72" s="188"/>
      <c r="N72" s="188"/>
      <c r="O72" s="188"/>
    </row>
    <row r="73" spans="1:16" s="361" customFormat="1" ht="20.100000000000001" customHeight="1" x14ac:dyDescent="0.25">
      <c r="A73" s="1311"/>
      <c r="C73" s="1319"/>
      <c r="D73" s="372"/>
      <c r="E73" s="372"/>
      <c r="F73" s="372"/>
      <c r="G73" s="372"/>
      <c r="H73" s="372"/>
      <c r="I73" s="372"/>
      <c r="J73" s="372"/>
      <c r="K73" s="372"/>
      <c r="L73" s="372"/>
      <c r="M73" s="372"/>
      <c r="N73" s="372"/>
      <c r="O73" s="372"/>
      <c r="P73" s="372"/>
    </row>
    <row r="74" spans="1:16" s="361" customFormat="1" ht="20.100000000000001" customHeight="1" x14ac:dyDescent="0.25">
      <c r="A74" s="1310"/>
      <c r="B74" s="1312"/>
      <c r="C74" s="1310"/>
      <c r="D74" s="1310"/>
      <c r="E74" s="1310"/>
      <c r="F74" s="1310"/>
      <c r="G74" s="1310"/>
      <c r="H74" s="1310"/>
      <c r="I74" s="1310"/>
      <c r="J74" s="1310"/>
      <c r="K74" s="1310"/>
      <c r="L74" s="188"/>
      <c r="M74" s="188"/>
      <c r="N74" s="188"/>
      <c r="O74" s="188"/>
    </row>
    <row r="75" spans="1:16" s="372" customFormat="1" ht="20.100000000000001" customHeight="1" x14ac:dyDescent="0.25">
      <c r="A75" s="1304"/>
      <c r="B75" s="1324"/>
      <c r="C75" s="1304"/>
      <c r="D75" s="1304"/>
      <c r="E75" s="1304"/>
      <c r="F75" s="1304"/>
      <c r="G75" s="1304"/>
      <c r="H75" s="1304"/>
      <c r="I75" s="1304"/>
      <c r="J75" s="1304"/>
      <c r="K75" s="1304"/>
      <c r="L75" s="359"/>
      <c r="M75" s="188"/>
      <c r="N75" s="188"/>
      <c r="O75" s="188"/>
    </row>
    <row r="76" spans="1:16" s="372" customFormat="1" ht="20.100000000000001" customHeight="1" x14ac:dyDescent="0.25">
      <c r="A76" s="1304"/>
      <c r="B76" s="1319"/>
    </row>
    <row r="77" spans="1:16" s="372" customFormat="1" ht="20.100000000000001" customHeight="1" x14ac:dyDescent="0.25">
      <c r="A77" s="1304"/>
      <c r="B77" s="1319"/>
    </row>
    <row r="78" spans="1:16" s="372" customFormat="1" ht="20.100000000000001" customHeight="1" x14ac:dyDescent="0.25">
      <c r="A78" s="1307"/>
      <c r="B78" s="1319"/>
      <c r="C78" s="1304"/>
      <c r="D78" s="1304"/>
      <c r="E78" s="1304"/>
      <c r="F78" s="1304"/>
      <c r="G78" s="1304"/>
      <c r="H78" s="1304"/>
      <c r="I78" s="1304"/>
      <c r="J78" s="1304"/>
      <c r="K78" s="1304"/>
      <c r="L78" s="359"/>
      <c r="M78" s="188"/>
      <c r="N78" s="188"/>
      <c r="O78" s="188"/>
    </row>
    <row r="79" spans="1:16" s="372" customFormat="1" ht="20.100000000000001" customHeight="1" x14ac:dyDescent="0.25">
      <c r="A79" s="1307"/>
      <c r="B79" s="1319"/>
      <c r="C79" s="1304"/>
      <c r="D79" s="1304"/>
      <c r="E79" s="1304"/>
      <c r="F79" s="1304"/>
      <c r="G79" s="1304"/>
      <c r="H79" s="1304"/>
      <c r="I79" s="1304"/>
      <c r="J79" s="1304"/>
      <c r="K79" s="1304"/>
      <c r="L79" s="359"/>
      <c r="M79" s="188"/>
      <c r="N79" s="188"/>
      <c r="O79" s="188"/>
    </row>
    <row r="80" spans="1:16" s="372" customFormat="1" ht="20.100000000000001" customHeight="1" x14ac:dyDescent="0.25">
      <c r="A80" s="1307"/>
      <c r="B80" s="1319"/>
      <c r="C80" s="1304"/>
      <c r="D80" s="1304"/>
      <c r="E80" s="1304"/>
      <c r="F80" s="1304"/>
      <c r="G80" s="1304"/>
      <c r="H80" s="1304"/>
      <c r="I80" s="1304"/>
      <c r="J80" s="1304"/>
      <c r="K80" s="1304"/>
      <c r="L80" s="359"/>
      <c r="M80" s="188"/>
      <c r="N80" s="188"/>
      <c r="O80" s="188"/>
    </row>
    <row r="81" spans="1:15" s="372" customFormat="1" ht="20.100000000000001" customHeight="1" x14ac:dyDescent="0.25">
      <c r="A81" s="1307"/>
      <c r="B81" s="1319"/>
    </row>
    <row r="82" spans="1:15" s="372" customFormat="1" ht="20.100000000000001" customHeight="1" x14ac:dyDescent="0.25">
      <c r="A82" s="1307"/>
      <c r="B82" s="1319"/>
      <c r="C82" s="1304"/>
      <c r="D82" s="1304"/>
      <c r="E82" s="1304"/>
      <c r="F82" s="1304"/>
      <c r="G82" s="1304"/>
      <c r="H82" s="1304"/>
      <c r="I82" s="1304"/>
      <c r="J82" s="1304"/>
      <c r="K82" s="1304"/>
      <c r="L82" s="359"/>
      <c r="M82" s="188"/>
      <c r="N82" s="188"/>
      <c r="O82" s="188"/>
    </row>
    <row r="83" spans="1:15" s="372" customFormat="1" ht="20.100000000000001" customHeight="1" x14ac:dyDescent="0.25">
      <c r="A83" s="1307"/>
      <c r="B83" s="1319"/>
      <c r="C83" s="1304"/>
      <c r="D83" s="1304"/>
      <c r="E83" s="1304"/>
      <c r="F83" s="1304"/>
      <c r="G83" s="1304"/>
      <c r="H83" s="1304"/>
      <c r="I83" s="1304"/>
      <c r="J83" s="1304"/>
      <c r="K83" s="1304"/>
      <c r="L83" s="359"/>
      <c r="M83" s="188"/>
      <c r="N83" s="188"/>
      <c r="O83" s="188"/>
    </row>
    <row r="84" spans="1:15" s="372" customFormat="1" ht="20.100000000000001" customHeight="1" x14ac:dyDescent="0.25">
      <c r="A84" s="1307"/>
      <c r="B84" s="1319"/>
      <c r="C84" s="1304"/>
      <c r="D84" s="1304"/>
      <c r="E84" s="1304"/>
      <c r="F84" s="1304"/>
      <c r="G84" s="1304"/>
      <c r="H84" s="1304"/>
      <c r="I84" s="1304"/>
      <c r="J84" s="1304"/>
      <c r="K84" s="1304"/>
      <c r="L84" s="359"/>
      <c r="M84" s="188"/>
      <c r="N84" s="188"/>
      <c r="O84" s="188"/>
    </row>
    <row r="85" spans="1:15" s="372" customFormat="1" ht="20.100000000000001" customHeight="1" x14ac:dyDescent="0.25">
      <c r="A85" s="1307"/>
      <c r="B85" s="1319"/>
    </row>
    <row r="86" spans="1:15" s="372" customFormat="1" ht="20.100000000000001" customHeight="1" x14ac:dyDescent="0.25">
      <c r="A86" s="1307"/>
      <c r="B86" s="1319"/>
      <c r="C86" s="1304"/>
      <c r="D86" s="1304"/>
      <c r="E86" s="1304"/>
      <c r="F86" s="1304"/>
      <c r="G86" s="1304"/>
      <c r="H86" s="1304"/>
      <c r="I86" s="1304"/>
      <c r="J86" s="1304"/>
      <c r="K86" s="1304"/>
      <c r="L86" s="359"/>
      <c r="M86" s="188"/>
      <c r="N86" s="188"/>
      <c r="O86" s="188"/>
    </row>
    <row r="87" spans="1:15" s="372" customFormat="1" ht="20.100000000000001" customHeight="1" x14ac:dyDescent="0.25">
      <c r="A87" s="1307"/>
      <c r="B87" s="1319"/>
      <c r="C87" s="1304"/>
      <c r="D87" s="1304"/>
      <c r="E87" s="1304"/>
      <c r="F87" s="1304"/>
      <c r="G87" s="1304"/>
      <c r="H87" s="1304"/>
      <c r="I87" s="1304"/>
      <c r="J87" s="1304"/>
      <c r="K87" s="1304"/>
      <c r="L87" s="359"/>
      <c r="M87" s="188"/>
      <c r="N87" s="188"/>
      <c r="O87" s="188"/>
    </row>
    <row r="88" spans="1:15" s="372" customFormat="1" ht="20.100000000000001" customHeight="1" x14ac:dyDescent="0.25">
      <c r="A88" s="1307"/>
      <c r="B88" s="1319"/>
      <c r="O88" s="188"/>
    </row>
    <row r="89" spans="1:15" s="372" customFormat="1" ht="20.100000000000001" customHeight="1" x14ac:dyDescent="0.25">
      <c r="A89" s="1307"/>
      <c r="B89" s="1319"/>
      <c r="C89" s="1304"/>
      <c r="D89" s="1304"/>
      <c r="E89" s="1304"/>
      <c r="F89" s="1304"/>
      <c r="G89" s="1304"/>
      <c r="H89" s="1304"/>
      <c r="I89" s="1304"/>
      <c r="J89" s="1304"/>
      <c r="K89" s="1304"/>
      <c r="L89" s="359"/>
      <c r="M89" s="188"/>
      <c r="N89" s="188"/>
      <c r="O89" s="188"/>
    </row>
    <row r="90" spans="1:15" s="372" customFormat="1" ht="20.100000000000001" customHeight="1" x14ac:dyDescent="0.25">
      <c r="A90" s="1307"/>
      <c r="B90" s="1338"/>
      <c r="C90" s="1304"/>
      <c r="D90" s="1304"/>
      <c r="E90" s="1304"/>
      <c r="F90" s="1304"/>
      <c r="G90" s="1304"/>
      <c r="H90" s="1304"/>
      <c r="I90" s="1304"/>
      <c r="J90" s="1304"/>
      <c r="K90" s="1304"/>
      <c r="L90" s="359"/>
      <c r="M90" s="188"/>
      <c r="N90" s="188"/>
      <c r="O90" s="188"/>
    </row>
    <row r="91" spans="1:15" s="372" customFormat="1" ht="20.100000000000001" customHeight="1" x14ac:dyDescent="0.25">
      <c r="A91" s="1307"/>
      <c r="B91" s="1338"/>
      <c r="C91" s="1304"/>
      <c r="D91" s="1304"/>
      <c r="E91" s="1304"/>
      <c r="F91" s="1304"/>
      <c r="G91" s="1304"/>
      <c r="H91" s="1304"/>
      <c r="I91" s="1304"/>
      <c r="J91" s="1304"/>
      <c r="K91" s="1304"/>
      <c r="L91" s="359"/>
      <c r="M91" s="188"/>
      <c r="N91" s="188"/>
      <c r="O91" s="188"/>
    </row>
    <row r="92" spans="1:15" s="372" customFormat="1" ht="20.100000000000001" customHeight="1" x14ac:dyDescent="0.25">
      <c r="A92" s="1307"/>
      <c r="B92" s="1338"/>
      <c r="C92" s="1304"/>
      <c r="D92" s="1304"/>
      <c r="E92" s="1304"/>
      <c r="F92" s="1304"/>
      <c r="G92" s="1304"/>
      <c r="H92" s="1304"/>
      <c r="I92" s="1304"/>
      <c r="J92" s="1304"/>
      <c r="K92" s="1304"/>
      <c r="L92" s="359"/>
      <c r="M92" s="188"/>
      <c r="N92" s="188"/>
      <c r="O92" s="188"/>
    </row>
    <row r="93" spans="1:15" s="372" customFormat="1" ht="20.100000000000001" customHeight="1" x14ac:dyDescent="0.25">
      <c r="A93" s="1307"/>
      <c r="B93" s="1338"/>
      <c r="C93" s="1304"/>
      <c r="D93" s="1304"/>
      <c r="E93" s="1304"/>
      <c r="F93" s="1304"/>
      <c r="G93" s="1304"/>
      <c r="H93" s="1304"/>
      <c r="I93" s="1304"/>
      <c r="J93" s="1304"/>
      <c r="K93" s="1304"/>
      <c r="L93" s="359"/>
      <c r="M93" s="188"/>
      <c r="N93" s="188"/>
      <c r="O93" s="188"/>
    </row>
    <row r="94" spans="1:15" s="372" customFormat="1" ht="20.100000000000001" customHeight="1" x14ac:dyDescent="0.25">
      <c r="A94" s="1307"/>
      <c r="B94" s="1338"/>
      <c r="O94" s="188"/>
    </row>
    <row r="95" spans="1:15" s="372" customFormat="1" ht="20.100000000000001" customHeight="1" x14ac:dyDescent="0.25">
      <c r="A95" s="1307"/>
      <c r="B95" s="1319"/>
      <c r="C95" s="1304"/>
      <c r="D95" s="1304"/>
      <c r="E95" s="1304"/>
      <c r="F95" s="1304"/>
      <c r="G95" s="1304"/>
      <c r="H95" s="1304"/>
      <c r="I95" s="1304"/>
      <c r="J95" s="1304"/>
      <c r="K95" s="1304"/>
      <c r="L95" s="359"/>
      <c r="M95" s="188"/>
      <c r="N95" s="188"/>
      <c r="O95" s="188"/>
    </row>
    <row r="96" spans="1:15" s="372" customFormat="1" ht="20.100000000000001" customHeight="1" x14ac:dyDescent="0.25">
      <c r="A96" s="1307"/>
      <c r="B96" s="1319"/>
    </row>
    <row r="97" spans="1:15" s="372" customFormat="1" ht="20.100000000000001" customHeight="1" x14ac:dyDescent="0.25">
      <c r="A97" s="1307"/>
      <c r="B97" s="1319"/>
      <c r="O97" s="188"/>
    </row>
    <row r="98" spans="1:15" s="372" customFormat="1" ht="20.100000000000001" customHeight="1" x14ac:dyDescent="0.25">
      <c r="A98" s="1307"/>
      <c r="B98" s="1319"/>
      <c r="C98" s="1304"/>
      <c r="D98" s="1304"/>
      <c r="E98" s="1304"/>
      <c r="F98" s="1304"/>
      <c r="G98" s="1304"/>
      <c r="H98" s="1304"/>
      <c r="I98" s="1304"/>
      <c r="J98" s="1304"/>
      <c r="K98" s="1304"/>
      <c r="L98" s="359"/>
      <c r="M98" s="188"/>
      <c r="N98" s="188"/>
      <c r="O98" s="188"/>
    </row>
    <row r="99" spans="1:15" s="372" customFormat="1" ht="20.100000000000001" customHeight="1" x14ac:dyDescent="0.25">
      <c r="A99" s="1307"/>
      <c r="B99" s="1319"/>
    </row>
    <row r="100" spans="1:15" s="372" customFormat="1" ht="20.100000000000001" customHeight="1" x14ac:dyDescent="0.25">
      <c r="A100" s="1307"/>
      <c r="B100" s="1319"/>
    </row>
    <row r="101" spans="1:15" s="372" customFormat="1" ht="20.100000000000001" customHeight="1" x14ac:dyDescent="0.25">
      <c r="A101" s="1307"/>
      <c r="B101" s="1319"/>
      <c r="C101" s="1304"/>
      <c r="D101" s="1304"/>
      <c r="E101" s="1304"/>
      <c r="F101" s="1304"/>
      <c r="G101" s="1304"/>
      <c r="H101" s="1304"/>
      <c r="I101" s="1304"/>
      <c r="J101" s="1304"/>
      <c r="K101" s="1304"/>
      <c r="L101" s="359"/>
      <c r="M101" s="188"/>
      <c r="N101" s="188"/>
      <c r="O101" s="188"/>
    </row>
    <row r="102" spans="1:15" s="372" customFormat="1" ht="20.100000000000001" customHeight="1" x14ac:dyDescent="0.25">
      <c r="A102" s="1304"/>
      <c r="B102" s="1319"/>
    </row>
    <row r="103" spans="1:15" s="372" customFormat="1" ht="20.100000000000001" customHeight="1" x14ac:dyDescent="0.25"/>
    <row r="104" spans="1:15" s="372" customFormat="1" ht="20.100000000000001" customHeight="1" x14ac:dyDescent="0.25">
      <c r="B104" s="1324"/>
      <c r="I104" s="1304"/>
      <c r="J104" s="1304"/>
      <c r="K104" s="1304"/>
      <c r="L104" s="359"/>
      <c r="M104" s="188"/>
      <c r="N104" s="188"/>
      <c r="O104" s="188"/>
    </row>
    <row r="105" spans="1:15" s="372" customFormat="1" ht="20.100000000000001" customHeight="1" x14ac:dyDescent="0.25">
      <c r="B105" s="1319"/>
    </row>
    <row r="106" spans="1:15" s="372" customFormat="1" ht="20.100000000000001" customHeight="1" x14ac:dyDescent="0.25">
      <c r="B106" s="1319"/>
      <c r="O106" s="188"/>
    </row>
    <row r="107" spans="1:15" s="372" customFormat="1" ht="20.100000000000001" customHeight="1" x14ac:dyDescent="0.25">
      <c r="B107" s="1319"/>
      <c r="H107" s="333"/>
      <c r="O107" s="188"/>
    </row>
    <row r="108" spans="1:15" s="372" customFormat="1" ht="20.100000000000001" customHeight="1" x14ac:dyDescent="0.25">
      <c r="H108" s="1313"/>
      <c r="I108" s="1304"/>
      <c r="J108" s="1304"/>
      <c r="K108" s="1304"/>
      <c r="L108" s="359"/>
      <c r="M108" s="188"/>
      <c r="N108" s="188"/>
      <c r="O108" s="188"/>
    </row>
    <row r="109" spans="1:15" s="372" customFormat="1" ht="20.100000000000001" customHeight="1" x14ac:dyDescent="0.25">
      <c r="A109" s="1314"/>
      <c r="B109" s="1319"/>
      <c r="I109" s="1304"/>
      <c r="J109" s="1304"/>
      <c r="K109" s="1304"/>
      <c r="L109" s="359"/>
      <c r="M109" s="188"/>
      <c r="N109" s="188"/>
      <c r="O109" s="188"/>
    </row>
    <row r="110" spans="1:15" s="372" customFormat="1" ht="20.100000000000001" customHeight="1" x14ac:dyDescent="0.25">
      <c r="A110" s="1312"/>
      <c r="G110" s="1319"/>
      <c r="H110" s="333"/>
      <c r="I110" s="1304"/>
      <c r="J110" s="1304"/>
      <c r="K110" s="1304"/>
      <c r="L110" s="359"/>
      <c r="M110" s="188"/>
      <c r="N110" s="188"/>
      <c r="O110" s="188"/>
    </row>
    <row r="111" spans="1:15" s="372" customFormat="1" ht="20.100000000000001" customHeight="1" x14ac:dyDescent="0.25">
      <c r="A111" s="1312"/>
      <c r="G111" s="1319"/>
      <c r="H111" s="333"/>
      <c r="I111" s="1304"/>
      <c r="J111" s="1304"/>
      <c r="K111" s="1304"/>
      <c r="L111" s="359"/>
      <c r="M111" s="188"/>
      <c r="N111" s="188"/>
      <c r="O111" s="188"/>
    </row>
    <row r="112" spans="1:15" s="372" customFormat="1" ht="20.100000000000001" customHeight="1" x14ac:dyDescent="0.25">
      <c r="A112" s="1312"/>
      <c r="B112" s="1338"/>
      <c r="I112" s="1304"/>
      <c r="J112" s="1304"/>
      <c r="K112" s="1304"/>
      <c r="L112" s="359"/>
      <c r="M112" s="188"/>
      <c r="N112" s="188"/>
      <c r="O112" s="188"/>
    </row>
    <row r="113" spans="1:15" s="372" customFormat="1" ht="20.100000000000001" customHeight="1" x14ac:dyDescent="0.25">
      <c r="A113" s="1312"/>
      <c r="B113" s="1319"/>
      <c r="I113" s="1304"/>
      <c r="J113" s="1304"/>
      <c r="K113" s="1304"/>
      <c r="L113" s="359"/>
      <c r="M113" s="188"/>
      <c r="N113" s="188"/>
      <c r="O113" s="188"/>
    </row>
    <row r="114" spans="1:15" s="372" customFormat="1" ht="20.100000000000001" customHeight="1" x14ac:dyDescent="0.25">
      <c r="A114" s="1312"/>
      <c r="B114" s="1338"/>
      <c r="I114" s="1304"/>
      <c r="J114" s="1304"/>
      <c r="K114" s="1304"/>
      <c r="L114" s="359"/>
      <c r="M114" s="188"/>
      <c r="N114" s="188"/>
      <c r="O114" s="188"/>
    </row>
    <row r="115" spans="1:15" s="372" customFormat="1" ht="20.100000000000001" customHeight="1" x14ac:dyDescent="0.25">
      <c r="A115" s="1312"/>
      <c r="B115" s="1319"/>
      <c r="I115" s="1304"/>
      <c r="J115" s="1304"/>
      <c r="K115" s="1304"/>
      <c r="L115" s="359"/>
      <c r="M115" s="188"/>
      <c r="N115" s="188"/>
      <c r="O115" s="188"/>
    </row>
    <row r="116" spans="1:15" s="372" customFormat="1" ht="20.100000000000001" customHeight="1" x14ac:dyDescent="0.25">
      <c r="A116" s="1312"/>
      <c r="B116" s="1338"/>
    </row>
    <row r="117" spans="1:15" s="372" customFormat="1" ht="20.100000000000001" customHeight="1" x14ac:dyDescent="0.25">
      <c r="A117" s="1312"/>
      <c r="B117" s="1319"/>
      <c r="I117" s="1304"/>
      <c r="J117" s="1304"/>
      <c r="K117" s="1304"/>
      <c r="L117" s="359"/>
      <c r="M117" s="188"/>
      <c r="N117" s="188"/>
      <c r="O117" s="188"/>
    </row>
    <row r="118" spans="1:15" s="372" customFormat="1" ht="20.100000000000001" customHeight="1" x14ac:dyDescent="0.25">
      <c r="A118" s="1312"/>
      <c r="B118" s="1338"/>
    </row>
    <row r="119" spans="1:15" s="372" customFormat="1" ht="20.100000000000001" customHeight="1" x14ac:dyDescent="0.25">
      <c r="A119" s="1312"/>
      <c r="B119" s="1319"/>
      <c r="I119" s="1304"/>
      <c r="J119" s="1304"/>
      <c r="K119" s="1304"/>
      <c r="L119" s="359"/>
      <c r="M119" s="188"/>
      <c r="N119" s="188"/>
      <c r="O119" s="188"/>
    </row>
    <row r="120" spans="1:15" s="372" customFormat="1" ht="20.100000000000001" customHeight="1" x14ac:dyDescent="0.25">
      <c r="A120" s="1312"/>
      <c r="B120" s="1338"/>
      <c r="I120" s="1304"/>
      <c r="J120" s="1304"/>
      <c r="K120" s="1304"/>
      <c r="L120" s="359"/>
      <c r="M120" s="188"/>
      <c r="N120" s="188"/>
      <c r="O120" s="188"/>
    </row>
    <row r="121" spans="1:15" s="372" customFormat="1" ht="20.100000000000001" customHeight="1" x14ac:dyDescent="0.25">
      <c r="A121" s="1312"/>
      <c r="B121" s="1313"/>
      <c r="I121" s="1304"/>
      <c r="J121" s="1304"/>
      <c r="K121" s="1304"/>
      <c r="L121" s="359"/>
      <c r="M121" s="188"/>
      <c r="N121" s="188"/>
      <c r="O121" s="188"/>
    </row>
    <row r="122" spans="1:15" s="372" customFormat="1" ht="20.100000000000001" customHeight="1" x14ac:dyDescent="0.25">
      <c r="A122" s="1312"/>
      <c r="B122" s="1319"/>
      <c r="I122" s="1304"/>
      <c r="J122" s="1304"/>
      <c r="K122" s="1304"/>
      <c r="L122" s="359"/>
      <c r="M122" s="188"/>
      <c r="N122" s="188"/>
      <c r="O122" s="188"/>
    </row>
    <row r="123" spans="1:15" s="372" customFormat="1" ht="20.100000000000001" customHeight="1" x14ac:dyDescent="0.25">
      <c r="A123" s="1312"/>
      <c r="B123" s="1338"/>
      <c r="I123" s="1304"/>
      <c r="J123" s="1304"/>
      <c r="K123" s="1304"/>
      <c r="L123" s="359"/>
      <c r="M123" s="188"/>
      <c r="N123" s="188"/>
      <c r="O123" s="188"/>
    </row>
    <row r="124" spans="1:15" s="372" customFormat="1" ht="20.100000000000001" customHeight="1" x14ac:dyDescent="0.25">
      <c r="A124" s="1312"/>
      <c r="B124" s="1337"/>
      <c r="I124" s="1304"/>
      <c r="J124" s="1304"/>
      <c r="K124" s="1304"/>
      <c r="L124" s="359"/>
      <c r="M124" s="188"/>
      <c r="N124" s="188"/>
      <c r="O124" s="188"/>
    </row>
    <row r="125" spans="1:15" s="372" customFormat="1" ht="20.100000000000001" customHeight="1" x14ac:dyDescent="0.25">
      <c r="A125" s="1312"/>
      <c r="B125" s="1337"/>
      <c r="I125" s="1304"/>
      <c r="J125" s="1304"/>
      <c r="K125" s="1304"/>
      <c r="L125" s="359"/>
      <c r="M125" s="188"/>
      <c r="N125" s="188"/>
      <c r="O125" s="188"/>
    </row>
    <row r="126" spans="1:15" s="372" customFormat="1" ht="20.100000000000001" customHeight="1" x14ac:dyDescent="0.25">
      <c r="A126" s="1312"/>
      <c r="B126" s="1337"/>
      <c r="I126" s="1304"/>
      <c r="J126" s="1304"/>
      <c r="K126" s="1304"/>
      <c r="L126" s="359"/>
      <c r="M126" s="188"/>
      <c r="N126" s="188"/>
      <c r="O126" s="188"/>
    </row>
    <row r="127" spans="1:15" s="372" customFormat="1" ht="20.100000000000001" customHeight="1" x14ac:dyDescent="0.25">
      <c r="A127" s="1312"/>
      <c r="B127" s="1337"/>
      <c r="I127" s="1304"/>
      <c r="J127" s="1304"/>
      <c r="K127" s="1304"/>
      <c r="L127" s="359"/>
      <c r="M127" s="188"/>
      <c r="N127" s="188"/>
      <c r="O127" s="188"/>
    </row>
    <row r="128" spans="1:15" s="372" customFormat="1" ht="20.100000000000001" customHeight="1" x14ac:dyDescent="0.25">
      <c r="A128" s="1304"/>
      <c r="B128" s="1337"/>
      <c r="I128" s="1304"/>
      <c r="J128" s="1304"/>
      <c r="K128" s="1304"/>
      <c r="L128" s="359"/>
      <c r="M128" s="359"/>
      <c r="N128" s="359"/>
      <c r="O128" s="188"/>
    </row>
    <row r="129" spans="1:15" s="372" customFormat="1" ht="20.100000000000001" customHeight="1" x14ac:dyDescent="0.25">
      <c r="A129" s="1304"/>
      <c r="B129" s="1337"/>
      <c r="I129" s="1304"/>
      <c r="J129" s="1304"/>
      <c r="K129" s="1304"/>
      <c r="L129" s="359"/>
      <c r="M129" s="359"/>
      <c r="N129" s="359"/>
      <c r="O129" s="188"/>
    </row>
    <row r="130" spans="1:15" s="372" customFormat="1" ht="20.100000000000001" customHeight="1" x14ac:dyDescent="0.25">
      <c r="A130" s="1304"/>
      <c r="B130" s="1337"/>
      <c r="I130" s="1304"/>
      <c r="J130" s="1304"/>
      <c r="K130" s="1304"/>
      <c r="L130" s="359"/>
      <c r="M130" s="359"/>
      <c r="N130" s="359"/>
      <c r="O130" s="188"/>
    </row>
    <row r="131" spans="1:15" s="372" customFormat="1" ht="20.100000000000001" customHeight="1" x14ac:dyDescent="0.25">
      <c r="A131" s="1304"/>
      <c r="B131" s="1319"/>
      <c r="I131" s="1304"/>
      <c r="J131" s="1304"/>
      <c r="K131" s="1304"/>
      <c r="L131" s="359"/>
      <c r="M131" s="359"/>
      <c r="N131" s="359"/>
      <c r="O131" s="188"/>
    </row>
    <row r="132" spans="1:15" s="372" customFormat="1" ht="20.100000000000001" customHeight="1" x14ac:dyDescent="0.25">
      <c r="A132" s="1304"/>
      <c r="B132" s="1319"/>
      <c r="I132" s="1304"/>
      <c r="J132" s="1304"/>
      <c r="K132" s="1304"/>
      <c r="L132" s="359"/>
      <c r="M132" s="359"/>
      <c r="N132" s="359"/>
      <c r="O132" s="188"/>
    </row>
    <row r="133" spans="1:15" s="372" customFormat="1" ht="20.100000000000001" customHeight="1" x14ac:dyDescent="0.25">
      <c r="A133" s="1299"/>
      <c r="B133" s="1338"/>
      <c r="I133" s="1304"/>
      <c r="J133" s="1304"/>
      <c r="K133" s="1304"/>
      <c r="L133" s="359"/>
      <c r="M133" s="359"/>
      <c r="N133" s="359"/>
      <c r="O133" s="188"/>
    </row>
    <row r="134" spans="1:15" s="372" customFormat="1" ht="20.100000000000001" customHeight="1" x14ac:dyDescent="0.25">
      <c r="A134" s="1304"/>
      <c r="B134" s="1337"/>
    </row>
    <row r="135" spans="1:15" s="372" customFormat="1" ht="20.100000000000001" customHeight="1" x14ac:dyDescent="0.25">
      <c r="A135" s="1304"/>
      <c r="B135" s="1337"/>
      <c r="I135" s="1304"/>
      <c r="J135" s="1304"/>
      <c r="K135" s="1304"/>
      <c r="L135" s="359"/>
      <c r="M135" s="359"/>
      <c r="N135" s="359"/>
      <c r="O135" s="188"/>
    </row>
    <row r="136" spans="1:15" s="372" customFormat="1" ht="20.100000000000001" customHeight="1" x14ac:dyDescent="0.25">
      <c r="A136" s="1304"/>
      <c r="B136" s="1319"/>
      <c r="I136" s="1304"/>
      <c r="J136" s="1304"/>
      <c r="K136" s="1304"/>
      <c r="L136" s="359"/>
      <c r="M136" s="359"/>
      <c r="N136" s="359"/>
      <c r="O136" s="188"/>
    </row>
    <row r="137" spans="1:15" s="372" customFormat="1" ht="20.100000000000001" customHeight="1" x14ac:dyDescent="0.25">
      <c r="A137" s="1312"/>
      <c r="B137" s="1338"/>
      <c r="I137" s="1304"/>
      <c r="J137" s="1304"/>
      <c r="K137" s="1304"/>
      <c r="L137" s="359"/>
      <c r="M137" s="359"/>
      <c r="N137" s="359"/>
      <c r="O137" s="188"/>
    </row>
    <row r="138" spans="1:15" s="372" customFormat="1" ht="20.100000000000001" customHeight="1" x14ac:dyDescent="0.25">
      <c r="A138" s="1304"/>
      <c r="B138" s="1337"/>
    </row>
    <row r="139" spans="1:15" s="372" customFormat="1" ht="20.100000000000001" customHeight="1" x14ac:dyDescent="0.25">
      <c r="A139" s="1304"/>
      <c r="B139" s="1319"/>
      <c r="I139" s="1314"/>
      <c r="J139" s="1304"/>
      <c r="K139" s="1304"/>
      <c r="L139" s="359"/>
      <c r="M139" s="359"/>
      <c r="N139" s="359"/>
      <c r="O139" s="188"/>
    </row>
    <row r="140" spans="1:15" s="372" customFormat="1" ht="20.100000000000001" customHeight="1" x14ac:dyDescent="0.25">
      <c r="A140" s="1312"/>
      <c r="B140" s="1319"/>
      <c r="I140" s="1315"/>
      <c r="J140" s="1312"/>
      <c r="K140" s="1312"/>
      <c r="L140" s="1312"/>
      <c r="M140" s="359"/>
      <c r="N140" s="359"/>
      <c r="O140" s="188"/>
    </row>
    <row r="141" spans="1:15" s="372" customFormat="1" ht="20.100000000000001" customHeight="1" x14ac:dyDescent="0.25">
      <c r="A141" s="1312"/>
      <c r="B141" s="1338"/>
      <c r="J141" s="1315"/>
      <c r="K141" s="1312"/>
      <c r="L141" s="1312"/>
      <c r="M141" s="359"/>
      <c r="N141" s="359"/>
      <c r="O141" s="188"/>
    </row>
    <row r="142" spans="1:15" s="372" customFormat="1" ht="20.100000000000001" customHeight="1" x14ac:dyDescent="0.25">
      <c r="A142" s="1316"/>
      <c r="B142" s="1337"/>
    </row>
    <row r="143" spans="1:15" s="372" customFormat="1" ht="20.100000000000001" customHeight="1" x14ac:dyDescent="0.25">
      <c r="A143" s="1299"/>
      <c r="B143" s="1319"/>
      <c r="I143" s="359"/>
      <c r="J143" s="359"/>
      <c r="K143" s="359"/>
      <c r="L143" s="359"/>
      <c r="M143" s="359"/>
      <c r="N143" s="359"/>
      <c r="O143" s="188"/>
    </row>
    <row r="144" spans="1:15" s="372" customFormat="1" ht="20.100000000000001" customHeight="1" x14ac:dyDescent="0.25">
      <c r="A144" s="359"/>
      <c r="B144" s="1319"/>
      <c r="I144" s="359"/>
      <c r="J144" s="359"/>
      <c r="K144" s="359"/>
      <c r="L144" s="359"/>
      <c r="M144" s="359"/>
      <c r="N144" s="359"/>
    </row>
    <row r="145" spans="1:14" s="372" customFormat="1" ht="20.100000000000001" customHeight="1" x14ac:dyDescent="0.25">
      <c r="A145" s="1299"/>
      <c r="B145" s="1338"/>
      <c r="I145" s="359"/>
      <c r="J145" s="359"/>
      <c r="K145" s="359"/>
      <c r="L145" s="359"/>
      <c r="M145" s="359"/>
      <c r="N145" s="359"/>
    </row>
    <row r="146" spans="1:14" s="372" customFormat="1" ht="20.100000000000001" customHeight="1" x14ac:dyDescent="0.25">
      <c r="B146" s="1338"/>
    </row>
    <row r="147" spans="1:14" s="372" customFormat="1" ht="20.100000000000001" customHeight="1" x14ac:dyDescent="0.25">
      <c r="B147" s="1338"/>
    </row>
    <row r="148" spans="1:14" s="372" customFormat="1" ht="20.100000000000001" customHeight="1" x14ac:dyDescent="0.25">
      <c r="B148" s="1319"/>
    </row>
    <row r="149" spans="1:14" s="372" customFormat="1" ht="20.100000000000001" customHeight="1" x14ac:dyDescent="0.25">
      <c r="B149" s="1319"/>
    </row>
    <row r="150" spans="1:14" s="372" customFormat="1" ht="20.100000000000001" customHeight="1" x14ac:dyDescent="0.25">
      <c r="B150" s="1338"/>
    </row>
    <row r="151" spans="1:14" s="372" customFormat="1" ht="20.100000000000001" customHeight="1" x14ac:dyDescent="0.25">
      <c r="B151" s="1319"/>
    </row>
    <row r="152" spans="1:14" s="372" customFormat="1" ht="20.100000000000001" customHeight="1" x14ac:dyDescent="0.25">
      <c r="B152" s="1319"/>
    </row>
    <row r="153" spans="1:14" s="372" customFormat="1" ht="20.100000000000001" customHeight="1" x14ac:dyDescent="0.25">
      <c r="B153" s="1338"/>
    </row>
    <row r="154" spans="1:14" s="372" customFormat="1" ht="20.100000000000001" customHeight="1" x14ac:dyDescent="0.25">
      <c r="B154" s="1319"/>
    </row>
    <row r="155" spans="1:14" s="372" customFormat="1" ht="20.100000000000001" customHeight="1" x14ac:dyDescent="0.25">
      <c r="B155" s="1338"/>
    </row>
    <row r="156" spans="1:14" s="372" customFormat="1" ht="20.100000000000001" customHeight="1" x14ac:dyDescent="0.25">
      <c r="B156" s="1319"/>
    </row>
    <row r="157" spans="1:14" s="372" customFormat="1" ht="20.100000000000001" customHeight="1" x14ac:dyDescent="0.25">
      <c r="B157" s="1338"/>
    </row>
    <row r="158" spans="1:14" s="372" customFormat="1" ht="20.100000000000001" customHeight="1" x14ac:dyDescent="0.25">
      <c r="B158" s="1319"/>
    </row>
    <row r="159" spans="1:14" s="372" customFormat="1" ht="20.100000000000001" customHeight="1" x14ac:dyDescent="0.25">
      <c r="B159" s="1338"/>
    </row>
    <row r="160" spans="1:14" s="372" customFormat="1" ht="20.100000000000001" customHeight="1" x14ac:dyDescent="0.25">
      <c r="B160" s="1319"/>
    </row>
    <row r="161" spans="2:16" s="372" customFormat="1" ht="20.100000000000001" customHeight="1" x14ac:dyDescent="0.25">
      <c r="B161" s="1319"/>
    </row>
    <row r="162" spans="2:16" s="372" customFormat="1" ht="20.100000000000001" customHeight="1" x14ac:dyDescent="0.25">
      <c r="B162" s="1319"/>
    </row>
    <row r="163" spans="2:16" s="372" customFormat="1" ht="20.100000000000001" customHeight="1" x14ac:dyDescent="0.25">
      <c r="B163" s="1319"/>
    </row>
    <row r="164" spans="2:16" s="372" customFormat="1" ht="20.100000000000001" customHeight="1" x14ac:dyDescent="0.25"/>
    <row r="165" spans="2:16" s="372" customFormat="1" ht="20.100000000000001" customHeight="1" x14ac:dyDescent="0.25">
      <c r="B165" s="1324"/>
    </row>
    <row r="166" spans="2:16" s="372" customFormat="1" ht="20.100000000000001" customHeight="1" x14ac:dyDescent="0.25">
      <c r="B166" s="1317"/>
      <c r="C166" s="229"/>
      <c r="D166" s="229"/>
      <c r="E166" s="229"/>
      <c r="F166" s="229"/>
      <c r="G166" s="229"/>
      <c r="H166" s="229"/>
      <c r="I166" s="229"/>
      <c r="J166" s="229"/>
      <c r="K166" s="229"/>
      <c r="L166" s="229"/>
      <c r="M166" s="229"/>
      <c r="N166" s="229"/>
      <c r="O166" s="229"/>
      <c r="P166" s="229"/>
    </row>
    <row r="167" spans="2:16" s="372" customFormat="1" ht="20.100000000000001" customHeight="1" x14ac:dyDescent="0.25">
      <c r="B167" s="1319"/>
    </row>
    <row r="168" spans="2:16" s="372" customFormat="1" ht="20.100000000000001" customHeight="1" x14ac:dyDescent="0.25">
      <c r="B168" s="1317"/>
      <c r="C168" s="229"/>
    </row>
    <row r="169" spans="2:16" s="372" customFormat="1" ht="20.100000000000001" customHeight="1" x14ac:dyDescent="0.25"/>
    <row r="170" spans="2:16" s="372" customFormat="1" ht="20.100000000000001" customHeight="1" x14ac:dyDescent="0.25">
      <c r="B170" s="1324"/>
    </row>
    <row r="171" spans="2:16" s="372" customFormat="1" ht="20.100000000000001" customHeight="1" x14ac:dyDescent="0.25">
      <c r="B171" s="1319"/>
    </row>
    <row r="172" spans="2:16" s="372" customFormat="1" ht="20.100000000000001" customHeight="1" x14ac:dyDescent="0.25">
      <c r="B172" s="1319"/>
    </row>
    <row r="173" spans="2:16" s="372" customFormat="1" ht="20.100000000000001" customHeight="1" x14ac:dyDescent="0.25">
      <c r="B173" s="1319"/>
    </row>
    <row r="174" spans="2:16" s="372" customFormat="1" ht="20.100000000000001" customHeight="1" x14ac:dyDescent="0.25">
      <c r="B174" s="1319"/>
    </row>
    <row r="175" spans="2:16" s="372" customFormat="1" ht="20.100000000000001" customHeight="1" x14ac:dyDescent="0.25">
      <c r="B175" s="1319"/>
    </row>
    <row r="176" spans="2:16" s="372" customFormat="1" ht="20.100000000000001" customHeight="1" x14ac:dyDescent="0.25">
      <c r="B176" s="1297"/>
    </row>
    <row r="177" spans="2:16" s="372" customFormat="1" ht="20.100000000000001" customHeight="1" x14ac:dyDescent="0.25">
      <c r="B177" s="1324"/>
    </row>
    <row r="178" spans="2:16" s="372" customFormat="1" ht="20.100000000000001" customHeight="1" x14ac:dyDescent="0.25">
      <c r="B178" s="1317"/>
      <c r="C178" s="229"/>
      <c r="D178" s="229"/>
      <c r="E178" s="229"/>
      <c r="F178" s="229"/>
      <c r="G178" s="229"/>
      <c r="H178" s="229"/>
      <c r="I178" s="229"/>
      <c r="J178" s="229"/>
      <c r="K178" s="229"/>
      <c r="L178" s="229"/>
      <c r="M178" s="229"/>
      <c r="N178" s="229"/>
      <c r="O178" s="229"/>
      <c r="P178" s="229"/>
    </row>
    <row r="179" spans="2:16" s="372" customFormat="1" ht="20.100000000000001" customHeight="1" x14ac:dyDescent="0.25">
      <c r="B179" s="1319"/>
    </row>
    <row r="180" spans="2:16" s="372" customFormat="1" ht="20.100000000000001" customHeight="1" x14ac:dyDescent="0.25">
      <c r="B180" s="1318"/>
      <c r="C180" s="333"/>
    </row>
    <row r="181" spans="2:16" s="372" customFormat="1" ht="20.100000000000001" customHeight="1" x14ac:dyDescent="0.25">
      <c r="B181" s="1319"/>
    </row>
    <row r="182" spans="2:16" s="372" customFormat="1" ht="20.100000000000001" customHeight="1" x14ac:dyDescent="0.25">
      <c r="B182" s="1318"/>
    </row>
    <row r="183" spans="2:16" s="372" customFormat="1" ht="20.100000000000001" customHeight="1" x14ac:dyDescent="0.25">
      <c r="B183" s="1313"/>
    </row>
    <row r="184" spans="2:16" s="372" customFormat="1" ht="20.100000000000001" customHeight="1" x14ac:dyDescent="0.25">
      <c r="B184" s="1324"/>
    </row>
    <row r="185" spans="2:16" s="372" customFormat="1" ht="20.100000000000001" customHeight="1" x14ac:dyDescent="0.25">
      <c r="B185" s="1319"/>
    </row>
    <row r="186" spans="2:16" s="372" customFormat="1" ht="20.100000000000001" customHeight="1" x14ac:dyDescent="0.25">
      <c r="B186" s="1319"/>
    </row>
    <row r="187" spans="2:16" s="372" customFormat="1" ht="20.100000000000001" customHeight="1" x14ac:dyDescent="0.25">
      <c r="B187" s="1319"/>
    </row>
    <row r="188" spans="2:16" s="372" customFormat="1" ht="20.100000000000001" customHeight="1" x14ac:dyDescent="0.25">
      <c r="B188" s="1319"/>
    </row>
    <row r="189" spans="2:16" s="372" customFormat="1" ht="20.100000000000001" customHeight="1" x14ac:dyDescent="0.25">
      <c r="B189" s="1319"/>
    </row>
    <row r="190" spans="2:16" s="372" customFormat="1" ht="20.100000000000001" customHeight="1" x14ac:dyDescent="0.25">
      <c r="B190" s="1320"/>
      <c r="C190" s="229"/>
      <c r="D190" s="229"/>
      <c r="E190" s="229"/>
      <c r="F190" s="229"/>
      <c r="G190" s="229"/>
      <c r="H190" s="229"/>
      <c r="I190" s="229"/>
      <c r="J190" s="229"/>
      <c r="K190" s="229"/>
      <c r="L190" s="229"/>
      <c r="M190" s="229"/>
      <c r="N190" s="229"/>
      <c r="O190" s="229"/>
      <c r="P190" s="229"/>
    </row>
    <row r="191" spans="2:16" s="372" customFormat="1" ht="20.100000000000001" customHeight="1" x14ac:dyDescent="0.25">
      <c r="B191" s="1320"/>
    </row>
    <row r="192" spans="2:16" s="372" customFormat="1" ht="20.100000000000001" customHeight="1" x14ac:dyDescent="0.25">
      <c r="B192" s="1319"/>
    </row>
    <row r="193" spans="2:3" s="372" customFormat="1" ht="20.100000000000001" customHeight="1" x14ac:dyDescent="0.25">
      <c r="C193" s="1319"/>
    </row>
    <row r="194" spans="2:3" s="372" customFormat="1" ht="20.100000000000001" customHeight="1" x14ac:dyDescent="0.25">
      <c r="B194" s="1319"/>
    </row>
    <row r="195" spans="2:3" s="372" customFormat="1" ht="20.100000000000001" customHeight="1" x14ac:dyDescent="0.25">
      <c r="C195" s="1319"/>
    </row>
    <row r="196" spans="2:3" s="372" customFormat="1" ht="20.100000000000001" customHeight="1" x14ac:dyDescent="0.25">
      <c r="B196" s="1319"/>
    </row>
    <row r="197" spans="2:3" s="372" customFormat="1" ht="20.100000000000001" customHeight="1" x14ac:dyDescent="0.25">
      <c r="C197" s="1319"/>
    </row>
    <row r="198" spans="2:3" s="372" customFormat="1" ht="20.100000000000001" customHeight="1" x14ac:dyDescent="0.25"/>
    <row r="199" spans="2:3" s="372" customFormat="1" ht="20.100000000000001" customHeight="1" x14ac:dyDescent="0.25">
      <c r="B199" s="1324"/>
    </row>
    <row r="200" spans="2:3" s="372" customFormat="1" ht="20.100000000000001" customHeight="1" x14ac:dyDescent="0.25">
      <c r="C200" s="1319"/>
    </row>
    <row r="201" spans="2:3" s="372" customFormat="1" ht="20.100000000000001" customHeight="1" x14ac:dyDescent="0.25"/>
    <row r="202" spans="2:3" s="372" customFormat="1" ht="20.100000000000001" customHeight="1" x14ac:dyDescent="0.25">
      <c r="B202" s="1324"/>
    </row>
    <row r="203" spans="2:3" s="372" customFormat="1" ht="20.100000000000001" customHeight="1" x14ac:dyDescent="0.25">
      <c r="C203" s="1319"/>
    </row>
    <row r="204" spans="2:3" s="372" customFormat="1" ht="20.100000000000001" customHeight="1" x14ac:dyDescent="0.25">
      <c r="B204" s="1313"/>
    </row>
    <row r="205" spans="2:3" s="372" customFormat="1" ht="20.100000000000001" customHeight="1" x14ac:dyDescent="0.25">
      <c r="B205" s="1324"/>
    </row>
    <row r="206" spans="2:3" s="372" customFormat="1" ht="20.100000000000001" customHeight="1" x14ac:dyDescent="0.25">
      <c r="C206" s="1319"/>
    </row>
    <row r="207" spans="2:3" s="372" customFormat="1" ht="20.100000000000001" customHeight="1" x14ac:dyDescent="0.25"/>
    <row r="208" spans="2:3" s="372" customFormat="1" ht="20.100000000000001" customHeight="1" x14ac:dyDescent="0.25">
      <c r="B208" s="1321"/>
    </row>
    <row r="209" spans="2:5" s="372" customFormat="1" ht="20.100000000000001" customHeight="1" x14ac:dyDescent="0.25">
      <c r="B209" s="1339"/>
    </row>
    <row r="210" spans="2:5" s="372" customFormat="1" ht="20.100000000000001" customHeight="1" x14ac:dyDescent="0.25">
      <c r="B210" s="1339"/>
    </row>
    <row r="211" spans="2:5" s="372" customFormat="1" ht="20.100000000000001" customHeight="1" x14ac:dyDescent="0.25">
      <c r="B211" s="1319"/>
    </row>
    <row r="212" spans="2:5" s="372" customFormat="1" ht="20.100000000000001" customHeight="1" x14ac:dyDescent="0.25">
      <c r="B212" s="1319"/>
    </row>
    <row r="213" spans="2:5" s="372" customFormat="1" ht="20.100000000000001" customHeight="1" x14ac:dyDescent="0.25"/>
    <row r="214" spans="2:5" s="372" customFormat="1" ht="20.100000000000001" customHeight="1" x14ac:dyDescent="0.25">
      <c r="B214" s="1297"/>
    </row>
    <row r="215" spans="2:5" s="372" customFormat="1" ht="20.100000000000001" customHeight="1" x14ac:dyDescent="0.25">
      <c r="B215" s="1340"/>
      <c r="E215" s="1340"/>
    </row>
    <row r="216" spans="2:5" s="372" customFormat="1" ht="20.100000000000001" customHeight="1" x14ac:dyDescent="0.25">
      <c r="B216" s="1313"/>
      <c r="E216" s="1313"/>
    </row>
    <row r="217" spans="2:5" s="372" customFormat="1" ht="20.100000000000001" customHeight="1" x14ac:dyDescent="0.25">
      <c r="B217" s="1313"/>
      <c r="E217" s="1313"/>
    </row>
    <row r="218" spans="2:5" s="372" customFormat="1" ht="20.100000000000001" customHeight="1" x14ac:dyDescent="0.25">
      <c r="B218" s="1313"/>
      <c r="E218" s="1313"/>
    </row>
    <row r="219" spans="2:5" s="372" customFormat="1" ht="20.100000000000001" customHeight="1" x14ac:dyDescent="0.25">
      <c r="B219" s="1313"/>
      <c r="E219" s="1313"/>
    </row>
    <row r="220" spans="2:5" s="372" customFormat="1" ht="20.100000000000001" customHeight="1" x14ac:dyDescent="0.25">
      <c r="B220" s="1313"/>
      <c r="E220" s="1313"/>
    </row>
    <row r="221" spans="2:5" s="372" customFormat="1" ht="20.100000000000001" customHeight="1" x14ac:dyDescent="0.25">
      <c r="B221" s="1313"/>
      <c r="E221" s="1313"/>
    </row>
    <row r="222" spans="2:5" s="372" customFormat="1" ht="20.100000000000001" customHeight="1" x14ac:dyDescent="0.25">
      <c r="B222" s="1313"/>
      <c r="E222" s="1313"/>
    </row>
    <row r="223" spans="2:5" s="372" customFormat="1" ht="20.100000000000001" customHeight="1" x14ac:dyDescent="0.25">
      <c r="B223" s="1313"/>
      <c r="E223" s="1313"/>
    </row>
    <row r="224" spans="2:5" s="372" customFormat="1" ht="20.100000000000001" customHeight="1" x14ac:dyDescent="0.25">
      <c r="B224" s="1313"/>
      <c r="E224" s="1313"/>
    </row>
    <row r="225" spans="2:5" s="372" customFormat="1" ht="20.100000000000001" customHeight="1" x14ac:dyDescent="0.25">
      <c r="B225" s="1313"/>
      <c r="E225" s="1313"/>
    </row>
    <row r="226" spans="2:5" s="372" customFormat="1" ht="20.100000000000001" customHeight="1" x14ac:dyDescent="0.25">
      <c r="B226" s="1313"/>
      <c r="E226" s="1313"/>
    </row>
    <row r="227" spans="2:5" s="372" customFormat="1" ht="20.100000000000001" customHeight="1" x14ac:dyDescent="0.25">
      <c r="B227" s="1313"/>
      <c r="E227" s="1313"/>
    </row>
    <row r="228" spans="2:5" s="372" customFormat="1" ht="20.100000000000001" customHeight="1" x14ac:dyDescent="0.25">
      <c r="B228" s="1313"/>
      <c r="E228" s="1313"/>
    </row>
    <row r="229" spans="2:5" s="372" customFormat="1" ht="20.100000000000001" customHeight="1" x14ac:dyDescent="0.25">
      <c r="B229" s="1313"/>
      <c r="E229" s="1313"/>
    </row>
    <row r="230" spans="2:5" s="372" customFormat="1" ht="20.100000000000001" customHeight="1" x14ac:dyDescent="0.25">
      <c r="B230" s="1313"/>
      <c r="E230" s="1313"/>
    </row>
    <row r="231" spans="2:5" s="372" customFormat="1" ht="20.100000000000001" customHeight="1" x14ac:dyDescent="0.25"/>
    <row r="232" spans="2:5" s="372" customFormat="1" ht="20.100000000000001" customHeight="1" x14ac:dyDescent="0.25">
      <c r="B232" s="1313"/>
      <c r="E232" s="1313"/>
    </row>
    <row r="233" spans="2:5" s="372" customFormat="1" ht="20.100000000000001" customHeight="1" x14ac:dyDescent="0.25"/>
    <row r="234" spans="2:5" s="372" customFormat="1" ht="20.100000000000001" customHeight="1" x14ac:dyDescent="0.25">
      <c r="B234" s="1313"/>
      <c r="E234" s="1313"/>
    </row>
    <row r="235" spans="2:5" s="372" customFormat="1" ht="20.100000000000001" customHeight="1" x14ac:dyDescent="0.25"/>
    <row r="236" spans="2:5" s="372" customFormat="1" ht="20.100000000000001" customHeight="1" x14ac:dyDescent="0.25"/>
    <row r="237" spans="2:5" s="372" customFormat="1" ht="20.100000000000001" customHeight="1" x14ac:dyDescent="0.25"/>
    <row r="238" spans="2:5" s="372" customFormat="1" ht="20.100000000000001" customHeight="1" x14ac:dyDescent="0.25"/>
    <row r="239" spans="2:5" s="372" customFormat="1" ht="20.100000000000001" customHeight="1" x14ac:dyDescent="0.25"/>
    <row r="240" spans="2:5" s="372" customFormat="1" ht="20.100000000000001" customHeight="1" x14ac:dyDescent="0.25"/>
    <row r="241" s="372" customFormat="1" ht="20.100000000000001" customHeight="1" x14ac:dyDescent="0.25"/>
    <row r="242" s="372" customFormat="1" ht="20.100000000000001" customHeight="1" x14ac:dyDescent="0.25"/>
    <row r="243" s="372" customFormat="1" ht="20.100000000000001" customHeight="1" x14ac:dyDescent="0.25"/>
    <row r="244" s="372" customFormat="1" ht="20.100000000000001" customHeight="1" x14ac:dyDescent="0.25"/>
    <row r="245" s="372" customFormat="1" ht="20.100000000000001" customHeight="1" x14ac:dyDescent="0.25"/>
    <row r="246" s="372" customFormat="1" ht="20.100000000000001" customHeight="1" x14ac:dyDescent="0.25"/>
    <row r="247" s="372" customFormat="1" ht="20.100000000000001" customHeight="1" x14ac:dyDescent="0.25"/>
    <row r="248" s="372" customFormat="1" ht="20.100000000000001" customHeight="1" x14ac:dyDescent="0.25"/>
    <row r="249" s="372" customFormat="1" ht="20.100000000000001" customHeight="1" x14ac:dyDescent="0.25"/>
    <row r="250" s="372" customFormat="1" ht="20.100000000000001" customHeight="1" x14ac:dyDescent="0.25"/>
    <row r="251" s="372" customFormat="1" ht="20.100000000000001" customHeight="1" x14ac:dyDescent="0.25"/>
    <row r="252" s="372" customFormat="1" ht="20.100000000000001" customHeight="1" x14ac:dyDescent="0.25"/>
    <row r="253" s="372" customFormat="1" ht="20.100000000000001" customHeight="1" x14ac:dyDescent="0.25"/>
    <row r="254" s="372" customFormat="1" ht="20.100000000000001" customHeight="1" x14ac:dyDescent="0.25"/>
    <row r="255" s="372" customFormat="1" ht="20.100000000000001" customHeight="1" x14ac:dyDescent="0.25"/>
    <row r="256" s="372" customFormat="1" ht="20.100000000000001" customHeight="1" x14ac:dyDescent="0.25"/>
    <row r="257" s="372" customFormat="1" ht="20.100000000000001" customHeight="1" x14ac:dyDescent="0.25"/>
    <row r="258" s="372" customFormat="1" ht="20.100000000000001" customHeight="1" x14ac:dyDescent="0.25"/>
    <row r="259" s="372" customFormat="1" ht="20.100000000000001" customHeight="1" x14ac:dyDescent="0.25"/>
    <row r="260" s="372" customFormat="1" ht="20.100000000000001" customHeight="1" x14ac:dyDescent="0.25"/>
    <row r="261" s="372" customFormat="1" ht="20.100000000000001" customHeight="1" x14ac:dyDescent="0.25"/>
    <row r="262" s="372" customFormat="1" ht="20.100000000000001" customHeight="1" x14ac:dyDescent="0.25"/>
    <row r="263" s="372" customFormat="1" ht="20.100000000000001" customHeight="1" x14ac:dyDescent="0.25"/>
    <row r="264" s="372" customFormat="1" ht="20.100000000000001" customHeight="1" x14ac:dyDescent="0.25"/>
    <row r="265" s="372" customFormat="1" ht="20.100000000000001" customHeight="1" x14ac:dyDescent="0.25"/>
    <row r="266" s="372" customFormat="1" ht="20.100000000000001" customHeight="1" x14ac:dyDescent="0.25"/>
    <row r="267" s="372" customFormat="1" ht="20.100000000000001" customHeight="1" x14ac:dyDescent="0.25"/>
    <row r="268" s="372" customFormat="1" ht="20.100000000000001" customHeight="1" x14ac:dyDescent="0.25"/>
    <row r="269" s="372" customFormat="1" ht="20.100000000000001" customHeight="1" x14ac:dyDescent="0.25"/>
    <row r="270" s="372" customFormat="1" ht="20.100000000000001" customHeight="1" x14ac:dyDescent="0.25"/>
    <row r="271" s="372" customFormat="1" ht="20.100000000000001" customHeight="1" x14ac:dyDescent="0.25"/>
    <row r="272" s="372" customFormat="1" ht="20.100000000000001" customHeight="1" x14ac:dyDescent="0.25"/>
    <row r="273" s="372" customFormat="1" ht="20.100000000000001" customHeight="1" x14ac:dyDescent="0.25"/>
    <row r="274" s="372" customFormat="1" ht="20.100000000000001" customHeight="1" x14ac:dyDescent="0.25"/>
    <row r="275" s="372" customFormat="1" ht="20.100000000000001" customHeight="1" x14ac:dyDescent="0.25"/>
    <row r="276" s="372" customFormat="1" ht="20.100000000000001" customHeight="1" x14ac:dyDescent="0.25"/>
    <row r="277" s="372" customFormat="1" ht="20.100000000000001" customHeight="1" x14ac:dyDescent="0.25"/>
    <row r="278" s="372" customFormat="1" ht="20.100000000000001" customHeight="1" x14ac:dyDescent="0.25"/>
    <row r="279" s="372" customFormat="1" ht="20.100000000000001" customHeight="1" x14ac:dyDescent="0.25"/>
    <row r="280" s="372" customFormat="1" ht="20.100000000000001" customHeight="1" x14ac:dyDescent="0.25"/>
    <row r="281" s="372" customFormat="1" ht="20.100000000000001" customHeight="1" x14ac:dyDescent="0.25"/>
    <row r="282" s="372" customFormat="1" ht="20.100000000000001" customHeight="1" x14ac:dyDescent="0.25"/>
    <row r="283" s="372" customFormat="1" ht="20.100000000000001" customHeight="1" x14ac:dyDescent="0.25"/>
    <row r="284" s="372" customFormat="1" ht="20.100000000000001" customHeight="1" x14ac:dyDescent="0.25"/>
    <row r="285" s="372" customFormat="1" ht="20.100000000000001" customHeight="1" x14ac:dyDescent="0.25"/>
    <row r="286" s="372" customFormat="1" ht="20.100000000000001" customHeight="1" x14ac:dyDescent="0.25"/>
    <row r="287" s="372" customFormat="1" ht="20.100000000000001" customHeight="1" x14ac:dyDescent="0.25"/>
    <row r="288" s="372" customFormat="1" ht="20.100000000000001" customHeight="1" x14ac:dyDescent="0.25"/>
    <row r="289" s="372" customFormat="1" ht="20.100000000000001" customHeight="1" x14ac:dyDescent="0.25"/>
    <row r="290" s="372" customFormat="1" ht="20.100000000000001" customHeight="1" x14ac:dyDescent="0.25"/>
    <row r="291" s="372" customFormat="1" ht="20.100000000000001" customHeight="1" x14ac:dyDescent="0.25"/>
    <row r="292" s="372" customFormat="1" ht="20.100000000000001" customHeight="1" x14ac:dyDescent="0.25"/>
    <row r="293" s="372" customFormat="1" ht="20.100000000000001" customHeight="1" x14ac:dyDescent="0.25"/>
    <row r="294" s="372" customFormat="1" ht="20.100000000000001" customHeight="1" x14ac:dyDescent="0.25"/>
    <row r="295" s="372" customFormat="1" ht="20.100000000000001" customHeight="1" x14ac:dyDescent="0.25"/>
    <row r="296" s="372" customFormat="1" ht="20.100000000000001" customHeight="1" x14ac:dyDescent="0.25"/>
    <row r="297" s="372" customFormat="1" ht="20.100000000000001" customHeight="1" x14ac:dyDescent="0.25"/>
    <row r="298" s="372" customFormat="1" ht="20.100000000000001" customHeight="1" x14ac:dyDescent="0.25"/>
    <row r="299" s="372" customFormat="1" ht="20.100000000000001" customHeight="1" x14ac:dyDescent="0.25"/>
    <row r="300" s="372" customFormat="1" ht="20.100000000000001" customHeight="1" x14ac:dyDescent="0.25"/>
    <row r="301" s="372" customFormat="1" ht="20.100000000000001" customHeight="1" x14ac:dyDescent="0.25"/>
    <row r="302" s="372" customFormat="1" ht="20.100000000000001" customHeight="1" x14ac:dyDescent="0.25"/>
    <row r="303" s="372" customFormat="1" ht="20.100000000000001" customHeight="1" x14ac:dyDescent="0.25"/>
    <row r="304" s="372" customFormat="1" ht="20.100000000000001" customHeight="1" x14ac:dyDescent="0.25"/>
    <row r="305" s="372" customFormat="1" ht="20.100000000000001" customHeight="1" x14ac:dyDescent="0.25"/>
    <row r="306" s="372" customFormat="1" ht="20.100000000000001" customHeight="1" x14ac:dyDescent="0.25"/>
    <row r="307" s="372" customFormat="1" ht="20.100000000000001" customHeight="1" x14ac:dyDescent="0.25"/>
    <row r="308" s="372" customFormat="1" ht="20.100000000000001" customHeight="1" x14ac:dyDescent="0.25"/>
    <row r="309" s="372" customFormat="1" ht="20.100000000000001" customHeight="1" x14ac:dyDescent="0.25"/>
    <row r="310" s="372" customFormat="1" ht="20.100000000000001" customHeight="1" x14ac:dyDescent="0.25"/>
    <row r="311" s="372" customFormat="1" ht="20.100000000000001" customHeight="1" x14ac:dyDescent="0.25"/>
    <row r="312" s="372" customFormat="1" ht="20.100000000000001" customHeight="1" x14ac:dyDescent="0.25"/>
    <row r="313" s="372" customFormat="1" ht="20.100000000000001" customHeight="1" x14ac:dyDescent="0.25"/>
    <row r="314" s="372" customFormat="1" ht="20.100000000000001" customHeight="1" x14ac:dyDescent="0.25"/>
    <row r="315" s="372" customFormat="1" ht="20.100000000000001" customHeight="1" x14ac:dyDescent="0.25"/>
    <row r="316" s="372" customFormat="1" ht="20.100000000000001" customHeight="1" x14ac:dyDescent="0.25"/>
    <row r="317" s="372" customFormat="1" ht="20.100000000000001" customHeight="1" x14ac:dyDescent="0.25"/>
    <row r="318" s="372" customFormat="1" ht="20.100000000000001" customHeight="1" x14ac:dyDescent="0.25"/>
    <row r="319" s="372" customFormat="1" ht="20.100000000000001" customHeight="1" x14ac:dyDescent="0.25"/>
    <row r="320" s="372" customFormat="1" ht="20.100000000000001" customHeight="1" x14ac:dyDescent="0.25"/>
    <row r="321" s="372" customFormat="1" ht="20.100000000000001" customHeight="1" x14ac:dyDescent="0.25"/>
    <row r="322" s="372" customFormat="1" ht="20.100000000000001" customHeight="1" x14ac:dyDescent="0.25"/>
    <row r="323" s="372" customFormat="1" ht="20.100000000000001" customHeight="1" x14ac:dyDescent="0.25"/>
    <row r="324" s="372" customFormat="1" ht="20.100000000000001" customHeight="1" x14ac:dyDescent="0.25"/>
    <row r="325" s="372" customFormat="1" ht="20.100000000000001" customHeight="1" x14ac:dyDescent="0.25"/>
    <row r="326" s="372" customFormat="1" ht="20.100000000000001" customHeight="1" x14ac:dyDescent="0.25"/>
    <row r="327" s="372" customFormat="1" ht="20.100000000000001" customHeight="1" x14ac:dyDescent="0.25"/>
    <row r="328" s="372" customFormat="1" ht="20.100000000000001" customHeight="1" x14ac:dyDescent="0.25"/>
    <row r="329" s="372" customFormat="1" ht="20.100000000000001" customHeight="1" x14ac:dyDescent="0.25"/>
    <row r="330" s="372" customFormat="1" ht="20.100000000000001" customHeight="1" x14ac:dyDescent="0.25"/>
    <row r="331" s="372" customFormat="1" ht="20.100000000000001" customHeight="1" x14ac:dyDescent="0.25"/>
    <row r="332" s="372" customFormat="1" ht="20.100000000000001" customHeight="1" x14ac:dyDescent="0.25"/>
    <row r="333" s="372" customFormat="1" ht="20.100000000000001" customHeight="1" x14ac:dyDescent="0.25"/>
    <row r="334" s="372" customFormat="1" ht="20.100000000000001" customHeight="1" x14ac:dyDescent="0.25"/>
    <row r="335" s="372" customFormat="1" ht="20.100000000000001" customHeight="1" x14ac:dyDescent="0.25"/>
    <row r="336" s="372" customFormat="1" ht="20.100000000000001" customHeight="1" x14ac:dyDescent="0.25"/>
    <row r="337" s="372" customFormat="1" ht="20.100000000000001" customHeight="1" x14ac:dyDescent="0.25"/>
    <row r="338" s="372" customFormat="1" ht="20.100000000000001" customHeight="1" x14ac:dyDescent="0.25"/>
    <row r="339" s="372" customFormat="1" ht="20.100000000000001" customHeight="1" x14ac:dyDescent="0.25"/>
    <row r="340" s="372" customFormat="1" ht="20.100000000000001" customHeight="1" x14ac:dyDescent="0.25"/>
    <row r="341" s="372" customFormat="1" ht="20.100000000000001" customHeight="1" x14ac:dyDescent="0.25"/>
    <row r="342" s="372" customFormat="1" ht="20.100000000000001" customHeight="1" x14ac:dyDescent="0.25"/>
    <row r="343" s="372" customFormat="1" ht="20.100000000000001" customHeight="1" x14ac:dyDescent="0.25"/>
    <row r="344" s="372" customFormat="1" ht="20.100000000000001" customHeight="1" x14ac:dyDescent="0.25"/>
    <row r="345" s="372" customFormat="1" ht="20.100000000000001" customHeight="1" x14ac:dyDescent="0.25"/>
    <row r="346" s="372" customFormat="1" ht="20.100000000000001" customHeight="1" x14ac:dyDescent="0.25"/>
    <row r="347" s="372" customFormat="1" ht="20.100000000000001" customHeight="1" x14ac:dyDescent="0.25"/>
    <row r="348" s="372" customFormat="1" ht="20.100000000000001" customHeight="1" x14ac:dyDescent="0.25"/>
    <row r="349" s="372" customFormat="1" ht="20.100000000000001" customHeight="1" x14ac:dyDescent="0.25"/>
    <row r="350" s="372" customFormat="1" ht="20.100000000000001" customHeight="1" x14ac:dyDescent="0.25"/>
    <row r="351" s="372" customFormat="1" ht="20.100000000000001" customHeight="1" x14ac:dyDescent="0.25"/>
    <row r="352" s="372" customFormat="1" ht="20.100000000000001" customHeight="1" x14ac:dyDescent="0.25"/>
    <row r="353" s="372" customFormat="1" ht="20.100000000000001" customHeight="1" x14ac:dyDescent="0.25"/>
    <row r="354" s="372" customFormat="1" ht="20.100000000000001" customHeight="1" x14ac:dyDescent="0.25"/>
    <row r="355" s="372" customFormat="1" ht="20.100000000000001" customHeight="1" x14ac:dyDescent="0.25"/>
    <row r="356" s="372" customFormat="1" ht="20.100000000000001" customHeight="1" x14ac:dyDescent="0.25"/>
    <row r="357" s="372" customFormat="1" ht="20.100000000000001" customHeight="1" x14ac:dyDescent="0.25"/>
    <row r="358" s="372" customFormat="1" ht="20.100000000000001" customHeight="1" x14ac:dyDescent="0.25"/>
    <row r="359" s="372" customFormat="1" ht="20.100000000000001" customHeight="1" x14ac:dyDescent="0.25"/>
    <row r="360" s="372" customFormat="1" ht="20.100000000000001" customHeight="1" x14ac:dyDescent="0.25"/>
    <row r="361" s="372" customFormat="1" ht="20.100000000000001" customHeight="1" x14ac:dyDescent="0.25"/>
    <row r="362" s="372" customFormat="1" ht="20.100000000000001" customHeight="1" x14ac:dyDescent="0.25"/>
    <row r="363" s="372" customFormat="1" ht="20.100000000000001" customHeight="1" x14ac:dyDescent="0.25"/>
    <row r="364" s="372" customFormat="1" ht="20.100000000000001" customHeight="1" x14ac:dyDescent="0.25"/>
    <row r="365" s="372" customFormat="1" ht="20.100000000000001" customHeight="1" x14ac:dyDescent="0.25"/>
    <row r="366" s="372" customFormat="1" ht="20.100000000000001" customHeight="1" x14ac:dyDescent="0.25"/>
    <row r="367" s="372" customFormat="1" ht="20.100000000000001" customHeight="1" x14ac:dyDescent="0.25"/>
    <row r="368" s="372" customFormat="1" ht="20.100000000000001" customHeight="1" x14ac:dyDescent="0.25"/>
    <row r="369" s="372" customFormat="1" ht="20.100000000000001" customHeight="1" x14ac:dyDescent="0.25"/>
    <row r="370" s="372" customFormat="1" ht="20.100000000000001" customHeight="1" x14ac:dyDescent="0.25"/>
    <row r="371" s="372" customFormat="1" ht="20.100000000000001" customHeight="1" x14ac:dyDescent="0.25"/>
    <row r="372" s="372" customFormat="1" ht="20.100000000000001" customHeight="1" x14ac:dyDescent="0.25"/>
    <row r="373" s="372" customFormat="1" ht="20.100000000000001" customHeight="1" x14ac:dyDescent="0.25"/>
    <row r="374" s="372" customFormat="1" ht="20.100000000000001" customHeight="1" x14ac:dyDescent="0.25"/>
    <row r="375" s="372" customFormat="1" ht="20.100000000000001" customHeight="1" x14ac:dyDescent="0.25"/>
    <row r="376" s="372" customFormat="1" ht="20.100000000000001" customHeight="1" x14ac:dyDescent="0.25"/>
    <row r="377" s="372" customFormat="1" ht="20.100000000000001" customHeight="1" x14ac:dyDescent="0.25"/>
    <row r="378" s="372" customFormat="1" ht="20.100000000000001" customHeight="1" x14ac:dyDescent="0.25"/>
    <row r="379" s="372" customFormat="1" ht="20.100000000000001" customHeight="1" x14ac:dyDescent="0.25"/>
    <row r="380" s="372" customFormat="1" ht="20.100000000000001" customHeight="1" x14ac:dyDescent="0.25"/>
    <row r="381" s="372" customFormat="1" ht="20.100000000000001" customHeight="1" x14ac:dyDescent="0.25"/>
    <row r="382" s="372" customFormat="1" ht="20.100000000000001" customHeight="1" x14ac:dyDescent="0.25"/>
    <row r="383" s="372" customFormat="1" ht="20.100000000000001" customHeight="1" x14ac:dyDescent="0.25"/>
    <row r="384" s="372" customFormat="1" ht="20.100000000000001" customHeight="1" x14ac:dyDescent="0.25"/>
    <row r="385" s="372" customFormat="1" ht="20.100000000000001" customHeight="1" x14ac:dyDescent="0.25"/>
    <row r="386" s="372" customFormat="1" ht="20.100000000000001" customHeight="1" x14ac:dyDescent="0.25"/>
    <row r="387" s="372" customFormat="1" ht="20.100000000000001" customHeight="1" x14ac:dyDescent="0.25"/>
    <row r="388" s="372" customFormat="1" ht="20.100000000000001" customHeight="1" x14ac:dyDescent="0.25"/>
    <row r="389" s="372" customFormat="1" ht="20.100000000000001" customHeight="1" x14ac:dyDescent="0.25"/>
    <row r="390" s="372" customFormat="1" ht="20.100000000000001" customHeight="1" x14ac:dyDescent="0.25"/>
    <row r="391" s="372" customFormat="1" ht="20.100000000000001" customHeight="1" x14ac:dyDescent="0.25"/>
    <row r="392" s="372" customFormat="1" ht="20.100000000000001" customHeight="1" x14ac:dyDescent="0.25"/>
    <row r="393" s="372" customFormat="1" ht="20.100000000000001" customHeight="1" x14ac:dyDescent="0.25"/>
    <row r="394" s="372" customFormat="1" ht="20.100000000000001" customHeight="1" x14ac:dyDescent="0.25"/>
    <row r="395" s="372" customFormat="1" ht="20.100000000000001" customHeight="1" x14ac:dyDescent="0.25"/>
    <row r="396" s="372" customFormat="1" ht="20.100000000000001" customHeight="1" x14ac:dyDescent="0.25"/>
    <row r="397" s="372" customFormat="1" ht="20.100000000000001" customHeight="1" x14ac:dyDescent="0.25"/>
    <row r="398" s="372" customFormat="1" ht="20.100000000000001" customHeight="1" x14ac:dyDescent="0.25"/>
    <row r="399" s="372" customFormat="1" ht="20.100000000000001" customHeight="1" x14ac:dyDescent="0.25"/>
    <row r="400" s="372" customFormat="1" ht="20.100000000000001" customHeight="1" x14ac:dyDescent="0.25"/>
    <row r="401" s="372" customFormat="1" ht="20.100000000000001" customHeight="1" x14ac:dyDescent="0.25"/>
    <row r="402" s="372" customFormat="1" ht="20.100000000000001" customHeight="1" x14ac:dyDescent="0.25"/>
    <row r="403" s="372" customFormat="1" ht="20.100000000000001" customHeight="1" x14ac:dyDescent="0.25"/>
    <row r="404" s="372" customFormat="1" ht="20.100000000000001" customHeight="1" x14ac:dyDescent="0.25"/>
    <row r="405" s="372" customFormat="1" ht="20.100000000000001" customHeight="1" x14ac:dyDescent="0.25"/>
    <row r="406" s="372" customFormat="1" ht="20.100000000000001" customHeight="1" x14ac:dyDescent="0.25"/>
    <row r="407" s="372" customFormat="1" ht="20.100000000000001" customHeight="1" x14ac:dyDescent="0.25"/>
    <row r="408" s="372" customFormat="1" ht="20.100000000000001" customHeight="1" x14ac:dyDescent="0.25"/>
    <row r="409" s="372" customFormat="1" ht="20.100000000000001" customHeight="1" x14ac:dyDescent="0.25"/>
    <row r="410" s="372" customFormat="1" ht="20.100000000000001" customHeight="1" x14ac:dyDescent="0.25"/>
    <row r="411" s="372" customFormat="1" ht="20.100000000000001" customHeight="1" x14ac:dyDescent="0.25"/>
    <row r="412" s="372" customFormat="1" ht="20.100000000000001" customHeight="1" x14ac:dyDescent="0.25"/>
    <row r="413" s="372" customFormat="1" ht="20.100000000000001" customHeight="1" x14ac:dyDescent="0.25"/>
    <row r="414" s="372" customFormat="1" ht="20.100000000000001" customHeight="1" x14ac:dyDescent="0.25"/>
    <row r="415" s="372" customFormat="1" ht="20.100000000000001" customHeight="1" x14ac:dyDescent="0.25"/>
    <row r="416" s="372" customFormat="1" ht="20.100000000000001" customHeight="1" x14ac:dyDescent="0.25"/>
    <row r="417" s="372" customFormat="1" ht="20.100000000000001" customHeight="1" x14ac:dyDescent="0.25"/>
    <row r="418" s="372" customFormat="1" ht="20.100000000000001" customHeight="1" x14ac:dyDescent="0.25"/>
    <row r="419" s="372" customFormat="1" ht="20.100000000000001" customHeight="1" x14ac:dyDescent="0.25"/>
    <row r="420" s="372" customFormat="1" ht="20.100000000000001" customHeight="1" x14ac:dyDescent="0.25"/>
    <row r="421" s="372" customFormat="1" ht="20.100000000000001" customHeight="1" x14ac:dyDescent="0.25"/>
    <row r="422" s="372" customFormat="1" ht="20.100000000000001" customHeight="1" x14ac:dyDescent="0.25"/>
    <row r="423" s="372" customFormat="1" ht="20.100000000000001" customHeight="1" x14ac:dyDescent="0.25"/>
    <row r="424" s="372" customFormat="1" ht="20.100000000000001" customHeight="1" x14ac:dyDescent="0.25"/>
    <row r="425" s="372" customFormat="1" ht="20.100000000000001" customHeight="1" x14ac:dyDescent="0.25"/>
    <row r="426" s="372" customFormat="1" ht="20.100000000000001" customHeight="1" x14ac:dyDescent="0.25"/>
    <row r="427" s="372" customFormat="1" ht="20.100000000000001" customHeight="1" x14ac:dyDescent="0.25"/>
    <row r="428" s="372" customFormat="1" ht="20.100000000000001" customHeight="1" x14ac:dyDescent="0.25"/>
    <row r="429" s="372" customFormat="1" ht="20.100000000000001" customHeight="1" x14ac:dyDescent="0.25"/>
    <row r="430" s="372" customFormat="1" ht="20.100000000000001" customHeight="1" x14ac:dyDescent="0.25"/>
    <row r="431" s="372" customFormat="1" ht="20.100000000000001" customHeight="1" x14ac:dyDescent="0.25"/>
    <row r="432" s="372" customFormat="1" ht="20.100000000000001" customHeight="1" x14ac:dyDescent="0.25"/>
    <row r="433" s="372" customFormat="1" ht="20.100000000000001" customHeight="1" x14ac:dyDescent="0.25"/>
    <row r="434" s="372" customFormat="1" ht="20.100000000000001" customHeight="1" x14ac:dyDescent="0.25"/>
    <row r="435" s="372" customFormat="1" ht="20.100000000000001" customHeight="1" x14ac:dyDescent="0.25"/>
    <row r="436" s="372" customFormat="1" ht="20.100000000000001" customHeight="1" x14ac:dyDescent="0.25"/>
    <row r="437" s="372" customFormat="1" ht="20.100000000000001" customHeight="1" x14ac:dyDescent="0.25"/>
    <row r="438" s="372" customFormat="1" ht="20.100000000000001" customHeight="1" x14ac:dyDescent="0.25"/>
    <row r="439" s="372" customFormat="1" ht="20.100000000000001" customHeight="1" x14ac:dyDescent="0.25"/>
    <row r="440" s="372" customFormat="1" ht="20.100000000000001" customHeight="1" x14ac:dyDescent="0.25"/>
    <row r="441" s="372" customFormat="1" ht="20.100000000000001" customHeight="1" x14ac:dyDescent="0.25"/>
    <row r="442" s="372" customFormat="1" ht="20.100000000000001" customHeight="1" x14ac:dyDescent="0.25"/>
    <row r="443" s="372" customFormat="1" ht="20.100000000000001" customHeight="1" x14ac:dyDescent="0.25"/>
    <row r="444" s="372" customFormat="1" ht="20.100000000000001" customHeight="1" x14ac:dyDescent="0.25"/>
    <row r="445" s="372" customFormat="1" ht="20.100000000000001" customHeight="1" x14ac:dyDescent="0.25"/>
    <row r="446" s="372" customFormat="1" ht="20.100000000000001" customHeight="1" x14ac:dyDescent="0.25"/>
    <row r="447" s="372" customFormat="1" ht="20.100000000000001" customHeight="1" x14ac:dyDescent="0.25"/>
    <row r="448" s="372" customFormat="1" ht="20.100000000000001" customHeight="1" x14ac:dyDescent="0.25"/>
    <row r="449" s="372" customFormat="1" ht="20.100000000000001" customHeight="1" x14ac:dyDescent="0.25"/>
    <row r="450" s="372" customFormat="1" ht="20.100000000000001" customHeight="1" x14ac:dyDescent="0.25"/>
    <row r="451" s="372" customFormat="1" ht="20.100000000000001" customHeight="1" x14ac:dyDescent="0.25"/>
    <row r="452" s="372" customFormat="1" ht="20.100000000000001" customHeight="1" x14ac:dyDescent="0.25"/>
    <row r="453" s="372" customFormat="1" ht="20.100000000000001" customHeight="1" x14ac:dyDescent="0.25"/>
    <row r="454" s="372" customFormat="1" ht="20.100000000000001" customHeight="1" x14ac:dyDescent="0.25"/>
    <row r="455" s="372" customFormat="1" ht="20.100000000000001" customHeight="1" x14ac:dyDescent="0.25"/>
    <row r="456" s="372" customFormat="1" ht="20.100000000000001" customHeight="1" x14ac:dyDescent="0.25"/>
    <row r="457" s="372" customFormat="1" ht="20.100000000000001" customHeight="1" x14ac:dyDescent="0.25"/>
    <row r="458" s="372" customFormat="1" ht="20.100000000000001" customHeight="1" x14ac:dyDescent="0.25"/>
    <row r="459" s="372" customFormat="1" ht="20.100000000000001" customHeight="1" x14ac:dyDescent="0.25"/>
    <row r="460" s="372" customFormat="1" ht="20.100000000000001" customHeight="1" x14ac:dyDescent="0.25"/>
    <row r="461" s="372" customFormat="1" ht="20.100000000000001" customHeight="1" x14ac:dyDescent="0.25"/>
    <row r="462" s="372" customFormat="1" ht="20.100000000000001" customHeight="1" x14ac:dyDescent="0.25"/>
    <row r="463" s="372" customFormat="1" ht="20.100000000000001" customHeight="1" x14ac:dyDescent="0.25"/>
    <row r="464" s="372" customFormat="1" ht="20.100000000000001" customHeight="1" x14ac:dyDescent="0.25"/>
    <row r="465" s="372" customFormat="1" ht="20.100000000000001" customHeight="1" x14ac:dyDescent="0.25"/>
    <row r="466" s="372" customFormat="1" ht="20.100000000000001" customHeight="1" x14ac:dyDescent="0.25"/>
    <row r="467" s="372" customFormat="1" ht="20.100000000000001" customHeight="1" x14ac:dyDescent="0.25"/>
    <row r="468" s="372" customFormat="1" ht="20.100000000000001" customHeight="1" x14ac:dyDescent="0.25"/>
    <row r="469" s="372" customFormat="1" ht="20.100000000000001" customHeight="1" x14ac:dyDescent="0.25"/>
    <row r="470" s="372" customFormat="1" ht="20.100000000000001" customHeight="1" x14ac:dyDescent="0.25"/>
    <row r="471" s="372" customFormat="1" ht="20.100000000000001" customHeight="1" x14ac:dyDescent="0.25"/>
    <row r="472" s="372" customFormat="1" ht="20.100000000000001" customHeight="1" x14ac:dyDescent="0.25"/>
    <row r="473" s="372" customFormat="1" ht="20.100000000000001" customHeight="1" x14ac:dyDescent="0.25"/>
    <row r="474" s="372" customFormat="1" ht="20.100000000000001" customHeight="1" x14ac:dyDescent="0.25"/>
    <row r="475" s="372" customFormat="1" ht="20.100000000000001" customHeight="1" x14ac:dyDescent="0.25"/>
    <row r="476" s="372" customFormat="1" ht="20.100000000000001" customHeight="1" x14ac:dyDescent="0.25"/>
    <row r="477" s="372" customFormat="1" ht="20.100000000000001" customHeight="1" x14ac:dyDescent="0.25"/>
    <row r="478" s="372" customFormat="1" ht="20.100000000000001" customHeight="1" x14ac:dyDescent="0.25"/>
    <row r="479" ht="20.100000000000001" customHeight="1" x14ac:dyDescent="0.25"/>
    <row r="480" ht="20.100000000000001" customHeight="1" x14ac:dyDescent="0.25"/>
    <row r="481" ht="20.100000000000001" customHeight="1" x14ac:dyDescent="0.25"/>
    <row r="482" ht="20.100000000000001" customHeight="1" x14ac:dyDescent="0.25"/>
    <row r="483" ht="20.100000000000001" customHeight="1" x14ac:dyDescent="0.25"/>
    <row r="484" ht="20.100000000000001" customHeight="1" x14ac:dyDescent="0.25"/>
    <row r="485" ht="20.100000000000001" customHeight="1" x14ac:dyDescent="0.25"/>
    <row r="486" ht="20.100000000000001" customHeight="1" x14ac:dyDescent="0.25"/>
    <row r="487" ht="20.100000000000001" customHeight="1" x14ac:dyDescent="0.25"/>
    <row r="488" ht="20.100000000000001" customHeight="1" x14ac:dyDescent="0.25"/>
    <row r="489" ht="20.100000000000001" customHeight="1" x14ac:dyDescent="0.25"/>
    <row r="490" ht="20.100000000000001" customHeight="1" x14ac:dyDescent="0.25"/>
    <row r="491" ht="20.100000000000001" customHeight="1" x14ac:dyDescent="0.25"/>
    <row r="492" ht="20.100000000000001" customHeight="1" x14ac:dyDescent="0.25"/>
    <row r="493" ht="20.100000000000001" customHeight="1" x14ac:dyDescent="0.25"/>
    <row r="494" ht="20.100000000000001" customHeight="1" x14ac:dyDescent="0.25"/>
    <row r="495" ht="20.100000000000001" customHeight="1" x14ac:dyDescent="0.25"/>
    <row r="496" ht="20.100000000000001" customHeight="1" x14ac:dyDescent="0.25"/>
    <row r="497" ht="20.100000000000001" customHeight="1" x14ac:dyDescent="0.25"/>
    <row r="498" ht="20.100000000000001" customHeight="1" x14ac:dyDescent="0.25"/>
    <row r="499" ht="20.100000000000001" customHeight="1" x14ac:dyDescent="0.25"/>
    <row r="500" ht="20.100000000000001" customHeight="1" x14ac:dyDescent="0.25"/>
    <row r="501" ht="20.100000000000001" customHeight="1" x14ac:dyDescent="0.25"/>
    <row r="502" ht="20.100000000000001" customHeight="1" x14ac:dyDescent="0.25"/>
    <row r="503" ht="20.100000000000001" customHeight="1" x14ac:dyDescent="0.25"/>
    <row r="504" ht="20.100000000000001" customHeight="1" x14ac:dyDescent="0.25"/>
    <row r="505" ht="20.100000000000001" customHeight="1" x14ac:dyDescent="0.25"/>
    <row r="506" ht="20.100000000000001" customHeight="1" x14ac:dyDescent="0.25"/>
    <row r="507" ht="20.100000000000001" customHeight="1" x14ac:dyDescent="0.25"/>
    <row r="508" ht="20.100000000000001" customHeight="1" x14ac:dyDescent="0.25"/>
    <row r="509" ht="20.100000000000001" customHeight="1" x14ac:dyDescent="0.25"/>
    <row r="510" ht="20.100000000000001" customHeight="1" x14ac:dyDescent="0.25"/>
    <row r="511" ht="20.100000000000001" customHeight="1" x14ac:dyDescent="0.25"/>
    <row r="512" ht="20.100000000000001" customHeight="1" x14ac:dyDescent="0.25"/>
    <row r="513" ht="20.100000000000001" customHeight="1" x14ac:dyDescent="0.25"/>
    <row r="514" ht="20.100000000000001" customHeight="1" x14ac:dyDescent="0.25"/>
    <row r="515" ht="20.100000000000001" customHeight="1" x14ac:dyDescent="0.25"/>
    <row r="516" ht="20.100000000000001" customHeight="1" x14ac:dyDescent="0.25"/>
    <row r="517" ht="20.100000000000001" customHeight="1" x14ac:dyDescent="0.25"/>
    <row r="518" ht="20.100000000000001" customHeight="1" x14ac:dyDescent="0.25"/>
    <row r="519" ht="20.100000000000001" customHeight="1" x14ac:dyDescent="0.25"/>
    <row r="520" ht="20.100000000000001" customHeight="1" x14ac:dyDescent="0.25"/>
    <row r="521" ht="20.100000000000001" customHeight="1" x14ac:dyDescent="0.25"/>
    <row r="522" ht="20.100000000000001" customHeight="1" x14ac:dyDescent="0.25"/>
    <row r="523" ht="20.100000000000001" customHeight="1" x14ac:dyDescent="0.25"/>
    <row r="524" ht="20.100000000000001" customHeight="1" x14ac:dyDescent="0.25"/>
    <row r="525" ht="20.100000000000001" customHeight="1" x14ac:dyDescent="0.25"/>
    <row r="526" ht="20.100000000000001" customHeight="1" x14ac:dyDescent="0.25"/>
    <row r="527" ht="20.100000000000001" customHeight="1" x14ac:dyDescent="0.25"/>
    <row r="528" ht="20.100000000000001" customHeight="1" x14ac:dyDescent="0.25"/>
    <row r="529" ht="20.100000000000001" customHeight="1" x14ac:dyDescent="0.25"/>
    <row r="530" ht="20.100000000000001" customHeight="1" x14ac:dyDescent="0.25"/>
    <row r="531" ht="20.100000000000001" customHeight="1" x14ac:dyDescent="0.25"/>
    <row r="532" ht="20.100000000000001" customHeight="1" x14ac:dyDescent="0.25"/>
    <row r="533" ht="20.100000000000001" customHeight="1" x14ac:dyDescent="0.25"/>
    <row r="534" ht="20.100000000000001" customHeight="1" x14ac:dyDescent="0.25"/>
    <row r="535" ht="20.100000000000001" customHeight="1" x14ac:dyDescent="0.25"/>
    <row r="536" ht="20.100000000000001" customHeight="1" x14ac:dyDescent="0.25"/>
    <row r="537" ht="20.100000000000001" customHeight="1" x14ac:dyDescent="0.25"/>
    <row r="538" ht="20.100000000000001" customHeight="1" x14ac:dyDescent="0.25"/>
    <row r="539" ht="20.100000000000001" customHeight="1" x14ac:dyDescent="0.25"/>
    <row r="540" ht="20.100000000000001" customHeight="1" x14ac:dyDescent="0.25"/>
    <row r="541" ht="20.100000000000001" customHeight="1" x14ac:dyDescent="0.25"/>
    <row r="542" ht="20.100000000000001" customHeight="1" x14ac:dyDescent="0.25"/>
    <row r="543" ht="20.100000000000001" customHeight="1" x14ac:dyDescent="0.25"/>
    <row r="544" ht="20.100000000000001" customHeight="1" x14ac:dyDescent="0.25"/>
    <row r="545" ht="20.100000000000001" customHeight="1" x14ac:dyDescent="0.25"/>
    <row r="546" ht="20.100000000000001" customHeight="1" x14ac:dyDescent="0.25"/>
    <row r="547" ht="20.100000000000001" customHeight="1" x14ac:dyDescent="0.25"/>
    <row r="548" ht="20.100000000000001" customHeight="1" x14ac:dyDescent="0.25"/>
    <row r="549" ht="20.100000000000001" customHeight="1" x14ac:dyDescent="0.25"/>
    <row r="550" ht="20.100000000000001" customHeight="1" x14ac:dyDescent="0.25"/>
    <row r="551" ht="20.100000000000001" customHeight="1" x14ac:dyDescent="0.25"/>
    <row r="552" ht="20.100000000000001" customHeight="1" x14ac:dyDescent="0.25"/>
    <row r="553" ht="20.100000000000001" customHeight="1" x14ac:dyDescent="0.25"/>
    <row r="554" ht="20.100000000000001" customHeight="1" x14ac:dyDescent="0.25"/>
    <row r="555" ht="20.100000000000001" customHeight="1" x14ac:dyDescent="0.25"/>
    <row r="556" ht="20.100000000000001" customHeight="1" x14ac:dyDescent="0.25"/>
    <row r="557" ht="20.100000000000001" customHeight="1" x14ac:dyDescent="0.25"/>
    <row r="558" ht="20.100000000000001" customHeight="1" x14ac:dyDescent="0.25"/>
    <row r="559" ht="20.100000000000001" customHeight="1" x14ac:dyDescent="0.25"/>
    <row r="560" ht="20.100000000000001" customHeight="1" x14ac:dyDescent="0.25"/>
    <row r="561" ht="20.100000000000001" customHeight="1" x14ac:dyDescent="0.25"/>
    <row r="562" ht="20.100000000000001" customHeight="1" x14ac:dyDescent="0.25"/>
    <row r="563" ht="20.100000000000001" customHeight="1" x14ac:dyDescent="0.25"/>
    <row r="564" ht="20.100000000000001" customHeight="1" x14ac:dyDescent="0.25"/>
    <row r="565" ht="20.100000000000001" customHeight="1" x14ac:dyDescent="0.25"/>
    <row r="566" ht="20.100000000000001" customHeight="1" x14ac:dyDescent="0.25"/>
    <row r="567" ht="20.100000000000001" customHeight="1" x14ac:dyDescent="0.25"/>
    <row r="568" ht="20.100000000000001" customHeight="1" x14ac:dyDescent="0.25"/>
    <row r="569" ht="20.100000000000001" customHeight="1" x14ac:dyDescent="0.25"/>
    <row r="570" ht="20.100000000000001" customHeight="1" x14ac:dyDescent="0.25"/>
    <row r="571" ht="20.100000000000001" customHeight="1" x14ac:dyDescent="0.25"/>
    <row r="572" ht="20.100000000000001" customHeight="1" x14ac:dyDescent="0.25"/>
    <row r="573" ht="20.100000000000001" customHeight="1" x14ac:dyDescent="0.25"/>
    <row r="574" ht="20.100000000000001" customHeight="1" x14ac:dyDescent="0.25"/>
    <row r="575" ht="20.100000000000001" customHeight="1" x14ac:dyDescent="0.25"/>
    <row r="576" ht="20.100000000000001" customHeight="1" x14ac:dyDescent="0.25"/>
    <row r="577" ht="20.100000000000001" customHeight="1" x14ac:dyDescent="0.25"/>
    <row r="578" ht="20.100000000000001" customHeight="1" x14ac:dyDescent="0.25"/>
    <row r="579" ht="20.100000000000001" customHeight="1" x14ac:dyDescent="0.25"/>
    <row r="580" ht="20.100000000000001" customHeight="1" x14ac:dyDescent="0.25"/>
    <row r="581" ht="20.100000000000001" customHeight="1" x14ac:dyDescent="0.25"/>
    <row r="582" ht="20.100000000000001" customHeight="1" x14ac:dyDescent="0.25"/>
    <row r="583" ht="20.100000000000001" customHeight="1" x14ac:dyDescent="0.25"/>
    <row r="584" ht="20.100000000000001" customHeight="1" x14ac:dyDescent="0.25"/>
    <row r="585" ht="20.100000000000001" customHeight="1" x14ac:dyDescent="0.25"/>
    <row r="586" ht="20.100000000000001" customHeight="1" x14ac:dyDescent="0.25"/>
    <row r="587" ht="20.100000000000001" customHeight="1" x14ac:dyDescent="0.25"/>
    <row r="588" ht="20.100000000000001" customHeight="1" x14ac:dyDescent="0.25"/>
    <row r="589" ht="20.100000000000001" customHeight="1" x14ac:dyDescent="0.25"/>
    <row r="590" ht="20.100000000000001" customHeight="1" x14ac:dyDescent="0.25"/>
  </sheetData>
  <mergeCells count="14">
    <mergeCell ref="C1:O2"/>
    <mergeCell ref="B4:Q4"/>
    <mergeCell ref="B12:I12"/>
    <mergeCell ref="B18:C18"/>
    <mergeCell ref="B21:C21"/>
    <mergeCell ref="B29:C29"/>
    <mergeCell ref="B26:C26"/>
    <mergeCell ref="B19:C19"/>
    <mergeCell ref="B20:C20"/>
    <mergeCell ref="B22:C22"/>
    <mergeCell ref="B23:C23"/>
    <mergeCell ref="B25:C25"/>
    <mergeCell ref="B27:C27"/>
    <mergeCell ref="B28:C28"/>
  </mergeCells>
  <hyperlinks>
    <hyperlink ref="J12" r:id="rId1" xr:uid="{00000000-0004-0000-0000-000000000000}"/>
    <hyperlink ref="I11" r:id="rId2" xr:uid="{00000000-0004-0000-0000-000001000000}"/>
    <hyperlink ref="I13" r:id="rId3" xr:uid="{00000000-0004-0000-0000-000002000000}"/>
  </hyperlinks>
  <printOptions horizontalCentered="1"/>
  <pageMargins left="0.23622047244094491" right="0.23622047244094491" top="0.74803149606299213" bottom="0.74803149606299213" header="0.31496062992125984" footer="0.31496062992125984"/>
  <pageSetup paperSize="9" scale="78" fitToHeight="0" orientation="landscape" r:id="rId4"/>
  <headerFooter>
    <oddHeader>&amp;L&amp;F &amp;CGuidance Notes&amp;R&amp;D  &amp;T</oddHeader>
    <oddFooter>&amp;C&amp;P of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pageSetUpPr fitToPage="1"/>
  </sheetPr>
  <dimension ref="A1:V111"/>
  <sheetViews>
    <sheetView workbookViewId="0"/>
  </sheetViews>
  <sheetFormatPr defaultColWidth="9.140625" defaultRowHeight="15" x14ac:dyDescent="0.25"/>
  <cols>
    <col min="1" max="1" width="11.42578125" style="6" customWidth="1"/>
    <col min="2" max="2" width="9.140625" style="6"/>
    <col min="3" max="3" width="46.7109375" style="6" customWidth="1"/>
    <col min="4" max="4" width="58.28515625" style="6" customWidth="1"/>
    <col min="5" max="6" width="50.7109375" style="1189" customWidth="1"/>
    <col min="7" max="12" width="13.28515625" style="6" customWidth="1"/>
    <col min="13" max="13" width="52.28515625" style="6" hidden="1" customWidth="1"/>
    <col min="14" max="14" width="75.42578125" style="6" hidden="1" customWidth="1"/>
    <col min="15" max="15" width="67.28515625" style="6" hidden="1" customWidth="1"/>
    <col min="16" max="16" width="49.140625" style="6" hidden="1" customWidth="1"/>
    <col min="17" max="17" width="68.7109375" style="6" hidden="1" customWidth="1"/>
    <col min="18" max="18" width="49.140625" style="6" hidden="1" customWidth="1"/>
    <col min="19" max="16384" width="9.140625" style="6"/>
  </cols>
  <sheetData>
    <row r="1" spans="1:22" ht="50.25" customHeight="1" x14ac:dyDescent="0.3">
      <c r="A1" s="1157" t="s">
        <v>878</v>
      </c>
      <c r="B1" s="1418" t="s">
        <v>1844</v>
      </c>
      <c r="C1" s="1419"/>
      <c r="D1" s="1419"/>
      <c r="E1" s="1420"/>
      <c r="F1" s="1420"/>
      <c r="M1" s="444" t="s">
        <v>758</v>
      </c>
    </row>
    <row r="2" spans="1:22" ht="21.75" thickBot="1" x14ac:dyDescent="0.3">
      <c r="A2" s="1159"/>
      <c r="B2" s="1190" t="s">
        <v>1841</v>
      </c>
    </row>
    <row r="3" spans="1:22" s="39" customFormat="1" ht="41.25" thickBot="1" x14ac:dyDescent="0.35">
      <c r="A3" s="1158"/>
      <c r="B3" s="422"/>
      <c r="C3" s="1058" t="s">
        <v>685</v>
      </c>
      <c r="D3" s="376" t="s">
        <v>688</v>
      </c>
      <c r="E3" s="1194" t="s">
        <v>336</v>
      </c>
      <c r="F3" s="1194" t="s">
        <v>337</v>
      </c>
      <c r="G3" s="377"/>
      <c r="H3" s="373"/>
      <c r="I3" s="373"/>
      <c r="J3" s="373"/>
      <c r="K3" s="373"/>
      <c r="L3" s="365"/>
      <c r="M3" s="301" t="s">
        <v>243</v>
      </c>
      <c r="N3" s="194" t="s">
        <v>632</v>
      </c>
      <c r="O3" s="194" t="s">
        <v>336</v>
      </c>
      <c r="P3" s="195" t="s">
        <v>337</v>
      </c>
      <c r="Q3" s="194" t="s">
        <v>336</v>
      </c>
      <c r="R3" s="195" t="s">
        <v>337</v>
      </c>
    </row>
    <row r="4" spans="1:22" s="39" customFormat="1" ht="50.1" customHeight="1" x14ac:dyDescent="0.25">
      <c r="A4" s="23"/>
      <c r="B4" s="1191" t="s">
        <v>689</v>
      </c>
      <c r="C4" s="1198" t="s">
        <v>660</v>
      </c>
      <c r="D4" s="1199" t="s">
        <v>1166</v>
      </c>
      <c r="E4" s="1195" t="s">
        <v>341</v>
      </c>
      <c r="F4" s="1200" t="s">
        <v>342</v>
      </c>
      <c r="G4" s="378"/>
      <c r="H4" s="361"/>
      <c r="I4" s="361"/>
      <c r="J4" s="361"/>
      <c r="K4" s="361"/>
      <c r="L4" s="361"/>
      <c r="M4" s="725" t="s">
        <v>754</v>
      </c>
      <c r="N4" s="729" t="s">
        <v>1166</v>
      </c>
      <c r="O4" s="726" t="s">
        <v>341</v>
      </c>
      <c r="P4" s="445" t="s">
        <v>342</v>
      </c>
      <c r="Q4" s="726" t="s">
        <v>341</v>
      </c>
      <c r="R4" s="445" t="s">
        <v>342</v>
      </c>
    </row>
    <row r="5" spans="1:22" s="39" customFormat="1" ht="50.1" customHeight="1" x14ac:dyDescent="0.25">
      <c r="B5" s="1192" t="s">
        <v>690</v>
      </c>
      <c r="C5" s="1201" t="s">
        <v>666</v>
      </c>
      <c r="D5" s="1202" t="s">
        <v>1167</v>
      </c>
      <c r="E5" s="1196" t="s">
        <v>341</v>
      </c>
      <c r="F5" s="1203" t="s">
        <v>342</v>
      </c>
      <c r="G5" s="378"/>
      <c r="H5" s="361"/>
      <c r="I5" s="361"/>
      <c r="J5" s="361"/>
      <c r="K5" s="361"/>
      <c r="L5" s="361"/>
      <c r="M5" s="725" t="s">
        <v>755</v>
      </c>
      <c r="N5" s="730" t="s">
        <v>1722</v>
      </c>
      <c r="O5" s="726" t="s">
        <v>341</v>
      </c>
      <c r="P5" s="445" t="s">
        <v>342</v>
      </c>
      <c r="Q5" s="726" t="s">
        <v>341</v>
      </c>
      <c r="R5" s="445" t="s">
        <v>342</v>
      </c>
    </row>
    <row r="6" spans="1:22" s="218" customFormat="1" ht="50.1" customHeight="1" x14ac:dyDescent="0.25">
      <c r="B6" s="1192" t="s">
        <v>691</v>
      </c>
      <c r="C6" s="1201" t="s">
        <v>681</v>
      </c>
      <c r="D6" s="1202" t="s">
        <v>1165</v>
      </c>
      <c r="E6" s="1196" t="s">
        <v>351</v>
      </c>
      <c r="F6" s="1203" t="s">
        <v>350</v>
      </c>
      <c r="G6" s="723"/>
      <c r="H6" s="333"/>
      <c r="I6" s="333"/>
      <c r="J6" s="333"/>
      <c r="K6" s="333"/>
      <c r="L6" s="333"/>
      <c r="M6" s="725" t="s">
        <v>759</v>
      </c>
      <c r="N6" s="730" t="s">
        <v>1165</v>
      </c>
      <c r="O6" s="726" t="s">
        <v>351</v>
      </c>
      <c r="P6" s="201" t="s">
        <v>350</v>
      </c>
      <c r="Q6" s="726" t="s">
        <v>351</v>
      </c>
      <c r="R6" s="201" t="s">
        <v>350</v>
      </c>
    </row>
    <row r="7" spans="1:22" s="218" customFormat="1" ht="50.1" customHeight="1" x14ac:dyDescent="0.25">
      <c r="B7" s="1192" t="s">
        <v>692</v>
      </c>
      <c r="C7" s="1201" t="s">
        <v>680</v>
      </c>
      <c r="D7" s="1202" t="s">
        <v>1165</v>
      </c>
      <c r="E7" s="1196" t="s">
        <v>351</v>
      </c>
      <c r="F7" s="1203" t="s">
        <v>350</v>
      </c>
      <c r="G7" s="723"/>
      <c r="H7" s="333"/>
      <c r="I7" s="333"/>
      <c r="J7" s="333"/>
      <c r="K7" s="333"/>
      <c r="L7" s="724"/>
      <c r="M7" s="725" t="s">
        <v>760</v>
      </c>
      <c r="N7" s="730" t="s">
        <v>1165</v>
      </c>
      <c r="O7" s="726" t="s">
        <v>351</v>
      </c>
      <c r="P7" s="201" t="s">
        <v>350</v>
      </c>
      <c r="Q7" s="726" t="s">
        <v>351</v>
      </c>
      <c r="R7" s="201" t="s">
        <v>350</v>
      </c>
    </row>
    <row r="8" spans="1:22" ht="50.1" customHeight="1" x14ac:dyDescent="0.25">
      <c r="B8" s="1192" t="s">
        <v>693</v>
      </c>
      <c r="C8" s="1201" t="s">
        <v>679</v>
      </c>
      <c r="D8" s="1202" t="s">
        <v>1168</v>
      </c>
      <c r="E8" s="1196" t="s">
        <v>351</v>
      </c>
      <c r="F8" s="1203" t="s">
        <v>350</v>
      </c>
      <c r="G8" s="331"/>
      <c r="H8" s="372"/>
      <c r="I8" s="372"/>
      <c r="J8" s="372"/>
      <c r="K8" s="372"/>
      <c r="L8" s="372"/>
      <c r="M8" s="725" t="s">
        <v>761</v>
      </c>
      <c r="N8" s="731" t="s">
        <v>1168</v>
      </c>
      <c r="O8" s="726" t="s">
        <v>351</v>
      </c>
      <c r="P8" s="201" t="s">
        <v>350</v>
      </c>
      <c r="Q8" s="726" t="s">
        <v>351</v>
      </c>
      <c r="R8" s="201" t="s">
        <v>350</v>
      </c>
    </row>
    <row r="9" spans="1:22" ht="50.1" customHeight="1" x14ac:dyDescent="0.25">
      <c r="B9" s="1192" t="s">
        <v>694</v>
      </c>
      <c r="C9" s="1201" t="s">
        <v>678</v>
      </c>
      <c r="D9" s="1202" t="s">
        <v>1843</v>
      </c>
      <c r="E9" s="1196" t="s">
        <v>307</v>
      </c>
      <c r="F9" s="1203" t="s">
        <v>306</v>
      </c>
      <c r="G9" s="331"/>
      <c r="H9" s="372"/>
      <c r="I9" s="372"/>
      <c r="J9" s="372"/>
      <c r="K9" s="372"/>
      <c r="L9" s="372"/>
      <c r="M9" s="725" t="s">
        <v>762</v>
      </c>
      <c r="N9" s="730" t="s">
        <v>1169</v>
      </c>
      <c r="O9" s="726" t="s">
        <v>307</v>
      </c>
      <c r="P9" s="445" t="s">
        <v>306</v>
      </c>
      <c r="Q9" s="726" t="s">
        <v>307</v>
      </c>
      <c r="R9" s="445" t="s">
        <v>306</v>
      </c>
    </row>
    <row r="10" spans="1:22" ht="50.1" customHeight="1" x14ac:dyDescent="0.25">
      <c r="B10" s="1192" t="s">
        <v>695</v>
      </c>
      <c r="C10" s="1201" t="s">
        <v>677</v>
      </c>
      <c r="D10" s="1202" t="s">
        <v>1170</v>
      </c>
      <c r="E10" s="1196" t="s">
        <v>307</v>
      </c>
      <c r="F10" s="1203" t="s">
        <v>306</v>
      </c>
      <c r="G10" s="331"/>
      <c r="H10" s="372"/>
      <c r="I10" s="372"/>
      <c r="J10" s="372"/>
      <c r="K10" s="372"/>
      <c r="L10" s="372"/>
      <c r="M10" s="725" t="s">
        <v>763</v>
      </c>
      <c r="N10" s="730" t="s">
        <v>1170</v>
      </c>
      <c r="O10" s="726" t="s">
        <v>307</v>
      </c>
      <c r="P10" s="445" t="s">
        <v>306</v>
      </c>
      <c r="Q10" s="726" t="s">
        <v>307</v>
      </c>
      <c r="R10" s="445" t="s">
        <v>306</v>
      </c>
      <c r="V10" s="364"/>
    </row>
    <row r="11" spans="1:22" ht="50.1" customHeight="1" x14ac:dyDescent="0.25">
      <c r="B11" s="1192" t="s">
        <v>696</v>
      </c>
      <c r="C11" s="1201" t="s">
        <v>676</v>
      </c>
      <c r="D11" s="1202" t="s">
        <v>1171</v>
      </c>
      <c r="E11" s="1196" t="s">
        <v>307</v>
      </c>
      <c r="F11" s="1203" t="s">
        <v>306</v>
      </c>
      <c r="G11" s="331"/>
      <c r="H11" s="372"/>
      <c r="I11" s="372"/>
      <c r="J11" s="372"/>
      <c r="K11" s="372"/>
      <c r="L11" s="372"/>
      <c r="M11" s="725" t="s">
        <v>764</v>
      </c>
      <c r="N11" s="730" t="s">
        <v>1171</v>
      </c>
      <c r="O11" s="726" t="s">
        <v>307</v>
      </c>
      <c r="P11" s="445" t="s">
        <v>306</v>
      </c>
      <c r="Q11" s="726" t="s">
        <v>307</v>
      </c>
      <c r="R11" s="445" t="s">
        <v>306</v>
      </c>
    </row>
    <row r="12" spans="1:22" ht="50.1" customHeight="1" x14ac:dyDescent="0.25">
      <c r="B12" s="1192" t="s">
        <v>697</v>
      </c>
      <c r="C12" s="1201" t="s">
        <v>675</v>
      </c>
      <c r="D12" s="1202" t="s">
        <v>1172</v>
      </c>
      <c r="E12" s="1196" t="s">
        <v>307</v>
      </c>
      <c r="F12" s="1203" t="s">
        <v>306</v>
      </c>
      <c r="G12" s="331"/>
      <c r="H12" s="372"/>
      <c r="I12" s="372"/>
      <c r="J12" s="372"/>
      <c r="K12" s="372"/>
      <c r="L12" s="372"/>
      <c r="M12" s="725" t="s">
        <v>756</v>
      </c>
      <c r="N12" s="730" t="s">
        <v>1172</v>
      </c>
      <c r="O12" s="726" t="s">
        <v>307</v>
      </c>
      <c r="P12" s="445" t="s">
        <v>306</v>
      </c>
      <c r="Q12" s="726" t="s">
        <v>307</v>
      </c>
      <c r="R12" s="445" t="s">
        <v>306</v>
      </c>
    </row>
    <row r="13" spans="1:22" s="218" customFormat="1" ht="50.1" customHeight="1" x14ac:dyDescent="0.25">
      <c r="B13" s="1192" t="s">
        <v>698</v>
      </c>
      <c r="C13" s="1201" t="s">
        <v>661</v>
      </c>
      <c r="D13" s="1202" t="s">
        <v>1173</v>
      </c>
      <c r="E13" s="1196" t="s">
        <v>307</v>
      </c>
      <c r="F13" s="1203" t="s">
        <v>306</v>
      </c>
      <c r="G13" s="723"/>
      <c r="H13" s="333"/>
      <c r="I13" s="333"/>
      <c r="J13" s="333"/>
      <c r="K13" s="333"/>
      <c r="L13" s="333"/>
      <c r="M13" s="725" t="s">
        <v>757</v>
      </c>
      <c r="N13" s="730" t="s">
        <v>1173</v>
      </c>
      <c r="O13" s="726" t="s">
        <v>307</v>
      </c>
      <c r="P13" s="445" t="s">
        <v>306</v>
      </c>
      <c r="Q13" s="726" t="s">
        <v>307</v>
      </c>
      <c r="R13" s="445" t="s">
        <v>306</v>
      </c>
    </row>
    <row r="14" spans="1:22" ht="50.1" customHeight="1" x14ac:dyDescent="0.25">
      <c r="B14" s="1192" t="s">
        <v>699</v>
      </c>
      <c r="C14" s="1201" t="s">
        <v>674</v>
      </c>
      <c r="D14" s="1202" t="s">
        <v>1174</v>
      </c>
      <c r="E14" s="1196" t="s">
        <v>409</v>
      </c>
      <c r="F14" s="1203" t="s">
        <v>349</v>
      </c>
      <c r="G14" s="331"/>
      <c r="H14" s="372"/>
      <c r="I14" s="372"/>
      <c r="J14" s="372"/>
      <c r="K14" s="372"/>
      <c r="L14" s="372"/>
      <c r="M14" s="725" t="s">
        <v>765</v>
      </c>
      <c r="N14" s="730" t="s">
        <v>1174</v>
      </c>
      <c r="O14" s="726" t="s">
        <v>409</v>
      </c>
      <c r="P14" s="445" t="s">
        <v>349</v>
      </c>
      <c r="Q14" s="726" t="s">
        <v>409</v>
      </c>
      <c r="R14" s="445" t="s">
        <v>349</v>
      </c>
    </row>
    <row r="15" spans="1:22" ht="50.1" customHeight="1" x14ac:dyDescent="0.25">
      <c r="B15" s="1192" t="s">
        <v>700</v>
      </c>
      <c r="C15" s="1204" t="s">
        <v>1842</v>
      </c>
      <c r="D15" s="1202" t="s">
        <v>1175</v>
      </c>
      <c r="E15" s="1196" t="s">
        <v>340</v>
      </c>
      <c r="F15" s="1203" t="s">
        <v>635</v>
      </c>
      <c r="G15" s="331"/>
      <c r="H15" s="372"/>
      <c r="I15" s="372"/>
      <c r="J15" s="372"/>
      <c r="K15" s="372"/>
      <c r="L15" s="372"/>
      <c r="M15" s="725" t="s">
        <v>1187</v>
      </c>
      <c r="N15" s="730" t="s">
        <v>1175</v>
      </c>
      <c r="O15" s="726" t="s">
        <v>340</v>
      </c>
      <c r="P15" s="445" t="s">
        <v>635</v>
      </c>
      <c r="Q15" s="726" t="s">
        <v>340</v>
      </c>
      <c r="R15" s="445" t="s">
        <v>635</v>
      </c>
    </row>
    <row r="16" spans="1:22" ht="50.1" customHeight="1" x14ac:dyDescent="0.25">
      <c r="B16" s="1192" t="s">
        <v>701</v>
      </c>
      <c r="C16" s="1201" t="s">
        <v>634</v>
      </c>
      <c r="D16" s="1202" t="s">
        <v>1176</v>
      </c>
      <c r="E16" s="1196" t="s">
        <v>630</v>
      </c>
      <c r="F16" s="1203" t="s">
        <v>631</v>
      </c>
      <c r="G16" s="331"/>
      <c r="H16" s="372"/>
      <c r="I16" s="372"/>
      <c r="J16" s="372"/>
      <c r="K16" s="372"/>
      <c r="L16" s="372"/>
      <c r="M16" s="725" t="s">
        <v>766</v>
      </c>
      <c r="N16" s="730" t="s">
        <v>1176</v>
      </c>
      <c r="O16" s="726" t="s">
        <v>630</v>
      </c>
      <c r="P16" s="201" t="s">
        <v>631</v>
      </c>
      <c r="Q16" s="726" t="s">
        <v>630</v>
      </c>
      <c r="R16" s="201" t="s">
        <v>631</v>
      </c>
    </row>
    <row r="17" spans="2:20" ht="50.1" customHeight="1" x14ac:dyDescent="0.25">
      <c r="B17" s="1192" t="s">
        <v>702</v>
      </c>
      <c r="C17" s="1201" t="s">
        <v>662</v>
      </c>
      <c r="D17" s="1202" t="s">
        <v>1177</v>
      </c>
      <c r="E17" s="1196" t="s">
        <v>345</v>
      </c>
      <c r="F17" s="1203" t="s">
        <v>636</v>
      </c>
      <c r="G17" s="331"/>
      <c r="H17" s="372"/>
      <c r="I17" s="372"/>
      <c r="J17" s="372"/>
      <c r="K17" s="372"/>
      <c r="L17" s="372"/>
      <c r="M17" s="725" t="s">
        <v>767</v>
      </c>
      <c r="N17" s="730" t="s">
        <v>1177</v>
      </c>
      <c r="O17" s="726" t="s">
        <v>345</v>
      </c>
      <c r="P17" s="445" t="s">
        <v>636</v>
      </c>
      <c r="Q17" s="726" t="s">
        <v>345</v>
      </c>
      <c r="R17" s="445" t="s">
        <v>636</v>
      </c>
    </row>
    <row r="18" spans="2:20" ht="50.1" customHeight="1" x14ac:dyDescent="0.25">
      <c r="B18" s="1192" t="s">
        <v>703</v>
      </c>
      <c r="C18" s="1201" t="s">
        <v>663</v>
      </c>
      <c r="D18" s="1202" t="s">
        <v>1178</v>
      </c>
      <c r="E18" s="1196" t="s">
        <v>345</v>
      </c>
      <c r="F18" s="1203" t="s">
        <v>636</v>
      </c>
      <c r="G18" s="331"/>
      <c r="H18" s="372"/>
      <c r="I18" s="372"/>
      <c r="J18" s="372"/>
      <c r="K18" s="372"/>
      <c r="L18" s="372"/>
      <c r="M18" s="725" t="s">
        <v>768</v>
      </c>
      <c r="N18" s="730" t="s">
        <v>1178</v>
      </c>
      <c r="O18" s="726" t="s">
        <v>345</v>
      </c>
      <c r="P18" s="445" t="s">
        <v>636</v>
      </c>
      <c r="Q18" s="726" t="s">
        <v>345</v>
      </c>
      <c r="R18" s="445" t="s">
        <v>636</v>
      </c>
    </row>
    <row r="19" spans="2:20" s="218" customFormat="1" ht="50.1" customHeight="1" x14ac:dyDescent="0.25">
      <c r="B19" s="1192" t="s">
        <v>704</v>
      </c>
      <c r="C19" s="1201" t="s">
        <v>664</v>
      </c>
      <c r="D19" s="1202" t="s">
        <v>1179</v>
      </c>
      <c r="E19" s="1196" t="s">
        <v>339</v>
      </c>
      <c r="F19" s="1203" t="s">
        <v>637</v>
      </c>
      <c r="G19" s="723"/>
      <c r="H19" s="333"/>
      <c r="I19" s="333"/>
      <c r="J19" s="333"/>
      <c r="K19" s="333"/>
      <c r="L19" s="333"/>
      <c r="M19" s="725" t="s">
        <v>769</v>
      </c>
      <c r="N19" s="730" t="s">
        <v>1179</v>
      </c>
      <c r="O19" s="726" t="s">
        <v>339</v>
      </c>
      <c r="P19" s="445" t="s">
        <v>637</v>
      </c>
      <c r="Q19" s="726" t="s">
        <v>339</v>
      </c>
      <c r="R19" s="445" t="s">
        <v>637</v>
      </c>
    </row>
    <row r="20" spans="2:20" s="218" customFormat="1" ht="50.1" customHeight="1" x14ac:dyDescent="0.25">
      <c r="B20" s="1192" t="s">
        <v>705</v>
      </c>
      <c r="C20" s="1201" t="s">
        <v>706</v>
      </c>
      <c r="D20" s="1202" t="s">
        <v>1179</v>
      </c>
      <c r="E20" s="1196" t="s">
        <v>339</v>
      </c>
      <c r="F20" s="1203" t="s">
        <v>637</v>
      </c>
      <c r="G20" s="723"/>
      <c r="H20" s="333"/>
      <c r="I20" s="333"/>
      <c r="J20" s="333"/>
      <c r="K20" s="333"/>
      <c r="L20" s="333"/>
      <c r="M20" s="725" t="s">
        <v>770</v>
      </c>
      <c r="N20" s="731" t="s">
        <v>1179</v>
      </c>
      <c r="O20" s="726" t="s">
        <v>339</v>
      </c>
      <c r="P20" s="445" t="s">
        <v>637</v>
      </c>
      <c r="Q20" s="726" t="s">
        <v>339</v>
      </c>
      <c r="R20" s="445" t="s">
        <v>637</v>
      </c>
    </row>
    <row r="21" spans="2:20" ht="50.1" customHeight="1" x14ac:dyDescent="0.25">
      <c r="B21" s="1192" t="s">
        <v>707</v>
      </c>
      <c r="C21" s="1201" t="s">
        <v>682</v>
      </c>
      <c r="D21" s="1202" t="s">
        <v>1180</v>
      </c>
      <c r="E21" s="1196" t="s">
        <v>339</v>
      </c>
      <c r="F21" s="1203" t="s">
        <v>637</v>
      </c>
      <c r="G21" s="331"/>
      <c r="H21" s="372"/>
      <c r="I21" s="372"/>
      <c r="J21" s="372"/>
      <c r="K21" s="372"/>
      <c r="L21" s="372"/>
      <c r="M21" s="725" t="s">
        <v>771</v>
      </c>
      <c r="N21" s="731" t="s">
        <v>1180</v>
      </c>
      <c r="O21" s="726" t="s">
        <v>339</v>
      </c>
      <c r="P21" s="445" t="s">
        <v>637</v>
      </c>
      <c r="Q21" s="726" t="s">
        <v>339</v>
      </c>
      <c r="R21" s="445" t="s">
        <v>637</v>
      </c>
    </row>
    <row r="22" spans="2:20" ht="50.1" customHeight="1" x14ac:dyDescent="0.25">
      <c r="B22" s="1192" t="s">
        <v>708</v>
      </c>
      <c r="C22" s="1201" t="s">
        <v>683</v>
      </c>
      <c r="D22" s="1202" t="s">
        <v>1181</v>
      </c>
      <c r="E22" s="1196" t="s">
        <v>647</v>
      </c>
      <c r="F22" s="1203" t="s">
        <v>648</v>
      </c>
      <c r="G22" s="331"/>
      <c r="H22" s="372"/>
      <c r="I22" s="372"/>
      <c r="J22" s="372"/>
      <c r="K22" s="372"/>
      <c r="L22" s="372"/>
      <c r="M22" s="723" t="s">
        <v>772</v>
      </c>
      <c r="N22" s="731" t="s">
        <v>1181</v>
      </c>
      <c r="O22" s="727" t="s">
        <v>647</v>
      </c>
      <c r="P22" s="678" t="s">
        <v>648</v>
      </c>
      <c r="Q22" s="727" t="s">
        <v>647</v>
      </c>
      <c r="R22" s="678" t="s">
        <v>648</v>
      </c>
    </row>
    <row r="23" spans="2:20" ht="50.1" customHeight="1" x14ac:dyDescent="0.25">
      <c r="B23" s="1192" t="s">
        <v>709</v>
      </c>
      <c r="C23" s="1201" t="s">
        <v>673</v>
      </c>
      <c r="D23" s="1202" t="s">
        <v>1165</v>
      </c>
      <c r="E23" s="1196" t="s">
        <v>346</v>
      </c>
      <c r="F23" s="1203" t="s">
        <v>347</v>
      </c>
      <c r="G23" s="331"/>
      <c r="H23" s="372"/>
      <c r="I23" s="372"/>
      <c r="J23" s="372"/>
      <c r="K23" s="372"/>
      <c r="L23" s="372"/>
      <c r="M23" s="725" t="s">
        <v>773</v>
      </c>
      <c r="N23" s="730" t="s">
        <v>1165</v>
      </c>
      <c r="O23" s="726" t="s">
        <v>346</v>
      </c>
      <c r="P23" s="201" t="s">
        <v>347</v>
      </c>
      <c r="Q23" s="726" t="s">
        <v>346</v>
      </c>
      <c r="R23" s="201" t="s">
        <v>347</v>
      </c>
      <c r="T23" s="364"/>
    </row>
    <row r="24" spans="2:20" ht="50.1" customHeight="1" x14ac:dyDescent="0.25">
      <c r="B24" s="1192" t="s">
        <v>710</v>
      </c>
      <c r="C24" s="1201" t="s">
        <v>672</v>
      </c>
      <c r="D24" s="1202" t="s">
        <v>1165</v>
      </c>
      <c r="E24" s="1196" t="s">
        <v>346</v>
      </c>
      <c r="F24" s="1203" t="s">
        <v>347</v>
      </c>
      <c r="G24" s="331"/>
      <c r="H24" s="372"/>
      <c r="I24" s="372"/>
      <c r="J24" s="372"/>
      <c r="K24" s="372"/>
      <c r="L24" s="372"/>
      <c r="M24" s="725" t="s">
        <v>774</v>
      </c>
      <c r="N24" s="730" t="s">
        <v>1165</v>
      </c>
      <c r="O24" s="726" t="s">
        <v>346</v>
      </c>
      <c r="P24" s="201" t="s">
        <v>347</v>
      </c>
      <c r="Q24" s="726" t="s">
        <v>346</v>
      </c>
      <c r="R24" s="201" t="s">
        <v>347</v>
      </c>
    </row>
    <row r="25" spans="2:20" ht="50.1" customHeight="1" x14ac:dyDescent="0.25">
      <c r="B25" s="1192" t="s">
        <v>711</v>
      </c>
      <c r="C25" s="1201" t="s">
        <v>665</v>
      </c>
      <c r="D25" s="1202" t="s">
        <v>1182</v>
      </c>
      <c r="E25" s="1196" t="s">
        <v>346</v>
      </c>
      <c r="F25" s="1203" t="s">
        <v>347</v>
      </c>
      <c r="G25" s="331"/>
      <c r="H25" s="372"/>
      <c r="I25" s="372"/>
      <c r="J25" s="372"/>
      <c r="K25" s="372"/>
      <c r="L25" s="372"/>
      <c r="M25" s="725" t="s">
        <v>775</v>
      </c>
      <c r="N25" s="731" t="s">
        <v>1182</v>
      </c>
      <c r="O25" s="726" t="s">
        <v>346</v>
      </c>
      <c r="P25" s="201" t="s">
        <v>347</v>
      </c>
      <c r="Q25" s="726" t="s">
        <v>346</v>
      </c>
      <c r="R25" s="201" t="s">
        <v>347</v>
      </c>
    </row>
    <row r="26" spans="2:20" ht="50.1" customHeight="1" x14ac:dyDescent="0.25">
      <c r="B26" s="1192" t="s">
        <v>712</v>
      </c>
      <c r="C26" s="1201" t="s">
        <v>667</v>
      </c>
      <c r="D26" s="1202" t="s">
        <v>1183</v>
      </c>
      <c r="E26" s="1196" t="s">
        <v>344</v>
      </c>
      <c r="F26" s="1203" t="s">
        <v>338</v>
      </c>
      <c r="G26" s="331"/>
      <c r="H26" s="372"/>
      <c r="I26" s="372"/>
      <c r="J26" s="372"/>
      <c r="K26" s="372"/>
      <c r="L26" s="372"/>
      <c r="M26" s="725" t="s">
        <v>776</v>
      </c>
      <c r="N26" s="731" t="s">
        <v>1183</v>
      </c>
      <c r="O26" s="726" t="s">
        <v>344</v>
      </c>
      <c r="P26" s="445" t="s">
        <v>338</v>
      </c>
      <c r="Q26" s="726" t="s">
        <v>344</v>
      </c>
      <c r="R26" s="445" t="s">
        <v>338</v>
      </c>
    </row>
    <row r="27" spans="2:20" ht="50.1" customHeight="1" x14ac:dyDescent="0.25">
      <c r="B27" s="1192" t="s">
        <v>713</v>
      </c>
      <c r="C27" s="1201" t="s">
        <v>668</v>
      </c>
      <c r="D27" s="1202" t="s">
        <v>1184</v>
      </c>
      <c r="E27" s="1196" t="s">
        <v>344</v>
      </c>
      <c r="F27" s="1203" t="s">
        <v>338</v>
      </c>
      <c r="G27" s="331"/>
      <c r="H27" s="372"/>
      <c r="I27" s="372"/>
      <c r="J27" s="372"/>
      <c r="K27" s="372"/>
      <c r="L27" s="372"/>
      <c r="M27" s="725" t="s">
        <v>777</v>
      </c>
      <c r="N27" s="731" t="s">
        <v>1184</v>
      </c>
      <c r="O27" s="726" t="s">
        <v>344</v>
      </c>
      <c r="P27" s="445" t="s">
        <v>338</v>
      </c>
      <c r="Q27" s="726" t="s">
        <v>344</v>
      </c>
      <c r="R27" s="445" t="s">
        <v>338</v>
      </c>
    </row>
    <row r="28" spans="2:20" ht="50.1" customHeight="1" x14ac:dyDescent="0.25">
      <c r="B28" s="1192" t="s">
        <v>714</v>
      </c>
      <c r="C28" s="1201" t="s">
        <v>633</v>
      </c>
      <c r="D28" s="1202" t="s">
        <v>1185</v>
      </c>
      <c r="E28" s="1196" t="s">
        <v>343</v>
      </c>
      <c r="F28" s="1203" t="s">
        <v>638</v>
      </c>
      <c r="G28" s="331"/>
      <c r="H28" s="372"/>
      <c r="I28" s="372"/>
      <c r="J28" s="372"/>
      <c r="K28" s="372"/>
      <c r="L28" s="372"/>
      <c r="M28" s="725" t="s">
        <v>778</v>
      </c>
      <c r="N28" s="731" t="s">
        <v>1185</v>
      </c>
      <c r="O28" s="726" t="s">
        <v>343</v>
      </c>
      <c r="P28" s="445" t="s">
        <v>638</v>
      </c>
      <c r="Q28" s="726" t="s">
        <v>343</v>
      </c>
      <c r="R28" s="445" t="s">
        <v>638</v>
      </c>
    </row>
    <row r="29" spans="2:20" ht="50.1" customHeight="1" x14ac:dyDescent="0.25">
      <c r="B29" s="1192" t="s">
        <v>715</v>
      </c>
      <c r="C29" s="1201" t="s">
        <v>684</v>
      </c>
      <c r="D29" s="1202" t="s">
        <v>2945</v>
      </c>
      <c r="E29" s="1196" t="s">
        <v>649</v>
      </c>
      <c r="F29" s="1203" t="s">
        <v>650</v>
      </c>
      <c r="G29" s="331"/>
      <c r="H29" s="372"/>
      <c r="I29" s="372"/>
      <c r="J29" s="372"/>
      <c r="K29" s="372"/>
      <c r="L29" s="372"/>
      <c r="M29" s="723" t="s">
        <v>779</v>
      </c>
      <c r="N29" s="731" t="s">
        <v>2788</v>
      </c>
      <c r="O29" s="679" t="s">
        <v>649</v>
      </c>
      <c r="P29" s="678" t="s">
        <v>650</v>
      </c>
      <c r="Q29" s="679" t="s">
        <v>649</v>
      </c>
      <c r="R29" s="678" t="s">
        <v>650</v>
      </c>
    </row>
    <row r="30" spans="2:20" ht="50.1" customHeight="1" x14ac:dyDescent="0.25">
      <c r="B30" s="1192" t="s">
        <v>716</v>
      </c>
      <c r="C30" s="1201" t="s">
        <v>669</v>
      </c>
      <c r="D30" s="1202" t="s">
        <v>1165</v>
      </c>
      <c r="E30" s="1196" t="s">
        <v>384</v>
      </c>
      <c r="F30" s="1203" t="s">
        <v>348</v>
      </c>
      <c r="G30" s="331"/>
      <c r="H30" s="372"/>
      <c r="I30" s="372"/>
      <c r="J30" s="372"/>
      <c r="K30" s="372"/>
      <c r="L30" s="372"/>
      <c r="M30" s="725" t="s">
        <v>780</v>
      </c>
      <c r="N30" s="730" t="s">
        <v>1165</v>
      </c>
      <c r="O30" s="728" t="s">
        <v>384</v>
      </c>
      <c r="P30" s="201" t="s">
        <v>348</v>
      </c>
      <c r="Q30" s="728" t="s">
        <v>384</v>
      </c>
      <c r="R30" s="201" t="s">
        <v>348</v>
      </c>
    </row>
    <row r="31" spans="2:20" ht="50.1" customHeight="1" x14ac:dyDescent="0.25">
      <c r="B31" s="1192" t="s">
        <v>717</v>
      </c>
      <c r="C31" s="1201" t="s">
        <v>670</v>
      </c>
      <c r="D31" s="1202" t="s">
        <v>1165</v>
      </c>
      <c r="E31" s="1196" t="s">
        <v>384</v>
      </c>
      <c r="F31" s="1203" t="s">
        <v>348</v>
      </c>
      <c r="G31" s="331"/>
      <c r="H31" s="372"/>
      <c r="I31" s="372"/>
      <c r="J31" s="372"/>
      <c r="K31" s="372"/>
      <c r="L31" s="372"/>
      <c r="M31" s="725" t="s">
        <v>781</v>
      </c>
      <c r="N31" s="730" t="s">
        <v>1165</v>
      </c>
      <c r="O31" s="728" t="s">
        <v>384</v>
      </c>
      <c r="P31" s="201" t="s">
        <v>348</v>
      </c>
      <c r="Q31" s="728" t="s">
        <v>384</v>
      </c>
      <c r="R31" s="201" t="s">
        <v>348</v>
      </c>
    </row>
    <row r="32" spans="2:20" ht="50.1" customHeight="1" thickBot="1" x14ac:dyDescent="0.3">
      <c r="B32" s="1193" t="s">
        <v>718</v>
      </c>
      <c r="C32" s="1205" t="s">
        <v>671</v>
      </c>
      <c r="D32" s="1206" t="s">
        <v>1186</v>
      </c>
      <c r="E32" s="1197" t="s">
        <v>384</v>
      </c>
      <c r="F32" s="1207" t="s">
        <v>348</v>
      </c>
      <c r="G32" s="331"/>
      <c r="H32" s="372"/>
      <c r="I32" s="372"/>
      <c r="J32" s="372"/>
      <c r="K32" s="372"/>
      <c r="L32" s="372"/>
      <c r="M32" s="725" t="s">
        <v>782</v>
      </c>
      <c r="N32" s="1009" t="s">
        <v>1186</v>
      </c>
      <c r="O32" s="728" t="s">
        <v>384</v>
      </c>
      <c r="P32" s="201" t="s">
        <v>348</v>
      </c>
      <c r="Q32" s="728" t="s">
        <v>384</v>
      </c>
      <c r="R32" s="201" t="s">
        <v>348</v>
      </c>
    </row>
    <row r="33" spans="4:18" ht="30" x14ac:dyDescent="0.25">
      <c r="D33" s="379"/>
      <c r="M33" s="1007" t="s">
        <v>1647</v>
      </c>
      <c r="N33" s="1010" t="s">
        <v>2960</v>
      </c>
      <c r="O33" s="1011" t="s">
        <v>2946</v>
      </c>
      <c r="P33" s="201" t="s">
        <v>2947</v>
      </c>
      <c r="Q33" s="1011" t="s">
        <v>2786</v>
      </c>
      <c r="R33" s="201" t="s">
        <v>2787</v>
      </c>
    </row>
    <row r="34" spans="4:18" ht="30.75" thickBot="1" x14ac:dyDescent="0.3">
      <c r="M34" s="1008" t="s">
        <v>1648</v>
      </c>
      <c r="N34" s="1012" t="s">
        <v>2961</v>
      </c>
      <c r="O34" s="1013" t="s">
        <v>1711</v>
      </c>
      <c r="P34" s="1014" t="s">
        <v>1712</v>
      </c>
      <c r="Q34" s="1013" t="s">
        <v>2786</v>
      </c>
      <c r="R34" s="1014" t="s">
        <v>2787</v>
      </c>
    </row>
    <row r="37" spans="4:18" ht="16.5" thickBot="1" x14ac:dyDescent="0.3">
      <c r="M37" s="1186" t="s">
        <v>1834</v>
      </c>
    </row>
    <row r="38" spans="4:18" ht="15.75" thickBot="1" x14ac:dyDescent="0.3">
      <c r="M38" s="1160" t="s">
        <v>243</v>
      </c>
      <c r="N38" s="1161" t="s">
        <v>632</v>
      </c>
      <c r="O38" s="1161" t="s">
        <v>336</v>
      </c>
      <c r="P38" s="1162" t="s">
        <v>337</v>
      </c>
      <c r="Q38" s="1161" t="s">
        <v>336</v>
      </c>
      <c r="R38" s="1162" t="s">
        <v>337</v>
      </c>
    </row>
    <row r="39" spans="4:18" ht="25.5" x14ac:dyDescent="0.25">
      <c r="M39" s="1163" t="s">
        <v>754</v>
      </c>
      <c r="N39" s="1164" t="s">
        <v>1166</v>
      </c>
      <c r="O39" s="1165" t="s">
        <v>341</v>
      </c>
      <c r="P39" s="1166" t="s">
        <v>342</v>
      </c>
      <c r="Q39" s="1165" t="s">
        <v>341</v>
      </c>
      <c r="R39" s="1166" t="s">
        <v>342</v>
      </c>
    </row>
    <row r="40" spans="4:18" ht="25.5" x14ac:dyDescent="0.25">
      <c r="M40" s="1163" t="s">
        <v>755</v>
      </c>
      <c r="N40" s="1167" t="s">
        <v>1722</v>
      </c>
      <c r="O40" s="1165" t="s">
        <v>341</v>
      </c>
      <c r="P40" s="1166" t="s">
        <v>342</v>
      </c>
      <c r="Q40" s="1165" t="s">
        <v>341</v>
      </c>
      <c r="R40" s="1166" t="s">
        <v>342</v>
      </c>
    </row>
    <row r="41" spans="4:18" x14ac:dyDescent="0.25">
      <c r="M41" s="1163" t="s">
        <v>759</v>
      </c>
      <c r="N41" s="1167" t="s">
        <v>1165</v>
      </c>
      <c r="O41" s="1165" t="s">
        <v>351</v>
      </c>
      <c r="P41" s="1168" t="s">
        <v>350</v>
      </c>
      <c r="Q41" s="1165" t="s">
        <v>351</v>
      </c>
      <c r="R41" s="1168" t="s">
        <v>350</v>
      </c>
    </row>
    <row r="42" spans="4:18" x14ac:dyDescent="0.25">
      <c r="M42" s="1163" t="s">
        <v>760</v>
      </c>
      <c r="N42" s="1167" t="s">
        <v>1165</v>
      </c>
      <c r="O42" s="1165" t="s">
        <v>351</v>
      </c>
      <c r="P42" s="1168" t="s">
        <v>350</v>
      </c>
      <c r="Q42" s="1165" t="s">
        <v>351</v>
      </c>
      <c r="R42" s="1168" t="s">
        <v>350</v>
      </c>
    </row>
    <row r="43" spans="4:18" ht="30" x14ac:dyDescent="0.25">
      <c r="M43" s="1163" t="s">
        <v>761</v>
      </c>
      <c r="N43" s="1169" t="s">
        <v>1168</v>
      </c>
      <c r="O43" s="1165" t="s">
        <v>351</v>
      </c>
      <c r="P43" s="1168" t="s">
        <v>350</v>
      </c>
      <c r="Q43" s="1165" t="s">
        <v>351</v>
      </c>
      <c r="R43" s="1168" t="s">
        <v>350</v>
      </c>
    </row>
    <row r="44" spans="4:18" ht="38.25" x14ac:dyDescent="0.25">
      <c r="M44" s="1163" t="s">
        <v>762</v>
      </c>
      <c r="N44" s="1167" t="s">
        <v>1169</v>
      </c>
      <c r="O44" s="1165" t="s">
        <v>307</v>
      </c>
      <c r="P44" s="1166" t="s">
        <v>306</v>
      </c>
      <c r="Q44" s="1165" t="s">
        <v>307</v>
      </c>
      <c r="R44" s="1166" t="s">
        <v>306</v>
      </c>
    </row>
    <row r="45" spans="4:18" ht="38.25" x14ac:dyDescent="0.25">
      <c r="M45" s="1163" t="s">
        <v>763</v>
      </c>
      <c r="N45" s="1167" t="s">
        <v>1170</v>
      </c>
      <c r="O45" s="1165" t="s">
        <v>307</v>
      </c>
      <c r="P45" s="1166" t="s">
        <v>306</v>
      </c>
      <c r="Q45" s="1165" t="s">
        <v>307</v>
      </c>
      <c r="R45" s="1166" t="s">
        <v>306</v>
      </c>
    </row>
    <row r="46" spans="4:18" ht="38.25" x14ac:dyDescent="0.25">
      <c r="M46" s="1163" t="s">
        <v>764</v>
      </c>
      <c r="N46" s="1167" t="s">
        <v>1171</v>
      </c>
      <c r="O46" s="1165" t="s">
        <v>307</v>
      </c>
      <c r="P46" s="1166" t="s">
        <v>306</v>
      </c>
      <c r="Q46" s="1165" t="s">
        <v>307</v>
      </c>
      <c r="R46" s="1166" t="s">
        <v>306</v>
      </c>
    </row>
    <row r="47" spans="4:18" ht="38.25" x14ac:dyDescent="0.25">
      <c r="M47" s="1163" t="s">
        <v>756</v>
      </c>
      <c r="N47" s="1167" t="s">
        <v>1172</v>
      </c>
      <c r="O47" s="1165" t="s">
        <v>307</v>
      </c>
      <c r="P47" s="1166" t="s">
        <v>306</v>
      </c>
      <c r="Q47" s="1165" t="s">
        <v>307</v>
      </c>
      <c r="R47" s="1166" t="s">
        <v>306</v>
      </c>
    </row>
    <row r="48" spans="4:18" ht="38.25" x14ac:dyDescent="0.25">
      <c r="M48" s="1163" t="s">
        <v>757</v>
      </c>
      <c r="N48" s="1167" t="s">
        <v>1173</v>
      </c>
      <c r="O48" s="1165" t="s">
        <v>307</v>
      </c>
      <c r="P48" s="1166" t="s">
        <v>306</v>
      </c>
      <c r="Q48" s="1165" t="s">
        <v>307</v>
      </c>
      <c r="R48" s="1166" t="s">
        <v>306</v>
      </c>
    </row>
    <row r="49" spans="13:18" x14ac:dyDescent="0.25">
      <c r="M49" s="1163" t="s">
        <v>765</v>
      </c>
      <c r="N49" s="1167" t="s">
        <v>1174</v>
      </c>
      <c r="O49" s="1165" t="s">
        <v>409</v>
      </c>
      <c r="P49" s="1166" t="s">
        <v>349</v>
      </c>
      <c r="Q49" s="1165" t="s">
        <v>409</v>
      </c>
      <c r="R49" s="1166" t="s">
        <v>349</v>
      </c>
    </row>
    <row r="50" spans="13:18" ht="25.5" x14ac:dyDescent="0.25">
      <c r="M50" s="1163" t="s">
        <v>1187</v>
      </c>
      <c r="N50" s="1167" t="s">
        <v>1175</v>
      </c>
      <c r="O50" s="1165" t="s">
        <v>340</v>
      </c>
      <c r="P50" s="1166" t="s">
        <v>635</v>
      </c>
      <c r="Q50" s="1165" t="s">
        <v>340</v>
      </c>
      <c r="R50" s="1166" t="s">
        <v>635</v>
      </c>
    </row>
    <row r="51" spans="13:18" ht="25.5" x14ac:dyDescent="0.25">
      <c r="M51" s="1163" t="s">
        <v>766</v>
      </c>
      <c r="N51" s="1167" t="s">
        <v>1176</v>
      </c>
      <c r="O51" s="1165" t="s">
        <v>630</v>
      </c>
      <c r="P51" s="1168" t="s">
        <v>631</v>
      </c>
      <c r="Q51" s="1165" t="s">
        <v>630</v>
      </c>
      <c r="R51" s="1168" t="s">
        <v>631</v>
      </c>
    </row>
    <row r="52" spans="13:18" ht="25.5" x14ac:dyDescent="0.25">
      <c r="M52" s="1163" t="s">
        <v>767</v>
      </c>
      <c r="N52" s="1167" t="s">
        <v>1177</v>
      </c>
      <c r="O52" s="1165" t="s">
        <v>345</v>
      </c>
      <c r="P52" s="1166" t="s">
        <v>636</v>
      </c>
      <c r="Q52" s="1165" t="s">
        <v>345</v>
      </c>
      <c r="R52" s="1166" t="s">
        <v>636</v>
      </c>
    </row>
    <row r="53" spans="13:18" ht="25.5" x14ac:dyDescent="0.25">
      <c r="M53" s="1163" t="s">
        <v>768</v>
      </c>
      <c r="N53" s="1167" t="s">
        <v>1178</v>
      </c>
      <c r="O53" s="1165" t="s">
        <v>345</v>
      </c>
      <c r="P53" s="1166" t="s">
        <v>636</v>
      </c>
      <c r="Q53" s="1165" t="s">
        <v>345</v>
      </c>
      <c r="R53" s="1166" t="s">
        <v>636</v>
      </c>
    </row>
    <row r="54" spans="13:18" ht="25.5" x14ac:dyDescent="0.25">
      <c r="M54" s="1163" t="s">
        <v>769</v>
      </c>
      <c r="N54" s="1167" t="s">
        <v>1179</v>
      </c>
      <c r="O54" s="1165" t="s">
        <v>339</v>
      </c>
      <c r="P54" s="1166" t="s">
        <v>637</v>
      </c>
      <c r="Q54" s="1165" t="s">
        <v>339</v>
      </c>
      <c r="R54" s="1166" t="s">
        <v>637</v>
      </c>
    </row>
    <row r="55" spans="13:18" ht="30" x14ac:dyDescent="0.25">
      <c r="M55" s="1163" t="s">
        <v>770</v>
      </c>
      <c r="N55" s="1169" t="s">
        <v>1179</v>
      </c>
      <c r="O55" s="1165" t="s">
        <v>339</v>
      </c>
      <c r="P55" s="1166" t="s">
        <v>637</v>
      </c>
      <c r="Q55" s="1165" t="s">
        <v>339</v>
      </c>
      <c r="R55" s="1166" t="s">
        <v>637</v>
      </c>
    </row>
    <row r="56" spans="13:18" ht="45" x14ac:dyDescent="0.25">
      <c r="M56" s="1163" t="s">
        <v>771</v>
      </c>
      <c r="N56" s="1169" t="s">
        <v>1180</v>
      </c>
      <c r="O56" s="1165" t="s">
        <v>339</v>
      </c>
      <c r="P56" s="1166" t="s">
        <v>637</v>
      </c>
      <c r="Q56" s="1165" t="s">
        <v>339</v>
      </c>
      <c r="R56" s="1166" t="s">
        <v>637</v>
      </c>
    </row>
    <row r="57" spans="13:18" ht="30" x14ac:dyDescent="0.25">
      <c r="M57" s="1163" t="s">
        <v>772</v>
      </c>
      <c r="N57" s="1169" t="s">
        <v>1181</v>
      </c>
      <c r="O57" s="1165" t="s">
        <v>647</v>
      </c>
      <c r="P57" s="1166" t="s">
        <v>648</v>
      </c>
      <c r="Q57" s="1165" t="s">
        <v>647</v>
      </c>
      <c r="R57" s="1166" t="s">
        <v>648</v>
      </c>
    </row>
    <row r="58" spans="13:18" x14ac:dyDescent="0.25">
      <c r="M58" s="1163" t="s">
        <v>773</v>
      </c>
      <c r="N58" s="1167" t="s">
        <v>1165</v>
      </c>
      <c r="O58" s="1165" t="s">
        <v>346</v>
      </c>
      <c r="P58" s="1168" t="s">
        <v>347</v>
      </c>
      <c r="Q58" s="1165" t="s">
        <v>346</v>
      </c>
      <c r="R58" s="1168" t="s">
        <v>347</v>
      </c>
    </row>
    <row r="59" spans="13:18" x14ac:dyDescent="0.25">
      <c r="M59" s="1163" t="s">
        <v>774</v>
      </c>
      <c r="N59" s="1167" t="s">
        <v>1165</v>
      </c>
      <c r="O59" s="1165" t="s">
        <v>346</v>
      </c>
      <c r="P59" s="1168" t="s">
        <v>347</v>
      </c>
      <c r="Q59" s="1165" t="s">
        <v>346</v>
      </c>
      <c r="R59" s="1168" t="s">
        <v>347</v>
      </c>
    </row>
    <row r="60" spans="13:18" ht="30" x14ac:dyDescent="0.25">
      <c r="M60" s="1163" t="s">
        <v>775</v>
      </c>
      <c r="N60" s="1169" t="s">
        <v>1182</v>
      </c>
      <c r="O60" s="1165" t="s">
        <v>346</v>
      </c>
      <c r="P60" s="1168" t="s">
        <v>347</v>
      </c>
      <c r="Q60" s="1165" t="s">
        <v>346</v>
      </c>
      <c r="R60" s="1168" t="s">
        <v>347</v>
      </c>
    </row>
    <row r="61" spans="13:18" ht="30" x14ac:dyDescent="0.25">
      <c r="M61" s="1163" t="s">
        <v>776</v>
      </c>
      <c r="N61" s="1169" t="s">
        <v>1183</v>
      </c>
      <c r="O61" s="1165" t="s">
        <v>344</v>
      </c>
      <c r="P61" s="1166" t="s">
        <v>338</v>
      </c>
      <c r="Q61" s="1165" t="s">
        <v>344</v>
      </c>
      <c r="R61" s="1166" t="s">
        <v>338</v>
      </c>
    </row>
    <row r="62" spans="13:18" ht="30" x14ac:dyDescent="0.25">
      <c r="M62" s="1163" t="s">
        <v>777</v>
      </c>
      <c r="N62" s="1169" t="s">
        <v>1184</v>
      </c>
      <c r="O62" s="1165" t="s">
        <v>344</v>
      </c>
      <c r="P62" s="1166" t="s">
        <v>338</v>
      </c>
      <c r="Q62" s="1165" t="s">
        <v>344</v>
      </c>
      <c r="R62" s="1166" t="s">
        <v>338</v>
      </c>
    </row>
    <row r="63" spans="13:18" ht="30" x14ac:dyDescent="0.25">
      <c r="M63" s="1163" t="s">
        <v>778</v>
      </c>
      <c r="N63" s="1169" t="s">
        <v>1185</v>
      </c>
      <c r="O63" s="1165" t="s">
        <v>343</v>
      </c>
      <c r="P63" s="1166" t="s">
        <v>638</v>
      </c>
      <c r="Q63" s="1165" t="s">
        <v>343</v>
      </c>
      <c r="R63" s="1166" t="s">
        <v>638</v>
      </c>
    </row>
    <row r="64" spans="13:18" ht="45" x14ac:dyDescent="0.25">
      <c r="M64" s="1163" t="s">
        <v>779</v>
      </c>
      <c r="N64" s="1169" t="s">
        <v>2007</v>
      </c>
      <c r="O64" s="1170" t="s">
        <v>649</v>
      </c>
      <c r="P64" s="1166" t="s">
        <v>650</v>
      </c>
      <c r="Q64" s="1170" t="s">
        <v>649</v>
      </c>
      <c r="R64" s="1166" t="s">
        <v>650</v>
      </c>
    </row>
    <row r="65" spans="13:18" x14ac:dyDescent="0.25">
      <c r="M65" s="1163" t="s">
        <v>780</v>
      </c>
      <c r="N65" s="1167" t="s">
        <v>1165</v>
      </c>
      <c r="O65" s="1171" t="s">
        <v>384</v>
      </c>
      <c r="P65" s="1168" t="s">
        <v>348</v>
      </c>
      <c r="Q65" s="1171" t="s">
        <v>384</v>
      </c>
      <c r="R65" s="1168" t="s">
        <v>348</v>
      </c>
    </row>
    <row r="66" spans="13:18" x14ac:dyDescent="0.25">
      <c r="M66" s="1163" t="s">
        <v>781</v>
      </c>
      <c r="N66" s="1167" t="s">
        <v>1165</v>
      </c>
      <c r="O66" s="1171" t="s">
        <v>384</v>
      </c>
      <c r="P66" s="1168" t="s">
        <v>348</v>
      </c>
      <c r="Q66" s="1171" t="s">
        <v>384</v>
      </c>
      <c r="R66" s="1168" t="s">
        <v>348</v>
      </c>
    </row>
    <row r="67" spans="13:18" ht="30.75" thickBot="1" x14ac:dyDescent="0.3">
      <c r="M67" s="1163" t="s">
        <v>782</v>
      </c>
      <c r="N67" s="1172" t="s">
        <v>1186</v>
      </c>
      <c r="O67" s="1171" t="s">
        <v>384</v>
      </c>
      <c r="P67" s="1168" t="s">
        <v>348</v>
      </c>
      <c r="Q67" s="1171" t="s">
        <v>384</v>
      </c>
      <c r="R67" s="1168" t="s">
        <v>348</v>
      </c>
    </row>
    <row r="68" spans="13:18" x14ac:dyDescent="0.25">
      <c r="M68" s="1180"/>
      <c r="N68" s="1185"/>
      <c r="O68" s="1181"/>
      <c r="P68" s="1181"/>
      <c r="Q68" s="1181"/>
      <c r="R68" s="1182"/>
    </row>
    <row r="69" spans="13:18" x14ac:dyDescent="0.25">
      <c r="M69" s="1183"/>
      <c r="N69" s="313"/>
      <c r="O69" s="350"/>
      <c r="P69" s="350"/>
      <c r="Q69" s="350"/>
      <c r="R69" s="1184"/>
    </row>
    <row r="70" spans="13:18" x14ac:dyDescent="0.25">
      <c r="M70" s="1183"/>
      <c r="N70" s="313"/>
      <c r="O70" s="350"/>
      <c r="P70" s="350"/>
      <c r="Q70" s="350"/>
      <c r="R70" s="1184"/>
    </row>
    <row r="71" spans="13:18" x14ac:dyDescent="0.25">
      <c r="M71" s="1183"/>
      <c r="N71" s="313"/>
      <c r="O71" s="350"/>
      <c r="P71" s="350"/>
      <c r="Q71" s="350"/>
      <c r="R71" s="1184"/>
    </row>
    <row r="72" spans="13:18" x14ac:dyDescent="0.25">
      <c r="M72" s="1183"/>
      <c r="N72" s="313"/>
      <c r="O72" s="350"/>
      <c r="P72" s="350"/>
      <c r="Q72" s="350"/>
      <c r="R72" s="1184"/>
    </row>
    <row r="73" spans="13:18" x14ac:dyDescent="0.25">
      <c r="M73" s="1183"/>
      <c r="N73" s="313"/>
      <c r="O73" s="350"/>
      <c r="P73" s="350"/>
      <c r="Q73" s="350"/>
      <c r="R73" s="1184"/>
    </row>
    <row r="74" spans="13:18" x14ac:dyDescent="0.25">
      <c r="M74" s="1183"/>
      <c r="N74" s="313"/>
      <c r="O74" s="350"/>
      <c r="P74" s="350"/>
      <c r="Q74" s="350"/>
      <c r="R74" s="1184"/>
    </row>
    <row r="75" spans="13:18" x14ac:dyDescent="0.25">
      <c r="M75" s="1183"/>
      <c r="N75" s="313"/>
      <c r="O75" s="350"/>
      <c r="P75" s="350"/>
      <c r="Q75" s="350"/>
      <c r="R75" s="1184"/>
    </row>
    <row r="76" spans="13:18" x14ac:dyDescent="0.25">
      <c r="M76" s="1183"/>
      <c r="N76" s="313"/>
      <c r="O76" s="350"/>
      <c r="P76" s="350"/>
      <c r="Q76" s="350"/>
      <c r="R76" s="1184"/>
    </row>
    <row r="77" spans="13:18" x14ac:dyDescent="0.25">
      <c r="M77" s="1183"/>
      <c r="N77" s="313"/>
      <c r="O77" s="350"/>
      <c r="P77" s="350"/>
      <c r="Q77" s="350"/>
      <c r="R77" s="1184"/>
    </row>
    <row r="78" spans="13:18" x14ac:dyDescent="0.25">
      <c r="M78" s="1183"/>
      <c r="N78" s="313"/>
      <c r="O78" s="350"/>
      <c r="P78" s="350"/>
      <c r="Q78" s="350"/>
      <c r="R78" s="1184"/>
    </row>
    <row r="79" spans="13:18" x14ac:dyDescent="0.25">
      <c r="M79" s="1183"/>
      <c r="N79" s="313"/>
      <c r="O79" s="350"/>
      <c r="P79" s="350"/>
      <c r="Q79" s="350"/>
      <c r="R79" s="1184"/>
    </row>
    <row r="80" spans="13:18" x14ac:dyDescent="0.25">
      <c r="M80" s="1183"/>
      <c r="N80" s="313"/>
      <c r="O80" s="350"/>
      <c r="P80" s="350"/>
      <c r="Q80" s="350"/>
      <c r="R80" s="1184"/>
    </row>
    <row r="81" spans="13:18" x14ac:dyDescent="0.25">
      <c r="M81" s="1183"/>
      <c r="N81" s="313"/>
      <c r="O81" s="350"/>
      <c r="P81" s="350"/>
      <c r="Q81" s="350"/>
      <c r="R81" s="1184"/>
    </row>
    <row r="82" spans="13:18" x14ac:dyDescent="0.25">
      <c r="M82" s="1183"/>
      <c r="N82" s="313"/>
      <c r="O82" s="350"/>
      <c r="P82" s="350"/>
      <c r="Q82" s="350"/>
      <c r="R82" s="1184"/>
    </row>
    <row r="83" spans="13:18" x14ac:dyDescent="0.25">
      <c r="M83" s="1183"/>
      <c r="N83" s="313"/>
      <c r="O83" s="350"/>
      <c r="P83" s="350"/>
      <c r="Q83" s="350"/>
      <c r="R83" s="1184"/>
    </row>
    <row r="84" spans="13:18" x14ac:dyDescent="0.25">
      <c r="M84" s="1183"/>
      <c r="N84" s="313"/>
      <c r="O84" s="350"/>
      <c r="P84" s="350"/>
      <c r="Q84" s="350"/>
      <c r="R84" s="1184"/>
    </row>
    <row r="85" spans="13:18" x14ac:dyDescent="0.25">
      <c r="M85" s="1183"/>
      <c r="N85" s="313"/>
      <c r="O85" s="350"/>
      <c r="P85" s="350"/>
      <c r="Q85" s="350"/>
      <c r="R85" s="1184"/>
    </row>
    <row r="86" spans="13:18" x14ac:dyDescent="0.25">
      <c r="M86" s="1183"/>
      <c r="N86" s="313"/>
      <c r="O86" s="350"/>
      <c r="P86" s="350"/>
      <c r="Q86" s="350"/>
      <c r="R86" s="1184"/>
    </row>
    <row r="87" spans="13:18" x14ac:dyDescent="0.25">
      <c r="M87" s="1183"/>
      <c r="N87" s="313"/>
      <c r="O87" s="350"/>
      <c r="P87" s="350"/>
      <c r="Q87" s="350"/>
      <c r="R87" s="1184"/>
    </row>
    <row r="88" spans="13:18" x14ac:dyDescent="0.25">
      <c r="M88" s="1183"/>
      <c r="N88" s="313"/>
      <c r="O88" s="350"/>
      <c r="P88" s="350"/>
      <c r="Q88" s="350"/>
      <c r="R88" s="1184"/>
    </row>
    <row r="89" spans="13:18" x14ac:dyDescent="0.25">
      <c r="M89" s="1183"/>
      <c r="N89" s="313"/>
      <c r="O89" s="350"/>
      <c r="P89" s="350"/>
      <c r="Q89" s="350"/>
      <c r="R89" s="1184"/>
    </row>
    <row r="90" spans="13:18" x14ac:dyDescent="0.25">
      <c r="M90" s="1183"/>
      <c r="N90" s="313"/>
      <c r="O90" s="350"/>
      <c r="P90" s="350"/>
      <c r="Q90" s="350"/>
      <c r="R90" s="1184"/>
    </row>
    <row r="91" spans="13:18" x14ac:dyDescent="0.25">
      <c r="M91" s="1183"/>
      <c r="N91" s="313"/>
      <c r="O91" s="350"/>
      <c r="P91" s="350"/>
      <c r="Q91" s="350"/>
      <c r="R91" s="1184"/>
    </row>
    <row r="92" spans="13:18" x14ac:dyDescent="0.25">
      <c r="M92" s="1183"/>
      <c r="N92" s="313"/>
      <c r="O92" s="350"/>
      <c r="P92" s="350"/>
      <c r="Q92" s="350"/>
      <c r="R92" s="1184"/>
    </row>
    <row r="93" spans="13:18" x14ac:dyDescent="0.25">
      <c r="M93" s="1183"/>
      <c r="N93" s="313"/>
      <c r="O93" s="350"/>
      <c r="P93" s="350"/>
      <c r="Q93" s="350"/>
      <c r="R93" s="1184"/>
    </row>
    <row r="94" spans="13:18" x14ac:dyDescent="0.25">
      <c r="M94" s="1183"/>
      <c r="N94" s="313"/>
      <c r="O94" s="350"/>
      <c r="P94" s="350"/>
      <c r="Q94" s="350"/>
      <c r="R94" s="1184"/>
    </row>
    <row r="95" spans="13:18" x14ac:dyDescent="0.25">
      <c r="M95" s="1183"/>
      <c r="N95" s="313"/>
      <c r="O95" s="350"/>
      <c r="P95" s="350"/>
      <c r="Q95" s="350"/>
      <c r="R95" s="1184"/>
    </row>
    <row r="96" spans="13:18" x14ac:dyDescent="0.25">
      <c r="M96" s="1183"/>
      <c r="N96" s="313"/>
      <c r="O96" s="350"/>
      <c r="P96" s="350"/>
      <c r="Q96" s="350"/>
      <c r="R96" s="1184"/>
    </row>
    <row r="97" spans="13:18" x14ac:dyDescent="0.25">
      <c r="M97" s="1183"/>
      <c r="N97" s="313"/>
      <c r="O97" s="350"/>
      <c r="P97" s="350"/>
      <c r="Q97" s="350"/>
      <c r="R97" s="1184"/>
    </row>
    <row r="98" spans="13:18" x14ac:dyDescent="0.25">
      <c r="M98" s="1183"/>
      <c r="N98" s="313"/>
      <c r="O98" s="350"/>
      <c r="P98" s="350"/>
      <c r="Q98" s="350"/>
      <c r="R98" s="1184"/>
    </row>
    <row r="99" spans="13:18" x14ac:dyDescent="0.25">
      <c r="M99" s="1183"/>
      <c r="N99" s="313"/>
      <c r="O99" s="350"/>
      <c r="P99" s="350"/>
      <c r="Q99" s="350"/>
      <c r="R99" s="1184"/>
    </row>
    <row r="100" spans="13:18" x14ac:dyDescent="0.25">
      <c r="M100" s="1183"/>
      <c r="N100" s="313"/>
      <c r="O100" s="350"/>
      <c r="P100" s="350"/>
      <c r="Q100" s="350"/>
      <c r="R100" s="1184"/>
    </row>
    <row r="101" spans="13:18" x14ac:dyDescent="0.25">
      <c r="M101" s="1183"/>
      <c r="N101" s="313"/>
      <c r="O101" s="350"/>
      <c r="P101" s="350"/>
      <c r="Q101" s="350"/>
      <c r="R101" s="1184"/>
    </row>
    <row r="102" spans="13:18" x14ac:dyDescent="0.25">
      <c r="M102" s="1183"/>
      <c r="N102" s="313"/>
      <c r="O102" s="350"/>
      <c r="P102" s="350"/>
      <c r="Q102" s="350"/>
      <c r="R102" s="1184"/>
    </row>
    <row r="103" spans="13:18" x14ac:dyDescent="0.25">
      <c r="M103" s="1183"/>
      <c r="N103" s="313"/>
      <c r="O103" s="350"/>
      <c r="P103" s="350"/>
      <c r="Q103" s="350"/>
      <c r="R103" s="1184"/>
    </row>
    <row r="104" spans="13:18" x14ac:dyDescent="0.25">
      <c r="M104" s="1183"/>
      <c r="N104" s="313"/>
      <c r="O104" s="350"/>
      <c r="P104" s="350"/>
      <c r="Q104" s="350"/>
      <c r="R104" s="1184"/>
    </row>
    <row r="105" spans="13:18" x14ac:dyDescent="0.25">
      <c r="M105" s="1183"/>
      <c r="N105" s="313"/>
      <c r="O105" s="350"/>
      <c r="P105" s="350"/>
      <c r="Q105" s="350"/>
      <c r="R105" s="1184"/>
    </row>
    <row r="106" spans="13:18" x14ac:dyDescent="0.25">
      <c r="M106" s="1183"/>
      <c r="N106" s="313"/>
      <c r="O106" s="350"/>
      <c r="P106" s="350"/>
      <c r="Q106" s="350"/>
      <c r="R106" s="1184"/>
    </row>
    <row r="107" spans="13:18" x14ac:dyDescent="0.25">
      <c r="M107" s="1183"/>
      <c r="N107" s="313"/>
      <c r="O107" s="350"/>
      <c r="P107" s="350"/>
      <c r="Q107" s="350"/>
      <c r="R107" s="1184"/>
    </row>
    <row r="108" spans="13:18" x14ac:dyDescent="0.25">
      <c r="M108" s="1183"/>
      <c r="N108" s="313"/>
      <c r="O108" s="350"/>
      <c r="P108" s="350"/>
      <c r="Q108" s="350"/>
      <c r="R108" s="1184"/>
    </row>
    <row r="109" spans="13:18" x14ac:dyDescent="0.25">
      <c r="M109" s="1183"/>
      <c r="N109" s="313"/>
      <c r="O109" s="350"/>
      <c r="P109" s="350"/>
      <c r="Q109" s="350"/>
      <c r="R109" s="1184"/>
    </row>
    <row r="110" spans="13:18" ht="30" x14ac:dyDescent="0.25">
      <c r="M110" s="1173" t="s">
        <v>1647</v>
      </c>
      <c r="N110" s="1174" t="s">
        <v>1723</v>
      </c>
      <c r="O110" s="1175" t="s">
        <v>1713</v>
      </c>
      <c r="P110" s="1175" t="s">
        <v>1714</v>
      </c>
      <c r="Q110" s="1175" t="s">
        <v>1824</v>
      </c>
      <c r="R110" s="1168" t="s">
        <v>1827</v>
      </c>
    </row>
    <row r="111" spans="13:18" ht="30.75" thickBot="1" x14ac:dyDescent="0.3">
      <c r="M111" s="1176" t="s">
        <v>1648</v>
      </c>
      <c r="N111" s="1177" t="s">
        <v>1724</v>
      </c>
      <c r="O111" s="1178" t="s">
        <v>1711</v>
      </c>
      <c r="P111" s="1179" t="s">
        <v>1712</v>
      </c>
      <c r="Q111" s="1178" t="s">
        <v>1824</v>
      </c>
      <c r="R111" s="1179" t="s">
        <v>1827</v>
      </c>
    </row>
  </sheetData>
  <mergeCells count="1">
    <mergeCell ref="B1:F1"/>
  </mergeCells>
  <pageMargins left="0.19685039370078741" right="0.19685039370078741" top="0.74803149606299213" bottom="0.74803149606299213" header="0.31496062992125984" footer="0.31496062992125984"/>
  <pageSetup paperSize="9" scale="63" fitToHeight="2" orientation="landscape" r:id="rId1"/>
  <headerFooter>
    <oddHeader>&amp;L&amp;F  &amp;KFF0000&amp;A&amp;R&amp;D  &amp;T</oddHeader>
    <oddFooter>&amp;C&amp;P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U258"/>
  <sheetViews>
    <sheetView zoomScaleNormal="100" workbookViewId="0">
      <selection sqref="A1:A3"/>
    </sheetView>
  </sheetViews>
  <sheetFormatPr defaultColWidth="9.140625" defaultRowHeight="15" x14ac:dyDescent="0.25"/>
  <cols>
    <col min="1" max="1" width="13" style="6" customWidth="1"/>
    <col min="2" max="3" width="18.7109375" style="6" customWidth="1"/>
    <col min="4" max="4" width="34.42578125" style="6" customWidth="1"/>
    <col min="5" max="5" width="31.140625" style="6" bestFit="1" customWidth="1"/>
    <col min="6" max="6" width="44" style="6" customWidth="1"/>
    <col min="7" max="7" width="13" style="6" customWidth="1"/>
    <col min="8" max="8" width="18.5703125" style="6" customWidth="1"/>
    <col min="9" max="9" width="36.5703125" style="6" customWidth="1"/>
    <col min="10" max="10" width="25.140625" style="6" customWidth="1"/>
    <col min="11" max="11" width="44" style="6" customWidth="1"/>
    <col min="12" max="12" width="9.140625" style="6"/>
    <col min="13" max="13" width="12.28515625" style="39" customWidth="1"/>
    <col min="14" max="14" width="15.28515625" style="525" customWidth="1"/>
    <col min="15" max="15" width="20.7109375" style="525" customWidth="1"/>
    <col min="16" max="16" width="36.7109375" style="6" customWidth="1"/>
    <col min="17" max="17" width="38.42578125" style="6" bestFit="1" customWidth="1"/>
    <col min="18" max="18" width="41.7109375" style="6" customWidth="1"/>
    <col min="19" max="20" width="9.140625" style="6"/>
    <col min="21" max="21" width="11.7109375" style="6" customWidth="1"/>
    <col min="22" max="22" width="19.5703125" style="6" customWidth="1"/>
    <col min="23" max="23" width="32.5703125" style="6" customWidth="1"/>
    <col min="24" max="24" width="29.7109375" style="44" customWidth="1"/>
    <col min="25" max="25" width="51.7109375" style="6" customWidth="1"/>
    <col min="26" max="27" width="9.140625" style="6"/>
    <col min="28" max="28" width="11.5703125" style="6" customWidth="1"/>
    <col min="29" max="29" width="20.5703125" style="6" customWidth="1"/>
    <col min="30" max="30" width="32.7109375" style="6" customWidth="1"/>
    <col min="31" max="31" width="29.7109375" style="6" customWidth="1"/>
    <col min="32" max="32" width="51.7109375" style="6" customWidth="1"/>
    <col min="33" max="36" width="9.140625" style="6"/>
    <col min="37" max="44" width="9.140625" style="44"/>
    <col min="45" max="16384" width="9.140625" style="6"/>
  </cols>
  <sheetData>
    <row r="1" spans="1:47" ht="27.75" customHeight="1" thickBot="1" x14ac:dyDescent="0.3">
      <c r="A1" s="1507" t="s">
        <v>878</v>
      </c>
      <c r="B1" s="750" t="s">
        <v>1846</v>
      </c>
      <c r="C1" s="750"/>
      <c r="D1" s="1"/>
      <c r="E1" s="1"/>
      <c r="F1" s="790"/>
      <c r="G1" s="790"/>
      <c r="H1" s="382" t="s">
        <v>719</v>
      </c>
      <c r="I1" s="1029" t="s">
        <v>379</v>
      </c>
      <c r="J1" s="419" t="s">
        <v>460</v>
      </c>
      <c r="AI1" s="1482" t="s">
        <v>1382</v>
      </c>
      <c r="AJ1" s="1483"/>
      <c r="AK1" s="1483"/>
      <c r="AL1" s="1483"/>
      <c r="AM1" s="1483"/>
      <c r="AN1" s="1483"/>
      <c r="AO1" s="1483"/>
      <c r="AP1" s="1483"/>
      <c r="AQ1" s="1483"/>
      <c r="AR1" s="1484"/>
    </row>
    <row r="2" spans="1:47" ht="20.25" customHeight="1" thickBot="1" x14ac:dyDescent="0.3">
      <c r="A2" s="1508"/>
      <c r="B2" s="751" t="s">
        <v>1385</v>
      </c>
      <c r="C2" s="751"/>
      <c r="D2" s="752"/>
      <c r="E2" s="752"/>
      <c r="F2" s="791"/>
      <c r="G2" s="791"/>
      <c r="H2" s="2"/>
      <c r="I2" s="1033" t="s">
        <v>1659</v>
      </c>
      <c r="J2" s="210" t="s">
        <v>1662</v>
      </c>
      <c r="L2" s="503"/>
      <c r="AI2" s="1485"/>
      <c r="AJ2" s="1485"/>
      <c r="AK2" s="1485"/>
      <c r="AL2" s="1485"/>
      <c r="AM2" s="1485"/>
      <c r="AN2" s="1485"/>
      <c r="AO2" s="1485"/>
      <c r="AP2" s="1485"/>
      <c r="AQ2" s="1485"/>
      <c r="AR2" s="1485"/>
    </row>
    <row r="3" spans="1:47" ht="51" customHeight="1" thickBot="1" x14ac:dyDescent="0.3">
      <c r="A3" s="1509"/>
      <c r="B3" s="1513" t="s">
        <v>1721</v>
      </c>
      <c r="C3" s="1514"/>
      <c r="D3" s="1514"/>
      <c r="E3" s="1514"/>
      <c r="F3" s="791"/>
      <c r="G3" s="791"/>
      <c r="H3" s="2"/>
      <c r="I3" s="416" t="s">
        <v>247</v>
      </c>
      <c r="J3" s="419" t="s">
        <v>720</v>
      </c>
      <c r="L3" s="722"/>
      <c r="M3" s="198"/>
      <c r="O3" s="6"/>
      <c r="AI3" s="504"/>
      <c r="AJ3" s="505" t="s">
        <v>871</v>
      </c>
      <c r="AK3" s="559"/>
      <c r="AL3" s="560"/>
      <c r="AM3" s="560" t="s">
        <v>872</v>
      </c>
      <c r="AN3" s="560"/>
      <c r="AO3" s="560"/>
      <c r="AP3" s="560"/>
      <c r="AQ3" s="560"/>
      <c r="AR3" s="561"/>
    </row>
    <row r="4" spans="1:47" ht="27" customHeight="1" thickBot="1" x14ac:dyDescent="0.3">
      <c r="A4" s="788"/>
      <c r="B4" s="751" t="s">
        <v>1316</v>
      </c>
      <c r="C4" s="1512" t="s">
        <v>1383</v>
      </c>
      <c r="D4" s="1485"/>
      <c r="E4" s="1485"/>
      <c r="F4" s="1485"/>
      <c r="G4" s="791"/>
      <c r="H4" s="2"/>
      <c r="I4" s="417" t="s">
        <v>365</v>
      </c>
      <c r="J4" s="419" t="s">
        <v>721</v>
      </c>
      <c r="L4" s="722"/>
      <c r="M4" s="198"/>
      <c r="O4" s="6"/>
      <c r="AI4" s="506"/>
      <c r="AJ4" s="507"/>
      <c r="AK4" s="562" t="s">
        <v>873</v>
      </c>
      <c r="AL4" s="563" t="s">
        <v>874</v>
      </c>
      <c r="AM4" s="563" t="s">
        <v>875</v>
      </c>
      <c r="AN4" s="563" t="s">
        <v>876</v>
      </c>
      <c r="AO4" s="563" t="s">
        <v>877</v>
      </c>
      <c r="AP4" s="563" t="s">
        <v>971</v>
      </c>
      <c r="AQ4" s="564" t="s">
        <v>969</v>
      </c>
      <c r="AR4" s="565" t="s">
        <v>972</v>
      </c>
    </row>
    <row r="5" spans="1:47" ht="15" customHeight="1" thickBot="1" x14ac:dyDescent="0.3">
      <c r="A5" s="21"/>
      <c r="B5" s="216" t="s">
        <v>1321</v>
      </c>
      <c r="C5" s="753" t="s">
        <v>1384</v>
      </c>
      <c r="D5" s="766"/>
      <c r="E5" s="766"/>
      <c r="F5" s="21"/>
      <c r="G5" s="21"/>
      <c r="H5" s="10"/>
      <c r="I5" s="418" t="s">
        <v>639</v>
      </c>
      <c r="J5" s="420" t="s">
        <v>646</v>
      </c>
      <c r="L5" s="722"/>
      <c r="O5" s="6"/>
      <c r="AI5" s="550" t="s">
        <v>961</v>
      </c>
      <c r="AJ5" s="1"/>
      <c r="AK5" s="566"/>
      <c r="AL5" s="567"/>
      <c r="AM5" s="567"/>
      <c r="AN5" s="567"/>
      <c r="AO5" s="567"/>
      <c r="AP5" s="567"/>
      <c r="AQ5" s="567"/>
      <c r="AR5" s="568"/>
      <c r="AS5" s="44" t="s">
        <v>973</v>
      </c>
      <c r="AT5" s="557">
        <f>100*100</f>
        <v>10000</v>
      </c>
      <c r="AU5" s="6" t="s">
        <v>974</v>
      </c>
    </row>
    <row r="6" spans="1:47" ht="17.25" x14ac:dyDescent="0.25">
      <c r="B6" s="1" t="s">
        <v>1322</v>
      </c>
      <c r="C6" s="755" t="s">
        <v>1386</v>
      </c>
      <c r="D6" s="754"/>
      <c r="E6" s="754"/>
      <c r="AI6" s="554"/>
      <c r="AJ6" s="555" t="s">
        <v>962</v>
      </c>
      <c r="AK6" s="566">
        <v>1</v>
      </c>
      <c r="AL6" s="567">
        <v>10</v>
      </c>
      <c r="AM6" s="567">
        <v>100</v>
      </c>
      <c r="AN6" s="573">
        <v>1000</v>
      </c>
      <c r="AO6" s="574">
        <v>1E-4</v>
      </c>
      <c r="AP6" s="567">
        <v>1E-3</v>
      </c>
      <c r="AQ6" s="567">
        <v>0.01</v>
      </c>
      <c r="AR6" s="568">
        <v>0.1</v>
      </c>
      <c r="AS6" s="6" t="s">
        <v>982</v>
      </c>
      <c r="AT6" s="6">
        <v>1</v>
      </c>
    </row>
    <row r="7" spans="1:47" ht="17.25" x14ac:dyDescent="0.25">
      <c r="B7" s="1" t="s">
        <v>1323</v>
      </c>
      <c r="C7" s="756" t="s">
        <v>1387</v>
      </c>
      <c r="D7" s="1"/>
      <c r="E7" s="1"/>
      <c r="AI7" s="551"/>
      <c r="AJ7" s="556" t="s">
        <v>963</v>
      </c>
      <c r="AK7" s="569">
        <v>0.1</v>
      </c>
      <c r="AL7" s="66">
        <v>1</v>
      </c>
      <c r="AM7" s="66">
        <v>10</v>
      </c>
      <c r="AN7" s="66">
        <v>100</v>
      </c>
      <c r="AO7" s="575">
        <v>1.0000000000000001E-5</v>
      </c>
      <c r="AP7" s="571">
        <v>1E-4</v>
      </c>
      <c r="AQ7" s="66">
        <v>1E-3</v>
      </c>
      <c r="AR7" s="570">
        <v>0.01</v>
      </c>
      <c r="AS7" s="6" t="s">
        <v>975</v>
      </c>
      <c r="AT7" s="6">
        <v>0.1</v>
      </c>
    </row>
    <row r="8" spans="1:47" ht="17.25" customHeight="1" x14ac:dyDescent="0.25">
      <c r="B8" s="1" t="s">
        <v>1324</v>
      </c>
      <c r="C8" s="776" t="s">
        <v>1388</v>
      </c>
      <c r="D8" s="757"/>
      <c r="E8" s="757"/>
      <c r="AI8" s="551" t="s">
        <v>964</v>
      </c>
      <c r="AJ8" s="556" t="s">
        <v>965</v>
      </c>
      <c r="AK8" s="569">
        <v>0.01</v>
      </c>
      <c r="AL8" s="66">
        <v>0.1</v>
      </c>
      <c r="AM8" s="66">
        <v>1</v>
      </c>
      <c r="AN8" s="66">
        <v>10</v>
      </c>
      <c r="AO8" s="575">
        <v>9.9999999999999995E-7</v>
      </c>
      <c r="AP8" s="571">
        <v>1.0000000000000001E-5</v>
      </c>
      <c r="AQ8" s="571">
        <v>1E-4</v>
      </c>
      <c r="AR8" s="570">
        <v>1E-3</v>
      </c>
      <c r="AS8" s="6" t="s">
        <v>976</v>
      </c>
      <c r="AT8" s="6">
        <v>0.01</v>
      </c>
    </row>
    <row r="9" spans="1:47" ht="18.75" x14ac:dyDescent="0.3">
      <c r="B9" s="1" t="s">
        <v>1325</v>
      </c>
      <c r="C9" s="756" t="s">
        <v>1237</v>
      </c>
      <c r="D9" s="1"/>
      <c r="E9" s="1"/>
      <c r="U9" s="444" t="s">
        <v>1849</v>
      </c>
      <c r="AB9" s="444" t="s">
        <v>1850</v>
      </c>
      <c r="AI9" s="551"/>
      <c r="AJ9" s="556" t="s">
        <v>966</v>
      </c>
      <c r="AK9" s="569">
        <v>1E-3</v>
      </c>
      <c r="AL9" s="66">
        <v>0.01</v>
      </c>
      <c r="AM9" s="66">
        <v>0.1</v>
      </c>
      <c r="AN9" s="66">
        <v>1</v>
      </c>
      <c r="AO9" s="575">
        <v>9.9999999999999995E-8</v>
      </c>
      <c r="AP9" s="571">
        <v>9.9999999999999995E-7</v>
      </c>
      <c r="AQ9" s="571">
        <v>1.0000000000000001E-5</v>
      </c>
      <c r="AR9" s="572">
        <v>1E-4</v>
      </c>
      <c r="AS9" s="6" t="s">
        <v>977</v>
      </c>
      <c r="AT9" s="6">
        <v>1E-3</v>
      </c>
    </row>
    <row r="10" spans="1:47" ht="18.75" x14ac:dyDescent="0.3">
      <c r="B10" s="758" t="s">
        <v>1847</v>
      </c>
      <c r="C10" s="758"/>
      <c r="D10" s="759"/>
      <c r="E10" s="760"/>
      <c r="F10" s="760"/>
      <c r="H10" s="1131" t="s">
        <v>1848</v>
      </c>
      <c r="I10" s="1"/>
      <c r="J10" s="372"/>
      <c r="K10" s="372"/>
      <c r="N10" s="508" t="s">
        <v>1851</v>
      </c>
      <c r="O10" s="508"/>
      <c r="Q10" s="502"/>
      <c r="R10" s="502"/>
      <c r="U10" s="1227" t="s">
        <v>1854</v>
      </c>
      <c r="V10" s="444"/>
      <c r="AB10" s="1227" t="s">
        <v>1853</v>
      </c>
      <c r="AC10" s="444"/>
      <c r="AE10" s="44"/>
      <c r="AI10" s="551"/>
      <c r="AJ10" s="556" t="s">
        <v>967</v>
      </c>
      <c r="AK10" s="780">
        <v>10000</v>
      </c>
      <c r="AL10" s="784">
        <v>100000</v>
      </c>
      <c r="AM10" s="784">
        <v>1000000</v>
      </c>
      <c r="AN10" s="784">
        <v>10000000</v>
      </c>
      <c r="AO10" s="782">
        <v>1</v>
      </c>
      <c r="AP10" s="781">
        <v>10</v>
      </c>
      <c r="AQ10" s="781">
        <v>100</v>
      </c>
      <c r="AR10" s="783">
        <v>1000</v>
      </c>
      <c r="AS10" s="6" t="s">
        <v>978</v>
      </c>
      <c r="AT10" s="558">
        <v>9.9999999999999995E-7</v>
      </c>
    </row>
    <row r="11" spans="1:47" ht="17.25" x14ac:dyDescent="0.25">
      <c r="B11" s="334" t="s">
        <v>1103</v>
      </c>
      <c r="C11" s="334" t="s">
        <v>979</v>
      </c>
      <c r="D11" s="334" t="s">
        <v>880</v>
      </c>
      <c r="E11" s="509" t="s">
        <v>881</v>
      </c>
      <c r="F11" s="509" t="s">
        <v>882</v>
      </c>
      <c r="H11" s="334" t="s">
        <v>1103</v>
      </c>
      <c r="I11" s="509" t="s">
        <v>880</v>
      </c>
      <c r="J11" s="509" t="s">
        <v>881</v>
      </c>
      <c r="K11" s="509" t="s">
        <v>882</v>
      </c>
      <c r="N11" s="334" t="s">
        <v>879</v>
      </c>
      <c r="O11" s="544" t="s">
        <v>979</v>
      </c>
      <c r="P11" s="520" t="s">
        <v>880</v>
      </c>
      <c r="Q11" s="509" t="s">
        <v>881</v>
      </c>
      <c r="R11" s="509" t="s">
        <v>882</v>
      </c>
      <c r="U11" s="334" t="s">
        <v>879</v>
      </c>
      <c r="V11" s="544" t="s">
        <v>979</v>
      </c>
      <c r="W11" s="509" t="s">
        <v>880</v>
      </c>
      <c r="X11" s="334" t="s">
        <v>929</v>
      </c>
      <c r="Y11" s="509" t="s">
        <v>882</v>
      </c>
      <c r="AB11" s="334" t="s">
        <v>879</v>
      </c>
      <c r="AC11" s="544" t="s">
        <v>979</v>
      </c>
      <c r="AD11" s="509" t="s">
        <v>880</v>
      </c>
      <c r="AE11" s="334" t="s">
        <v>929</v>
      </c>
      <c r="AF11" s="509" t="s">
        <v>882</v>
      </c>
      <c r="AH11" s="1"/>
      <c r="AI11" s="551"/>
      <c r="AJ11" s="695" t="s">
        <v>968</v>
      </c>
      <c r="AK11" s="779">
        <v>1000</v>
      </c>
      <c r="AL11" s="697">
        <v>10000</v>
      </c>
      <c r="AM11" s="698">
        <v>100000</v>
      </c>
      <c r="AN11" s="698">
        <v>1000000</v>
      </c>
      <c r="AO11" s="699">
        <v>0.1</v>
      </c>
      <c r="AP11" s="700">
        <v>1</v>
      </c>
      <c r="AQ11" s="700">
        <v>10</v>
      </c>
      <c r="AR11" s="701">
        <v>100</v>
      </c>
    </row>
    <row r="12" spans="1:47" ht="31.5" x14ac:dyDescent="0.25">
      <c r="B12" s="1053" t="s">
        <v>1259</v>
      </c>
      <c r="C12" s="1530" t="s">
        <v>2011</v>
      </c>
      <c r="D12" s="1055" t="s">
        <v>1260</v>
      </c>
      <c r="E12" s="1057" t="s">
        <v>1266</v>
      </c>
      <c r="F12" s="690" t="s">
        <v>1268</v>
      </c>
      <c r="H12" s="1115" t="s">
        <v>1104</v>
      </c>
      <c r="I12" s="1116" t="s">
        <v>26</v>
      </c>
      <c r="J12" s="1120" t="s">
        <v>887</v>
      </c>
      <c r="K12" s="690" t="s">
        <v>1793</v>
      </c>
      <c r="M12" s="364"/>
      <c r="N12" s="516" t="s">
        <v>883</v>
      </c>
      <c r="O12" s="1423" t="s">
        <v>945</v>
      </c>
      <c r="P12" s="521" t="s">
        <v>752</v>
      </c>
      <c r="Q12" s="518" t="s">
        <v>884</v>
      </c>
      <c r="R12" s="510" t="s">
        <v>885</v>
      </c>
      <c r="U12" s="516" t="s">
        <v>883</v>
      </c>
      <c r="V12" s="152"/>
      <c r="W12" s="534" t="s">
        <v>930</v>
      </c>
      <c r="X12" s="541" t="s">
        <v>884</v>
      </c>
      <c r="Y12" s="690" t="s">
        <v>885</v>
      </c>
      <c r="AB12" s="516" t="s">
        <v>883</v>
      </c>
      <c r="AC12" s="152"/>
      <c r="AD12" s="534" t="s">
        <v>930</v>
      </c>
      <c r="AE12" s="541" t="s">
        <v>884</v>
      </c>
      <c r="AF12" s="769" t="s">
        <v>885</v>
      </c>
      <c r="AH12" s="1"/>
      <c r="AI12" s="551"/>
      <c r="AJ12" s="695" t="s">
        <v>969</v>
      </c>
      <c r="AK12" s="696">
        <v>100</v>
      </c>
      <c r="AL12" s="697">
        <v>1000</v>
      </c>
      <c r="AM12" s="697">
        <v>10000</v>
      </c>
      <c r="AN12" s="698">
        <v>100000</v>
      </c>
      <c r="AO12" s="699">
        <v>0.01</v>
      </c>
      <c r="AP12" s="700">
        <v>0.1</v>
      </c>
      <c r="AQ12" s="700">
        <v>1</v>
      </c>
      <c r="AR12" s="701">
        <v>10</v>
      </c>
    </row>
    <row r="13" spans="1:47" ht="50.25" customHeight="1" thickBot="1" x14ac:dyDescent="0.35">
      <c r="B13" s="691" t="s">
        <v>1261</v>
      </c>
      <c r="C13" s="1445"/>
      <c r="D13" s="692" t="s">
        <v>1263</v>
      </c>
      <c r="E13" s="1057" t="s">
        <v>1267</v>
      </c>
      <c r="F13" s="1055" t="s">
        <v>1318</v>
      </c>
      <c r="H13" s="1427" t="s">
        <v>1105</v>
      </c>
      <c r="I13" s="1425" t="s">
        <v>1109</v>
      </c>
      <c r="J13" s="1457" t="s">
        <v>887</v>
      </c>
      <c r="K13" s="1425" t="s">
        <v>1794</v>
      </c>
      <c r="M13" s="364"/>
      <c r="N13" s="517" t="s">
        <v>886</v>
      </c>
      <c r="O13" s="1447"/>
      <c r="P13" s="522" t="s">
        <v>896</v>
      </c>
      <c r="Q13" s="1030" t="s">
        <v>887</v>
      </c>
      <c r="R13" s="511" t="s">
        <v>1968</v>
      </c>
      <c r="U13" s="517" t="s">
        <v>886</v>
      </c>
      <c r="V13" s="576" t="s">
        <v>945</v>
      </c>
      <c r="W13" s="534" t="s">
        <v>931</v>
      </c>
      <c r="X13" s="1032" t="s">
        <v>932</v>
      </c>
      <c r="Y13" s="1217" t="s">
        <v>1981</v>
      </c>
      <c r="AB13" s="517" t="s">
        <v>886</v>
      </c>
      <c r="AC13" s="576" t="s">
        <v>945</v>
      </c>
      <c r="AD13" s="534" t="s">
        <v>931</v>
      </c>
      <c r="AE13" s="1032" t="s">
        <v>932</v>
      </c>
      <c r="AF13" s="768" t="s">
        <v>1981</v>
      </c>
      <c r="AH13" s="553"/>
      <c r="AI13" s="552"/>
      <c r="AJ13" s="702" t="s">
        <v>970</v>
      </c>
      <c r="AK13" s="703">
        <v>10</v>
      </c>
      <c r="AL13" s="704">
        <v>100</v>
      </c>
      <c r="AM13" s="705">
        <v>1000</v>
      </c>
      <c r="AN13" s="705">
        <v>10000</v>
      </c>
      <c r="AO13" s="706">
        <v>1E-3</v>
      </c>
      <c r="AP13" s="704">
        <v>0.01</v>
      </c>
      <c r="AQ13" s="704">
        <v>0.1</v>
      </c>
      <c r="AR13" s="707">
        <v>1</v>
      </c>
    </row>
    <row r="14" spans="1:47" ht="39" customHeight="1" x14ac:dyDescent="0.25">
      <c r="B14" s="1053" t="s">
        <v>1264</v>
      </c>
      <c r="C14" s="1445"/>
      <c r="D14" s="792" t="s">
        <v>1262</v>
      </c>
      <c r="E14" s="1056" t="s">
        <v>1265</v>
      </c>
      <c r="F14" s="1055" t="s">
        <v>1318</v>
      </c>
      <c r="H14" s="1424"/>
      <c r="I14" s="1422"/>
      <c r="J14" s="1461"/>
      <c r="K14" s="1422"/>
      <c r="M14" s="364"/>
      <c r="N14" s="517" t="s">
        <v>888</v>
      </c>
      <c r="O14" s="1447"/>
      <c r="P14" s="521" t="s">
        <v>895</v>
      </c>
      <c r="Q14" s="518" t="s">
        <v>884</v>
      </c>
      <c r="R14" s="1273" t="s">
        <v>1969</v>
      </c>
      <c r="U14" s="517" t="s">
        <v>888</v>
      </c>
      <c r="V14" s="548"/>
      <c r="W14" s="513" t="s">
        <v>841</v>
      </c>
      <c r="X14" s="542" t="s">
        <v>891</v>
      </c>
      <c r="Y14" s="768" t="s">
        <v>1221</v>
      </c>
      <c r="AB14" s="517" t="s">
        <v>888</v>
      </c>
      <c r="AC14" s="548"/>
      <c r="AD14" s="513" t="s">
        <v>841</v>
      </c>
      <c r="AE14" s="542" t="s">
        <v>891</v>
      </c>
      <c r="AF14" s="768" t="s">
        <v>1221</v>
      </c>
      <c r="AH14" s="1"/>
      <c r="AK14" s="6"/>
      <c r="AL14" s="6"/>
      <c r="AM14" s="6"/>
      <c r="AN14" s="6"/>
      <c r="AO14" s="6"/>
      <c r="AP14" s="6"/>
      <c r="AQ14" s="6"/>
      <c r="AR14" s="6"/>
    </row>
    <row r="15" spans="1:47" ht="39" customHeight="1" x14ac:dyDescent="0.25">
      <c r="B15" s="1054" t="s">
        <v>1269</v>
      </c>
      <c r="C15" s="1445"/>
      <c r="D15" s="793" t="s">
        <v>1271</v>
      </c>
      <c r="E15" s="1057" t="s">
        <v>1270</v>
      </c>
      <c r="F15" s="1052" t="s">
        <v>1191</v>
      </c>
      <c r="H15" s="1423" t="s">
        <v>1106</v>
      </c>
      <c r="I15" s="1437" t="s">
        <v>270</v>
      </c>
      <c r="J15" s="1457" t="s">
        <v>887</v>
      </c>
      <c r="K15" s="1468" t="s">
        <v>1852</v>
      </c>
      <c r="M15" s="364"/>
      <c r="N15" s="517" t="s">
        <v>889</v>
      </c>
      <c r="O15" s="1447"/>
      <c r="P15" s="523" t="s">
        <v>1223</v>
      </c>
      <c r="Q15" s="1031" t="s">
        <v>890</v>
      </c>
      <c r="R15" s="511" t="s">
        <v>1196</v>
      </c>
      <c r="U15" s="517" t="s">
        <v>889</v>
      </c>
      <c r="V15" s="536" t="s">
        <v>957</v>
      </c>
      <c r="W15" s="537" t="s">
        <v>933</v>
      </c>
      <c r="X15" s="1032" t="s">
        <v>932</v>
      </c>
      <c r="Y15" s="538" t="s">
        <v>2012</v>
      </c>
      <c r="AB15" s="517" t="s">
        <v>889</v>
      </c>
      <c r="AC15" s="770" t="s">
        <v>957</v>
      </c>
      <c r="AD15" s="537" t="s">
        <v>1224</v>
      </c>
      <c r="AE15" s="1032" t="s">
        <v>932</v>
      </c>
      <c r="AF15" s="538" t="s">
        <v>2012</v>
      </c>
      <c r="AK15" s="6"/>
      <c r="AL15" s="6"/>
      <c r="AM15" s="6"/>
      <c r="AN15" s="6"/>
      <c r="AO15" s="6"/>
      <c r="AP15" s="6"/>
      <c r="AQ15" s="6"/>
      <c r="AR15" s="6"/>
    </row>
    <row r="16" spans="1:47" ht="39" customHeight="1" x14ac:dyDescent="0.25">
      <c r="B16" s="1054" t="s">
        <v>1272</v>
      </c>
      <c r="C16" s="1445"/>
      <c r="D16" s="794" t="s">
        <v>984</v>
      </c>
      <c r="E16" s="1057" t="s">
        <v>1273</v>
      </c>
      <c r="F16" s="1052" t="s">
        <v>1191</v>
      </c>
      <c r="H16" s="1438"/>
      <c r="I16" s="1438"/>
      <c r="J16" s="1460"/>
      <c r="K16" s="1428"/>
      <c r="M16" s="364"/>
      <c r="N16" s="1533" t="s">
        <v>324</v>
      </c>
      <c r="O16" s="1447"/>
      <c r="P16" s="1532" t="s">
        <v>1222</v>
      </c>
      <c r="Q16" s="1531" t="s">
        <v>891</v>
      </c>
      <c r="R16" s="1432" t="s">
        <v>1920</v>
      </c>
      <c r="U16" s="1427" t="s">
        <v>324</v>
      </c>
      <c r="V16" s="1492" t="s">
        <v>1226</v>
      </c>
      <c r="W16" s="1488" t="s">
        <v>941</v>
      </c>
      <c r="X16" s="1490" t="s">
        <v>942</v>
      </c>
      <c r="Y16" s="1488" t="s">
        <v>1940</v>
      </c>
      <c r="AB16" s="1423" t="s">
        <v>324</v>
      </c>
      <c r="AC16" s="1492" t="s">
        <v>1982</v>
      </c>
      <c r="AD16" s="1488" t="s">
        <v>941</v>
      </c>
      <c r="AE16" s="1490" t="s">
        <v>942</v>
      </c>
      <c r="AF16" s="1488" t="s">
        <v>1940</v>
      </c>
      <c r="AK16" s="6"/>
      <c r="AL16" s="6"/>
      <c r="AM16" s="6"/>
      <c r="AN16" s="6"/>
      <c r="AO16" s="6"/>
      <c r="AP16" s="6"/>
      <c r="AQ16" s="6"/>
      <c r="AR16" s="6"/>
    </row>
    <row r="17" spans="2:44" ht="39" customHeight="1" x14ac:dyDescent="0.25">
      <c r="B17" s="1053" t="s">
        <v>1274</v>
      </c>
      <c r="C17" s="1446"/>
      <c r="D17" s="1055" t="s">
        <v>1275</v>
      </c>
      <c r="E17" s="1055" t="s">
        <v>923</v>
      </c>
      <c r="F17" s="1052" t="s">
        <v>1191</v>
      </c>
      <c r="H17" s="1424"/>
      <c r="I17" s="1424"/>
      <c r="J17" s="1424"/>
      <c r="K17" s="1429"/>
      <c r="M17" s="364"/>
      <c r="N17" s="1504"/>
      <c r="O17" s="1444"/>
      <c r="P17" s="1479"/>
      <c r="Q17" s="1435"/>
      <c r="R17" s="1433"/>
      <c r="U17" s="1448"/>
      <c r="V17" s="1493"/>
      <c r="W17" s="1489"/>
      <c r="X17" s="1491"/>
      <c r="Y17" s="1489"/>
      <c r="AB17" s="1455"/>
      <c r="AC17" s="1493"/>
      <c r="AD17" s="1489"/>
      <c r="AE17" s="1491"/>
      <c r="AF17" s="1489"/>
      <c r="AK17" s="6"/>
      <c r="AL17" s="6"/>
      <c r="AM17" s="6"/>
      <c r="AN17" s="6"/>
      <c r="AO17" s="6"/>
      <c r="AP17" s="6"/>
      <c r="AQ17" s="6"/>
      <c r="AR17" s="6"/>
    </row>
    <row r="18" spans="2:44" ht="39" customHeight="1" x14ac:dyDescent="0.3">
      <c r="B18" s="1068" t="s">
        <v>1276</v>
      </c>
      <c r="C18" s="1274"/>
      <c r="H18" s="1423" t="s">
        <v>1107</v>
      </c>
      <c r="I18" s="1425" t="s">
        <v>1119</v>
      </c>
      <c r="J18" s="1459" t="s">
        <v>887</v>
      </c>
      <c r="K18" s="1425" t="s">
        <v>1855</v>
      </c>
      <c r="M18" s="364"/>
      <c r="N18" s="1427" t="s">
        <v>892</v>
      </c>
      <c r="O18" s="1423" t="s">
        <v>946</v>
      </c>
      <c r="P18" s="1454" t="s">
        <v>1164</v>
      </c>
      <c r="Q18" s="1453" t="s">
        <v>893</v>
      </c>
      <c r="R18" s="1425" t="s">
        <v>1833</v>
      </c>
      <c r="U18" s="1438"/>
      <c r="V18" s="1436"/>
      <c r="W18" s="1436"/>
      <c r="X18" s="1494"/>
      <c r="Y18" s="1436"/>
      <c r="AB18" s="1438"/>
      <c r="AC18" s="1436"/>
      <c r="AD18" s="1436"/>
      <c r="AE18" s="1470"/>
      <c r="AF18" s="1436"/>
      <c r="AK18" s="6"/>
      <c r="AL18" s="6"/>
      <c r="AM18" s="6"/>
      <c r="AN18" s="6"/>
      <c r="AO18" s="6"/>
      <c r="AP18" s="6"/>
      <c r="AQ18" s="6"/>
      <c r="AR18" s="6"/>
    </row>
    <row r="19" spans="2:44" ht="39" customHeight="1" x14ac:dyDescent="0.25">
      <c r="B19" s="334" t="s">
        <v>1103</v>
      </c>
      <c r="C19" s="334" t="s">
        <v>979</v>
      </c>
      <c r="D19" s="334" t="s">
        <v>880</v>
      </c>
      <c r="E19" s="509" t="s">
        <v>881</v>
      </c>
      <c r="F19" s="509" t="s">
        <v>882</v>
      </c>
      <c r="H19" s="1438"/>
      <c r="I19" s="1438"/>
      <c r="J19" s="1460"/>
      <c r="K19" s="1436"/>
      <c r="N19" s="1447"/>
      <c r="O19" s="1447"/>
      <c r="P19" s="1436"/>
      <c r="Q19" s="1436"/>
      <c r="R19" s="1428"/>
      <c r="U19" s="1438"/>
      <c r="V19" s="1436"/>
      <c r="W19" s="1436"/>
      <c r="X19" s="1494"/>
      <c r="Y19" s="1436"/>
      <c r="AB19" s="1438"/>
      <c r="AC19" s="1436"/>
      <c r="AD19" s="1436"/>
      <c r="AE19" s="1470"/>
      <c r="AF19" s="1436"/>
      <c r="AK19" s="6"/>
      <c r="AL19" s="6"/>
      <c r="AM19" s="6"/>
      <c r="AN19" s="6"/>
      <c r="AO19" s="6"/>
      <c r="AP19" s="6"/>
      <c r="AQ19" s="6"/>
      <c r="AR19" s="6"/>
    </row>
    <row r="20" spans="2:44" ht="66" customHeight="1" x14ac:dyDescent="0.25">
      <c r="B20" s="1423" t="s">
        <v>1121</v>
      </c>
      <c r="C20" s="1462" t="s">
        <v>1663</v>
      </c>
      <c r="D20" s="1425" t="s">
        <v>1287</v>
      </c>
      <c r="E20" s="1457" t="s">
        <v>887</v>
      </c>
      <c r="F20" s="1425" t="s">
        <v>1286</v>
      </c>
      <c r="H20" s="1438"/>
      <c r="I20" s="1438"/>
      <c r="J20" s="1460"/>
      <c r="K20" s="1436"/>
      <c r="N20" s="1447"/>
      <c r="O20" s="1447"/>
      <c r="P20" s="1436"/>
      <c r="Q20" s="1436"/>
      <c r="R20" s="1428"/>
      <c r="U20" s="1438"/>
      <c r="V20" s="1436"/>
      <c r="W20" s="1436"/>
      <c r="X20" s="1494"/>
      <c r="Y20" s="1436"/>
      <c r="AB20" s="1438"/>
      <c r="AC20" s="1436"/>
      <c r="AD20" s="1436"/>
      <c r="AE20" s="1470"/>
      <c r="AF20" s="1436"/>
      <c r="AK20" s="6"/>
      <c r="AL20" s="6"/>
      <c r="AM20" s="6"/>
      <c r="AN20" s="6"/>
      <c r="AO20" s="6"/>
      <c r="AP20" s="6"/>
      <c r="AQ20" s="6"/>
      <c r="AR20" s="6"/>
    </row>
    <row r="21" spans="2:44" ht="63.75" customHeight="1" x14ac:dyDescent="0.25">
      <c r="B21" s="1455"/>
      <c r="C21" s="1436"/>
      <c r="D21" s="1456"/>
      <c r="E21" s="1458"/>
      <c r="F21" s="1456"/>
      <c r="H21" s="1424"/>
      <c r="I21" s="1424"/>
      <c r="J21" s="1461"/>
      <c r="K21" s="1422"/>
      <c r="N21" s="1444"/>
      <c r="O21" s="1444"/>
      <c r="P21" s="1422"/>
      <c r="Q21" s="1422"/>
      <c r="R21" s="1429"/>
      <c r="U21" s="1424"/>
      <c r="V21" s="1422"/>
      <c r="W21" s="1422"/>
      <c r="X21" s="1495"/>
      <c r="Y21" s="1422"/>
      <c r="AB21" s="1424"/>
      <c r="AC21" s="1422"/>
      <c r="AD21" s="1422"/>
      <c r="AE21" s="1471"/>
      <c r="AF21" s="1422"/>
      <c r="AK21" s="6"/>
      <c r="AL21" s="6"/>
      <c r="AM21" s="6"/>
      <c r="AN21" s="6"/>
      <c r="AO21" s="6"/>
      <c r="AP21" s="6"/>
      <c r="AQ21" s="6"/>
      <c r="AR21" s="6"/>
    </row>
    <row r="22" spans="2:44" ht="45" customHeight="1" x14ac:dyDescent="0.25">
      <c r="B22" s="1424"/>
      <c r="C22" s="1436"/>
      <c r="D22" s="1429"/>
      <c r="E22" s="1450"/>
      <c r="F22" s="1422"/>
      <c r="H22" s="1115" t="s">
        <v>1108</v>
      </c>
      <c r="I22" s="1118" t="s">
        <v>263</v>
      </c>
      <c r="J22" s="1132" t="s">
        <v>1120</v>
      </c>
      <c r="K22" s="1118" t="s">
        <v>1795</v>
      </c>
      <c r="N22" s="1427" t="s">
        <v>894</v>
      </c>
      <c r="O22" s="1427"/>
      <c r="P22" s="1442" t="s">
        <v>1923</v>
      </c>
      <c r="Q22" s="1534" t="s">
        <v>887</v>
      </c>
      <c r="R22" s="1425" t="s">
        <v>1921</v>
      </c>
      <c r="U22" s="517" t="s">
        <v>892</v>
      </c>
      <c r="V22" s="152"/>
      <c r="W22" s="522" t="s">
        <v>1938</v>
      </c>
      <c r="X22" s="542" t="s">
        <v>891</v>
      </c>
      <c r="Y22" s="511" t="s">
        <v>1939</v>
      </c>
      <c r="AB22" s="767" t="s">
        <v>892</v>
      </c>
      <c r="AC22" s="1252"/>
      <c r="AD22" s="522" t="s">
        <v>1938</v>
      </c>
      <c r="AE22" s="542" t="s">
        <v>891</v>
      </c>
      <c r="AF22" s="1225" t="s">
        <v>1939</v>
      </c>
      <c r="AK22" s="6"/>
      <c r="AL22" s="6"/>
      <c r="AM22" s="6"/>
      <c r="AN22" s="6"/>
      <c r="AO22" s="6"/>
      <c r="AP22" s="6"/>
      <c r="AQ22" s="6"/>
      <c r="AR22" s="6"/>
    </row>
    <row r="23" spans="2:44" ht="42.75" customHeight="1" x14ac:dyDescent="0.25">
      <c r="B23" s="1423" t="s">
        <v>1278</v>
      </c>
      <c r="C23" s="1436"/>
      <c r="D23" s="1432" t="s">
        <v>1277</v>
      </c>
      <c r="E23" s="1434" t="s">
        <v>887</v>
      </c>
      <c r="F23" s="1432" t="s">
        <v>1856</v>
      </c>
      <c r="H23" s="1515" t="s">
        <v>2013</v>
      </c>
      <c r="I23" s="1516"/>
      <c r="J23" s="1516"/>
      <c r="K23" s="1517"/>
      <c r="N23" s="1444"/>
      <c r="O23" s="1444"/>
      <c r="P23" s="1479"/>
      <c r="Q23" s="1535"/>
      <c r="R23" s="1429"/>
      <c r="U23" s="1427" t="s">
        <v>894</v>
      </c>
      <c r="V23" s="350"/>
      <c r="W23" s="1421" t="s">
        <v>1941</v>
      </c>
      <c r="X23" s="1426" t="s">
        <v>1189</v>
      </c>
      <c r="Y23" s="1425" t="s">
        <v>1860</v>
      </c>
      <c r="AB23" s="1423" t="s">
        <v>894</v>
      </c>
      <c r="AC23" s="1253"/>
      <c r="AD23" s="1421" t="s">
        <v>1941</v>
      </c>
      <c r="AE23" s="1426" t="s">
        <v>1189</v>
      </c>
      <c r="AF23" s="1425" t="s">
        <v>1860</v>
      </c>
      <c r="AK23" s="6"/>
      <c r="AL23" s="6"/>
      <c r="AM23" s="6"/>
      <c r="AN23" s="6"/>
      <c r="AO23" s="6"/>
      <c r="AP23" s="6"/>
      <c r="AQ23" s="6"/>
      <c r="AR23" s="6"/>
    </row>
    <row r="24" spans="2:44" ht="39" customHeight="1" x14ac:dyDescent="0.25">
      <c r="B24" s="1444"/>
      <c r="C24" s="1436"/>
      <c r="D24" s="1433"/>
      <c r="E24" s="1435"/>
      <c r="F24" s="1433"/>
      <c r="H24" s="1423" t="s">
        <v>1110</v>
      </c>
      <c r="I24" s="1425" t="s">
        <v>1124</v>
      </c>
      <c r="J24" s="1457" t="s">
        <v>887</v>
      </c>
      <c r="K24" s="1425" t="s">
        <v>1796</v>
      </c>
      <c r="N24" s="1440" t="s">
        <v>1861</v>
      </c>
      <c r="O24" s="1222" t="s">
        <v>1863</v>
      </c>
      <c r="P24" s="1425" t="s">
        <v>1862</v>
      </c>
      <c r="Q24" s="1437" t="s">
        <v>891</v>
      </c>
      <c r="R24" s="1425" t="s">
        <v>1972</v>
      </c>
      <c r="U24" s="1424"/>
      <c r="V24" s="547"/>
      <c r="W24" s="1422"/>
      <c r="X24" s="1422"/>
      <c r="Y24" s="1422"/>
      <c r="AB24" s="1424"/>
      <c r="AC24" s="547"/>
      <c r="AD24" s="1422"/>
      <c r="AE24" s="1422"/>
      <c r="AF24" s="1422"/>
      <c r="AK24" s="6"/>
      <c r="AL24" s="6"/>
      <c r="AM24" s="6"/>
      <c r="AN24" s="6"/>
      <c r="AO24" s="6"/>
      <c r="AP24" s="6"/>
      <c r="AQ24" s="6"/>
      <c r="AR24" s="6"/>
    </row>
    <row r="25" spans="2:44" ht="42.75" customHeight="1" x14ac:dyDescent="0.25">
      <c r="B25" s="1215" t="s">
        <v>1123</v>
      </c>
      <c r="C25" s="1436"/>
      <c r="D25" s="1217" t="s">
        <v>1288</v>
      </c>
      <c r="E25" s="519" t="s">
        <v>891</v>
      </c>
      <c r="F25" s="1223" t="s">
        <v>1289</v>
      </c>
      <c r="H25" s="1438"/>
      <c r="I25" s="1436"/>
      <c r="J25" s="1438"/>
      <c r="K25" s="1436"/>
      <c r="N25" s="1445"/>
      <c r="O25" s="1208"/>
      <c r="P25" s="1428"/>
      <c r="Q25" s="1449"/>
      <c r="R25" s="1428"/>
      <c r="U25" s="1268" t="s">
        <v>898</v>
      </c>
      <c r="V25" s="1497" t="s">
        <v>1715</v>
      </c>
      <c r="W25" s="1498"/>
      <c r="X25" s="1498"/>
      <c r="Y25" s="1499"/>
      <c r="AB25" s="1258" t="s">
        <v>898</v>
      </c>
      <c r="AC25" s="1497" t="s">
        <v>1715</v>
      </c>
      <c r="AD25" s="1498"/>
      <c r="AE25" s="1498"/>
      <c r="AF25" s="1499"/>
      <c r="AK25" s="6"/>
      <c r="AL25" s="6"/>
      <c r="AM25" s="6"/>
      <c r="AN25" s="6"/>
      <c r="AO25" s="6"/>
      <c r="AP25" s="6"/>
      <c r="AQ25" s="6"/>
      <c r="AR25" s="6"/>
    </row>
    <row r="26" spans="2:44" ht="38.25" customHeight="1" x14ac:dyDescent="0.25">
      <c r="B26" s="1423" t="s">
        <v>1125</v>
      </c>
      <c r="C26" s="1436"/>
      <c r="D26" s="1425" t="s">
        <v>1279</v>
      </c>
      <c r="E26" s="1443" t="s">
        <v>891</v>
      </c>
      <c r="F26" s="1425" t="s">
        <v>1830</v>
      </c>
      <c r="H26" s="1424"/>
      <c r="I26" s="1422"/>
      <c r="J26" s="1424"/>
      <c r="K26" s="1422"/>
      <c r="N26" s="1445"/>
      <c r="O26" s="1208"/>
      <c r="P26" s="1428"/>
      <c r="Q26" s="1449"/>
      <c r="R26" s="1428"/>
      <c r="U26" s="516" t="s">
        <v>900</v>
      </c>
      <c r="V26" s="1500"/>
      <c r="W26" s="1501"/>
      <c r="X26" s="1501"/>
      <c r="Y26" s="1502"/>
      <c r="AB26" s="1103" t="s">
        <v>900</v>
      </c>
      <c r="AC26" s="1500"/>
      <c r="AD26" s="1501"/>
      <c r="AE26" s="1501"/>
      <c r="AF26" s="1502"/>
      <c r="AK26" s="6"/>
      <c r="AL26" s="6"/>
      <c r="AM26" s="6"/>
      <c r="AN26" s="6"/>
      <c r="AO26" s="6"/>
      <c r="AP26" s="6"/>
      <c r="AQ26" s="6"/>
      <c r="AR26" s="6"/>
    </row>
    <row r="27" spans="2:44" ht="53.25" customHeight="1" x14ac:dyDescent="0.25">
      <c r="B27" s="1438"/>
      <c r="C27" s="1436"/>
      <c r="D27" s="1438"/>
      <c r="E27" s="1438"/>
      <c r="F27" s="1438"/>
      <c r="H27" s="1115" t="s">
        <v>1111</v>
      </c>
      <c r="I27" s="1118" t="s">
        <v>1275</v>
      </c>
      <c r="J27" s="1118" t="s">
        <v>923</v>
      </c>
      <c r="K27" s="1118" t="s">
        <v>1797</v>
      </c>
      <c r="N27" s="1445"/>
      <c r="O27" s="6"/>
      <c r="P27" s="1428"/>
      <c r="Q27" s="1449"/>
      <c r="R27" s="1428"/>
      <c r="U27" s="516" t="s">
        <v>901</v>
      </c>
      <c r="V27" s="540" t="s">
        <v>980</v>
      </c>
      <c r="W27" s="513" t="s">
        <v>1883</v>
      </c>
      <c r="X27" s="543" t="s">
        <v>891</v>
      </c>
      <c r="Y27" s="822" t="s">
        <v>1857</v>
      </c>
      <c r="AB27" s="516" t="s">
        <v>901</v>
      </c>
      <c r="AC27" s="767" t="s">
        <v>980</v>
      </c>
      <c r="AD27" s="513" t="s">
        <v>943</v>
      </c>
      <c r="AE27" s="543" t="s">
        <v>891</v>
      </c>
      <c r="AF27" s="768" t="s">
        <v>1857</v>
      </c>
      <c r="AK27" s="6"/>
      <c r="AL27" s="6"/>
      <c r="AM27" s="6"/>
      <c r="AN27" s="6"/>
      <c r="AO27" s="6"/>
      <c r="AP27" s="6"/>
      <c r="AQ27" s="6"/>
      <c r="AR27" s="6"/>
    </row>
    <row r="28" spans="2:44" ht="30.75" customHeight="1" x14ac:dyDescent="0.35">
      <c r="B28" s="1438"/>
      <c r="C28" s="1436"/>
      <c r="D28" s="1438"/>
      <c r="E28" s="1438"/>
      <c r="F28" s="1438"/>
      <c r="H28" s="1133" t="s">
        <v>1798</v>
      </c>
      <c r="I28" s="333"/>
      <c r="J28" s="333"/>
      <c r="K28" s="333"/>
      <c r="N28" s="1445"/>
      <c r="O28" s="6"/>
      <c r="P28" s="1428"/>
      <c r="Q28" s="1449"/>
      <c r="R28" s="1428"/>
      <c r="U28" s="1423" t="s">
        <v>644</v>
      </c>
      <c r="V28" s="369"/>
      <c r="W28" s="1505" t="s">
        <v>1858</v>
      </c>
      <c r="X28" s="1506" t="s">
        <v>891</v>
      </c>
      <c r="Y28" s="1425" t="s">
        <v>1716</v>
      </c>
      <c r="AB28" s="1503" t="s">
        <v>644</v>
      </c>
      <c r="AC28" s="369"/>
      <c r="AD28" s="1505" t="s">
        <v>1859</v>
      </c>
      <c r="AE28" s="1506" t="s">
        <v>891</v>
      </c>
      <c r="AF28" s="1425" t="s">
        <v>1717</v>
      </c>
      <c r="AK28" s="6"/>
      <c r="AL28" s="6"/>
      <c r="AM28" s="6"/>
      <c r="AN28" s="6"/>
      <c r="AO28" s="6"/>
      <c r="AP28" s="6"/>
      <c r="AQ28" s="6"/>
      <c r="AR28" s="6"/>
    </row>
    <row r="29" spans="2:44" ht="51" customHeight="1" x14ac:dyDescent="0.25">
      <c r="B29" s="1438"/>
      <c r="C29" s="1436"/>
      <c r="D29" s="1438"/>
      <c r="E29" s="1438"/>
      <c r="F29" s="1438"/>
      <c r="H29" s="1115" t="s">
        <v>1112</v>
      </c>
      <c r="I29" s="692" t="s">
        <v>738</v>
      </c>
      <c r="J29" s="1114" t="s">
        <v>891</v>
      </c>
      <c r="K29" s="1116" t="s">
        <v>1191</v>
      </c>
      <c r="N29" s="1446"/>
      <c r="P29" s="1429"/>
      <c r="Q29" s="1450"/>
      <c r="R29" s="1429"/>
      <c r="U29" s="1444"/>
      <c r="W29" s="1479"/>
      <c r="X29" s="1444"/>
      <c r="Y29" s="1429"/>
      <c r="AB29" s="1504"/>
      <c r="AD29" s="1479"/>
      <c r="AE29" s="1444"/>
      <c r="AF29" s="1429"/>
      <c r="AK29" s="6"/>
      <c r="AL29" s="6"/>
      <c r="AM29" s="6"/>
      <c r="AN29" s="6"/>
      <c r="AO29" s="6"/>
      <c r="AP29" s="6"/>
      <c r="AQ29" s="6"/>
      <c r="AR29" s="6"/>
    </row>
    <row r="30" spans="2:44" ht="51.75" customHeight="1" x14ac:dyDescent="0.25">
      <c r="B30" s="1438"/>
      <c r="C30" s="1436"/>
      <c r="D30" s="1438"/>
      <c r="E30" s="1438"/>
      <c r="F30" s="1438"/>
      <c r="H30" s="1423" t="s">
        <v>1799</v>
      </c>
      <c r="I30" s="1425" t="s">
        <v>1800</v>
      </c>
      <c r="J30" s="1443" t="s">
        <v>891</v>
      </c>
      <c r="K30" s="1425" t="s">
        <v>1193</v>
      </c>
      <c r="N30" s="515" t="s">
        <v>1865</v>
      </c>
      <c r="O30" s="545"/>
      <c r="P30" s="521" t="s">
        <v>1925</v>
      </c>
      <c r="Q30" s="519" t="s">
        <v>891</v>
      </c>
      <c r="R30" s="511" t="s">
        <v>1926</v>
      </c>
      <c r="U30" s="540" t="s">
        <v>323</v>
      </c>
      <c r="V30" s="1104"/>
      <c r="W30" s="535" t="s">
        <v>944</v>
      </c>
      <c r="X30" s="510" t="s">
        <v>923</v>
      </c>
      <c r="Y30" s="511" t="s">
        <v>1885</v>
      </c>
      <c r="AB30" s="1102" t="s">
        <v>323</v>
      </c>
      <c r="AC30" s="1267"/>
      <c r="AD30" s="535" t="s">
        <v>944</v>
      </c>
      <c r="AE30" s="769" t="s">
        <v>923</v>
      </c>
      <c r="AF30" s="768" t="s">
        <v>1885</v>
      </c>
      <c r="AK30" s="6"/>
      <c r="AL30" s="6"/>
      <c r="AM30" s="6"/>
      <c r="AN30" s="6"/>
      <c r="AO30" s="6"/>
      <c r="AP30" s="6"/>
      <c r="AQ30" s="6"/>
      <c r="AR30" s="6"/>
    </row>
    <row r="31" spans="2:44" ht="46.5" customHeight="1" x14ac:dyDescent="0.25">
      <c r="B31" s="1438"/>
      <c r="C31" s="1436"/>
      <c r="D31" s="1438"/>
      <c r="E31" s="1438"/>
      <c r="F31" s="1438"/>
      <c r="H31" s="1447"/>
      <c r="I31" s="1428"/>
      <c r="J31" s="1438"/>
      <c r="K31" s="1436"/>
      <c r="N31" s="1440" t="s">
        <v>1866</v>
      </c>
      <c r="O31" s="1267"/>
      <c r="P31" s="1442" t="s">
        <v>1873</v>
      </c>
      <c r="Q31" s="1443" t="s">
        <v>891</v>
      </c>
      <c r="R31" s="1425" t="s">
        <v>1197</v>
      </c>
      <c r="U31" s="1102" t="s">
        <v>902</v>
      </c>
      <c r="V31" s="1107" t="s">
        <v>981</v>
      </c>
      <c r="W31" s="532" t="s">
        <v>1924</v>
      </c>
      <c r="X31" s="542" t="s">
        <v>891</v>
      </c>
      <c r="Y31" s="529" t="s">
        <v>1922</v>
      </c>
      <c r="AB31" s="516" t="s">
        <v>902</v>
      </c>
      <c r="AC31" s="1102" t="s">
        <v>1718</v>
      </c>
      <c r="AD31" s="1225" t="s">
        <v>1928</v>
      </c>
      <c r="AE31" s="542" t="s">
        <v>891</v>
      </c>
      <c r="AF31" s="1225" t="s">
        <v>1929</v>
      </c>
      <c r="AK31" s="6"/>
      <c r="AL31" s="6"/>
      <c r="AM31" s="6"/>
      <c r="AN31" s="6"/>
      <c r="AO31" s="6"/>
      <c r="AP31" s="6"/>
      <c r="AQ31" s="6"/>
      <c r="AR31" s="6"/>
    </row>
    <row r="32" spans="2:44" ht="53.25" customHeight="1" x14ac:dyDescent="0.25">
      <c r="B32" s="1424"/>
      <c r="C32" s="1436"/>
      <c r="D32" s="1424"/>
      <c r="E32" s="1424"/>
      <c r="F32" s="1424"/>
      <c r="H32" s="1444"/>
      <c r="I32" s="1429"/>
      <c r="J32" s="1424"/>
      <c r="K32" s="1422"/>
      <c r="N32" s="1446"/>
      <c r="O32" s="545"/>
      <c r="P32" s="1479"/>
      <c r="Q32" s="1450"/>
      <c r="R32" s="1422"/>
      <c r="U32" s="1102" t="s">
        <v>659</v>
      </c>
      <c r="V32" s="1496" t="s">
        <v>1886</v>
      </c>
      <c r="W32" s="539" t="s">
        <v>934</v>
      </c>
      <c r="X32" s="542" t="s">
        <v>891</v>
      </c>
      <c r="Y32" s="768" t="s">
        <v>1884</v>
      </c>
      <c r="AB32" s="1258" t="s">
        <v>659</v>
      </c>
      <c r="AD32" s="1264" t="s">
        <v>1227</v>
      </c>
      <c r="AE32" s="1261" t="s">
        <v>891</v>
      </c>
      <c r="AF32" s="1265" t="s">
        <v>1953</v>
      </c>
    </row>
    <row r="33" spans="2:40" ht="56.25" customHeight="1" x14ac:dyDescent="0.25">
      <c r="B33" s="1215" t="s">
        <v>1282</v>
      </c>
      <c r="C33" s="1436"/>
      <c r="D33" s="1217" t="s">
        <v>1280</v>
      </c>
      <c r="E33" s="1223" t="s">
        <v>923</v>
      </c>
      <c r="F33" s="1217" t="s">
        <v>1281</v>
      </c>
      <c r="H33" s="1423" t="s">
        <v>1113</v>
      </c>
      <c r="I33" s="1425" t="s">
        <v>1801</v>
      </c>
      <c r="J33" s="1443" t="s">
        <v>891</v>
      </c>
      <c r="K33" s="1463" t="s">
        <v>1955</v>
      </c>
      <c r="N33" s="515" t="s">
        <v>1874</v>
      </c>
      <c r="O33" s="545"/>
      <c r="P33" s="521" t="s">
        <v>1867</v>
      </c>
      <c r="Q33" s="519" t="s">
        <v>891</v>
      </c>
      <c r="R33" s="514" t="s">
        <v>1198</v>
      </c>
      <c r="U33" s="516" t="s">
        <v>903</v>
      </c>
      <c r="V33" s="1436"/>
      <c r="W33" s="539" t="s">
        <v>936</v>
      </c>
      <c r="X33" s="542" t="s">
        <v>891</v>
      </c>
      <c r="Y33" s="822" t="s">
        <v>1884</v>
      </c>
      <c r="AB33" s="1102" t="s">
        <v>903</v>
      </c>
      <c r="AD33" s="521" t="s">
        <v>1228</v>
      </c>
      <c r="AE33" s="519" t="s">
        <v>891</v>
      </c>
      <c r="AF33" s="771" t="s">
        <v>1198</v>
      </c>
    </row>
    <row r="34" spans="2:40" ht="58.5" customHeight="1" x14ac:dyDescent="0.25">
      <c r="B34" s="1216" t="s">
        <v>1283</v>
      </c>
      <c r="C34" s="1436"/>
      <c r="D34" s="1218" t="s">
        <v>656</v>
      </c>
      <c r="E34" s="1223" t="s">
        <v>923</v>
      </c>
      <c r="F34" s="1223" t="s">
        <v>1191</v>
      </c>
      <c r="H34" s="1438"/>
      <c r="I34" s="1436"/>
      <c r="J34" s="1438"/>
      <c r="K34" s="1436"/>
      <c r="N34" s="515" t="s">
        <v>1875</v>
      </c>
      <c r="O34" s="545"/>
      <c r="P34" s="521" t="s">
        <v>1868</v>
      </c>
      <c r="Q34" s="519" t="s">
        <v>891</v>
      </c>
      <c r="R34" s="511" t="s">
        <v>1199</v>
      </c>
      <c r="U34" s="516" t="s">
        <v>904</v>
      </c>
      <c r="V34" s="1436"/>
      <c r="W34" s="539" t="s">
        <v>937</v>
      </c>
      <c r="X34" s="542" t="s">
        <v>891</v>
      </c>
      <c r="Y34" s="822" t="s">
        <v>1884</v>
      </c>
      <c r="AB34" s="1103" t="s">
        <v>904</v>
      </c>
      <c r="AD34" s="521" t="s">
        <v>1229</v>
      </c>
      <c r="AE34" s="519" t="s">
        <v>891</v>
      </c>
      <c r="AF34" s="768" t="s">
        <v>1232</v>
      </c>
    </row>
    <row r="35" spans="2:40" ht="50.25" customHeight="1" x14ac:dyDescent="0.25">
      <c r="B35" s="1220" t="s">
        <v>1285</v>
      </c>
      <c r="C35" s="1436"/>
      <c r="D35" s="1223" t="s">
        <v>31</v>
      </c>
      <c r="E35" s="1223" t="s">
        <v>923</v>
      </c>
      <c r="F35" s="1223" t="s">
        <v>1191</v>
      </c>
      <c r="H35" s="1438"/>
      <c r="I35" s="1436"/>
      <c r="J35" s="1438"/>
      <c r="K35" s="1436"/>
      <c r="M35" s="364"/>
      <c r="N35" s="1440" t="s">
        <v>1876</v>
      </c>
      <c r="O35" s="545"/>
      <c r="P35" s="1442" t="s">
        <v>1869</v>
      </c>
      <c r="Q35" s="1443" t="s">
        <v>891</v>
      </c>
      <c r="R35" s="1475" t="s">
        <v>1197</v>
      </c>
      <c r="U35" s="516" t="s">
        <v>899</v>
      </c>
      <c r="V35" s="1436"/>
      <c r="W35" s="539" t="s">
        <v>938</v>
      </c>
      <c r="X35" s="542" t="s">
        <v>891</v>
      </c>
      <c r="Y35" s="768" t="s">
        <v>1884</v>
      </c>
      <c r="AB35" s="1258" t="s">
        <v>899</v>
      </c>
      <c r="AC35" s="1256"/>
      <c r="AD35" s="1264" t="s">
        <v>11</v>
      </c>
      <c r="AE35" s="1261" t="s">
        <v>891</v>
      </c>
      <c r="AF35" s="1265" t="s">
        <v>1954</v>
      </c>
    </row>
    <row r="36" spans="2:40" ht="52.5" customHeight="1" x14ac:dyDescent="0.25">
      <c r="B36" s="1215" t="s">
        <v>1126</v>
      </c>
      <c r="C36" s="1436"/>
      <c r="D36" s="1213" t="s">
        <v>1284</v>
      </c>
      <c r="E36" s="519" t="s">
        <v>891</v>
      </c>
      <c r="F36" s="1213" t="s">
        <v>1190</v>
      </c>
      <c r="H36" s="1438"/>
      <c r="I36" s="1436"/>
      <c r="J36" s="1438"/>
      <c r="K36" s="1436"/>
      <c r="N36" s="1422"/>
      <c r="O36" s="545"/>
      <c r="P36" s="1422"/>
      <c r="Q36" s="1424"/>
      <c r="R36" s="1422"/>
      <c r="U36" s="1102" t="s">
        <v>645</v>
      </c>
      <c r="V36" s="1436"/>
      <c r="W36" s="539" t="s">
        <v>939</v>
      </c>
      <c r="X36" s="542" t="s">
        <v>891</v>
      </c>
      <c r="Y36" s="768" t="s">
        <v>1884</v>
      </c>
      <c r="AB36" s="1102" t="s">
        <v>645</v>
      </c>
      <c r="AD36" s="522" t="s">
        <v>1230</v>
      </c>
      <c r="AE36" s="519" t="s">
        <v>891</v>
      </c>
      <c r="AF36" s="768" t="s">
        <v>1231</v>
      </c>
    </row>
    <row r="37" spans="2:40" ht="52.5" customHeight="1" x14ac:dyDescent="0.25">
      <c r="B37" s="1215" t="s">
        <v>1290</v>
      </c>
      <c r="C37" s="1422"/>
      <c r="D37" s="1223" t="s">
        <v>1291</v>
      </c>
      <c r="E37" s="1223" t="s">
        <v>923</v>
      </c>
      <c r="F37" s="1217" t="s">
        <v>1292</v>
      </c>
      <c r="H37" s="1424"/>
      <c r="I37" s="1422"/>
      <c r="J37" s="1424"/>
      <c r="K37" s="1422"/>
      <c r="N37" s="515" t="s">
        <v>1877</v>
      </c>
      <c r="O37" s="1219"/>
      <c r="P37" s="522" t="s">
        <v>1872</v>
      </c>
      <c r="Q37" s="519" t="s">
        <v>891</v>
      </c>
      <c r="R37" s="511" t="s">
        <v>1200</v>
      </c>
      <c r="U37" s="516" t="s">
        <v>905</v>
      </c>
      <c r="V37" s="1422"/>
      <c r="W37" s="539" t="s">
        <v>940</v>
      </c>
      <c r="X37" s="542" t="s">
        <v>891</v>
      </c>
      <c r="Y37" s="768" t="s">
        <v>1884</v>
      </c>
      <c r="AB37" s="767" t="s">
        <v>905</v>
      </c>
      <c r="AD37" s="524" t="s">
        <v>1932</v>
      </c>
      <c r="AE37" s="519" t="s">
        <v>891</v>
      </c>
      <c r="AF37" s="768" t="s">
        <v>1233</v>
      </c>
    </row>
    <row r="38" spans="2:40" ht="48" customHeight="1" x14ac:dyDescent="0.3">
      <c r="B38" s="1068" t="s">
        <v>1317</v>
      </c>
      <c r="C38" s="1257"/>
      <c r="D38" s="333"/>
      <c r="E38" s="333"/>
      <c r="F38" s="1044"/>
      <c r="H38" s="1115" t="s">
        <v>1116</v>
      </c>
      <c r="I38" s="1116" t="s">
        <v>1802</v>
      </c>
      <c r="J38" s="1114" t="s">
        <v>891</v>
      </c>
      <c r="K38" s="1118" t="s">
        <v>1191</v>
      </c>
      <c r="N38" s="515" t="s">
        <v>1878</v>
      </c>
      <c r="O38" s="1267"/>
      <c r="P38" s="524" t="s">
        <v>1930</v>
      </c>
      <c r="Q38" s="519" t="s">
        <v>891</v>
      </c>
      <c r="R38" s="511" t="s">
        <v>1201</v>
      </c>
      <c r="U38" s="1440" t="s">
        <v>1888</v>
      </c>
      <c r="V38" s="1486" t="s">
        <v>1887</v>
      </c>
      <c r="W38" s="1474" t="s">
        <v>1890</v>
      </c>
      <c r="X38" s="1473" t="s">
        <v>891</v>
      </c>
      <c r="Y38" s="1425" t="s">
        <v>1983</v>
      </c>
      <c r="AB38" s="1423" t="s">
        <v>325</v>
      </c>
      <c r="AD38" s="1439" t="s">
        <v>1234</v>
      </c>
      <c r="AE38" s="1425" t="s">
        <v>923</v>
      </c>
      <c r="AF38" s="1425" t="s">
        <v>1988</v>
      </c>
    </row>
    <row r="39" spans="2:40" ht="39" customHeight="1" x14ac:dyDescent="0.25">
      <c r="B39" s="334" t="s">
        <v>1103</v>
      </c>
      <c r="C39" s="334" t="s">
        <v>979</v>
      </c>
      <c r="D39" s="334" t="s">
        <v>880</v>
      </c>
      <c r="E39" s="509" t="s">
        <v>881</v>
      </c>
      <c r="F39" s="509" t="s">
        <v>882</v>
      </c>
      <c r="H39" s="1115" t="s">
        <v>1117</v>
      </c>
      <c r="I39" s="1117" t="s">
        <v>277</v>
      </c>
      <c r="J39" s="1114" t="s">
        <v>891</v>
      </c>
      <c r="K39" s="1116" t="s">
        <v>1803</v>
      </c>
      <c r="M39" s="6"/>
      <c r="N39" s="1440" t="s">
        <v>1879</v>
      </c>
      <c r="O39" s="1219"/>
      <c r="P39" s="1439" t="s">
        <v>1871</v>
      </c>
      <c r="Q39" s="1437" t="s">
        <v>923</v>
      </c>
      <c r="R39" s="1425" t="s">
        <v>1973</v>
      </c>
      <c r="U39" s="1436"/>
      <c r="V39" s="1487"/>
      <c r="W39" s="1436"/>
      <c r="X39" s="1438"/>
      <c r="Y39" s="1436"/>
      <c r="AB39" s="1438"/>
      <c r="AD39" s="1436"/>
      <c r="AE39" s="1436"/>
      <c r="AF39" s="1428"/>
    </row>
    <row r="40" spans="2:40" ht="39" customHeight="1" x14ac:dyDescent="0.25">
      <c r="B40" s="1423" t="s">
        <v>1293</v>
      </c>
      <c r="C40" s="1526"/>
      <c r="D40" s="1425" t="s">
        <v>1299</v>
      </c>
      <c r="E40" s="1457" t="s">
        <v>887</v>
      </c>
      <c r="F40" s="1425" t="s">
        <v>1298</v>
      </c>
      <c r="H40" s="1423" t="s">
        <v>1118</v>
      </c>
      <c r="I40" s="1425" t="s">
        <v>219</v>
      </c>
      <c r="J40" s="1443" t="s">
        <v>891</v>
      </c>
      <c r="K40" s="1425" t="s">
        <v>1194</v>
      </c>
      <c r="M40" s="6"/>
      <c r="N40" s="1472"/>
      <c r="O40" s="1267"/>
      <c r="P40" s="1451"/>
      <c r="Q40" s="1481"/>
      <c r="R40" s="1456"/>
      <c r="U40" s="1436"/>
      <c r="V40" s="1487"/>
      <c r="W40" s="1436"/>
      <c r="X40" s="1438"/>
      <c r="Y40" s="1436"/>
      <c r="AB40" s="1438"/>
      <c r="AD40" s="1436"/>
      <c r="AE40" s="1436"/>
      <c r="AF40" s="1428"/>
    </row>
    <row r="41" spans="2:40" ht="53.25" customHeight="1" x14ac:dyDescent="0.25">
      <c r="B41" s="1424"/>
      <c r="C41" s="1436"/>
      <c r="D41" s="1422"/>
      <c r="E41" s="1424"/>
      <c r="F41" s="1422"/>
      <c r="H41" s="1444"/>
      <c r="I41" s="1429"/>
      <c r="J41" s="1449"/>
      <c r="K41" s="1428"/>
      <c r="M41" s="6"/>
      <c r="N41" s="1436"/>
      <c r="O41" s="545"/>
      <c r="P41" s="1436"/>
      <c r="Q41" s="1438"/>
      <c r="R41" s="1428"/>
      <c r="U41" s="1436"/>
      <c r="V41" s="1487"/>
      <c r="W41" s="1436"/>
      <c r="X41" s="1438"/>
      <c r="Y41" s="1436"/>
      <c r="AB41" s="1424"/>
      <c r="AD41" s="1422"/>
      <c r="AE41" s="1422"/>
      <c r="AF41" s="1429"/>
    </row>
    <row r="42" spans="2:40" ht="67.5" customHeight="1" x14ac:dyDescent="0.25">
      <c r="B42" s="1423" t="s">
        <v>1294</v>
      </c>
      <c r="C42" s="1436"/>
      <c r="D42" s="1425" t="s">
        <v>354</v>
      </c>
      <c r="E42" s="1443" t="s">
        <v>891</v>
      </c>
      <c r="F42" s="1425" t="s">
        <v>1326</v>
      </c>
      <c r="H42" s="1115" t="s">
        <v>1804</v>
      </c>
      <c r="I42" s="1116" t="s">
        <v>1805</v>
      </c>
      <c r="J42" s="1118" t="s">
        <v>923</v>
      </c>
      <c r="K42" s="1118" t="s">
        <v>1191</v>
      </c>
      <c r="M42" s="6"/>
      <c r="N42" s="1422"/>
      <c r="O42" s="545"/>
      <c r="P42" s="1422"/>
      <c r="Q42" s="1424"/>
      <c r="R42" s="1429"/>
      <c r="U42" s="1422"/>
      <c r="W42" s="1422"/>
      <c r="X42" s="1424"/>
      <c r="Y42" s="1422"/>
      <c r="AB42" s="1423" t="s">
        <v>906</v>
      </c>
      <c r="AD42" s="1442" t="s">
        <v>1235</v>
      </c>
      <c r="AE42" s="1437" t="s">
        <v>923</v>
      </c>
      <c r="AF42" s="1425" t="s">
        <v>1942</v>
      </c>
    </row>
    <row r="43" spans="2:40" ht="58.5" customHeight="1" x14ac:dyDescent="0.25">
      <c r="B43" s="1424"/>
      <c r="C43" s="1436"/>
      <c r="D43" s="1422"/>
      <c r="E43" s="1424"/>
      <c r="F43" s="1422"/>
      <c r="H43" s="1115" t="s">
        <v>1123</v>
      </c>
      <c r="I43" s="1116" t="s">
        <v>1188</v>
      </c>
      <c r="J43" s="519" t="s">
        <v>891</v>
      </c>
      <c r="K43" s="1116" t="s">
        <v>1195</v>
      </c>
      <c r="M43" s="6"/>
      <c r="N43" s="1521" t="s">
        <v>1880</v>
      </c>
      <c r="O43" s="546"/>
      <c r="P43" s="1539" t="s">
        <v>1870</v>
      </c>
      <c r="Q43" s="1452" t="s">
        <v>923</v>
      </c>
      <c r="R43" s="1432" t="s">
        <v>1933</v>
      </c>
      <c r="U43" s="515" t="s">
        <v>1897</v>
      </c>
      <c r="W43" s="533" t="s">
        <v>1927</v>
      </c>
      <c r="X43" s="146" t="s">
        <v>891</v>
      </c>
      <c r="Y43" s="511" t="s">
        <v>1984</v>
      </c>
      <c r="AB43" s="1438"/>
      <c r="AD43" s="1436"/>
      <c r="AE43" s="1438"/>
      <c r="AF43" s="1436"/>
    </row>
    <row r="44" spans="2:40" ht="42.75" customHeight="1" x14ac:dyDescent="0.25">
      <c r="B44" s="1423" t="s">
        <v>1295</v>
      </c>
      <c r="C44" s="1436"/>
      <c r="D44" s="1468" t="s">
        <v>378</v>
      </c>
      <c r="E44" s="1443" t="s">
        <v>891</v>
      </c>
      <c r="F44" s="1425" t="s">
        <v>1668</v>
      </c>
      <c r="H44" s="1115" t="s">
        <v>1125</v>
      </c>
      <c r="I44" s="1118" t="s">
        <v>1114</v>
      </c>
      <c r="J44" s="693" t="s">
        <v>891</v>
      </c>
      <c r="K44" s="1116" t="s">
        <v>1806</v>
      </c>
      <c r="M44" s="6"/>
      <c r="N44" s="1521"/>
      <c r="O44" s="1221"/>
      <c r="P44" s="1539"/>
      <c r="Q44" s="1452"/>
      <c r="R44" s="1432"/>
      <c r="U44" s="1259" t="s">
        <v>1898</v>
      </c>
      <c r="W44" s="1264" t="s">
        <v>1957</v>
      </c>
      <c r="X44" s="1261" t="s">
        <v>891</v>
      </c>
      <c r="Y44" s="1265" t="s">
        <v>1956</v>
      </c>
      <c r="AB44" s="1103" t="s">
        <v>907</v>
      </c>
      <c r="AD44" s="1040" t="s">
        <v>1949</v>
      </c>
      <c r="AE44" s="1041" t="s">
        <v>923</v>
      </c>
      <c r="AF44" s="1036" t="s">
        <v>1948</v>
      </c>
    </row>
    <row r="45" spans="2:40" ht="66.75" customHeight="1" thickBot="1" x14ac:dyDescent="0.3">
      <c r="B45" s="1527"/>
      <c r="C45" s="1436"/>
      <c r="D45" s="1436"/>
      <c r="E45" s="1438"/>
      <c r="F45" s="1438"/>
      <c r="H45" s="1115" t="s">
        <v>1282</v>
      </c>
      <c r="I45" s="1116" t="s">
        <v>1115</v>
      </c>
      <c r="J45" s="1118" t="s">
        <v>923</v>
      </c>
      <c r="K45" s="1118" t="s">
        <v>1190</v>
      </c>
      <c r="M45" s="6"/>
      <c r="N45" s="1522"/>
      <c r="O45" s="1221"/>
      <c r="P45" s="1540"/>
      <c r="Q45" s="1435"/>
      <c r="R45" s="1433"/>
      <c r="U45" s="1220" t="s">
        <v>1899</v>
      </c>
      <c r="V45" s="1256"/>
      <c r="W45" s="521" t="s">
        <v>1891</v>
      </c>
      <c r="X45" s="519" t="s">
        <v>891</v>
      </c>
      <c r="Y45" s="514" t="s">
        <v>1198</v>
      </c>
      <c r="AB45" s="1103" t="s">
        <v>908</v>
      </c>
      <c r="AC45" s="1437" t="s">
        <v>959</v>
      </c>
      <c r="AD45" s="1188" t="s">
        <v>1837</v>
      </c>
      <c r="AE45" s="515" t="s">
        <v>923</v>
      </c>
      <c r="AF45" s="1223" t="s">
        <v>1835</v>
      </c>
    </row>
    <row r="46" spans="2:40" ht="73.5" customHeight="1" x14ac:dyDescent="0.25">
      <c r="B46" s="1467" t="s">
        <v>1296</v>
      </c>
      <c r="C46" s="1469" t="s">
        <v>1664</v>
      </c>
      <c r="D46" s="1529" t="s">
        <v>1308</v>
      </c>
      <c r="E46" s="1528" t="s">
        <v>891</v>
      </c>
      <c r="F46" s="1441" t="s">
        <v>1669</v>
      </c>
      <c r="H46" s="1423" t="s">
        <v>1285</v>
      </c>
      <c r="I46" s="1468" t="s">
        <v>1807</v>
      </c>
      <c r="J46" s="1443" t="s">
        <v>891</v>
      </c>
      <c r="K46" s="1468" t="s">
        <v>1916</v>
      </c>
      <c r="M46" s="6"/>
      <c r="N46" s="515" t="s">
        <v>1864</v>
      </c>
      <c r="O46" s="545"/>
      <c r="P46" s="521" t="s">
        <v>1907</v>
      </c>
      <c r="Q46" s="514" t="s">
        <v>923</v>
      </c>
      <c r="R46" s="511" t="s">
        <v>1980</v>
      </c>
      <c r="U46" s="1270" t="s">
        <v>1900</v>
      </c>
      <c r="V46" s="1256"/>
      <c r="W46" s="521" t="s">
        <v>1892</v>
      </c>
      <c r="X46" s="519" t="s">
        <v>891</v>
      </c>
      <c r="Y46" s="511" t="s">
        <v>1232</v>
      </c>
      <c r="AB46" s="1103" t="s">
        <v>317</v>
      </c>
      <c r="AC46" s="1449"/>
      <c r="AD46" s="1188" t="s">
        <v>1838</v>
      </c>
      <c r="AE46" s="515" t="s">
        <v>923</v>
      </c>
      <c r="AF46" s="1223" t="s">
        <v>1835</v>
      </c>
      <c r="AK46" s="6"/>
      <c r="AL46" s="6"/>
      <c r="AM46" s="6"/>
      <c r="AN46" s="6"/>
    </row>
    <row r="47" spans="2:40" ht="34.5" customHeight="1" x14ac:dyDescent="0.25">
      <c r="B47" s="1450"/>
      <c r="C47" s="1436"/>
      <c r="D47" s="1429"/>
      <c r="E47" s="1450"/>
      <c r="F47" s="1429"/>
      <c r="H47" s="1424"/>
      <c r="I47" s="1424"/>
      <c r="J47" s="1424"/>
      <c r="K47" s="1424"/>
      <c r="M47" s="6"/>
      <c r="N47" s="510" t="s">
        <v>915</v>
      </c>
      <c r="O47" s="1510" t="s">
        <v>1836</v>
      </c>
      <c r="P47" s="1188" t="s">
        <v>1837</v>
      </c>
      <c r="Q47" s="514" t="s">
        <v>923</v>
      </c>
      <c r="R47" s="1187" t="s">
        <v>1835</v>
      </c>
      <c r="U47" s="1259" t="s">
        <v>1901</v>
      </c>
      <c r="W47" s="1264" t="s">
        <v>1893</v>
      </c>
      <c r="X47" s="1266" t="s">
        <v>891</v>
      </c>
      <c r="Y47" s="1265" t="s">
        <v>1954</v>
      </c>
      <c r="AB47" s="1103" t="s">
        <v>909</v>
      </c>
      <c r="AC47" s="1449"/>
      <c r="AD47" s="1188" t="s">
        <v>1839</v>
      </c>
      <c r="AE47" s="515" t="s">
        <v>923</v>
      </c>
      <c r="AF47" s="1223" t="s">
        <v>1835</v>
      </c>
      <c r="AK47" s="6"/>
      <c r="AL47" s="6"/>
      <c r="AM47" s="6"/>
      <c r="AN47" s="6"/>
    </row>
    <row r="48" spans="2:40" ht="34.5" customHeight="1" thickBot="1" x14ac:dyDescent="0.3">
      <c r="B48" s="1423" t="s">
        <v>1300</v>
      </c>
      <c r="C48" s="1436"/>
      <c r="D48" s="1523" t="s">
        <v>1302</v>
      </c>
      <c r="E48" s="1443" t="s">
        <v>891</v>
      </c>
      <c r="F48" s="1425" t="s">
        <v>1670</v>
      </c>
      <c r="H48" s="1115" t="s">
        <v>1808</v>
      </c>
      <c r="I48" s="1117" t="s">
        <v>1809</v>
      </c>
      <c r="J48" s="1118" t="s">
        <v>923</v>
      </c>
      <c r="K48" s="1117" t="s">
        <v>1190</v>
      </c>
      <c r="M48" s="6"/>
      <c r="N48" s="510" t="s">
        <v>916</v>
      </c>
      <c r="O48" s="1511"/>
      <c r="P48" s="1188" t="s">
        <v>1838</v>
      </c>
      <c r="Q48" s="514" t="s">
        <v>923</v>
      </c>
      <c r="R48" s="1187" t="s">
        <v>1835</v>
      </c>
      <c r="U48" s="1237" t="s">
        <v>1902</v>
      </c>
      <c r="W48" s="522" t="s">
        <v>947</v>
      </c>
      <c r="X48" s="519" t="s">
        <v>891</v>
      </c>
      <c r="Y48" s="511" t="s">
        <v>1231</v>
      </c>
      <c r="AB48" s="1103" t="s">
        <v>910</v>
      </c>
      <c r="AC48" s="1480"/>
      <c r="AD48" s="1188" t="s">
        <v>1840</v>
      </c>
      <c r="AE48" s="515" t="s">
        <v>923</v>
      </c>
      <c r="AF48" s="1223" t="s">
        <v>1835</v>
      </c>
      <c r="AK48" s="6"/>
      <c r="AL48" s="6"/>
      <c r="AM48" s="6"/>
      <c r="AN48" s="6"/>
    </row>
    <row r="49" spans="2:44" ht="53.25" customHeight="1" thickBot="1" x14ac:dyDescent="0.3">
      <c r="B49" s="1450"/>
      <c r="C49" s="1436"/>
      <c r="D49" s="1524"/>
      <c r="E49" s="1424"/>
      <c r="F49" s="1422"/>
      <c r="H49" s="1115" t="s">
        <v>1810</v>
      </c>
      <c r="I49" s="1116" t="s">
        <v>1127</v>
      </c>
      <c r="J49" s="1116" t="s">
        <v>923</v>
      </c>
      <c r="K49" s="1116" t="s">
        <v>1811</v>
      </c>
      <c r="M49" s="6"/>
      <c r="N49" s="510" t="s">
        <v>917</v>
      </c>
      <c r="O49" s="1511"/>
      <c r="P49" s="1188" t="s">
        <v>1839</v>
      </c>
      <c r="Q49" s="514" t="s">
        <v>923</v>
      </c>
      <c r="R49" s="1187" t="s">
        <v>1835</v>
      </c>
      <c r="U49" s="1220" t="s">
        <v>1903</v>
      </c>
      <c r="V49" s="350"/>
      <c r="W49" s="524" t="s">
        <v>1931</v>
      </c>
      <c r="X49" s="519" t="s">
        <v>891</v>
      </c>
      <c r="Y49" s="511" t="s">
        <v>1233</v>
      </c>
      <c r="AB49" s="1102" t="s">
        <v>911</v>
      </c>
      <c r="AC49" s="577" t="s">
        <v>1936</v>
      </c>
      <c r="AD49" s="533" t="s">
        <v>1950</v>
      </c>
      <c r="AE49" s="1236" t="s">
        <v>923</v>
      </c>
      <c r="AF49" s="768" t="s">
        <v>1989</v>
      </c>
      <c r="AK49" s="6"/>
      <c r="AL49" s="6"/>
      <c r="AM49" s="6"/>
      <c r="AN49" s="6"/>
    </row>
    <row r="50" spans="2:44" ht="53.25" customHeight="1" thickBot="1" x14ac:dyDescent="0.3">
      <c r="B50" s="1423" t="s">
        <v>1304</v>
      </c>
      <c r="C50" s="1436"/>
      <c r="D50" s="1523" t="s">
        <v>1301</v>
      </c>
      <c r="E50" s="1437" t="s">
        <v>923</v>
      </c>
      <c r="F50" s="1425" t="s">
        <v>1670</v>
      </c>
      <c r="H50" s="516"/>
      <c r="I50" s="1518" t="s">
        <v>1128</v>
      </c>
      <c r="J50" s="1519"/>
      <c r="K50" s="1520"/>
      <c r="M50" s="6"/>
      <c r="N50" s="510" t="s">
        <v>918</v>
      </c>
      <c r="O50" s="1511"/>
      <c r="P50" s="1188" t="s">
        <v>1840</v>
      </c>
      <c r="Q50" s="514" t="s">
        <v>923</v>
      </c>
      <c r="R50" s="1187" t="s">
        <v>1835</v>
      </c>
      <c r="U50" s="1440" t="s">
        <v>1904</v>
      </c>
      <c r="V50" s="545"/>
      <c r="W50" s="1439" t="s">
        <v>1894</v>
      </c>
      <c r="X50" s="1437" t="s">
        <v>923</v>
      </c>
      <c r="Y50" s="1425" t="s">
        <v>1985</v>
      </c>
      <c r="AB50" s="516" t="s">
        <v>912</v>
      </c>
      <c r="AC50" s="577" t="s">
        <v>1937</v>
      </c>
      <c r="AD50" s="533" t="s">
        <v>1951</v>
      </c>
      <c r="AE50" s="1236" t="s">
        <v>923</v>
      </c>
      <c r="AF50" s="768" t="s">
        <v>1990</v>
      </c>
    </row>
    <row r="51" spans="2:44" ht="49.5" customHeight="1" x14ac:dyDescent="0.25">
      <c r="B51" s="1424"/>
      <c r="C51" s="1436"/>
      <c r="D51" s="1524"/>
      <c r="E51" s="1424"/>
      <c r="F51" s="1422"/>
      <c r="H51" s="516" t="s">
        <v>1917</v>
      </c>
      <c r="I51" s="1225" t="s">
        <v>223</v>
      </c>
      <c r="J51" s="693" t="s">
        <v>891</v>
      </c>
      <c r="K51" s="1225" t="s">
        <v>1918</v>
      </c>
      <c r="M51" s="6"/>
      <c r="N51" s="510" t="s">
        <v>919</v>
      </c>
      <c r="O51" s="1440" t="s">
        <v>1162</v>
      </c>
      <c r="P51" s="530" t="s">
        <v>859</v>
      </c>
      <c r="Q51" s="512" t="s">
        <v>884</v>
      </c>
      <c r="R51" s="515" t="s">
        <v>925</v>
      </c>
      <c r="U51" s="1436"/>
      <c r="V51" s="545"/>
      <c r="W51" s="1436"/>
      <c r="X51" s="1438"/>
      <c r="Y51" s="1436"/>
      <c r="AB51" s="1423" t="s">
        <v>913</v>
      </c>
      <c r="AC51" s="775" t="s">
        <v>960</v>
      </c>
      <c r="AD51" s="1477" t="s">
        <v>1236</v>
      </c>
      <c r="AE51" s="1425" t="s">
        <v>923</v>
      </c>
      <c r="AF51" s="1476" t="s">
        <v>1991</v>
      </c>
    </row>
    <row r="52" spans="2:44" ht="51.75" customHeight="1" x14ac:dyDescent="0.25">
      <c r="B52" s="1423" t="s">
        <v>1306</v>
      </c>
      <c r="C52" s="1436"/>
      <c r="D52" s="1468" t="s">
        <v>1303</v>
      </c>
      <c r="E52" s="1437" t="s">
        <v>923</v>
      </c>
      <c r="F52" s="1425" t="s">
        <v>1671</v>
      </c>
      <c r="H52" s="1115" t="s">
        <v>1812</v>
      </c>
      <c r="I52" s="1116" t="s">
        <v>1129</v>
      </c>
      <c r="J52" s="1116" t="s">
        <v>923</v>
      </c>
      <c r="K52" s="1118" t="s">
        <v>1813</v>
      </c>
      <c r="M52" s="6"/>
      <c r="N52" s="708" t="s">
        <v>920</v>
      </c>
      <c r="O52" s="1436"/>
      <c r="P52" s="513" t="s">
        <v>1881</v>
      </c>
      <c r="Q52" s="1226" t="s">
        <v>923</v>
      </c>
      <c r="R52" s="709" t="s">
        <v>1202</v>
      </c>
      <c r="U52" s="1436"/>
      <c r="V52" s="1043"/>
      <c r="W52" s="1436"/>
      <c r="X52" s="1438"/>
      <c r="Y52" s="1436"/>
      <c r="AB52" s="1447"/>
      <c r="AC52" s="808"/>
      <c r="AD52" s="1478"/>
      <c r="AE52" s="1428"/>
      <c r="AF52" s="1428"/>
    </row>
    <row r="53" spans="2:44" ht="54.75" customHeight="1" x14ac:dyDescent="0.25">
      <c r="B53" s="1424"/>
      <c r="C53" s="1436"/>
      <c r="D53" s="1450"/>
      <c r="E53" s="1450"/>
      <c r="F53" s="1429"/>
      <c r="H53" s="1423" t="s">
        <v>1814</v>
      </c>
      <c r="I53" s="1425" t="s">
        <v>1130</v>
      </c>
      <c r="J53" s="1443" t="s">
        <v>891</v>
      </c>
      <c r="K53" s="1425" t="s">
        <v>1993</v>
      </c>
      <c r="M53" s="6"/>
      <c r="N53" s="510" t="s">
        <v>641</v>
      </c>
      <c r="O53" s="1436"/>
      <c r="P53" s="720" t="s">
        <v>1156</v>
      </c>
      <c r="Q53" s="1226" t="s">
        <v>923</v>
      </c>
      <c r="R53" s="531" t="s">
        <v>1204</v>
      </c>
      <c r="U53" s="1422"/>
      <c r="V53" s="545"/>
      <c r="W53" s="1422"/>
      <c r="X53" s="1424"/>
      <c r="Y53" s="1422"/>
      <c r="AB53" s="1444"/>
      <c r="AC53" s="808"/>
      <c r="AD53" s="1479"/>
      <c r="AE53" s="1429"/>
      <c r="AF53" s="1429"/>
    </row>
    <row r="54" spans="2:44" s="218" customFormat="1" ht="45" customHeight="1" x14ac:dyDescent="0.25">
      <c r="B54" s="1035" t="s">
        <v>1307</v>
      </c>
      <c r="C54" s="1436"/>
      <c r="D54" s="1045" t="s">
        <v>1305</v>
      </c>
      <c r="E54" s="1042" t="s">
        <v>923</v>
      </c>
      <c r="F54" s="1039" t="s">
        <v>1672</v>
      </c>
      <c r="H54" s="1438"/>
      <c r="I54" s="1436"/>
      <c r="J54" s="1438"/>
      <c r="K54" s="1436"/>
      <c r="N54" s="708" t="s">
        <v>921</v>
      </c>
      <c r="O54" s="1436"/>
      <c r="P54" s="530" t="s">
        <v>860</v>
      </c>
      <c r="Q54" s="512" t="s">
        <v>884</v>
      </c>
      <c r="R54" s="515" t="s">
        <v>926</v>
      </c>
      <c r="U54" s="1440" t="s">
        <v>1905</v>
      </c>
      <c r="V54" s="369"/>
      <c r="W54" s="1442" t="s">
        <v>1895</v>
      </c>
      <c r="X54" s="1437" t="s">
        <v>923</v>
      </c>
      <c r="Y54" s="1425" t="s">
        <v>1942</v>
      </c>
      <c r="AB54" s="516" t="s">
        <v>914</v>
      </c>
      <c r="AC54" s="547"/>
      <c r="AD54" s="530" t="s">
        <v>858</v>
      </c>
      <c r="AE54" s="771" t="s">
        <v>923</v>
      </c>
      <c r="AF54" s="531" t="s">
        <v>1206</v>
      </c>
      <c r="AM54" s="525"/>
      <c r="AN54" s="525"/>
      <c r="AO54" s="525"/>
      <c r="AP54" s="525"/>
      <c r="AQ54" s="525"/>
      <c r="AR54" s="525"/>
    </row>
    <row r="55" spans="2:44" s="218" customFormat="1" ht="45" customHeight="1" x14ac:dyDescent="0.25">
      <c r="B55" s="1423" t="s">
        <v>1309</v>
      </c>
      <c r="C55" s="1436"/>
      <c r="D55" s="1468" t="s">
        <v>1312</v>
      </c>
      <c r="E55" s="1437" t="s">
        <v>923</v>
      </c>
      <c r="F55" s="1425" t="s">
        <v>1670</v>
      </c>
      <c r="H55" s="1438"/>
      <c r="I55" s="1436"/>
      <c r="J55" s="1438"/>
      <c r="K55" s="1436"/>
      <c r="N55" s="510" t="s">
        <v>922</v>
      </c>
      <c r="O55" s="1436"/>
      <c r="P55" s="513" t="s">
        <v>1906</v>
      </c>
      <c r="Q55" s="1226" t="s">
        <v>923</v>
      </c>
      <c r="R55" s="709" t="s">
        <v>1203</v>
      </c>
      <c r="U55" s="1436"/>
      <c r="V55" s="369"/>
      <c r="W55" s="1478"/>
      <c r="X55" s="1449"/>
      <c r="Y55" s="1428"/>
      <c r="AM55" s="525"/>
      <c r="AN55" s="525"/>
      <c r="AO55" s="525"/>
      <c r="AP55" s="525"/>
      <c r="AQ55" s="525"/>
      <c r="AR55" s="525"/>
    </row>
    <row r="56" spans="2:44" ht="50.25" customHeight="1" thickBot="1" x14ac:dyDescent="0.3">
      <c r="B56" s="1424"/>
      <c r="C56" s="1422"/>
      <c r="D56" s="1422"/>
      <c r="E56" s="1424"/>
      <c r="F56" s="1422"/>
      <c r="H56" s="1438"/>
      <c r="I56" s="1436"/>
      <c r="J56" s="1438"/>
      <c r="K56" s="1436"/>
      <c r="M56" s="6"/>
      <c r="N56" s="708" t="s">
        <v>927</v>
      </c>
      <c r="O56" s="1436"/>
      <c r="P56" s="513" t="s">
        <v>1157</v>
      </c>
      <c r="Q56" s="1226" t="s">
        <v>923</v>
      </c>
      <c r="R56" s="531" t="s">
        <v>1205</v>
      </c>
      <c r="U56" s="1422"/>
      <c r="W56" s="1422"/>
      <c r="X56" s="1424"/>
      <c r="Y56" s="1424"/>
      <c r="AK56" s="6"/>
      <c r="AL56" s="6"/>
    </row>
    <row r="57" spans="2:44" ht="45" customHeight="1" thickBot="1" x14ac:dyDescent="0.3">
      <c r="B57" s="1038" t="s">
        <v>1310</v>
      </c>
      <c r="C57" s="1465" t="s">
        <v>355</v>
      </c>
      <c r="D57" s="1069" t="s">
        <v>1314</v>
      </c>
      <c r="E57" s="1046" t="s">
        <v>891</v>
      </c>
      <c r="F57" s="806" t="s">
        <v>1190</v>
      </c>
      <c r="H57" s="1438"/>
      <c r="I57" s="1436"/>
      <c r="J57" s="1438"/>
      <c r="K57" s="1436"/>
      <c r="M57" s="6"/>
      <c r="N57" s="1423" t="s">
        <v>949</v>
      </c>
      <c r="O57" s="1536" t="s">
        <v>1962</v>
      </c>
      <c r="P57" s="1442" t="s">
        <v>948</v>
      </c>
      <c r="Q57" s="1437" t="s">
        <v>923</v>
      </c>
      <c r="R57" s="1425" t="s">
        <v>1882</v>
      </c>
      <c r="U57" s="1259" t="s">
        <v>1889</v>
      </c>
      <c r="V57" s="350"/>
      <c r="W57" s="1264" t="s">
        <v>1896</v>
      </c>
      <c r="X57" s="1263" t="s">
        <v>923</v>
      </c>
      <c r="Y57" s="1260" t="s">
        <v>1238</v>
      </c>
      <c r="AK57" s="6"/>
      <c r="AL57" s="6"/>
    </row>
    <row r="58" spans="2:44" ht="41.25" customHeight="1" x14ac:dyDescent="0.25">
      <c r="B58" s="1037" t="s">
        <v>1665</v>
      </c>
      <c r="C58" s="1466"/>
      <c r="D58" s="1047" t="s">
        <v>1666</v>
      </c>
      <c r="E58" s="1263" t="s">
        <v>923</v>
      </c>
      <c r="F58" s="1041" t="s">
        <v>1190</v>
      </c>
      <c r="H58" s="1424"/>
      <c r="I58" s="1422"/>
      <c r="J58" s="1424"/>
      <c r="K58" s="1422"/>
      <c r="M58" s="6"/>
      <c r="N58" s="1424"/>
      <c r="O58" s="1537"/>
      <c r="P58" s="1422"/>
      <c r="Q58" s="1424"/>
      <c r="R58" s="1422"/>
      <c r="U58" s="1275" t="s">
        <v>951</v>
      </c>
      <c r="V58" s="1543" t="s">
        <v>1836</v>
      </c>
      <c r="W58" s="1276" t="s">
        <v>1837</v>
      </c>
      <c r="X58" s="806" t="s">
        <v>923</v>
      </c>
      <c r="Y58" s="806" t="s">
        <v>1835</v>
      </c>
    </row>
    <row r="59" spans="2:44" ht="35.25" customHeight="1" thickBot="1" x14ac:dyDescent="0.3">
      <c r="B59" s="1035" t="s">
        <v>1313</v>
      </c>
      <c r="C59" s="1466"/>
      <c r="D59" s="1070" t="s">
        <v>1315</v>
      </c>
      <c r="E59" s="1283" t="s">
        <v>891</v>
      </c>
      <c r="F59" s="1042" t="s">
        <v>1190</v>
      </c>
      <c r="H59" s="1115" t="s">
        <v>1134</v>
      </c>
      <c r="I59" s="1116" t="s">
        <v>1131</v>
      </c>
      <c r="J59" s="1114" t="s">
        <v>891</v>
      </c>
      <c r="K59" s="1118" t="s">
        <v>1797</v>
      </c>
      <c r="M59" s="6"/>
      <c r="N59" s="1423" t="s">
        <v>950</v>
      </c>
      <c r="O59" s="1537"/>
      <c r="P59" s="1442" t="s">
        <v>1966</v>
      </c>
      <c r="Q59" s="1425" t="s">
        <v>1964</v>
      </c>
      <c r="R59" s="1425" t="s">
        <v>1965</v>
      </c>
      <c r="U59" s="516" t="s">
        <v>952</v>
      </c>
      <c r="V59" s="1445"/>
      <c r="W59" s="1188" t="s">
        <v>1838</v>
      </c>
      <c r="X59" s="1269" t="s">
        <v>923</v>
      </c>
      <c r="Y59" s="1269" t="s">
        <v>1835</v>
      </c>
    </row>
    <row r="60" spans="2:44" ht="45" customHeight="1" x14ac:dyDescent="0.25">
      <c r="B60" s="1467" t="s">
        <v>1353</v>
      </c>
      <c r="C60" s="1469" t="s">
        <v>1347</v>
      </c>
      <c r="D60" s="1441" t="s">
        <v>1329</v>
      </c>
      <c r="E60" s="1441" t="s">
        <v>1964</v>
      </c>
      <c r="F60" s="1441" t="s">
        <v>1963</v>
      </c>
      <c r="H60" s="1115" t="s">
        <v>1139</v>
      </c>
      <c r="I60" s="694" t="s">
        <v>1132</v>
      </c>
      <c r="J60" s="1114" t="s">
        <v>891</v>
      </c>
      <c r="K60" s="1119" t="s">
        <v>1815</v>
      </c>
      <c r="M60" s="6"/>
      <c r="N60" s="1447"/>
      <c r="O60" s="1537"/>
      <c r="P60" s="1436"/>
      <c r="Q60" s="1436"/>
      <c r="R60" s="1428"/>
      <c r="U60" s="516" t="s">
        <v>953</v>
      </c>
      <c r="V60" s="1445"/>
      <c r="W60" s="1188" t="s">
        <v>1839</v>
      </c>
      <c r="X60" s="1269" t="s">
        <v>923</v>
      </c>
      <c r="Y60" s="1269" t="s">
        <v>1835</v>
      </c>
    </row>
    <row r="61" spans="2:44" ht="58.5" customHeight="1" thickBot="1" x14ac:dyDescent="0.3">
      <c r="B61" s="1438"/>
      <c r="C61" s="1436"/>
      <c r="D61" s="1436"/>
      <c r="E61" s="1449"/>
      <c r="F61" s="1436"/>
      <c r="H61" s="1115" t="s">
        <v>1140</v>
      </c>
      <c r="I61" s="694" t="s">
        <v>1133</v>
      </c>
      <c r="J61" s="1114" t="s">
        <v>891</v>
      </c>
      <c r="K61" s="1119" t="s">
        <v>1816</v>
      </c>
      <c r="M61" s="6"/>
      <c r="N61" s="1447"/>
      <c r="O61" s="1537"/>
      <c r="P61" s="1436"/>
      <c r="Q61" s="1436"/>
      <c r="R61" s="1428"/>
      <c r="U61" s="1277" t="s">
        <v>954</v>
      </c>
      <c r="V61" s="1544"/>
      <c r="W61" s="1278" t="s">
        <v>1840</v>
      </c>
      <c r="X61" s="1279" t="s">
        <v>923</v>
      </c>
      <c r="Y61" s="1279" t="s">
        <v>1835</v>
      </c>
    </row>
    <row r="62" spans="2:44" ht="51.75" customHeight="1" thickBot="1" x14ac:dyDescent="0.3">
      <c r="B62" s="1424"/>
      <c r="C62" s="1436"/>
      <c r="D62" s="1422"/>
      <c r="E62" s="1424"/>
      <c r="F62" s="1422"/>
      <c r="H62" s="1115" t="s">
        <v>1141</v>
      </c>
      <c r="I62" s="1118" t="s">
        <v>1135</v>
      </c>
      <c r="J62" s="1114" t="s">
        <v>891</v>
      </c>
      <c r="K62" s="529" t="s">
        <v>1817</v>
      </c>
      <c r="M62" s="6"/>
      <c r="N62" s="1444"/>
      <c r="O62" s="1537"/>
      <c r="P62" s="1436"/>
      <c r="Q62" s="1422"/>
      <c r="R62" s="1429"/>
      <c r="U62" s="516" t="s">
        <v>955</v>
      </c>
      <c r="V62" s="577" t="s">
        <v>1934</v>
      </c>
      <c r="W62" s="533" t="s">
        <v>1944</v>
      </c>
      <c r="X62" s="806" t="s">
        <v>923</v>
      </c>
      <c r="Y62" s="1217" t="s">
        <v>1986</v>
      </c>
    </row>
    <row r="63" spans="2:44" ht="60" customHeight="1" thickBot="1" x14ac:dyDescent="0.3">
      <c r="B63" s="1423" t="s">
        <v>1346</v>
      </c>
      <c r="C63" s="1436"/>
      <c r="D63" s="1425" t="s">
        <v>1334</v>
      </c>
      <c r="E63" s="1437" t="s">
        <v>923</v>
      </c>
      <c r="F63" s="1425" t="s">
        <v>1912</v>
      </c>
      <c r="H63" s="1115" t="s">
        <v>1142</v>
      </c>
      <c r="I63" s="1118" t="s">
        <v>1136</v>
      </c>
      <c r="J63" s="1116" t="s">
        <v>923</v>
      </c>
      <c r="K63" s="529" t="s">
        <v>1817</v>
      </c>
      <c r="M63" s="6"/>
      <c r="N63" s="1258" t="s">
        <v>951</v>
      </c>
      <c r="O63" s="1284"/>
      <c r="P63" s="1240" t="s">
        <v>746</v>
      </c>
      <c r="Q63" s="1263" t="s">
        <v>923</v>
      </c>
      <c r="R63" s="1262" t="s">
        <v>1206</v>
      </c>
      <c r="U63" s="1073" t="s">
        <v>956</v>
      </c>
      <c r="V63" s="1280" t="s">
        <v>1935</v>
      </c>
      <c r="W63" s="1271" t="s">
        <v>1943</v>
      </c>
      <c r="X63" s="1272" t="s">
        <v>923</v>
      </c>
      <c r="Y63" s="1260" t="s">
        <v>1987</v>
      </c>
    </row>
    <row r="64" spans="2:44" ht="50.25" customHeight="1" x14ac:dyDescent="0.25">
      <c r="B64" s="1424"/>
      <c r="C64" s="1436"/>
      <c r="D64" s="1424"/>
      <c r="E64" s="1424"/>
      <c r="F64" s="1424"/>
      <c r="H64" s="1115" t="s">
        <v>1818</v>
      </c>
      <c r="I64" s="1118" t="s">
        <v>1137</v>
      </c>
      <c r="J64" s="1116" t="s">
        <v>923</v>
      </c>
      <c r="K64" s="1118" t="s">
        <v>1819</v>
      </c>
      <c r="M64" s="364"/>
      <c r="N64" s="1285"/>
      <c r="O64" s="1286"/>
      <c r="P64" s="1285"/>
      <c r="Q64" s="1285"/>
      <c r="R64" s="1285"/>
      <c r="U64" s="1467" t="s">
        <v>1719</v>
      </c>
      <c r="V64" s="1441" t="s">
        <v>960</v>
      </c>
      <c r="W64" s="1542" t="s">
        <v>928</v>
      </c>
      <c r="X64" s="1541" t="s">
        <v>923</v>
      </c>
      <c r="Y64" s="1538" t="s">
        <v>1945</v>
      </c>
      <c r="AK64" s="6"/>
      <c r="AL64" s="6"/>
      <c r="AM64" s="6"/>
      <c r="AN64" s="6"/>
      <c r="AO64" s="6"/>
    </row>
    <row r="65" spans="2:44" ht="55.5" customHeight="1" x14ac:dyDescent="0.25">
      <c r="B65" s="1423" t="s">
        <v>1348</v>
      </c>
      <c r="C65" s="1436"/>
      <c r="D65" s="1425" t="s">
        <v>1330</v>
      </c>
      <c r="E65" s="1437" t="s">
        <v>923</v>
      </c>
      <c r="F65" s="1425" t="s">
        <v>1913</v>
      </c>
      <c r="H65" s="1115" t="s">
        <v>1820</v>
      </c>
      <c r="I65" s="1118" t="s">
        <v>1821</v>
      </c>
      <c r="J65" s="1116" t="s">
        <v>923</v>
      </c>
      <c r="K65" s="1118" t="s">
        <v>1819</v>
      </c>
      <c r="Q65" s="1"/>
      <c r="R65" s="1"/>
      <c r="U65" s="1438"/>
      <c r="V65" s="1436"/>
      <c r="W65" s="1436"/>
      <c r="X65" s="1438"/>
      <c r="Y65" s="1436"/>
      <c r="AK65" s="6"/>
      <c r="AL65" s="6"/>
      <c r="AM65" s="6"/>
      <c r="AN65" s="6"/>
      <c r="AO65" s="6"/>
    </row>
    <row r="66" spans="2:44" ht="48.75" customHeight="1" x14ac:dyDescent="0.25">
      <c r="B66" s="1424"/>
      <c r="C66" s="1436"/>
      <c r="D66" s="1422"/>
      <c r="E66" s="1450"/>
      <c r="F66" s="1422"/>
      <c r="H66" s="1115" t="s">
        <v>1822</v>
      </c>
      <c r="I66" s="1118" t="s">
        <v>1138</v>
      </c>
      <c r="J66" s="1116" t="s">
        <v>923</v>
      </c>
      <c r="K66" s="1116" t="s">
        <v>1831</v>
      </c>
      <c r="Q66" s="1"/>
      <c r="R66" s="1"/>
      <c r="U66" s="1424"/>
      <c r="V66" s="1436"/>
      <c r="W66" s="1422"/>
      <c r="X66" s="1424"/>
      <c r="Y66" s="1422"/>
      <c r="AK66" s="6"/>
      <c r="AL66" s="6"/>
      <c r="AM66" s="6"/>
      <c r="AN66" s="6"/>
      <c r="AO66" s="6"/>
    </row>
    <row r="67" spans="2:44" ht="53.25" customHeight="1" x14ac:dyDescent="0.25">
      <c r="B67" s="1423" t="s">
        <v>1349</v>
      </c>
      <c r="C67" s="1436"/>
      <c r="D67" s="1425" t="s">
        <v>1343</v>
      </c>
      <c r="E67" s="1437" t="s">
        <v>923</v>
      </c>
      <c r="F67" s="1425" t="s">
        <v>1909</v>
      </c>
      <c r="H67" s="1115" t="s">
        <v>1823</v>
      </c>
      <c r="I67" s="1116" t="s">
        <v>1143</v>
      </c>
      <c r="J67" s="1116" t="s">
        <v>923</v>
      </c>
      <c r="K67" s="1116" t="s">
        <v>1994</v>
      </c>
      <c r="U67" s="516" t="s">
        <v>1720</v>
      </c>
      <c r="V67" s="1422"/>
      <c r="W67" s="530" t="s">
        <v>746</v>
      </c>
      <c r="X67" s="1269" t="s">
        <v>923</v>
      </c>
      <c r="Y67" s="531" t="s">
        <v>1206</v>
      </c>
      <c r="AK67" s="6"/>
      <c r="AL67" s="6"/>
      <c r="AM67" s="6"/>
      <c r="AN67" s="6"/>
      <c r="AO67" s="6"/>
    </row>
    <row r="68" spans="2:44" ht="64.5" customHeight="1" x14ac:dyDescent="0.25">
      <c r="B68" s="1449"/>
      <c r="C68" s="1436"/>
      <c r="D68" s="1428"/>
      <c r="E68" s="1449"/>
      <c r="F68" s="1428"/>
      <c r="Q68" s="1044"/>
      <c r="R68" s="1044"/>
      <c r="X68" s="6"/>
      <c r="AK68" s="6"/>
      <c r="AL68" s="6"/>
      <c r="AM68" s="6"/>
      <c r="AN68" s="6"/>
      <c r="AO68" s="6"/>
    </row>
    <row r="69" spans="2:44" ht="50.25" customHeight="1" x14ac:dyDescent="0.25">
      <c r="B69" s="1424"/>
      <c r="C69" s="1436"/>
      <c r="D69" s="1422"/>
      <c r="E69" s="1424"/>
      <c r="F69" s="1422"/>
      <c r="Q69" s="1044"/>
      <c r="R69" s="1044"/>
      <c r="X69" s="6"/>
      <c r="AK69" s="6"/>
      <c r="AL69" s="6"/>
      <c r="AM69" s="6"/>
      <c r="AN69" s="6"/>
      <c r="AO69" s="6"/>
    </row>
    <row r="70" spans="2:44" ht="74.25" customHeight="1" x14ac:dyDescent="0.25">
      <c r="B70" s="1423" t="s">
        <v>1350</v>
      </c>
      <c r="C70" s="1436"/>
      <c r="D70" s="1425" t="s">
        <v>1339</v>
      </c>
      <c r="E70" s="1437" t="s">
        <v>923</v>
      </c>
      <c r="F70" s="1425" t="s">
        <v>1910</v>
      </c>
      <c r="Q70" s="1044"/>
      <c r="R70" s="1044"/>
      <c r="X70" s="6"/>
      <c r="AK70" s="6"/>
      <c r="AL70" s="6"/>
      <c r="AM70" s="6"/>
      <c r="AN70" s="6"/>
      <c r="AO70" s="6"/>
    </row>
    <row r="71" spans="2:44" ht="67.5" customHeight="1" x14ac:dyDescent="0.25">
      <c r="B71" s="1424"/>
      <c r="C71" s="1436"/>
      <c r="D71" s="1422"/>
      <c r="E71" s="1424"/>
      <c r="F71" s="1422"/>
      <c r="Q71" s="1044"/>
      <c r="R71" s="1044"/>
      <c r="X71" s="6"/>
      <c r="AK71" s="6"/>
      <c r="AL71" s="6"/>
      <c r="AM71" s="6"/>
      <c r="AN71" s="6"/>
      <c r="AO71" s="6"/>
    </row>
    <row r="72" spans="2:44" ht="48" customHeight="1" thickBot="1" x14ac:dyDescent="0.3">
      <c r="B72" s="1035" t="s">
        <v>1351</v>
      </c>
      <c r="C72" s="1545"/>
      <c r="D72" s="1039" t="s">
        <v>1336</v>
      </c>
      <c r="E72" s="1042" t="s">
        <v>923</v>
      </c>
      <c r="F72" s="1039" t="s">
        <v>1958</v>
      </c>
      <c r="Q72" s="1044"/>
      <c r="R72" s="1044"/>
      <c r="X72" s="6"/>
      <c r="AK72" s="6"/>
      <c r="AL72" s="6"/>
      <c r="AM72" s="6"/>
      <c r="AN72" s="6"/>
      <c r="AO72" s="6"/>
    </row>
    <row r="73" spans="2:44" ht="129.75" customHeight="1" x14ac:dyDescent="0.25">
      <c r="B73" s="1071" t="s">
        <v>1352</v>
      </c>
      <c r="C73" s="1469" t="s">
        <v>1354</v>
      </c>
      <c r="D73" s="549" t="s">
        <v>1355</v>
      </c>
      <c r="E73" s="1072" t="s">
        <v>923</v>
      </c>
      <c r="F73" s="549" t="s">
        <v>1959</v>
      </c>
      <c r="Q73" s="1044"/>
      <c r="R73" s="1044"/>
      <c r="U73" s="808"/>
      <c r="V73" s="808"/>
      <c r="W73" s="1228"/>
      <c r="X73" s="1044"/>
      <c r="Y73" s="1044"/>
      <c r="AK73" s="6"/>
      <c r="AL73" s="6"/>
      <c r="AM73" s="6"/>
      <c r="AN73" s="6"/>
      <c r="AO73" s="6"/>
    </row>
    <row r="74" spans="2:44" ht="51" customHeight="1" x14ac:dyDescent="0.25">
      <c r="B74" s="1423" t="s">
        <v>1356</v>
      </c>
      <c r="C74" s="1470"/>
      <c r="D74" s="1425" t="s">
        <v>1667</v>
      </c>
      <c r="E74" s="1437" t="s">
        <v>923</v>
      </c>
      <c r="F74" s="1464" t="s">
        <v>1911</v>
      </c>
      <c r="M74" s="364"/>
      <c r="N74" s="808"/>
      <c r="O74" s="808"/>
      <c r="P74" s="1228"/>
      <c r="Q74" s="1044"/>
      <c r="R74" s="1229"/>
      <c r="U74" s="808"/>
      <c r="V74" s="808"/>
      <c r="W74" s="1228"/>
      <c r="X74" s="1044"/>
      <c r="Y74" s="1044"/>
      <c r="AB74" s="1"/>
      <c r="AC74" s="372"/>
      <c r="AD74" s="1"/>
      <c r="AE74" s="1"/>
      <c r="AF74" s="1"/>
      <c r="AK74" s="6"/>
      <c r="AL74" s="6"/>
      <c r="AM74" s="6"/>
      <c r="AN74" s="6"/>
      <c r="AO74" s="6"/>
    </row>
    <row r="75" spans="2:44" ht="70.5" customHeight="1" x14ac:dyDescent="0.25">
      <c r="B75" s="1424"/>
      <c r="C75" s="1470"/>
      <c r="D75" s="1422"/>
      <c r="E75" s="1424"/>
      <c r="F75" s="1429"/>
      <c r="N75" s="1209"/>
      <c r="O75" s="1209"/>
      <c r="P75" s="1209"/>
      <c r="Q75" s="1209"/>
      <c r="R75" s="1209"/>
      <c r="U75" s="808"/>
      <c r="V75" s="808"/>
      <c r="W75" s="1228"/>
      <c r="X75" s="1044"/>
      <c r="Y75" s="1229"/>
      <c r="AB75" s="1"/>
      <c r="AC75" s="369"/>
      <c r="AD75" s="1"/>
      <c r="AE75" s="1"/>
      <c r="AF75" s="1"/>
    </row>
    <row r="76" spans="2:44" ht="70.5" customHeight="1" x14ac:dyDescent="0.25">
      <c r="B76" s="1423" t="s">
        <v>1357</v>
      </c>
      <c r="C76" s="1470"/>
      <c r="D76" s="1425" t="s">
        <v>1359</v>
      </c>
      <c r="E76" s="1525" t="s">
        <v>923</v>
      </c>
      <c r="F76" s="1464" t="s">
        <v>1911</v>
      </c>
      <c r="M76" s="364"/>
      <c r="N76" s="808"/>
      <c r="O76" s="1209"/>
      <c r="P76" s="1228"/>
      <c r="Q76" s="1044"/>
      <c r="R76" s="1044"/>
      <c r="U76" s="1209"/>
      <c r="V76" s="1209"/>
      <c r="W76" s="1209"/>
      <c r="X76" s="1209"/>
      <c r="Y76" s="1209"/>
      <c r="AB76" s="1"/>
      <c r="AC76" s="1"/>
      <c r="AD76" s="1"/>
      <c r="AE76" s="1"/>
      <c r="AF76" s="1"/>
    </row>
    <row r="77" spans="2:44" s="218" customFormat="1" ht="67.5" customHeight="1" x14ac:dyDescent="0.25">
      <c r="B77" s="1424"/>
      <c r="C77" s="1470"/>
      <c r="D77" s="1422"/>
      <c r="E77" s="1424"/>
      <c r="F77" s="1429"/>
      <c r="M77" s="791"/>
      <c r="N77" s="808"/>
      <c r="O77" s="808"/>
      <c r="P77" s="1228"/>
      <c r="Q77" s="1044"/>
      <c r="R77" s="1044"/>
      <c r="U77" s="808"/>
      <c r="V77" s="808"/>
      <c r="W77" s="1230"/>
      <c r="X77" s="1044"/>
      <c r="Y77" s="1044"/>
      <c r="AB77" s="333"/>
      <c r="AC77" s="369"/>
      <c r="AD77" s="333"/>
      <c r="AE77" s="333"/>
      <c r="AF77" s="333"/>
      <c r="AK77" s="525"/>
      <c r="AL77" s="525"/>
      <c r="AM77" s="525"/>
      <c r="AN77" s="525"/>
      <c r="AO77" s="525"/>
      <c r="AP77" s="525"/>
      <c r="AQ77" s="525"/>
      <c r="AR77" s="525"/>
    </row>
    <row r="78" spans="2:44" s="218" customFormat="1" ht="145.5" customHeight="1" x14ac:dyDescent="0.25">
      <c r="B78" s="1210" t="s">
        <v>1360</v>
      </c>
      <c r="C78" s="1470"/>
      <c r="D78" s="1211" t="s">
        <v>1344</v>
      </c>
      <c r="E78" s="1212" t="s">
        <v>923</v>
      </c>
      <c r="F78" s="1211" t="s">
        <v>1673</v>
      </c>
      <c r="M78" s="791"/>
      <c r="N78" s="808"/>
      <c r="O78" s="808"/>
      <c r="P78" s="1228"/>
      <c r="Q78" s="1044"/>
      <c r="R78" s="1229"/>
      <c r="U78" s="808"/>
      <c r="V78" s="808"/>
      <c r="W78" s="1231"/>
      <c r="X78" s="1044"/>
      <c r="Y78" s="1044"/>
      <c r="AB78" s="333"/>
      <c r="AC78" s="369"/>
      <c r="AD78" s="333"/>
      <c r="AE78" s="333"/>
      <c r="AF78" s="333"/>
      <c r="AK78" s="525"/>
      <c r="AL78" s="525"/>
      <c r="AM78" s="525"/>
      <c r="AN78" s="525"/>
      <c r="AO78" s="525"/>
      <c r="AP78" s="525"/>
      <c r="AQ78" s="525"/>
      <c r="AR78" s="525"/>
    </row>
    <row r="79" spans="2:44" ht="129.75" customHeight="1" x14ac:dyDescent="0.25">
      <c r="B79" s="1073" t="s">
        <v>1361</v>
      </c>
      <c r="C79" s="1470"/>
      <c r="D79" s="1074" t="s">
        <v>1345</v>
      </c>
      <c r="E79" s="1042" t="s">
        <v>923</v>
      </c>
      <c r="F79" s="1039" t="s">
        <v>1674</v>
      </c>
      <c r="M79" s="364"/>
      <c r="N79" s="808"/>
      <c r="O79" s="808"/>
      <c r="P79" s="1230"/>
      <c r="Q79" s="1044"/>
      <c r="R79" s="1044"/>
      <c r="U79" s="808"/>
      <c r="V79" s="808"/>
      <c r="W79" s="1233"/>
      <c r="X79" s="1044"/>
      <c r="Y79" s="1044"/>
      <c r="AB79" s="1"/>
      <c r="AC79" s="1"/>
      <c r="AD79" s="1"/>
      <c r="AE79" s="1"/>
      <c r="AF79" s="1"/>
    </row>
    <row r="80" spans="2:44" ht="141.75" customHeight="1" x14ac:dyDescent="0.25">
      <c r="B80" s="1210" t="s">
        <v>1362</v>
      </c>
      <c r="C80" s="1470"/>
      <c r="D80" s="1211" t="s">
        <v>1332</v>
      </c>
      <c r="E80" s="1212" t="s">
        <v>923</v>
      </c>
      <c r="F80" s="1211" t="s">
        <v>1914</v>
      </c>
      <c r="M80" s="364"/>
      <c r="N80" s="808"/>
      <c r="O80" s="808"/>
      <c r="P80" s="1231"/>
      <c r="Q80" s="1044"/>
      <c r="R80" s="1044"/>
      <c r="U80" s="1209"/>
      <c r="V80" s="808"/>
      <c r="W80" s="1234"/>
      <c r="X80" s="1044"/>
      <c r="Y80" s="1044"/>
      <c r="AB80" s="1"/>
      <c r="AC80" s="369"/>
      <c r="AD80" s="1"/>
      <c r="AE80" s="1"/>
      <c r="AF80" s="1"/>
    </row>
    <row r="81" spans="1:32" ht="130.5" customHeight="1" x14ac:dyDescent="0.25">
      <c r="B81" s="1210" t="s">
        <v>1363</v>
      </c>
      <c r="C81" s="1470"/>
      <c r="D81" s="1211" t="s">
        <v>1333</v>
      </c>
      <c r="E81" s="1214" t="s">
        <v>923</v>
      </c>
      <c r="F81" s="1211" t="s">
        <v>1910</v>
      </c>
      <c r="M81" s="364"/>
      <c r="N81" s="808"/>
      <c r="O81" s="808"/>
      <c r="P81" s="1233"/>
      <c r="Q81" s="1044"/>
      <c r="R81" s="1044"/>
      <c r="U81" s="1209"/>
      <c r="V81" s="1209"/>
      <c r="W81" s="1209"/>
      <c r="X81" s="1209"/>
      <c r="Y81" s="1044"/>
      <c r="AB81" s="1"/>
      <c r="AC81" s="369"/>
      <c r="AD81" s="1"/>
      <c r="AE81" s="1"/>
      <c r="AF81" s="1"/>
    </row>
    <row r="82" spans="1:32" ht="129" customHeight="1" x14ac:dyDescent="0.25">
      <c r="B82" s="1210" t="s">
        <v>1364</v>
      </c>
      <c r="C82" s="1470"/>
      <c r="D82" s="1211" t="s">
        <v>1335</v>
      </c>
      <c r="E82" s="1212" t="s">
        <v>923</v>
      </c>
      <c r="F82" s="1211" t="s">
        <v>1910</v>
      </c>
      <c r="M82" s="364"/>
      <c r="N82" s="808"/>
      <c r="O82" s="808"/>
      <c r="P82" s="1234"/>
      <c r="Q82" s="1044"/>
      <c r="R82" s="1044"/>
      <c r="U82" s="808"/>
      <c r="V82" s="808"/>
      <c r="W82" s="1228"/>
      <c r="X82" s="1044"/>
      <c r="Y82" s="1044"/>
      <c r="AB82" s="1"/>
      <c r="AC82" s="369"/>
      <c r="AD82" s="1"/>
      <c r="AE82" s="1"/>
      <c r="AF82" s="1"/>
    </row>
    <row r="83" spans="1:32" ht="75" customHeight="1" thickBot="1" x14ac:dyDescent="0.3">
      <c r="B83" s="1210" t="s">
        <v>1365</v>
      </c>
      <c r="C83" s="1471"/>
      <c r="D83" s="1211" t="s">
        <v>1337</v>
      </c>
      <c r="E83" s="1212" t="s">
        <v>923</v>
      </c>
      <c r="F83" s="1211" t="s">
        <v>1675</v>
      </c>
      <c r="M83" s="364"/>
      <c r="N83" s="808"/>
      <c r="O83" s="808"/>
      <c r="P83" s="1228"/>
      <c r="Q83" s="1044"/>
      <c r="R83" s="1044"/>
      <c r="U83" s="1209"/>
      <c r="V83" s="1209"/>
      <c r="W83" s="1209"/>
      <c r="X83" s="1209"/>
      <c r="Y83" s="1209"/>
      <c r="AB83" s="1"/>
      <c r="AC83" s="369"/>
      <c r="AD83" s="1"/>
      <c r="AE83" s="1"/>
      <c r="AF83" s="1"/>
    </row>
    <row r="84" spans="1:32" ht="32.25" customHeight="1" thickBot="1" x14ac:dyDescent="0.3">
      <c r="B84" s="1241" t="s">
        <v>1366</v>
      </c>
      <c r="C84" s="1430" t="s">
        <v>1319</v>
      </c>
      <c r="D84" s="1431"/>
      <c r="E84" s="1239" t="s">
        <v>923</v>
      </c>
      <c r="F84" s="1242" t="s">
        <v>1190</v>
      </c>
      <c r="M84" s="364"/>
      <c r="N84" s="808"/>
      <c r="O84" s="808"/>
      <c r="P84" s="1209"/>
      <c r="Q84" s="1209"/>
      <c r="R84" s="1209"/>
      <c r="U84" s="808"/>
      <c r="V84" s="808"/>
      <c r="W84" s="1228"/>
      <c r="X84" s="1044"/>
      <c r="Y84" s="1044"/>
      <c r="AB84" s="1"/>
      <c r="AC84" s="369"/>
      <c r="AD84" s="1"/>
      <c r="AE84" s="1"/>
      <c r="AF84" s="1"/>
    </row>
    <row r="85" spans="1:32" x14ac:dyDescent="0.25">
      <c r="M85" s="364"/>
      <c r="N85" s="808"/>
      <c r="O85" s="808"/>
      <c r="P85" s="1228"/>
      <c r="Q85" s="1044"/>
      <c r="R85" s="1044"/>
      <c r="S85" s="799"/>
      <c r="T85" s="799"/>
      <c r="U85" s="808"/>
      <c r="V85" s="1229"/>
      <c r="W85" s="1228"/>
      <c r="X85" s="1044"/>
      <c r="Y85" s="1044"/>
      <c r="AB85" s="1"/>
      <c r="AC85" s="1"/>
      <c r="AD85" s="1"/>
      <c r="AE85" s="1"/>
      <c r="AF85" s="1"/>
    </row>
    <row r="86" spans="1:32" x14ac:dyDescent="0.25">
      <c r="M86" s="364"/>
      <c r="N86" s="808"/>
      <c r="O86" s="1229"/>
      <c r="P86" s="1228"/>
      <c r="Q86" s="1044"/>
      <c r="R86" s="1044"/>
      <c r="S86" s="799"/>
      <c r="T86" s="799"/>
      <c r="U86" s="808"/>
      <c r="V86" s="1229"/>
      <c r="W86" s="1234"/>
      <c r="X86" s="1044"/>
      <c r="Y86" s="1044"/>
      <c r="AB86" s="1"/>
      <c r="AC86" s="369"/>
      <c r="AD86" s="1"/>
      <c r="AE86" s="1"/>
      <c r="AF86" s="1"/>
    </row>
    <row r="87" spans="1:32" x14ac:dyDescent="0.25">
      <c r="A87" s="1"/>
      <c r="B87" s="1"/>
      <c r="C87" s="1"/>
      <c r="D87" s="1"/>
      <c r="E87" s="1"/>
      <c r="F87" s="1"/>
      <c r="G87" s="1"/>
      <c r="N87" s="808"/>
      <c r="O87" s="1229"/>
      <c r="P87" s="1234"/>
      <c r="Q87" s="1044"/>
      <c r="R87" s="1044"/>
      <c r="U87" s="808"/>
      <c r="V87" s="808"/>
      <c r="W87" s="1228"/>
      <c r="X87" s="1044"/>
      <c r="Y87" s="1044"/>
      <c r="AB87" s="1"/>
      <c r="AC87" s="369"/>
      <c r="AD87" s="1"/>
      <c r="AE87" s="1"/>
      <c r="AF87" s="1"/>
    </row>
    <row r="88" spans="1:32" x14ac:dyDescent="0.25">
      <c r="A88" s="1"/>
      <c r="B88" s="1"/>
      <c r="C88" s="1"/>
      <c r="D88" s="1"/>
      <c r="E88" s="1"/>
      <c r="F88" s="1"/>
      <c r="G88" s="1"/>
      <c r="M88" s="364"/>
      <c r="N88" s="808"/>
      <c r="O88" s="808"/>
      <c r="P88" s="1228"/>
      <c r="Q88" s="1044"/>
      <c r="R88" s="1044"/>
      <c r="U88" s="808"/>
      <c r="V88" s="808"/>
      <c r="W88" s="1228"/>
      <c r="X88" s="1044"/>
      <c r="Y88" s="1232"/>
      <c r="AB88" s="1"/>
      <c r="AC88" s="1"/>
      <c r="AD88" s="1"/>
      <c r="AE88" s="1"/>
      <c r="AF88" s="1"/>
    </row>
    <row r="89" spans="1:32" x14ac:dyDescent="0.25">
      <c r="A89" s="1"/>
      <c r="B89" s="1"/>
      <c r="C89" s="1"/>
      <c r="D89" s="1"/>
      <c r="E89" s="1"/>
      <c r="F89" s="1"/>
      <c r="G89" s="1"/>
      <c r="M89" s="364"/>
      <c r="N89" s="808"/>
      <c r="O89" s="808"/>
      <c r="P89" s="1228"/>
      <c r="Q89" s="1044"/>
      <c r="R89" s="1229"/>
      <c r="U89" s="808"/>
      <c r="V89" s="808"/>
      <c r="W89" s="1228"/>
      <c r="X89" s="1044"/>
      <c r="Y89" s="1044"/>
      <c r="AB89" s="1"/>
      <c r="AC89" s="369"/>
      <c r="AD89" s="1"/>
      <c r="AE89" s="1"/>
      <c r="AF89" s="1"/>
    </row>
    <row r="90" spans="1:32" x14ac:dyDescent="0.25">
      <c r="A90" s="1"/>
      <c r="B90" s="1"/>
      <c r="C90" s="1"/>
      <c r="D90" s="1"/>
      <c r="E90" s="1"/>
      <c r="F90" s="1"/>
      <c r="G90" s="1"/>
      <c r="M90" s="364"/>
      <c r="N90" s="808"/>
      <c r="O90" s="808"/>
      <c r="P90" s="1228"/>
      <c r="Q90" s="1044"/>
      <c r="R90" s="1044"/>
      <c r="U90" s="808"/>
      <c r="V90" s="808"/>
      <c r="W90" s="1228"/>
      <c r="X90" s="1044"/>
      <c r="Y90" s="1044"/>
      <c r="AB90" s="1"/>
      <c r="AC90" s="333"/>
      <c r="AD90" s="1"/>
      <c r="AE90" s="1"/>
      <c r="AF90" s="1"/>
    </row>
    <row r="91" spans="1:32" x14ac:dyDescent="0.25">
      <c r="A91" s="1"/>
      <c r="B91" s="1"/>
      <c r="C91" s="1281"/>
      <c r="D91" s="1"/>
      <c r="E91" s="1"/>
      <c r="F91" s="1"/>
      <c r="G91" s="1"/>
      <c r="M91" s="364"/>
      <c r="N91" s="808"/>
      <c r="O91" s="808"/>
      <c r="P91" s="1228"/>
      <c r="Q91" s="1044"/>
      <c r="R91" s="1044"/>
      <c r="U91" s="808"/>
      <c r="V91" s="808"/>
      <c r="W91" s="1228"/>
      <c r="X91" s="1044"/>
      <c r="Y91" s="1229"/>
      <c r="AB91" s="1"/>
      <c r="AC91" s="1"/>
      <c r="AD91" s="1"/>
      <c r="AE91" s="1"/>
      <c r="AF91" s="1"/>
    </row>
    <row r="92" spans="1:32" x14ac:dyDescent="0.25">
      <c r="A92" s="1"/>
      <c r="B92" s="1"/>
      <c r="C92" s="1"/>
      <c r="D92" s="1"/>
      <c r="E92" s="1"/>
      <c r="F92" s="1"/>
      <c r="G92" s="1"/>
      <c r="M92" s="364"/>
      <c r="N92" s="808"/>
      <c r="O92" s="808"/>
      <c r="P92" s="1228"/>
      <c r="Q92" s="1044"/>
      <c r="R92" s="1229"/>
      <c r="U92" s="808"/>
      <c r="V92" s="808"/>
      <c r="W92" s="1230"/>
      <c r="X92" s="1044"/>
      <c r="Y92" s="1044"/>
      <c r="AB92" s="1"/>
      <c r="AC92" s="1"/>
      <c r="AD92" s="1"/>
      <c r="AE92" s="1"/>
      <c r="AF92" s="1"/>
    </row>
    <row r="93" spans="1:32" x14ac:dyDescent="0.25">
      <c r="B93" s="372"/>
      <c r="C93" s="1238"/>
      <c r="D93" s="372"/>
      <c r="E93" s="372"/>
      <c r="F93" s="372"/>
      <c r="M93" s="364"/>
      <c r="N93" s="808"/>
      <c r="O93" s="808"/>
      <c r="P93" s="1230"/>
      <c r="Q93" s="1044"/>
      <c r="R93" s="1044"/>
      <c r="U93" s="808"/>
      <c r="V93" s="808"/>
      <c r="W93" s="1231"/>
      <c r="X93" s="1044"/>
      <c r="Y93" s="1044"/>
      <c r="AB93" s="1"/>
      <c r="AC93" s="1"/>
      <c r="AD93" s="1"/>
      <c r="AE93" s="1"/>
      <c r="AF93" s="1"/>
    </row>
    <row r="94" spans="1:32" x14ac:dyDescent="0.25">
      <c r="B94" s="1"/>
      <c r="C94" s="1238"/>
      <c r="D94" s="1"/>
      <c r="E94" s="1"/>
      <c r="F94" s="1"/>
      <c r="K94" s="333"/>
      <c r="M94" s="364"/>
      <c r="N94" s="808"/>
      <c r="O94" s="808"/>
      <c r="P94" s="1231"/>
      <c r="Q94" s="1044"/>
      <c r="R94" s="1044"/>
      <c r="U94" s="808"/>
      <c r="V94" s="808"/>
      <c r="W94" s="1233"/>
      <c r="X94" s="1044"/>
      <c r="Y94" s="1234"/>
      <c r="AB94" s="1"/>
      <c r="AC94" s="1"/>
      <c r="AD94" s="1"/>
      <c r="AE94" s="1"/>
      <c r="AF94" s="1"/>
    </row>
    <row r="95" spans="1:32" x14ac:dyDescent="0.25">
      <c r="B95" s="1"/>
      <c r="C95" s="1"/>
      <c r="D95" s="1"/>
      <c r="E95" s="1"/>
      <c r="F95" s="1"/>
      <c r="K95" s="333"/>
      <c r="M95" s="364"/>
      <c r="N95" s="808"/>
      <c r="O95" s="808"/>
      <c r="P95" s="1233"/>
      <c r="Q95" s="1044"/>
      <c r="R95" s="1044"/>
      <c r="U95" s="1209"/>
      <c r="V95" s="808"/>
      <c r="W95" s="1234"/>
      <c r="X95" s="1044"/>
      <c r="Y95" s="1234"/>
      <c r="AB95" s="1"/>
      <c r="AC95" s="1"/>
      <c r="AD95" s="1"/>
      <c r="AE95" s="1"/>
      <c r="AF95" s="1"/>
    </row>
    <row r="96" spans="1:32" x14ac:dyDescent="0.25">
      <c r="H96" s="369"/>
      <c r="I96" s="203"/>
      <c r="J96" s="1"/>
      <c r="K96" s="333"/>
      <c r="M96" s="364"/>
      <c r="N96" s="808"/>
      <c r="O96" s="808"/>
      <c r="P96" s="1234"/>
      <c r="Q96" s="1044"/>
      <c r="R96" s="1044"/>
      <c r="U96" s="808"/>
      <c r="V96" s="808"/>
      <c r="W96" s="1228"/>
      <c r="X96" s="1044"/>
      <c r="Y96" s="1209"/>
      <c r="AB96" s="1"/>
      <c r="AC96" s="1"/>
      <c r="AD96" s="1"/>
      <c r="AE96" s="1"/>
      <c r="AF96" s="1"/>
    </row>
    <row r="97" spans="2:32" x14ac:dyDescent="0.25">
      <c r="B97" s="372"/>
      <c r="C97" s="372"/>
      <c r="D97" s="372"/>
      <c r="E97" s="372"/>
      <c r="F97" s="372"/>
      <c r="H97" s="369"/>
      <c r="I97" s="203"/>
      <c r="J97" s="1"/>
      <c r="K97" s="333"/>
      <c r="M97" s="364"/>
      <c r="N97" s="808"/>
      <c r="O97" s="808"/>
      <c r="P97" s="1228"/>
      <c r="Q97" s="1044"/>
      <c r="R97" s="1209"/>
      <c r="U97" s="808"/>
      <c r="V97" s="808"/>
      <c r="W97" s="1228"/>
      <c r="X97" s="1044"/>
      <c r="Y97" s="1044"/>
      <c r="AB97" s="1"/>
      <c r="AC97" s="1"/>
      <c r="AD97" s="1"/>
      <c r="AE97" s="1"/>
      <c r="AF97" s="1"/>
    </row>
    <row r="98" spans="2:32" x14ac:dyDescent="0.25">
      <c r="B98" s="372"/>
      <c r="C98" s="372"/>
      <c r="D98" s="372"/>
      <c r="E98" s="372"/>
      <c r="F98" s="372"/>
      <c r="H98" s="369"/>
      <c r="I98" s="203"/>
      <c r="J98" s="1"/>
      <c r="K98" s="333"/>
      <c r="M98" s="364"/>
      <c r="N98" s="808"/>
      <c r="O98" s="808"/>
      <c r="P98" s="1228"/>
      <c r="Q98" s="1044"/>
      <c r="R98" s="1044"/>
      <c r="U98" s="808"/>
      <c r="V98" s="1229"/>
      <c r="W98" s="1228"/>
      <c r="X98" s="1044"/>
      <c r="Y98" s="1044"/>
      <c r="AB98" s="1"/>
      <c r="AC98" s="1"/>
      <c r="AD98" s="1"/>
      <c r="AE98" s="1"/>
      <c r="AF98" s="1"/>
    </row>
    <row r="99" spans="2:32" x14ac:dyDescent="0.25">
      <c r="B99" s="372"/>
      <c r="C99" s="372"/>
      <c r="D99" s="372"/>
      <c r="E99" s="372"/>
      <c r="F99" s="372"/>
      <c r="H99" s="369"/>
      <c r="I99" s="807"/>
      <c r="J99" s="1"/>
      <c r="K99" s="333"/>
      <c r="M99" s="364"/>
      <c r="N99" s="808"/>
      <c r="O99" s="1229"/>
      <c r="P99" s="1228"/>
      <c r="Q99" s="1044"/>
      <c r="R99" s="1209"/>
      <c r="U99" s="1209"/>
      <c r="V99" s="1229"/>
      <c r="W99" s="1234"/>
      <c r="X99" s="1044"/>
      <c r="Y99" s="1044"/>
      <c r="AB99" s="1"/>
      <c r="AC99" s="1"/>
      <c r="AD99" s="1"/>
      <c r="AE99" s="1"/>
      <c r="AF99" s="1"/>
    </row>
    <row r="100" spans="2:32" x14ac:dyDescent="0.25">
      <c r="B100" s="1"/>
      <c r="C100" s="1"/>
      <c r="D100" s="1"/>
      <c r="E100" s="1"/>
      <c r="F100" s="1"/>
      <c r="H100" s="369"/>
      <c r="I100" s="203"/>
      <c r="J100" s="1"/>
      <c r="K100" s="333"/>
      <c r="N100" s="808"/>
      <c r="O100" s="1044"/>
      <c r="P100" s="1234"/>
      <c r="Q100" s="1044"/>
      <c r="R100" s="1209"/>
      <c r="U100" s="808"/>
      <c r="V100" s="808"/>
      <c r="W100" s="1228"/>
      <c r="X100" s="1044"/>
      <c r="Y100" s="1044"/>
      <c r="AB100" s="1"/>
      <c r="AC100" s="1"/>
      <c r="AD100" s="1"/>
      <c r="AE100" s="1"/>
      <c r="AF100" s="1"/>
    </row>
    <row r="101" spans="2:32" x14ac:dyDescent="0.25">
      <c r="B101" s="372"/>
      <c r="C101" s="1034"/>
      <c r="D101" s="1034"/>
      <c r="E101" s="372"/>
      <c r="F101" s="1034"/>
      <c r="H101" s="369"/>
      <c r="I101" s="203"/>
      <c r="J101" s="1"/>
      <c r="K101" s="333"/>
      <c r="M101" s="364"/>
      <c r="N101" s="808"/>
      <c r="O101" s="808"/>
      <c r="P101" s="1228"/>
      <c r="Q101" s="1044"/>
      <c r="R101" s="1044"/>
      <c r="U101" s="808"/>
      <c r="V101" s="808"/>
      <c r="W101" s="1228"/>
      <c r="X101" s="1044"/>
      <c r="Y101" s="1232"/>
      <c r="AB101" s="1"/>
      <c r="AC101" s="1"/>
      <c r="AD101" s="1"/>
      <c r="AE101" s="1"/>
      <c r="AF101" s="1"/>
    </row>
    <row r="102" spans="2:32" x14ac:dyDescent="0.25">
      <c r="B102" s="372"/>
      <c r="C102" s="1034"/>
      <c r="D102" s="1034"/>
      <c r="E102" s="372"/>
      <c r="F102" s="1034"/>
      <c r="H102" s="369"/>
      <c r="I102" s="203"/>
      <c r="J102" s="1"/>
      <c r="K102" s="333"/>
      <c r="M102" s="364"/>
      <c r="N102" s="808"/>
      <c r="O102" s="808"/>
      <c r="P102" s="1228"/>
      <c r="Q102" s="1044"/>
      <c r="R102" s="1232"/>
      <c r="U102" s="808"/>
      <c r="V102" s="808"/>
      <c r="W102" s="1228"/>
      <c r="X102" s="1044"/>
      <c r="Y102" s="1044"/>
      <c r="AB102" s="1"/>
      <c r="AC102" s="1"/>
      <c r="AD102" s="1"/>
      <c r="AE102" s="1"/>
      <c r="AF102" s="1"/>
    </row>
    <row r="103" spans="2:32" x14ac:dyDescent="0.25">
      <c r="B103" s="1"/>
      <c r="C103" s="1"/>
      <c r="D103" s="1"/>
      <c r="E103" s="1"/>
      <c r="F103" s="1"/>
      <c r="H103" s="369"/>
      <c r="I103" s="203"/>
      <c r="J103" s="1"/>
      <c r="K103" s="333"/>
      <c r="M103" s="364"/>
      <c r="N103" s="808"/>
      <c r="O103" s="808"/>
      <c r="P103" s="1228"/>
      <c r="Q103" s="1044"/>
      <c r="R103" s="1044"/>
      <c r="U103" s="808"/>
      <c r="V103" s="808"/>
      <c r="W103" s="1228"/>
      <c r="X103" s="1044"/>
      <c r="Y103" s="1044"/>
      <c r="AB103" s="1"/>
      <c r="AC103" s="1"/>
      <c r="AD103" s="1"/>
      <c r="AE103" s="1"/>
      <c r="AF103" s="1"/>
    </row>
    <row r="104" spans="2:32" x14ac:dyDescent="0.25">
      <c r="B104" s="1"/>
      <c r="C104" s="1"/>
      <c r="D104" s="1"/>
      <c r="E104" s="1"/>
      <c r="F104" s="1"/>
      <c r="H104" s="369"/>
      <c r="I104" s="203"/>
      <c r="J104" s="1"/>
      <c r="K104" s="333"/>
      <c r="M104" s="364"/>
      <c r="N104" s="808"/>
      <c r="O104" s="808"/>
      <c r="P104" s="1228"/>
      <c r="Q104" s="1044"/>
      <c r="R104" s="1044"/>
      <c r="U104" s="808"/>
      <c r="V104" s="808"/>
      <c r="W104" s="1228"/>
      <c r="X104" s="1044"/>
      <c r="Y104" s="1229"/>
      <c r="AB104" s="1"/>
      <c r="AC104" s="1"/>
      <c r="AD104" s="1"/>
      <c r="AE104" s="1"/>
      <c r="AF104" s="1"/>
    </row>
    <row r="105" spans="2:32" x14ac:dyDescent="0.25">
      <c r="B105" s="1"/>
      <c r="C105" s="1"/>
      <c r="D105" s="1"/>
      <c r="E105" s="1"/>
      <c r="F105" s="1"/>
      <c r="H105" s="369"/>
      <c r="I105" s="203"/>
      <c r="J105" s="1"/>
      <c r="K105" s="333"/>
      <c r="M105" s="364"/>
      <c r="N105" s="808"/>
      <c r="O105" s="808"/>
      <c r="P105" s="1228"/>
      <c r="Q105" s="1044"/>
      <c r="R105" s="1229"/>
      <c r="U105" s="808"/>
      <c r="V105" s="808"/>
      <c r="W105" s="1230"/>
      <c r="X105" s="1044"/>
      <c r="Y105" s="1044"/>
      <c r="AB105" s="1"/>
      <c r="AC105" s="1"/>
      <c r="AD105" s="1"/>
      <c r="AE105" s="1"/>
      <c r="AF105" s="1"/>
    </row>
    <row r="106" spans="2:32" x14ac:dyDescent="0.25">
      <c r="B106" s="1"/>
      <c r="C106" s="1"/>
      <c r="D106" s="1"/>
      <c r="E106" s="1"/>
      <c r="F106" s="1"/>
      <c r="H106" s="369"/>
      <c r="I106" s="203"/>
      <c r="J106" s="1"/>
      <c r="K106" s="333"/>
      <c r="M106" s="364"/>
      <c r="N106" s="808"/>
      <c r="O106" s="808"/>
      <c r="P106" s="1230"/>
      <c r="Q106" s="1044"/>
      <c r="R106" s="1044"/>
      <c r="U106" s="808"/>
      <c r="V106" s="808"/>
      <c r="W106" s="1231"/>
      <c r="X106" s="1044"/>
      <c r="Y106" s="1044"/>
      <c r="AB106" s="1"/>
      <c r="AC106" s="1"/>
      <c r="AD106" s="1"/>
      <c r="AE106" s="1"/>
      <c r="AF106" s="1"/>
    </row>
    <row r="107" spans="2:32" x14ac:dyDescent="0.25">
      <c r="B107" s="1"/>
      <c r="C107" s="1"/>
      <c r="D107" s="1"/>
      <c r="E107" s="1"/>
      <c r="F107" s="1"/>
      <c r="H107" s="369"/>
      <c r="I107" s="203"/>
      <c r="J107" s="1"/>
      <c r="K107" s="333"/>
      <c r="M107" s="364"/>
      <c r="N107" s="808"/>
      <c r="O107" s="808"/>
      <c r="P107" s="1231"/>
      <c r="Q107" s="1044"/>
      <c r="R107" s="1044"/>
      <c r="U107" s="808"/>
      <c r="V107" s="808"/>
      <c r="W107" s="1233"/>
      <c r="X107" s="1044"/>
      <c r="Y107" s="1209"/>
      <c r="AB107" s="1"/>
      <c r="AC107" s="1"/>
      <c r="AD107" s="1"/>
      <c r="AE107" s="1"/>
      <c r="AF107" s="1"/>
    </row>
    <row r="108" spans="2:32" x14ac:dyDescent="0.25">
      <c r="B108" s="1"/>
      <c r="C108" s="1"/>
      <c r="D108" s="1"/>
      <c r="E108" s="1"/>
      <c r="F108" s="1"/>
      <c r="H108" s="369"/>
      <c r="I108" s="203"/>
      <c r="J108" s="1"/>
      <c r="K108" s="333"/>
      <c r="M108" s="364"/>
      <c r="N108" s="808"/>
      <c r="O108" s="808"/>
      <c r="P108" s="1233"/>
      <c r="Q108" s="1044"/>
      <c r="R108" s="1209"/>
      <c r="U108" s="808"/>
      <c r="V108" s="808"/>
      <c r="W108" s="1228"/>
      <c r="X108" s="1044"/>
      <c r="Y108" s="1044"/>
      <c r="AB108" s="1"/>
      <c r="AC108" s="1"/>
      <c r="AD108" s="1"/>
      <c r="AE108" s="1"/>
      <c r="AF108" s="1"/>
    </row>
    <row r="109" spans="2:32" x14ac:dyDescent="0.25">
      <c r="B109" s="372"/>
      <c r="C109" s="1034"/>
      <c r="D109" s="1034"/>
      <c r="E109" s="372"/>
      <c r="F109" s="1034"/>
      <c r="H109" s="369"/>
      <c r="I109" s="203"/>
      <c r="J109" s="1"/>
      <c r="K109" s="333"/>
      <c r="M109" s="364"/>
      <c r="N109" s="808"/>
      <c r="O109" s="808"/>
      <c r="P109" s="1228"/>
      <c r="Q109" s="1044"/>
      <c r="R109" s="1209"/>
      <c r="U109" s="808"/>
      <c r="V109" s="808"/>
      <c r="W109" s="1228"/>
      <c r="X109" s="1044"/>
      <c r="Y109" s="1044"/>
      <c r="AB109" s="1"/>
      <c r="AC109" s="1"/>
      <c r="AD109" s="1"/>
      <c r="AE109" s="1"/>
      <c r="AF109" s="1"/>
    </row>
    <row r="110" spans="2:32" x14ac:dyDescent="0.25">
      <c r="B110" s="372"/>
      <c r="C110" s="1034"/>
      <c r="D110" s="1034"/>
      <c r="E110" s="372"/>
      <c r="F110" s="1034"/>
      <c r="H110" s="369"/>
      <c r="I110" s="203"/>
      <c r="J110" s="1"/>
      <c r="K110" s="333"/>
      <c r="N110" s="808"/>
      <c r="O110" s="808"/>
      <c r="P110" s="1228"/>
      <c r="Q110" s="1044"/>
      <c r="R110" s="1044"/>
      <c r="U110" s="808"/>
      <c r="V110" s="1229"/>
      <c r="W110" s="1228"/>
      <c r="X110" s="1044"/>
      <c r="Y110" s="1209"/>
    </row>
    <row r="111" spans="2:32" x14ac:dyDescent="0.25">
      <c r="B111" s="372"/>
      <c r="C111" s="1034"/>
      <c r="D111" s="1034"/>
      <c r="E111" s="372"/>
      <c r="F111" s="1034"/>
      <c r="H111" s="369"/>
      <c r="I111" s="807"/>
      <c r="J111" s="1"/>
      <c r="K111" s="333"/>
      <c r="N111" s="808"/>
      <c r="O111" s="1235"/>
      <c r="P111" s="1228"/>
      <c r="Q111" s="1044"/>
      <c r="R111" s="1209"/>
      <c r="U111" s="1209"/>
      <c r="V111" s="1229"/>
      <c r="W111" s="1234"/>
      <c r="X111" s="1044"/>
      <c r="Y111" s="1209"/>
    </row>
    <row r="112" spans="2:32" x14ac:dyDescent="0.25">
      <c r="B112" s="1"/>
      <c r="C112" s="1"/>
      <c r="D112" s="1"/>
      <c r="E112" s="1"/>
      <c r="F112" s="1"/>
      <c r="H112" s="369"/>
      <c r="I112" s="203"/>
      <c r="J112" s="1"/>
      <c r="K112" s="333"/>
      <c r="M112" s="364"/>
      <c r="N112" s="808"/>
      <c r="O112" s="1208"/>
      <c r="P112" s="1234"/>
      <c r="Q112" s="1044"/>
      <c r="R112" s="1209"/>
      <c r="U112" s="808"/>
      <c r="V112" s="808"/>
      <c r="W112" s="1228"/>
      <c r="X112" s="1044"/>
      <c r="Y112" s="1044"/>
    </row>
    <row r="113" spans="2:25" x14ac:dyDescent="0.25">
      <c r="B113" s="369"/>
      <c r="C113" s="1034"/>
      <c r="D113" s="1034"/>
      <c r="E113" s="372"/>
      <c r="F113" s="1044"/>
      <c r="H113" s="369"/>
      <c r="I113" s="203"/>
      <c r="J113" s="1"/>
      <c r="K113" s="333"/>
      <c r="M113" s="364"/>
      <c r="N113" s="808"/>
      <c r="O113" s="1208"/>
      <c r="P113" s="1228"/>
      <c r="Q113" s="1044"/>
      <c r="R113" s="1044"/>
      <c r="U113" s="808"/>
      <c r="V113" s="808"/>
      <c r="W113" s="1228"/>
      <c r="X113" s="1044"/>
      <c r="Y113" s="1232"/>
    </row>
    <row r="114" spans="2:25" x14ac:dyDescent="0.25">
      <c r="B114" s="372"/>
      <c r="C114" s="1034"/>
      <c r="D114" s="1034"/>
      <c r="E114" s="372"/>
      <c r="F114" s="1034"/>
      <c r="H114" s="369"/>
      <c r="I114" s="203"/>
      <c r="J114" s="1"/>
      <c r="K114" s="333"/>
      <c r="M114" s="364"/>
      <c r="N114" s="808"/>
      <c r="O114" s="1208"/>
      <c r="P114" s="1228"/>
      <c r="Q114" s="1044"/>
      <c r="R114" s="1232"/>
      <c r="U114" s="808"/>
      <c r="V114" s="808"/>
      <c r="W114" s="1228"/>
      <c r="X114" s="1044"/>
      <c r="Y114" s="1044"/>
    </row>
    <row r="115" spans="2:25" x14ac:dyDescent="0.25">
      <c r="B115" s="372"/>
      <c r="C115" s="1034"/>
      <c r="D115" s="1034"/>
      <c r="E115" s="372"/>
      <c r="F115" s="1034"/>
      <c r="H115" s="369"/>
      <c r="I115" s="203"/>
      <c r="J115" s="1"/>
      <c r="K115" s="333"/>
      <c r="M115" s="364"/>
      <c r="N115" s="808"/>
      <c r="O115" s="1208"/>
      <c r="P115" s="1228"/>
      <c r="Q115" s="1044"/>
      <c r="R115" s="1044"/>
      <c r="U115" s="808"/>
      <c r="V115" s="808"/>
      <c r="W115" s="1228"/>
      <c r="X115" s="1044"/>
      <c r="Y115" s="1044"/>
    </row>
    <row r="116" spans="2:25" x14ac:dyDescent="0.25">
      <c r="B116" s="1"/>
      <c r="C116" s="1"/>
      <c r="D116" s="1"/>
      <c r="E116" s="1"/>
      <c r="F116" s="1"/>
      <c r="H116" s="369"/>
      <c r="I116" s="203"/>
      <c r="J116" s="1"/>
      <c r="K116" s="333"/>
      <c r="M116" s="364"/>
      <c r="N116" s="808"/>
      <c r="O116" s="1208"/>
      <c r="P116" s="1228"/>
      <c r="Q116" s="1044"/>
      <c r="R116" s="1044"/>
      <c r="U116" s="808"/>
      <c r="V116" s="808"/>
      <c r="W116" s="1228"/>
      <c r="X116" s="1044"/>
      <c r="Y116" s="1229"/>
    </row>
    <row r="117" spans="2:25" x14ac:dyDescent="0.25">
      <c r="B117" s="372"/>
      <c r="C117" s="1034"/>
      <c r="D117" s="1034"/>
      <c r="E117" s="372"/>
      <c r="F117" s="1044"/>
      <c r="H117" s="369"/>
      <c r="I117" s="203"/>
      <c r="J117" s="1"/>
      <c r="K117" s="333"/>
      <c r="M117" s="1282"/>
      <c r="N117" s="808"/>
      <c r="O117" s="1254"/>
      <c r="P117" s="1228"/>
      <c r="Q117" s="1044"/>
      <c r="R117" s="1229"/>
      <c r="S117" s="1"/>
      <c r="T117" s="1"/>
      <c r="U117" s="808"/>
      <c r="V117" s="808"/>
      <c r="W117" s="1230"/>
      <c r="X117" s="1044"/>
      <c r="Y117" s="1044"/>
    </row>
    <row r="118" spans="2:25" x14ac:dyDescent="0.25">
      <c r="B118" s="372"/>
      <c r="C118" s="1034"/>
      <c r="D118" s="1034"/>
      <c r="E118" s="372"/>
      <c r="F118" s="1044"/>
      <c r="H118" s="369"/>
      <c r="I118" s="203"/>
      <c r="J118" s="1"/>
      <c r="K118" s="333"/>
      <c r="M118" s="1282"/>
      <c r="N118" s="808"/>
      <c r="O118" s="1254"/>
      <c r="P118" s="1230"/>
      <c r="Q118" s="1044"/>
      <c r="R118" s="1044"/>
      <c r="S118" s="1"/>
      <c r="T118" s="1"/>
      <c r="U118" s="808"/>
      <c r="V118" s="808"/>
      <c r="W118" s="1231"/>
      <c r="X118" s="1044"/>
      <c r="Y118" s="1044"/>
    </row>
    <row r="119" spans="2:25" x14ac:dyDescent="0.25">
      <c r="B119" s="372"/>
      <c r="C119" s="1034"/>
      <c r="D119" s="372"/>
      <c r="E119" s="372"/>
      <c r="F119" s="1034"/>
      <c r="H119" s="369"/>
      <c r="I119" s="203"/>
      <c r="J119" s="1"/>
      <c r="K119" s="333"/>
      <c r="M119" s="1282"/>
      <c r="N119" s="808"/>
      <c r="O119" s="1254"/>
      <c r="P119" s="1231"/>
      <c r="Q119" s="1044"/>
      <c r="R119" s="1044"/>
      <c r="S119" s="1"/>
      <c r="T119" s="1"/>
      <c r="U119" s="808"/>
      <c r="V119" s="808"/>
      <c r="W119" s="1233"/>
      <c r="X119" s="1044"/>
      <c r="Y119" s="1255"/>
    </row>
    <row r="120" spans="2:25" x14ac:dyDescent="0.25">
      <c r="B120" s="1"/>
      <c r="C120" s="1"/>
      <c r="D120" s="1"/>
      <c r="E120" s="1"/>
      <c r="F120" s="1"/>
      <c r="H120" s="369"/>
      <c r="I120" s="203"/>
      <c r="J120" s="1"/>
      <c r="K120" s="333"/>
      <c r="M120" s="1282"/>
      <c r="N120" s="808"/>
      <c r="O120" s="1254"/>
      <c r="P120" s="1233"/>
      <c r="Q120" s="1044"/>
      <c r="R120" s="1255"/>
      <c r="S120" s="1"/>
      <c r="T120" s="1"/>
      <c r="U120" s="808"/>
      <c r="V120" s="808"/>
      <c r="W120" s="1228"/>
      <c r="X120" s="1044"/>
      <c r="Y120" s="1044"/>
    </row>
    <row r="121" spans="2:25" x14ac:dyDescent="0.25">
      <c r="B121" s="372"/>
      <c r="C121" s="1034"/>
      <c r="D121" s="1034"/>
      <c r="E121" s="372"/>
      <c r="F121" s="1044"/>
      <c r="H121" s="369"/>
      <c r="I121" s="203"/>
      <c r="J121" s="1"/>
      <c r="K121" s="333"/>
      <c r="M121" s="1232"/>
      <c r="N121" s="808"/>
      <c r="O121" s="1254"/>
      <c r="P121" s="1228"/>
      <c r="Q121" s="1044"/>
      <c r="R121" s="1255"/>
      <c r="S121" s="1"/>
      <c r="T121" s="1"/>
      <c r="U121" s="808"/>
      <c r="V121" s="808"/>
      <c r="W121" s="1228"/>
      <c r="X121" s="1044"/>
      <c r="Y121" s="1044"/>
    </row>
    <row r="122" spans="2:25" x14ac:dyDescent="0.25">
      <c r="B122" s="372"/>
      <c r="C122" s="1034"/>
      <c r="D122" s="1034"/>
      <c r="E122" s="372"/>
      <c r="F122" s="1034"/>
      <c r="H122" s="369"/>
      <c r="I122" s="203"/>
      <c r="J122" s="1"/>
      <c r="K122" s="333"/>
      <c r="M122" s="23"/>
      <c r="N122" s="808"/>
      <c r="O122" s="1254"/>
      <c r="P122" s="1228"/>
      <c r="Q122" s="1044"/>
      <c r="R122" s="1044"/>
      <c r="S122" s="1"/>
      <c r="T122" s="1"/>
      <c r="U122" s="808"/>
      <c r="V122" s="809"/>
      <c r="W122" s="1228"/>
      <c r="X122" s="1044"/>
      <c r="Y122" s="1044"/>
    </row>
    <row r="123" spans="2:25" x14ac:dyDescent="0.25">
      <c r="B123" s="372"/>
      <c r="C123" s="1034"/>
      <c r="D123" s="1034"/>
      <c r="E123" s="372"/>
      <c r="F123" s="1034"/>
      <c r="H123" s="369"/>
      <c r="I123" s="203"/>
      <c r="J123" s="1"/>
      <c r="K123" s="333"/>
      <c r="M123" s="23"/>
      <c r="N123" s="1"/>
      <c r="O123" s="1"/>
      <c r="P123" s="1"/>
      <c r="Q123" s="1"/>
      <c r="R123" s="1"/>
      <c r="S123" s="1"/>
      <c r="T123" s="1"/>
      <c r="U123" s="1255"/>
      <c r="V123" s="1255"/>
      <c r="W123" s="1255"/>
      <c r="X123" s="1255"/>
      <c r="Y123" s="1044"/>
    </row>
    <row r="124" spans="2:25" x14ac:dyDescent="0.25">
      <c r="B124" s="1"/>
      <c r="C124" s="1"/>
      <c r="D124" s="1"/>
      <c r="E124" s="1"/>
      <c r="F124" s="1"/>
      <c r="H124" s="369"/>
      <c r="I124" s="203"/>
      <c r="J124" s="1"/>
      <c r="K124" s="333"/>
      <c r="M124" s="23"/>
      <c r="N124" s="1"/>
      <c r="O124" s="1"/>
      <c r="P124" s="1"/>
      <c r="Q124" s="1"/>
      <c r="R124" s="1"/>
      <c r="S124" s="1"/>
      <c r="T124" s="1"/>
      <c r="U124" s="1255"/>
      <c r="V124" s="1255"/>
      <c r="W124" s="1255"/>
      <c r="X124" s="1255"/>
      <c r="Y124" s="1044"/>
    </row>
    <row r="125" spans="2:25" x14ac:dyDescent="0.25">
      <c r="B125" s="1"/>
      <c r="C125" s="1"/>
      <c r="D125" s="1"/>
      <c r="E125" s="1"/>
      <c r="F125" s="1"/>
      <c r="H125" s="369"/>
      <c r="I125" s="203"/>
      <c r="J125" s="1"/>
      <c r="K125" s="333"/>
      <c r="N125" s="6"/>
      <c r="O125" s="6"/>
      <c r="U125" s="1209"/>
      <c r="V125" s="1209"/>
      <c r="W125" s="1209"/>
      <c r="X125" s="1209"/>
      <c r="Y125" s="1044"/>
    </row>
    <row r="126" spans="2:25" x14ac:dyDescent="0.25">
      <c r="B126" s="1"/>
      <c r="C126" s="1"/>
      <c r="D126" s="1"/>
      <c r="E126" s="1"/>
      <c r="F126" s="1"/>
      <c r="H126" s="369"/>
      <c r="I126" s="203"/>
      <c r="J126" s="1"/>
      <c r="K126" s="333"/>
      <c r="N126" s="6"/>
      <c r="O126" s="6"/>
      <c r="U126" s="1209"/>
      <c r="V126" s="1209"/>
      <c r="W126" s="1209"/>
      <c r="X126" s="1209"/>
      <c r="Y126" s="1044"/>
    </row>
    <row r="127" spans="2:25" x14ac:dyDescent="0.25">
      <c r="B127" s="1"/>
      <c r="C127" s="1"/>
      <c r="D127" s="1"/>
      <c r="E127" s="1"/>
      <c r="F127" s="1"/>
      <c r="H127" s="369"/>
      <c r="I127" s="203"/>
      <c r="J127" s="1"/>
      <c r="K127" s="333"/>
      <c r="N127" s="6"/>
      <c r="O127" s="6"/>
      <c r="U127" s="1209"/>
      <c r="V127" s="1209"/>
      <c r="W127" s="1209"/>
      <c r="X127" s="1209"/>
      <c r="Y127" s="1044"/>
    </row>
    <row r="128" spans="2:25" x14ac:dyDescent="0.25">
      <c r="B128" s="1"/>
      <c r="C128" s="1"/>
      <c r="D128" s="1"/>
      <c r="E128" s="1"/>
      <c r="F128" s="1"/>
      <c r="H128" s="369"/>
      <c r="I128" s="203"/>
      <c r="J128" s="1"/>
      <c r="K128" s="333"/>
      <c r="N128" s="6"/>
      <c r="O128" s="6"/>
      <c r="U128" s="1209"/>
      <c r="V128" s="1209"/>
      <c r="W128" s="1209"/>
      <c r="X128" s="1209"/>
      <c r="Y128" s="1044"/>
    </row>
    <row r="129" spans="2:26" x14ac:dyDescent="0.25">
      <c r="B129" s="1"/>
      <c r="C129" s="1"/>
      <c r="D129" s="1"/>
      <c r="E129" s="1"/>
      <c r="F129" s="1"/>
      <c r="H129" s="369"/>
      <c r="I129" s="203"/>
      <c r="J129" s="1"/>
      <c r="K129" s="333"/>
      <c r="N129" s="6"/>
      <c r="O129" s="6"/>
      <c r="U129" s="1209"/>
      <c r="V129" s="1209"/>
      <c r="W129" s="1209"/>
      <c r="X129" s="1209"/>
      <c r="Y129" s="1044"/>
    </row>
    <row r="130" spans="2:26" x14ac:dyDescent="0.25">
      <c r="B130" s="1"/>
      <c r="C130" s="1"/>
      <c r="D130" s="1"/>
      <c r="E130" s="1"/>
      <c r="F130" s="1"/>
      <c r="H130" s="369"/>
      <c r="I130" s="203"/>
      <c r="J130" s="1"/>
      <c r="K130" s="333"/>
      <c r="N130" s="6"/>
      <c r="O130" s="6"/>
      <c r="U130" s="1209"/>
      <c r="V130" s="1209"/>
      <c r="W130" s="1209"/>
      <c r="X130" s="1209"/>
      <c r="Y130" s="1044"/>
    </row>
    <row r="131" spans="2:26" x14ac:dyDescent="0.25">
      <c r="B131" s="1"/>
      <c r="C131" s="1"/>
      <c r="D131" s="1"/>
      <c r="E131" s="1"/>
      <c r="F131" s="1"/>
      <c r="H131" s="369"/>
      <c r="I131" s="203"/>
      <c r="J131" s="1"/>
      <c r="K131" s="333"/>
      <c r="N131" s="6"/>
      <c r="O131" s="6"/>
      <c r="U131" s="808"/>
      <c r="V131" s="808"/>
      <c r="W131" s="1228"/>
      <c r="X131" s="1044"/>
      <c r="Y131" s="1044"/>
    </row>
    <row r="132" spans="2:26" x14ac:dyDescent="0.25">
      <c r="B132" s="1"/>
      <c r="C132" s="1"/>
      <c r="D132" s="1"/>
      <c r="E132" s="1"/>
      <c r="F132" s="1"/>
      <c r="H132" s="369"/>
      <c r="I132" s="203"/>
      <c r="J132" s="1"/>
      <c r="K132" s="333"/>
      <c r="N132" s="6"/>
      <c r="O132" s="6"/>
      <c r="U132" s="808"/>
      <c r="V132" s="808"/>
      <c r="W132" s="1228"/>
      <c r="X132" s="1044"/>
      <c r="Y132" s="1232"/>
    </row>
    <row r="133" spans="2:26" x14ac:dyDescent="0.25">
      <c r="B133" s="1"/>
      <c r="C133" s="1"/>
      <c r="D133" s="1"/>
      <c r="E133" s="1"/>
      <c r="F133" s="1"/>
      <c r="H133" s="369"/>
      <c r="I133" s="203"/>
      <c r="J133" s="1"/>
      <c r="K133" s="333"/>
      <c r="N133" s="6"/>
      <c r="O133" s="6"/>
      <c r="U133" s="808"/>
      <c r="V133" s="808"/>
      <c r="W133" s="1228"/>
      <c r="X133" s="1044"/>
      <c r="Y133" s="1044"/>
    </row>
    <row r="134" spans="2:26" x14ac:dyDescent="0.25">
      <c r="B134" s="1"/>
      <c r="C134" s="1"/>
      <c r="D134" s="1"/>
      <c r="E134" s="1"/>
      <c r="F134" s="1"/>
      <c r="H134" s="369"/>
      <c r="I134" s="203"/>
      <c r="J134" s="1"/>
      <c r="K134" s="333"/>
      <c r="N134" s="6"/>
      <c r="O134" s="6"/>
      <c r="U134" s="808"/>
      <c r="V134" s="808"/>
      <c r="W134" s="1228"/>
      <c r="X134" s="1044"/>
      <c r="Y134" s="1044"/>
    </row>
    <row r="135" spans="2:26" x14ac:dyDescent="0.25">
      <c r="B135" s="1"/>
      <c r="C135" s="1"/>
      <c r="D135" s="1"/>
      <c r="E135" s="1"/>
      <c r="F135" s="1"/>
      <c r="H135" s="369"/>
      <c r="I135" s="203"/>
      <c r="J135" s="1"/>
      <c r="K135" s="333"/>
      <c r="N135" s="6"/>
      <c r="O135" s="6"/>
      <c r="U135" s="808"/>
      <c r="V135" s="808"/>
      <c r="W135" s="1228"/>
      <c r="X135" s="1044"/>
      <c r="Y135" s="1229"/>
    </row>
    <row r="136" spans="2:26" x14ac:dyDescent="0.25">
      <c r="B136" s="1"/>
      <c r="C136" s="1"/>
      <c r="D136" s="1"/>
      <c r="E136" s="1"/>
      <c r="F136" s="1"/>
      <c r="H136" s="369"/>
      <c r="I136" s="203"/>
      <c r="J136" s="1"/>
      <c r="K136" s="333"/>
      <c r="N136" s="6"/>
      <c r="O136" s="6"/>
      <c r="U136" s="1209"/>
      <c r="V136" s="808"/>
      <c r="W136" s="1209"/>
      <c r="X136" s="1209"/>
      <c r="Y136" s="1209"/>
    </row>
    <row r="137" spans="2:26" x14ac:dyDescent="0.25">
      <c r="B137" s="1"/>
      <c r="C137" s="1"/>
      <c r="D137" s="1"/>
      <c r="E137" s="1"/>
      <c r="F137" s="1"/>
      <c r="H137" s="369"/>
      <c r="I137" s="203"/>
      <c r="J137" s="1"/>
      <c r="K137" s="333"/>
      <c r="N137" s="6"/>
      <c r="O137" s="6"/>
      <c r="U137" s="808"/>
      <c r="V137" s="808"/>
      <c r="W137" s="1230"/>
      <c r="X137" s="1044"/>
      <c r="Y137" s="1044"/>
    </row>
    <row r="138" spans="2:26" x14ac:dyDescent="0.25">
      <c r="B138" s="1"/>
      <c r="C138" s="1"/>
      <c r="D138" s="1"/>
      <c r="E138" s="1"/>
      <c r="F138" s="1"/>
      <c r="H138" s="369"/>
      <c r="I138" s="203"/>
      <c r="J138" s="1"/>
      <c r="K138" s="333"/>
      <c r="N138" s="6"/>
      <c r="O138" s="6"/>
      <c r="U138" s="808"/>
      <c r="V138" s="1209"/>
      <c r="W138" s="1231"/>
      <c r="X138" s="1044"/>
      <c r="Y138" s="1044"/>
    </row>
    <row r="139" spans="2:26" x14ac:dyDescent="0.25">
      <c r="B139" s="1"/>
      <c r="C139" s="1"/>
      <c r="D139" s="1"/>
      <c r="E139" s="1"/>
      <c r="F139" s="1"/>
      <c r="H139" s="369"/>
      <c r="I139" s="203"/>
      <c r="J139" s="1"/>
      <c r="K139" s="333"/>
      <c r="N139" s="6"/>
      <c r="O139" s="6"/>
      <c r="S139" s="1"/>
      <c r="T139" s="1"/>
      <c r="U139" s="808"/>
      <c r="V139" s="808"/>
      <c r="W139" s="1233"/>
      <c r="X139" s="1044"/>
      <c r="Y139" s="1255"/>
      <c r="Z139" s="1"/>
    </row>
    <row r="140" spans="2:26" x14ac:dyDescent="0.25">
      <c r="B140" s="1"/>
      <c r="C140" s="1"/>
      <c r="D140" s="1"/>
      <c r="E140" s="1"/>
      <c r="F140" s="1"/>
      <c r="H140" s="369"/>
      <c r="I140" s="203"/>
      <c r="J140" s="1"/>
      <c r="K140" s="333"/>
      <c r="S140" s="1"/>
      <c r="T140" s="1"/>
      <c r="U140" s="808"/>
      <c r="V140" s="808"/>
      <c r="W140" s="1228"/>
      <c r="X140" s="1044"/>
      <c r="Y140" s="1255"/>
      <c r="Z140" s="1"/>
    </row>
    <row r="141" spans="2:26" x14ac:dyDescent="0.25">
      <c r="H141" s="369"/>
      <c r="I141" s="203"/>
      <c r="J141" s="1"/>
      <c r="K141" s="333"/>
      <c r="S141" s="1"/>
      <c r="T141" s="1"/>
      <c r="U141" s="808"/>
      <c r="V141" s="808"/>
      <c r="W141" s="1228"/>
      <c r="X141" s="1044"/>
      <c r="Y141" s="1044"/>
      <c r="Z141" s="1"/>
    </row>
    <row r="142" spans="2:26" ht="15" customHeight="1" x14ac:dyDescent="0.25">
      <c r="H142" s="369"/>
      <c r="I142" s="203"/>
      <c r="J142" s="1"/>
      <c r="K142" s="333"/>
      <c r="S142" s="1"/>
      <c r="T142" s="1"/>
      <c r="U142" s="1"/>
      <c r="V142" s="1"/>
      <c r="W142" s="1"/>
      <c r="X142" s="1"/>
      <c r="Y142" s="1"/>
      <c r="Z142" s="1"/>
    </row>
    <row r="143" spans="2:26" x14ac:dyDescent="0.25">
      <c r="H143" s="369"/>
      <c r="I143" s="203"/>
      <c r="J143" s="1"/>
      <c r="K143" s="333"/>
      <c r="S143" s="1"/>
      <c r="T143" s="1"/>
      <c r="U143" s="1"/>
      <c r="V143" s="1"/>
      <c r="W143" s="1"/>
      <c r="X143" s="1"/>
      <c r="Y143" s="1"/>
      <c r="Z143" s="1"/>
    </row>
    <row r="144" spans="2:26" x14ac:dyDescent="0.25">
      <c r="H144" s="369"/>
      <c r="I144" s="203"/>
      <c r="J144" s="1"/>
      <c r="K144" s="333"/>
      <c r="S144" s="1"/>
      <c r="T144" s="1"/>
      <c r="U144" s="1"/>
      <c r="V144" s="1"/>
      <c r="W144" s="1"/>
      <c r="X144" s="1"/>
      <c r="Y144" s="1"/>
      <c r="Z144" s="1"/>
    </row>
    <row r="145" spans="8:26" x14ac:dyDescent="0.25">
      <c r="H145" s="369"/>
      <c r="I145" s="203"/>
      <c r="J145" s="1"/>
      <c r="K145" s="333"/>
      <c r="S145" s="1"/>
      <c r="T145" s="1"/>
      <c r="U145" s="1"/>
      <c r="V145" s="1"/>
      <c r="W145" s="1"/>
      <c r="X145" s="1"/>
      <c r="Y145" s="1"/>
      <c r="Z145" s="1"/>
    </row>
    <row r="146" spans="8:26" x14ac:dyDescent="0.25">
      <c r="H146" s="1"/>
      <c r="I146" s="1"/>
      <c r="J146" s="1"/>
      <c r="K146" s="1"/>
      <c r="X146" s="6"/>
    </row>
    <row r="147" spans="8:26" x14ac:dyDescent="0.25">
      <c r="H147" s="1"/>
      <c r="I147" s="1"/>
      <c r="J147" s="1"/>
      <c r="K147" s="1"/>
      <c r="T147" s="1"/>
      <c r="X147" s="6"/>
    </row>
    <row r="148" spans="8:26" x14ac:dyDescent="0.25">
      <c r="H148" s="1"/>
      <c r="I148" s="1"/>
      <c r="J148" s="1"/>
      <c r="K148" s="1"/>
      <c r="T148" s="1"/>
      <c r="X148" s="6"/>
    </row>
    <row r="149" spans="8:26" x14ac:dyDescent="0.25">
      <c r="H149" s="1"/>
      <c r="I149" s="1"/>
      <c r="J149" s="1"/>
      <c r="K149" s="1"/>
      <c r="T149" s="1"/>
      <c r="X149" s="6"/>
    </row>
    <row r="150" spans="8:26" x14ac:dyDescent="0.25">
      <c r="H150" s="1"/>
      <c r="I150" s="1"/>
      <c r="J150" s="1"/>
      <c r="K150" s="1"/>
      <c r="T150" s="1"/>
      <c r="U150" s="1"/>
      <c r="V150" s="1"/>
      <c r="W150" s="1"/>
      <c r="X150" s="66"/>
      <c r="Y150" s="1"/>
    </row>
    <row r="151" spans="8:26" x14ac:dyDescent="0.25">
      <c r="H151" s="1"/>
      <c r="I151" s="1"/>
      <c r="J151" s="1"/>
      <c r="K151" s="1"/>
    </row>
    <row r="152" spans="8:26" x14ac:dyDescent="0.25">
      <c r="H152" s="1"/>
      <c r="I152" s="1"/>
      <c r="J152" s="1"/>
      <c r="K152" s="1"/>
    </row>
    <row r="158" spans="8:26" x14ac:dyDescent="0.25">
      <c r="T158" s="1"/>
      <c r="U158" s="1"/>
      <c r="V158" s="1"/>
      <c r="W158" s="1"/>
      <c r="X158" s="66"/>
    </row>
    <row r="159" spans="8:26" x14ac:dyDescent="0.25">
      <c r="T159" s="1"/>
      <c r="U159" s="1"/>
      <c r="V159" s="1"/>
      <c r="W159" s="1"/>
      <c r="X159" s="66"/>
    </row>
    <row r="160" spans="8:26" x14ac:dyDescent="0.25">
      <c r="T160" s="1"/>
      <c r="U160" s="1"/>
      <c r="V160" s="1"/>
      <c r="W160" s="1"/>
      <c r="X160" s="66"/>
    </row>
    <row r="161" spans="20:24" x14ac:dyDescent="0.25">
      <c r="T161" s="1"/>
      <c r="U161" s="1"/>
      <c r="V161" s="1"/>
      <c r="W161" s="1"/>
      <c r="X161" s="66"/>
    </row>
    <row r="162" spans="20:24" x14ac:dyDescent="0.25">
      <c r="T162" s="1"/>
      <c r="U162" s="1"/>
      <c r="V162" s="1"/>
      <c r="W162" s="1"/>
      <c r="X162" s="66"/>
    </row>
    <row r="163" spans="20:24" x14ac:dyDescent="0.25">
      <c r="T163" s="1"/>
      <c r="U163" s="1"/>
      <c r="V163" s="1"/>
      <c r="W163" s="1"/>
      <c r="X163" s="66"/>
    </row>
    <row r="164" spans="20:24" x14ac:dyDescent="0.25">
      <c r="T164" s="1"/>
      <c r="U164" s="1"/>
      <c r="V164" s="1"/>
      <c r="W164" s="1"/>
      <c r="X164" s="66"/>
    </row>
    <row r="165" spans="20:24" x14ac:dyDescent="0.25">
      <c r="T165" s="1"/>
      <c r="U165" s="1"/>
      <c r="V165" s="1"/>
      <c r="W165" s="1"/>
      <c r="X165" s="66"/>
    </row>
    <row r="166" spans="20:24" x14ac:dyDescent="0.25">
      <c r="T166" s="1"/>
      <c r="U166" s="1"/>
      <c r="V166" s="1"/>
      <c r="W166" s="1"/>
      <c r="X166" s="66"/>
    </row>
    <row r="167" spans="20:24" x14ac:dyDescent="0.25">
      <c r="T167" s="1"/>
      <c r="U167" s="1"/>
      <c r="V167" s="1"/>
      <c r="W167" s="1"/>
      <c r="X167" s="66"/>
    </row>
    <row r="168" spans="20:24" x14ac:dyDescent="0.25">
      <c r="T168" s="1"/>
      <c r="U168" s="1"/>
      <c r="V168" s="369"/>
      <c r="W168" s="1"/>
      <c r="X168" s="66"/>
    </row>
    <row r="169" spans="20:24" x14ac:dyDescent="0.25">
      <c r="T169" s="1"/>
      <c r="U169" s="1"/>
      <c r="V169" s="1"/>
      <c r="W169" s="1"/>
      <c r="X169" s="66"/>
    </row>
    <row r="170" spans="20:24" x14ac:dyDescent="0.25">
      <c r="T170" s="1"/>
      <c r="U170" s="1"/>
      <c r="V170" s="369"/>
      <c r="W170" s="1"/>
      <c r="X170" s="66"/>
    </row>
    <row r="171" spans="20:24" x14ac:dyDescent="0.25">
      <c r="T171" s="1"/>
      <c r="U171" s="1"/>
      <c r="V171" s="1"/>
      <c r="W171" s="1"/>
      <c r="X171" s="66"/>
    </row>
    <row r="172" spans="20:24" x14ac:dyDescent="0.25">
      <c r="T172" s="1"/>
      <c r="U172" s="1"/>
      <c r="V172" s="1"/>
      <c r="W172" s="1"/>
      <c r="X172" s="66"/>
    </row>
    <row r="173" spans="20:24" x14ac:dyDescent="0.25">
      <c r="T173" s="1"/>
      <c r="U173" s="1"/>
      <c r="V173" s="1"/>
      <c r="W173" s="1"/>
      <c r="X173" s="66"/>
    </row>
    <row r="174" spans="20:24" x14ac:dyDescent="0.25">
      <c r="T174" s="1"/>
      <c r="U174" s="1"/>
      <c r="V174" s="1"/>
      <c r="W174" s="1"/>
      <c r="X174" s="66"/>
    </row>
    <row r="175" spans="20:24" x14ac:dyDescent="0.25">
      <c r="T175" s="1"/>
      <c r="U175" s="1"/>
      <c r="V175" s="1"/>
      <c r="W175" s="1"/>
      <c r="X175" s="66"/>
    </row>
    <row r="176" spans="20:24" x14ac:dyDescent="0.25">
      <c r="T176" s="1"/>
      <c r="U176" s="1"/>
      <c r="V176" s="1"/>
      <c r="W176" s="1"/>
      <c r="X176" s="66"/>
    </row>
    <row r="177" spans="20:24" x14ac:dyDescent="0.25">
      <c r="T177" s="1"/>
      <c r="U177" s="1"/>
      <c r="V177" s="1"/>
      <c r="W177" s="1"/>
      <c r="X177" s="66"/>
    </row>
    <row r="178" spans="20:24" x14ac:dyDescent="0.25">
      <c r="T178" s="1"/>
      <c r="U178" s="1"/>
      <c r="V178" s="1"/>
      <c r="W178" s="1"/>
      <c r="X178" s="66"/>
    </row>
    <row r="179" spans="20:24" x14ac:dyDescent="0.25">
      <c r="T179" s="1"/>
      <c r="U179" s="1"/>
      <c r="V179" s="1"/>
      <c r="W179" s="1"/>
      <c r="X179" s="66"/>
    </row>
    <row r="180" spans="20:24" x14ac:dyDescent="0.25">
      <c r="T180" s="1"/>
      <c r="U180" s="1"/>
      <c r="V180" s="1"/>
      <c r="W180" s="1"/>
      <c r="X180" s="66"/>
    </row>
    <row r="181" spans="20:24" x14ac:dyDescent="0.25">
      <c r="T181" s="1"/>
      <c r="U181" s="1"/>
      <c r="V181" s="1"/>
      <c r="W181" s="1"/>
      <c r="X181" s="66"/>
    </row>
    <row r="182" spans="20:24" x14ac:dyDescent="0.25">
      <c r="T182" s="1"/>
      <c r="U182" s="1"/>
      <c r="V182" s="1"/>
      <c r="W182" s="1"/>
      <c r="X182" s="66"/>
    </row>
    <row r="183" spans="20:24" x14ac:dyDescent="0.25">
      <c r="T183" s="1"/>
      <c r="U183" s="1"/>
      <c r="V183" s="1"/>
      <c r="W183" s="1"/>
      <c r="X183" s="66"/>
    </row>
    <row r="184" spans="20:24" x14ac:dyDescent="0.25">
      <c r="T184" s="1"/>
      <c r="U184" s="1"/>
      <c r="V184" s="1"/>
      <c r="W184" s="1"/>
      <c r="X184" s="66"/>
    </row>
    <row r="193" spans="14:15" x14ac:dyDescent="0.25">
      <c r="N193" s="6"/>
      <c r="O193" s="6"/>
    </row>
    <row r="194" spans="14:15" x14ac:dyDescent="0.25">
      <c r="N194" s="6"/>
      <c r="O194" s="6"/>
    </row>
    <row r="195" spans="14:15" x14ac:dyDescent="0.25">
      <c r="N195" s="6"/>
      <c r="O195" s="6"/>
    </row>
    <row r="196" spans="14:15" x14ac:dyDescent="0.25">
      <c r="N196" s="6"/>
      <c r="O196" s="6"/>
    </row>
    <row r="197" spans="14:15" x14ac:dyDescent="0.25">
      <c r="N197" s="6"/>
      <c r="O197" s="6"/>
    </row>
    <row r="198" spans="14:15" x14ac:dyDescent="0.25">
      <c r="N198" s="6"/>
      <c r="O198" s="6"/>
    </row>
    <row r="199" spans="14:15" x14ac:dyDescent="0.25">
      <c r="N199" s="6"/>
      <c r="O199" s="6"/>
    </row>
    <row r="200" spans="14:15" x14ac:dyDescent="0.25">
      <c r="N200" s="6"/>
      <c r="O200" s="6"/>
    </row>
    <row r="201" spans="14:15" x14ac:dyDescent="0.25">
      <c r="N201" s="6"/>
      <c r="O201" s="6"/>
    </row>
    <row r="202" spans="14:15" x14ac:dyDescent="0.25">
      <c r="N202" s="6"/>
      <c r="O202" s="6"/>
    </row>
    <row r="203" spans="14:15" x14ac:dyDescent="0.25">
      <c r="N203" s="6"/>
      <c r="O203" s="6"/>
    </row>
    <row r="204" spans="14:15" x14ac:dyDescent="0.25">
      <c r="N204" s="6"/>
      <c r="O204" s="6"/>
    </row>
    <row r="205" spans="14:15" x14ac:dyDescent="0.25">
      <c r="N205" s="6"/>
      <c r="O205" s="6"/>
    </row>
    <row r="206" spans="14:15" x14ac:dyDescent="0.25">
      <c r="N206" s="6"/>
      <c r="O206" s="6"/>
    </row>
    <row r="207" spans="14:15" x14ac:dyDescent="0.25">
      <c r="N207" s="6"/>
      <c r="O207" s="6"/>
    </row>
    <row r="208" spans="14:15" x14ac:dyDescent="0.25">
      <c r="N208" s="6"/>
      <c r="O208" s="6"/>
    </row>
    <row r="209" spans="14:15" x14ac:dyDescent="0.25">
      <c r="N209" s="6"/>
      <c r="O209" s="6"/>
    </row>
    <row r="210" spans="14:15" x14ac:dyDescent="0.25">
      <c r="N210" s="6"/>
      <c r="O210" s="6"/>
    </row>
    <row r="211" spans="14:15" x14ac:dyDescent="0.25">
      <c r="N211" s="6"/>
      <c r="O211" s="6"/>
    </row>
    <row r="212" spans="14:15" x14ac:dyDescent="0.25">
      <c r="N212" s="6"/>
      <c r="O212" s="6"/>
    </row>
    <row r="213" spans="14:15" x14ac:dyDescent="0.25">
      <c r="N213" s="6"/>
      <c r="O213" s="6"/>
    </row>
    <row r="214" spans="14:15" x14ac:dyDescent="0.25">
      <c r="N214" s="6"/>
      <c r="O214" s="6"/>
    </row>
    <row r="215" spans="14:15" x14ac:dyDescent="0.25">
      <c r="N215" s="6"/>
      <c r="O215" s="6"/>
    </row>
    <row r="216" spans="14:15" x14ac:dyDescent="0.25">
      <c r="N216" s="6"/>
      <c r="O216" s="6"/>
    </row>
    <row r="217" spans="14:15" x14ac:dyDescent="0.25">
      <c r="N217" s="6"/>
      <c r="O217" s="6"/>
    </row>
    <row r="218" spans="14:15" x14ac:dyDescent="0.25">
      <c r="N218" s="6"/>
      <c r="O218" s="6"/>
    </row>
    <row r="219" spans="14:15" x14ac:dyDescent="0.25">
      <c r="N219" s="6"/>
      <c r="O219" s="6"/>
    </row>
    <row r="220" spans="14:15" x14ac:dyDescent="0.25">
      <c r="N220" s="6"/>
      <c r="O220" s="6"/>
    </row>
    <row r="221" spans="14:15" x14ac:dyDescent="0.25">
      <c r="N221" s="6"/>
      <c r="O221" s="6"/>
    </row>
    <row r="222" spans="14:15" x14ac:dyDescent="0.25">
      <c r="N222" s="6"/>
      <c r="O222" s="6"/>
    </row>
    <row r="223" spans="14:15" x14ac:dyDescent="0.25">
      <c r="N223" s="6"/>
      <c r="O223" s="6"/>
    </row>
    <row r="224" spans="14:15" x14ac:dyDescent="0.25">
      <c r="N224" s="6"/>
      <c r="O224" s="6"/>
    </row>
    <row r="225" spans="14:15" x14ac:dyDescent="0.25">
      <c r="N225" s="6"/>
      <c r="O225" s="6"/>
    </row>
    <row r="226" spans="14:15" x14ac:dyDescent="0.25">
      <c r="N226" s="6"/>
      <c r="O226" s="6"/>
    </row>
    <row r="227" spans="14:15" x14ac:dyDescent="0.25">
      <c r="N227" s="6"/>
      <c r="O227" s="6"/>
    </row>
    <row r="228" spans="14:15" x14ac:dyDescent="0.25">
      <c r="N228" s="6"/>
      <c r="O228" s="6"/>
    </row>
    <row r="229" spans="14:15" x14ac:dyDescent="0.25">
      <c r="N229" s="6"/>
      <c r="O229" s="6"/>
    </row>
    <row r="230" spans="14:15" x14ac:dyDescent="0.25">
      <c r="N230" s="6"/>
      <c r="O230" s="6"/>
    </row>
    <row r="231" spans="14:15" x14ac:dyDescent="0.25">
      <c r="N231" s="6"/>
      <c r="O231" s="6"/>
    </row>
    <row r="232" spans="14:15" x14ac:dyDescent="0.25">
      <c r="N232" s="6"/>
      <c r="O232" s="6"/>
    </row>
    <row r="233" spans="14:15" x14ac:dyDescent="0.25">
      <c r="N233" s="6"/>
      <c r="O233" s="6"/>
    </row>
    <row r="234" spans="14:15" x14ac:dyDescent="0.25">
      <c r="N234" s="6"/>
      <c r="O234" s="6"/>
    </row>
    <row r="235" spans="14:15" x14ac:dyDescent="0.25">
      <c r="N235" s="6"/>
      <c r="O235" s="6"/>
    </row>
    <row r="236" spans="14:15" x14ac:dyDescent="0.25">
      <c r="N236" s="6"/>
      <c r="O236" s="6"/>
    </row>
    <row r="237" spans="14:15" x14ac:dyDescent="0.25">
      <c r="N237" s="6"/>
      <c r="O237" s="6"/>
    </row>
    <row r="238" spans="14:15" x14ac:dyDescent="0.25">
      <c r="N238" s="6"/>
      <c r="O238" s="6"/>
    </row>
    <row r="239" spans="14:15" x14ac:dyDescent="0.25">
      <c r="N239" s="6"/>
      <c r="O239" s="6"/>
    </row>
    <row r="240" spans="14:15" x14ac:dyDescent="0.25">
      <c r="N240" s="6"/>
      <c r="O240" s="6"/>
    </row>
    <row r="241" spans="14:15" x14ac:dyDescent="0.25">
      <c r="N241" s="6"/>
      <c r="O241" s="6"/>
    </row>
    <row r="242" spans="14:15" x14ac:dyDescent="0.25">
      <c r="N242" s="6"/>
      <c r="O242" s="6"/>
    </row>
    <row r="243" spans="14:15" x14ac:dyDescent="0.25">
      <c r="N243" s="6"/>
      <c r="O243" s="6"/>
    </row>
    <row r="244" spans="14:15" x14ac:dyDescent="0.25">
      <c r="N244" s="6"/>
      <c r="O244" s="6"/>
    </row>
    <row r="245" spans="14:15" x14ac:dyDescent="0.25">
      <c r="N245" s="6"/>
      <c r="O245" s="6"/>
    </row>
    <row r="246" spans="14:15" x14ac:dyDescent="0.25">
      <c r="N246" s="6"/>
      <c r="O246" s="6"/>
    </row>
    <row r="247" spans="14:15" x14ac:dyDescent="0.25">
      <c r="N247" s="6"/>
      <c r="O247" s="6"/>
    </row>
    <row r="248" spans="14:15" x14ac:dyDescent="0.25">
      <c r="N248" s="6"/>
      <c r="O248" s="6"/>
    </row>
    <row r="249" spans="14:15" x14ac:dyDescent="0.25">
      <c r="N249" s="6"/>
      <c r="O249" s="6"/>
    </row>
    <row r="250" spans="14:15" x14ac:dyDescent="0.25">
      <c r="N250" s="6"/>
      <c r="O250" s="6"/>
    </row>
    <row r="251" spans="14:15" x14ac:dyDescent="0.25">
      <c r="N251" s="6"/>
      <c r="O251" s="6"/>
    </row>
    <row r="252" spans="14:15" x14ac:dyDescent="0.25">
      <c r="N252" s="6"/>
      <c r="O252" s="6"/>
    </row>
    <row r="253" spans="14:15" x14ac:dyDescent="0.25">
      <c r="N253" s="6"/>
      <c r="O253" s="6"/>
    </row>
    <row r="254" spans="14:15" x14ac:dyDescent="0.25">
      <c r="N254" s="6"/>
      <c r="O254" s="6"/>
    </row>
    <row r="255" spans="14:15" x14ac:dyDescent="0.25">
      <c r="N255" s="6"/>
      <c r="O255" s="6"/>
    </row>
    <row r="256" spans="14:15" x14ac:dyDescent="0.25">
      <c r="N256" s="6"/>
      <c r="O256" s="6"/>
    </row>
    <row r="257" spans="14:15" x14ac:dyDescent="0.25">
      <c r="N257" s="6"/>
      <c r="O257" s="6"/>
    </row>
    <row r="258" spans="14:15" x14ac:dyDescent="0.25">
      <c r="N258" s="6"/>
      <c r="O258" s="6"/>
    </row>
  </sheetData>
  <mergeCells count="229">
    <mergeCell ref="V58:V61"/>
    <mergeCell ref="Y54:Y56"/>
    <mergeCell ref="X54:X56"/>
    <mergeCell ref="W54:W56"/>
    <mergeCell ref="U54:U56"/>
    <mergeCell ref="C46:C56"/>
    <mergeCell ref="R57:R58"/>
    <mergeCell ref="Q57:Q58"/>
    <mergeCell ref="P57:P58"/>
    <mergeCell ref="N57:N58"/>
    <mergeCell ref="F60:F62"/>
    <mergeCell ref="C60:C72"/>
    <mergeCell ref="K53:K58"/>
    <mergeCell ref="J53:J58"/>
    <mergeCell ref="I53:I58"/>
    <mergeCell ref="H53:H58"/>
    <mergeCell ref="R59:R62"/>
    <mergeCell ref="Q59:Q62"/>
    <mergeCell ref="F50:F51"/>
    <mergeCell ref="E50:E51"/>
    <mergeCell ref="D50:D51"/>
    <mergeCell ref="D52:D53"/>
    <mergeCell ref="E52:E53"/>
    <mergeCell ref="F52:F53"/>
    <mergeCell ref="N18:N21"/>
    <mergeCell ref="R22:R23"/>
    <mergeCell ref="Q22:Q23"/>
    <mergeCell ref="P22:P23"/>
    <mergeCell ref="P59:P62"/>
    <mergeCell ref="N59:N62"/>
    <mergeCell ref="O57:O62"/>
    <mergeCell ref="Y64:Y66"/>
    <mergeCell ref="F67:F69"/>
    <mergeCell ref="V25:Y26"/>
    <mergeCell ref="R31:R32"/>
    <mergeCell ref="Q31:Q32"/>
    <mergeCell ref="P31:P32"/>
    <mergeCell ref="N31:N32"/>
    <mergeCell ref="U28:U29"/>
    <mergeCell ref="W28:W29"/>
    <mergeCell ref="X28:X29"/>
    <mergeCell ref="Y28:Y29"/>
    <mergeCell ref="H40:H41"/>
    <mergeCell ref="P43:P45"/>
    <mergeCell ref="X64:X66"/>
    <mergeCell ref="W64:W66"/>
    <mergeCell ref="V64:V67"/>
    <mergeCell ref="U64:U66"/>
    <mergeCell ref="C12:C17"/>
    <mergeCell ref="K15:K17"/>
    <mergeCell ref="J15:J17"/>
    <mergeCell ref="I15:I17"/>
    <mergeCell ref="H15:H17"/>
    <mergeCell ref="R16:R17"/>
    <mergeCell ref="Q16:Q17"/>
    <mergeCell ref="P16:P17"/>
    <mergeCell ref="O12:O17"/>
    <mergeCell ref="N16:N17"/>
    <mergeCell ref="D76:D77"/>
    <mergeCell ref="E76:E77"/>
    <mergeCell ref="F65:F66"/>
    <mergeCell ref="E65:E66"/>
    <mergeCell ref="D65:D66"/>
    <mergeCell ref="B65:B66"/>
    <mergeCell ref="K40:K41"/>
    <mergeCell ref="J40:J41"/>
    <mergeCell ref="I40:I41"/>
    <mergeCell ref="E67:E69"/>
    <mergeCell ref="C40:C45"/>
    <mergeCell ref="D67:D69"/>
    <mergeCell ref="B67:B69"/>
    <mergeCell ref="B42:B43"/>
    <mergeCell ref="F44:F45"/>
    <mergeCell ref="E44:E45"/>
    <mergeCell ref="D44:D45"/>
    <mergeCell ref="B44:B45"/>
    <mergeCell ref="E40:E41"/>
    <mergeCell ref="D40:D41"/>
    <mergeCell ref="B40:B41"/>
    <mergeCell ref="E46:E47"/>
    <mergeCell ref="D46:D47"/>
    <mergeCell ref="B46:B47"/>
    <mergeCell ref="F42:F43"/>
    <mergeCell ref="E42:E43"/>
    <mergeCell ref="D42:D43"/>
    <mergeCell ref="A1:A3"/>
    <mergeCell ref="O47:O50"/>
    <mergeCell ref="C4:F4"/>
    <mergeCell ref="B3:E3"/>
    <mergeCell ref="H18:H21"/>
    <mergeCell ref="H13:H14"/>
    <mergeCell ref="I13:I14"/>
    <mergeCell ref="J13:J14"/>
    <mergeCell ref="K13:K14"/>
    <mergeCell ref="H23:K23"/>
    <mergeCell ref="K46:K47"/>
    <mergeCell ref="J46:J47"/>
    <mergeCell ref="I46:I47"/>
    <mergeCell ref="H46:H47"/>
    <mergeCell ref="I50:K50"/>
    <mergeCell ref="N43:N45"/>
    <mergeCell ref="F48:F49"/>
    <mergeCell ref="D48:D49"/>
    <mergeCell ref="E48:E49"/>
    <mergeCell ref="B48:B49"/>
    <mergeCell ref="B50:B51"/>
    <mergeCell ref="AI1:AR2"/>
    <mergeCell ref="V38:V41"/>
    <mergeCell ref="W16:W21"/>
    <mergeCell ref="AF38:AF41"/>
    <mergeCell ref="AF16:AF21"/>
    <mergeCell ref="AE16:AE21"/>
    <mergeCell ref="AD16:AD21"/>
    <mergeCell ref="AC16:AC21"/>
    <mergeCell ref="AB16:AB21"/>
    <mergeCell ref="AB38:AB41"/>
    <mergeCell ref="X16:X21"/>
    <mergeCell ref="V16:V21"/>
    <mergeCell ref="Y16:Y21"/>
    <mergeCell ref="Y38:Y42"/>
    <mergeCell ref="V32:V37"/>
    <mergeCell ref="AE38:AE41"/>
    <mergeCell ref="AC25:AF26"/>
    <mergeCell ref="AB28:AB29"/>
    <mergeCell ref="AD28:AD29"/>
    <mergeCell ref="AE28:AE29"/>
    <mergeCell ref="AF28:AF29"/>
    <mergeCell ref="AD42:AD43"/>
    <mergeCell ref="AF23:AF24"/>
    <mergeCell ref="AE23:AE24"/>
    <mergeCell ref="N39:N42"/>
    <mergeCell ref="X38:X42"/>
    <mergeCell ref="W38:W42"/>
    <mergeCell ref="U38:U42"/>
    <mergeCell ref="R35:R36"/>
    <mergeCell ref="AF42:AF43"/>
    <mergeCell ref="AE42:AE43"/>
    <mergeCell ref="AF51:AF53"/>
    <mergeCell ref="AE51:AE53"/>
    <mergeCell ref="AD51:AD53"/>
    <mergeCell ref="AB51:AB53"/>
    <mergeCell ref="AC45:AC48"/>
    <mergeCell ref="AD38:AD41"/>
    <mergeCell ref="O51:O56"/>
    <mergeCell ref="R39:R42"/>
    <mergeCell ref="Q39:Q42"/>
    <mergeCell ref="B70:B71"/>
    <mergeCell ref="D70:D71"/>
    <mergeCell ref="E70:E71"/>
    <mergeCell ref="F70:F71"/>
    <mergeCell ref="F74:F75"/>
    <mergeCell ref="E74:E75"/>
    <mergeCell ref="B74:B75"/>
    <mergeCell ref="D74:D75"/>
    <mergeCell ref="B52:B53"/>
    <mergeCell ref="C57:C59"/>
    <mergeCell ref="E60:E62"/>
    <mergeCell ref="D60:D62"/>
    <mergeCell ref="B60:B62"/>
    <mergeCell ref="F63:F64"/>
    <mergeCell ref="B63:B64"/>
    <mergeCell ref="E63:E64"/>
    <mergeCell ref="D63:D64"/>
    <mergeCell ref="F55:F56"/>
    <mergeCell ref="E55:E56"/>
    <mergeCell ref="D55:D56"/>
    <mergeCell ref="B55:B56"/>
    <mergeCell ref="C73:C83"/>
    <mergeCell ref="F76:F77"/>
    <mergeCell ref="B76:B77"/>
    <mergeCell ref="B20:B22"/>
    <mergeCell ref="D20:D22"/>
    <mergeCell ref="E20:E22"/>
    <mergeCell ref="F26:F32"/>
    <mergeCell ref="E26:E32"/>
    <mergeCell ref="D26:D32"/>
    <mergeCell ref="B26:B32"/>
    <mergeCell ref="K18:K21"/>
    <mergeCell ref="J18:J21"/>
    <mergeCell ref="I18:I21"/>
    <mergeCell ref="C20:C37"/>
    <mergeCell ref="H24:H26"/>
    <mergeCell ref="F20:F22"/>
    <mergeCell ref="K24:K26"/>
    <mergeCell ref="J24:J26"/>
    <mergeCell ref="I24:I26"/>
    <mergeCell ref="B23:B24"/>
    <mergeCell ref="K30:K32"/>
    <mergeCell ref="J30:J32"/>
    <mergeCell ref="K33:K37"/>
    <mergeCell ref="J33:J37"/>
    <mergeCell ref="I33:I37"/>
    <mergeCell ref="H33:H37"/>
    <mergeCell ref="U16:U21"/>
    <mergeCell ref="R18:R21"/>
    <mergeCell ref="AB42:AB43"/>
    <mergeCell ref="O22:O23"/>
    <mergeCell ref="Q24:Q29"/>
    <mergeCell ref="P24:P29"/>
    <mergeCell ref="P39:P42"/>
    <mergeCell ref="R43:R45"/>
    <mergeCell ref="Q43:Q45"/>
    <mergeCell ref="Q18:Q21"/>
    <mergeCell ref="P18:P21"/>
    <mergeCell ref="O18:O21"/>
    <mergeCell ref="AD23:AD24"/>
    <mergeCell ref="AB23:AB24"/>
    <mergeCell ref="Y23:Y24"/>
    <mergeCell ref="X23:X24"/>
    <mergeCell ref="W23:W24"/>
    <mergeCell ref="U23:U24"/>
    <mergeCell ref="R24:R29"/>
    <mergeCell ref="C84:D84"/>
    <mergeCell ref="F23:F24"/>
    <mergeCell ref="E23:E24"/>
    <mergeCell ref="D23:D24"/>
    <mergeCell ref="Y50:Y53"/>
    <mergeCell ref="X50:X53"/>
    <mergeCell ref="W50:W53"/>
    <mergeCell ref="U50:U53"/>
    <mergeCell ref="F40:F41"/>
    <mergeCell ref="F46:F47"/>
    <mergeCell ref="N35:N36"/>
    <mergeCell ref="P35:P36"/>
    <mergeCell ref="Q35:Q36"/>
    <mergeCell ref="N22:N23"/>
    <mergeCell ref="N24:N29"/>
    <mergeCell ref="H30:H32"/>
    <mergeCell ref="I30:I32"/>
  </mergeCells>
  <printOptions horizontalCentered="1"/>
  <pageMargins left="0.39370078740157483" right="0.39370078740157483" top="0.55118110236220474" bottom="0.55118110236220474" header="0.31496062992125984" footer="0.31496062992125984"/>
  <pageSetup paperSize="9" scale="61" fitToHeight="0" orientation="portrait" r:id="rId1"/>
  <headerFooter>
    <oddHeader>&amp;CData fields for Plain Radiography by individual exam/projection record &amp;R&amp;D  &amp;T</oddHeader>
    <oddFooter>&amp;C&amp;P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CC99"/>
    <pageSetUpPr fitToPage="1"/>
  </sheetPr>
  <dimension ref="A1:BR352"/>
  <sheetViews>
    <sheetView zoomScale="80" zoomScaleNormal="80" workbookViewId="0">
      <selection sqref="A1:A2"/>
    </sheetView>
  </sheetViews>
  <sheetFormatPr defaultColWidth="9.140625" defaultRowHeight="15" x14ac:dyDescent="0.25"/>
  <cols>
    <col min="1" max="1" width="26.7109375" style="1" customWidth="1"/>
    <col min="2" max="2" width="49.42578125" style="1" customWidth="1"/>
    <col min="3" max="3" width="53.42578125" style="1" customWidth="1"/>
    <col min="4" max="4" width="49.42578125" style="1" customWidth="1"/>
    <col min="5" max="6" width="9.140625" style="1"/>
    <col min="7" max="7" width="9.140625" style="1" customWidth="1"/>
    <col min="8" max="8" width="9.140625" style="1" hidden="1" customWidth="1"/>
    <col min="9" max="9" width="29.85546875" style="1" hidden="1" customWidth="1"/>
    <col min="10" max="10" width="38.5703125" style="1" hidden="1" customWidth="1"/>
    <col min="11" max="11" width="23.5703125" style="1" hidden="1" customWidth="1"/>
    <col min="12" max="12" width="9.140625" style="1" hidden="1" customWidth="1"/>
    <col min="13" max="13" width="12.5703125" style="1" hidden="1" customWidth="1"/>
    <col min="14" max="14" width="12.7109375" style="1" hidden="1" customWidth="1"/>
    <col min="15" max="15" width="86.5703125" style="1" hidden="1" customWidth="1"/>
    <col min="16" max="16" width="9.140625" style="1" hidden="1" customWidth="1"/>
    <col min="17" max="17" width="12.28515625" style="1" hidden="1" customWidth="1"/>
    <col min="18" max="19" width="9.140625" style="1" hidden="1" customWidth="1"/>
    <col min="20" max="20" width="32.7109375" style="94" hidden="1" customWidth="1"/>
    <col min="21" max="21" width="32.7109375" style="91" hidden="1" customWidth="1"/>
    <col min="22" max="22" width="30.7109375" style="91" hidden="1" customWidth="1"/>
    <col min="23" max="23" width="35.42578125" style="91" hidden="1" customWidth="1"/>
    <col min="24" max="25" width="40.28515625" style="91" hidden="1" customWidth="1"/>
    <col min="26" max="27" width="35" style="91" hidden="1" customWidth="1"/>
    <col min="28" max="29" width="37.7109375" style="95" hidden="1" customWidth="1"/>
    <col min="30" max="30" width="18.42578125" style="91" hidden="1" customWidth="1"/>
    <col min="31" max="31" width="18.5703125" style="91" hidden="1" customWidth="1"/>
    <col min="32" max="32" width="14.42578125" style="91" hidden="1" customWidth="1"/>
    <col min="33" max="33" width="29.42578125" style="91" hidden="1" customWidth="1"/>
    <col min="34" max="34" width="34" style="91" hidden="1" customWidth="1"/>
    <col min="35" max="35" width="33.85546875" style="91" hidden="1" customWidth="1"/>
    <col min="36" max="36" width="18.42578125" style="91" hidden="1" customWidth="1"/>
    <col min="37" max="37" width="18" style="93" hidden="1" customWidth="1"/>
    <col min="38" max="39" width="24.7109375" style="93" hidden="1" customWidth="1"/>
    <col min="40" max="40" width="30.7109375" style="93" hidden="1" customWidth="1"/>
    <col min="41" max="41" width="43.5703125" style="93" hidden="1" customWidth="1"/>
    <col min="42" max="42" width="61" style="93" hidden="1" customWidth="1"/>
    <col min="43" max="43" width="20.28515625" style="93" hidden="1" customWidth="1"/>
    <col min="44" max="44" width="33.5703125" style="93" hidden="1" customWidth="1"/>
    <col min="45" max="49" width="20.28515625" style="93" hidden="1" customWidth="1"/>
    <col min="50" max="50" width="27.28515625" style="93" hidden="1" customWidth="1"/>
    <col min="51" max="52" width="20.28515625" style="93" hidden="1" customWidth="1"/>
    <col min="53" max="53" width="36.7109375" style="93" hidden="1" customWidth="1"/>
    <col min="54" max="54" width="20.28515625" style="93" hidden="1" customWidth="1"/>
    <col min="55" max="55" width="29" style="93" hidden="1" customWidth="1"/>
    <col min="56" max="56" width="26.85546875" style="93" hidden="1" customWidth="1"/>
    <col min="57" max="57" width="25.5703125" style="93" hidden="1" customWidth="1"/>
    <col min="58" max="58" width="30" style="93" hidden="1" customWidth="1"/>
    <col min="59" max="59" width="26" style="93" hidden="1" customWidth="1"/>
    <col min="60" max="61" width="28.28515625" style="93" hidden="1" customWidth="1"/>
    <col min="62" max="62" width="30.28515625" style="93" hidden="1" customWidth="1"/>
    <col min="63" max="63" width="27.7109375" style="93" hidden="1" customWidth="1"/>
    <col min="64" max="64" width="26.42578125" style="93" hidden="1" customWidth="1"/>
    <col min="65" max="65" width="26.7109375" style="93" hidden="1" customWidth="1"/>
    <col min="66" max="66" width="25.28515625" style="93" hidden="1" customWidth="1"/>
    <col min="67" max="67" width="24.7109375" style="93" hidden="1" customWidth="1"/>
    <col min="68" max="68" width="25" style="93" hidden="1" customWidth="1"/>
    <col min="69" max="69" width="25.28515625" style="93" hidden="1" customWidth="1"/>
    <col min="70" max="70" width="49.28515625" style="235" hidden="1" customWidth="1"/>
    <col min="71" max="73" width="9.140625" style="1" customWidth="1"/>
    <col min="74" max="16384" width="9.140625" style="1"/>
  </cols>
  <sheetData>
    <row r="1" spans="1:70" ht="26.25" customHeight="1" thickBot="1" x14ac:dyDescent="0.5">
      <c r="A1" s="1568" t="s">
        <v>741</v>
      </c>
      <c r="B1" s="1572" t="s">
        <v>1845</v>
      </c>
      <c r="C1" s="1573"/>
      <c r="D1" s="381"/>
      <c r="E1" s="367"/>
      <c r="F1" s="367"/>
      <c r="G1" s="367"/>
      <c r="H1" s="497" t="s">
        <v>866</v>
      </c>
      <c r="I1" s="170"/>
      <c r="J1" s="171"/>
      <c r="K1" s="171"/>
      <c r="L1" s="171"/>
      <c r="M1" s="171"/>
      <c r="N1" s="171"/>
      <c r="O1" s="171"/>
      <c r="P1" s="171"/>
      <c r="Q1" s="380"/>
      <c r="R1" s="366"/>
      <c r="T1" s="578" t="s">
        <v>316</v>
      </c>
      <c r="U1" s="470"/>
      <c r="V1" s="223"/>
      <c r="W1" s="580" t="s">
        <v>368</v>
      </c>
      <c r="X1" s="581" t="s">
        <v>367</v>
      </c>
      <c r="Y1" s="580" t="s">
        <v>368</v>
      </c>
      <c r="Z1" s="236" t="s">
        <v>410</v>
      </c>
      <c r="AA1" s="223"/>
      <c r="AB1" s="580" t="s">
        <v>368</v>
      </c>
      <c r="AC1" s="224"/>
      <c r="AD1" s="580" t="s">
        <v>368</v>
      </c>
      <c r="AE1" s="223"/>
      <c r="AF1" s="223"/>
      <c r="AG1" s="236" t="s">
        <v>410</v>
      </c>
      <c r="AH1" s="223"/>
      <c r="AI1" s="580" t="s">
        <v>368</v>
      </c>
      <c r="AJ1" s="580" t="s">
        <v>367</v>
      </c>
      <c r="AK1" s="225"/>
      <c r="AL1" s="225"/>
      <c r="AM1" s="580" t="s">
        <v>368</v>
      </c>
      <c r="AN1" s="580" t="s">
        <v>367</v>
      </c>
      <c r="AO1" s="225"/>
      <c r="AP1" s="236" t="s">
        <v>410</v>
      </c>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1343" t="s">
        <v>2374</v>
      </c>
    </row>
    <row r="2" spans="1:70" s="229" customFormat="1" ht="60.75" customHeight="1" thickBot="1" x14ac:dyDescent="0.5">
      <c r="A2" s="1569"/>
      <c r="B2" s="1574" t="s">
        <v>737</v>
      </c>
      <c r="C2" s="1575"/>
      <c r="H2" s="171"/>
      <c r="I2" s="172" t="s">
        <v>467</v>
      </c>
      <c r="J2" s="171"/>
      <c r="K2" s="171"/>
      <c r="L2" s="171"/>
      <c r="M2" s="171"/>
      <c r="N2" s="171"/>
      <c r="O2" s="171"/>
      <c r="P2" s="171"/>
      <c r="T2" s="885" t="s">
        <v>1492</v>
      </c>
      <c r="U2" s="887" t="s">
        <v>250</v>
      </c>
      <c r="V2" s="102"/>
      <c r="W2" s="99"/>
      <c r="X2" s="99"/>
      <c r="Y2" s="583" t="s">
        <v>985</v>
      </c>
      <c r="Z2" s="593" t="s">
        <v>249</v>
      </c>
      <c r="AA2" s="99"/>
      <c r="AB2" s="120"/>
      <c r="AC2" s="120"/>
      <c r="AD2" s="99"/>
      <c r="AE2" s="99"/>
      <c r="AF2" s="99"/>
      <c r="AG2" s="99"/>
      <c r="AH2" s="99"/>
      <c r="AI2" s="603" t="s">
        <v>253</v>
      </c>
      <c r="AJ2" s="594"/>
      <c r="AK2" s="595"/>
      <c r="AL2" s="596"/>
      <c r="AM2" s="596"/>
      <c r="AN2" s="596"/>
      <c r="AO2" s="596"/>
      <c r="AP2" s="597"/>
      <c r="AQ2" s="598" t="s">
        <v>994</v>
      </c>
      <c r="AR2" s="473"/>
      <c r="AS2" s="473"/>
      <c r="AT2" s="473"/>
      <c r="AU2" s="236" t="s">
        <v>410</v>
      </c>
      <c r="AV2" s="473"/>
      <c r="AW2" s="473"/>
      <c r="AX2" s="473"/>
      <c r="AY2" s="473"/>
      <c r="AZ2" s="473"/>
      <c r="BA2" s="236" t="s">
        <v>410</v>
      </c>
      <c r="BB2" s="473"/>
      <c r="BC2" s="473"/>
      <c r="BD2" s="473"/>
      <c r="BE2" s="473"/>
      <c r="BF2" s="473"/>
      <c r="BG2" s="473"/>
      <c r="BH2" s="473"/>
      <c r="BI2" s="473"/>
      <c r="BJ2" s="473"/>
      <c r="BK2" s="473"/>
      <c r="BL2" s="473"/>
      <c r="BM2" s="473"/>
      <c r="BN2" s="473"/>
      <c r="BO2" s="473"/>
      <c r="BP2" s="473"/>
      <c r="BQ2" s="473"/>
      <c r="BR2" s="474"/>
    </row>
    <row r="3" spans="1:70" s="229" customFormat="1" ht="55.5" customHeight="1" thickBot="1" x14ac:dyDescent="0.4">
      <c r="B3" s="1587" t="s">
        <v>1192</v>
      </c>
      <c r="C3" s="1588"/>
      <c r="D3" s="1588"/>
      <c r="H3" s="171"/>
      <c r="I3" s="173"/>
      <c r="J3" s="171"/>
      <c r="K3" s="171"/>
      <c r="L3" s="171"/>
      <c r="M3" s="171"/>
      <c r="N3" s="171"/>
      <c r="O3" s="171"/>
      <c r="P3" s="171"/>
      <c r="T3" s="888" t="s">
        <v>1493</v>
      </c>
      <c r="U3" s="889" t="s">
        <v>983</v>
      </c>
      <c r="V3" s="889" t="s">
        <v>327</v>
      </c>
      <c r="W3" s="890" t="s">
        <v>24</v>
      </c>
      <c r="X3" s="889" t="s">
        <v>984</v>
      </c>
      <c r="Y3" s="889" t="s">
        <v>725</v>
      </c>
      <c r="Z3" s="889" t="s">
        <v>23</v>
      </c>
      <c r="AA3" s="891" t="s">
        <v>25</v>
      </c>
      <c r="AB3" s="892" t="s">
        <v>30</v>
      </c>
      <c r="AC3" s="891" t="s">
        <v>32</v>
      </c>
      <c r="AD3" s="893" t="s">
        <v>656</v>
      </c>
      <c r="AE3" s="894" t="s">
        <v>657</v>
      </c>
      <c r="AF3" s="895" t="s">
        <v>385</v>
      </c>
      <c r="AG3" s="889" t="s">
        <v>31</v>
      </c>
      <c r="AH3" s="896" t="s">
        <v>424</v>
      </c>
      <c r="AI3" s="897" t="s">
        <v>986</v>
      </c>
      <c r="AJ3" s="898" t="s">
        <v>988</v>
      </c>
      <c r="AK3" s="899" t="s">
        <v>27</v>
      </c>
      <c r="AL3" s="899" t="s">
        <v>28</v>
      </c>
      <c r="AM3" s="899" t="s">
        <v>318</v>
      </c>
      <c r="AN3" s="899" t="s">
        <v>319</v>
      </c>
      <c r="AO3" s="899" t="s">
        <v>1015</v>
      </c>
      <c r="AP3" s="900" t="s">
        <v>386</v>
      </c>
      <c r="AQ3" s="600" t="s">
        <v>387</v>
      </c>
      <c r="AR3" s="585" t="s">
        <v>388</v>
      </c>
      <c r="AS3" s="586" t="s">
        <v>392</v>
      </c>
      <c r="AT3" s="586" t="s">
        <v>393</v>
      </c>
      <c r="AU3" s="605" t="s">
        <v>394</v>
      </c>
      <c r="AV3" s="605" t="s">
        <v>395</v>
      </c>
      <c r="AW3" s="586" t="s">
        <v>396</v>
      </c>
      <c r="AX3" s="585" t="s">
        <v>389</v>
      </c>
      <c r="AY3" s="585" t="s">
        <v>412</v>
      </c>
      <c r="AZ3" s="585" t="s">
        <v>390</v>
      </c>
      <c r="BA3" s="586" t="s">
        <v>995</v>
      </c>
      <c r="BB3" s="585" t="s">
        <v>391</v>
      </c>
      <c r="BC3" s="585" t="s">
        <v>1367</v>
      </c>
      <c r="BD3" s="585" t="s">
        <v>1368</v>
      </c>
      <c r="BE3" s="585" t="s">
        <v>1370</v>
      </c>
      <c r="BF3" s="585" t="s">
        <v>1369</v>
      </c>
      <c r="BG3" s="585" t="s">
        <v>1371</v>
      </c>
      <c r="BH3" s="585" t="s">
        <v>1372</v>
      </c>
      <c r="BI3" s="585" t="s">
        <v>1373</v>
      </c>
      <c r="BJ3" s="585" t="s">
        <v>1374</v>
      </c>
      <c r="BK3" s="585" t="s">
        <v>1375</v>
      </c>
      <c r="BL3" s="585" t="s">
        <v>1376</v>
      </c>
      <c r="BM3" s="585" t="s">
        <v>1377</v>
      </c>
      <c r="BN3" s="585" t="s">
        <v>1378</v>
      </c>
      <c r="BO3" s="585" t="s">
        <v>1379</v>
      </c>
      <c r="BP3" s="585" t="s">
        <v>1380</v>
      </c>
      <c r="BQ3" s="585" t="s">
        <v>1381</v>
      </c>
      <c r="BR3" s="586" t="s">
        <v>425</v>
      </c>
    </row>
    <row r="4" spans="1:70" s="229" customFormat="1" ht="18" customHeight="1" thickBot="1" x14ac:dyDescent="0.4">
      <c r="A4" s="382" t="s">
        <v>719</v>
      </c>
      <c r="B4" s="1029" t="s">
        <v>379</v>
      </c>
      <c r="C4" s="419" t="s">
        <v>460</v>
      </c>
      <c r="F4" s="383"/>
      <c r="G4" s="363"/>
      <c r="H4" s="171"/>
      <c r="I4" s="173"/>
      <c r="J4" s="171"/>
      <c r="K4" s="171"/>
      <c r="L4" s="171"/>
      <c r="M4" s="174" t="s">
        <v>469</v>
      </c>
      <c r="N4" s="171"/>
      <c r="O4" s="171"/>
      <c r="P4" s="171"/>
      <c r="T4" s="607" t="s">
        <v>1729</v>
      </c>
      <c r="U4" s="608" t="s">
        <v>1730</v>
      </c>
      <c r="V4" s="608" t="s">
        <v>1731</v>
      </c>
      <c r="W4" s="608" t="s">
        <v>1732</v>
      </c>
      <c r="X4" s="608" t="s">
        <v>1733</v>
      </c>
      <c r="Y4" s="608" t="s">
        <v>1734</v>
      </c>
      <c r="Z4" s="608" t="s">
        <v>1735</v>
      </c>
      <c r="AA4" s="608" t="s">
        <v>1736</v>
      </c>
      <c r="AB4" s="608" t="s">
        <v>1737</v>
      </c>
      <c r="AC4" s="608" t="s">
        <v>1738</v>
      </c>
      <c r="AD4" s="608" t="s">
        <v>1739</v>
      </c>
      <c r="AE4" s="608" t="s">
        <v>1740</v>
      </c>
      <c r="AF4" s="608" t="s">
        <v>1741</v>
      </c>
      <c r="AG4" s="608" t="s">
        <v>1742</v>
      </c>
      <c r="AH4" s="608" t="s">
        <v>1743</v>
      </c>
      <c r="AI4" s="608" t="s">
        <v>1744</v>
      </c>
      <c r="AJ4" s="608" t="s">
        <v>1745</v>
      </c>
      <c r="AK4" s="608" t="s">
        <v>1746</v>
      </c>
      <c r="AL4" s="608" t="s">
        <v>1747</v>
      </c>
      <c r="AM4" s="608" t="s">
        <v>1748</v>
      </c>
      <c r="AN4" s="608" t="s">
        <v>1749</v>
      </c>
      <c r="AO4" s="608" t="s">
        <v>1750</v>
      </c>
      <c r="AP4" s="608" t="s">
        <v>1751</v>
      </c>
      <c r="AQ4" s="608" t="s">
        <v>1752</v>
      </c>
      <c r="AR4" s="608" t="s">
        <v>1753</v>
      </c>
      <c r="AS4" s="608" t="s">
        <v>1754</v>
      </c>
      <c r="AT4" s="608" t="s">
        <v>1755</v>
      </c>
      <c r="AU4" s="608" t="s">
        <v>1756</v>
      </c>
      <c r="AV4" s="608" t="s">
        <v>1757</v>
      </c>
      <c r="AW4" s="608" t="s">
        <v>1758</v>
      </c>
      <c r="AX4" s="608" t="s">
        <v>1759</v>
      </c>
      <c r="AY4" s="608" t="s">
        <v>1760</v>
      </c>
      <c r="AZ4" s="608" t="s">
        <v>1761</v>
      </c>
      <c r="BA4" s="608" t="s">
        <v>1762</v>
      </c>
      <c r="BB4" s="608" t="s">
        <v>1763</v>
      </c>
      <c r="BC4" s="608" t="s">
        <v>1764</v>
      </c>
      <c r="BD4" s="608" t="s">
        <v>1765</v>
      </c>
      <c r="BE4" s="608" t="s">
        <v>1766</v>
      </c>
      <c r="BF4" s="608" t="s">
        <v>1767</v>
      </c>
      <c r="BG4" s="608" t="s">
        <v>1768</v>
      </c>
      <c r="BH4" s="608" t="s">
        <v>1769</v>
      </c>
      <c r="BI4" s="608" t="s">
        <v>1770</v>
      </c>
      <c r="BJ4" s="608" t="s">
        <v>1771</v>
      </c>
      <c r="BK4" s="608" t="s">
        <v>1772</v>
      </c>
      <c r="BL4" s="608" t="s">
        <v>1773</v>
      </c>
      <c r="BM4" s="608" t="s">
        <v>1774</v>
      </c>
      <c r="BN4" s="608" t="s">
        <v>1775</v>
      </c>
      <c r="BO4" s="608" t="s">
        <v>1776</v>
      </c>
      <c r="BP4" s="608" t="s">
        <v>1777</v>
      </c>
      <c r="BQ4" s="608" t="s">
        <v>1778</v>
      </c>
      <c r="BR4" s="606" t="s">
        <v>1779</v>
      </c>
    </row>
    <row r="5" spans="1:70" ht="18" customHeight="1" thickBot="1" x14ac:dyDescent="0.3">
      <c r="A5" s="2"/>
      <c r="B5" s="1033" t="s">
        <v>1659</v>
      </c>
      <c r="C5" s="210" t="s">
        <v>1661</v>
      </c>
      <c r="F5" s="2"/>
      <c r="G5" s="10"/>
      <c r="H5" s="171"/>
      <c r="I5" s="171"/>
      <c r="J5" s="171"/>
      <c r="K5" s="171"/>
      <c r="L5" s="171"/>
      <c r="M5" s="74" t="s">
        <v>251</v>
      </c>
      <c r="N5" s="74" t="s">
        <v>34</v>
      </c>
      <c r="O5" s="74" t="s">
        <v>35</v>
      </c>
      <c r="P5" s="171"/>
      <c r="T5" s="886" t="str">
        <f>CONCATENATE(K18,"-",K16,"-",K17,"-",K19)</f>
        <v>PRPxxxxa-Hyyyy-Rzzzz-001</v>
      </c>
      <c r="U5" s="96" t="str">
        <f>IF($B$12&lt;&gt;"",IF($B$12&lt;&gt;"Mr Mark Albert",$B$12,"Error: Example name still given"),"No entry")</f>
        <v>Error: Example name still given</v>
      </c>
      <c r="V5" s="1075" t="str">
        <f>IF($B$13&lt;&gt;"",IF($B$13&lt;&gt;"01235 000000",$B$13,"Error: Default entry still given"),"No entry")</f>
        <v>Error: Default entry still given</v>
      </c>
      <c r="W5" s="96" t="str">
        <f>IF($B$15&lt;&gt;"",IF($B$15&lt;&gt;"Mark.Albert@CWHNHSTrust.co.uk",$B$15,"Error: default entry still given"),"No entry")</f>
        <v>Error: default entry still given</v>
      </c>
      <c r="X5" s="96" t="str">
        <f>IF($B$16&lt;&gt;"", IF($B$16&lt;&gt;"Principal Medical Physicist (Diagnostic Imaging)",$B$16,"Default entry: check it is valid"),"No entry")</f>
        <v>Default entry: check it is valid</v>
      </c>
      <c r="Y5" s="96" t="str">
        <f>IF($B$17&lt;&gt;"",IF(LEN($B$17)&lt;250,$B$17,"Long comment:-see Workbook"), "No entry")</f>
        <v>No entry</v>
      </c>
      <c r="Z5" s="584" t="str">
        <f>IF($D$29&lt;&gt;"",$D$29,"No entry")</f>
        <v>No entry</v>
      </c>
      <c r="AA5" s="584" t="str">
        <f>IF($D$31&lt;&gt;"",$D$31,"No entry")</f>
        <v>No entry</v>
      </c>
      <c r="AB5" s="96" t="str">
        <f>IF($D$32&lt;&gt;"",IF(LEN($D$32)&lt;250,$D$32,"Long address:-see workbook"),"No entry")</f>
        <v>No entry</v>
      </c>
      <c r="AC5" s="584" t="str">
        <f>IF($D$30&lt;&gt;"",$D$30,"No entry")</f>
        <v>No entry</v>
      </c>
      <c r="AD5" s="584" t="str">
        <f>IF($D$33&lt;&gt;"",$D$33,"No entry")</f>
        <v>No entry</v>
      </c>
      <c r="AE5" s="584" t="str">
        <f>IF($D$34&lt;&gt;"",$D$34,"No entry")</f>
        <v>No entry</v>
      </c>
      <c r="AF5" s="96" t="str">
        <f>IF($D$35&lt;&gt;"",$D$35,"No entry")</f>
        <v>No entry</v>
      </c>
      <c r="AG5" s="96" t="str">
        <f>IF($D$28&lt;&gt;"",$D$28,"No entry")</f>
        <v>No entry</v>
      </c>
      <c r="AH5" s="602" t="str">
        <f>IF($B$37&lt;&gt;"",IF(LEN($B$37)&lt;250,$B$37,"Long comment:- see workbook"),"No entry")</f>
        <v>No entry</v>
      </c>
      <c r="AI5" s="604" t="str">
        <f>IF($K$11&lt;&gt;"",$K$11,"No entry")</f>
        <v>No entry</v>
      </c>
      <c r="AJ5" s="96" t="str">
        <f>IF($K$12&lt;&gt;"",$K$12,"No entry")</f>
        <v>No entry</v>
      </c>
      <c r="AK5" s="584">
        <f>IF($K$13&lt;&gt;"",$K$13,"No entry")</f>
        <v>-15</v>
      </c>
      <c r="AL5" s="584">
        <f>IF($K$14&lt;&gt;"",$K$14,"No entry")</f>
        <v>-15</v>
      </c>
      <c r="AM5" s="584">
        <f>IF($K$15&lt;&gt;"",$K$15,"No entry")</f>
        <v>-15</v>
      </c>
      <c r="AN5" s="584" t="str">
        <f>CONCATENATE(AI5,"-",AJ5,"-",$K$16)</f>
        <v>No entry-No entry-Hyyyy</v>
      </c>
      <c r="AO5" s="584" t="str">
        <f>CONCATENATE(AN5,"-",$K$17,"-",$K$18)</f>
        <v>No entry-No entry-Hyyyy-Rzzzz-PRPxxxxa</v>
      </c>
      <c r="AP5" s="599" t="str">
        <f>CONCATENATE(AO5,"-",K19)</f>
        <v>No entry-No entry-Hyyyy-Rzzzz-PRPxxxxa-001</v>
      </c>
      <c r="AQ5" s="601" t="str">
        <f>IF($D$45&lt;&gt;"",$D$45,"No entry")</f>
        <v>No entry</v>
      </c>
      <c r="AR5" s="264" t="str">
        <f>IF($D$46&lt;&gt;"",$D$46,"No entry")</f>
        <v>No entry</v>
      </c>
      <c r="AS5" s="584" t="str">
        <f>IF($D$50&lt;&gt;"",$D$50,"No entry")</f>
        <v>No entry</v>
      </c>
      <c r="AT5" s="584" t="str">
        <f>IF($D$49&lt;&gt;"",$D$49,"No entry")</f>
        <v>No entry</v>
      </c>
      <c r="AU5" s="584" t="str">
        <f>IF($D$51&lt;&gt;"",$D$51,"No entry")</f>
        <v>No entry</v>
      </c>
      <c r="AV5" s="584" t="str">
        <f>IF($D$52&lt;&gt;"",$D$52,"No entry")</f>
        <v>No entry</v>
      </c>
      <c r="AW5" s="264" t="str">
        <f>IF($D$53&lt;&gt;"",IF(LEN($D$53)&lt;250,$D$53,"Long comment:-see workbook"),"No entry")</f>
        <v>No entry</v>
      </c>
      <c r="AX5" s="264" t="str">
        <f>IF($D$47&lt;&gt;"",$D$47,"No entry")</f>
        <v>No entry</v>
      </c>
      <c r="AY5" s="584" t="str">
        <f>IF($D$48&lt;&gt;"",$D$48,"No entry")</f>
        <v>No entry</v>
      </c>
      <c r="AZ5" s="584" t="str">
        <f>IF($D$54&lt;&gt;"",$D$54,"No entry")</f>
        <v>No entry</v>
      </c>
      <c r="BA5" s="584" t="str">
        <f>IF($D$55&lt;&gt;"",$D$55,"No entry")</f>
        <v>No entry</v>
      </c>
      <c r="BB5" s="584">
        <f>IF($D$56&lt;&gt;"",$D$56,-15)</f>
        <v>-15</v>
      </c>
      <c r="BC5" s="584" t="str">
        <f>IF($D$58&lt;&gt;"",$D$58,"No entry")</f>
        <v>No entry</v>
      </c>
      <c r="BD5" s="584" t="str">
        <f>IF($D$59&lt;&gt;"",$D$59,"No entry")</f>
        <v>No entry</v>
      </c>
      <c r="BE5" s="584" t="str">
        <f>IF($D$60&lt;&gt;"",$D$60,"No entry")</f>
        <v>No entry</v>
      </c>
      <c r="BF5" s="584" t="str">
        <f>IF($D$61&lt;&gt;"",$D$61,"No entry")</f>
        <v>No entry</v>
      </c>
      <c r="BG5" s="584" t="str">
        <f>IF($D$62&lt;&gt;"",$D$62,"No entry")</f>
        <v>No entry</v>
      </c>
      <c r="BH5" s="584" t="str">
        <f>IF($D$63&lt;&gt;"",$D$63,"No entry")</f>
        <v>No entry</v>
      </c>
      <c r="BI5" s="584" t="str">
        <f>IF($D64&lt;&gt;"",$D64,"No entry")</f>
        <v>No entry</v>
      </c>
      <c r="BJ5" s="584" t="str">
        <f>IF($D65&lt;&gt;"",$D65,"No entry")</f>
        <v>No entry</v>
      </c>
      <c r="BK5" s="584" t="str">
        <f>IF($D66&lt;&gt;"",$D66,"No entry")</f>
        <v>No entry</v>
      </c>
      <c r="BL5" s="584" t="str">
        <f>IF($D67&lt;&gt;"",$D67,"No entry")</f>
        <v>No entry</v>
      </c>
      <c r="BM5" s="584" t="str">
        <f>IF($D68&lt;&gt;"",$D68,"No entry")</f>
        <v>No entry</v>
      </c>
      <c r="BN5" s="584" t="str">
        <f>IF($D69&lt;&gt;"",$D69,"No entry")</f>
        <v>No entry</v>
      </c>
      <c r="BO5" s="584" t="str">
        <f>IF($D70&lt;&gt;"",$D70,"No entry")</f>
        <v>No entry</v>
      </c>
      <c r="BP5" s="584" t="str">
        <f>IF($D71&lt;&gt;"",$D71,"No entry")</f>
        <v>No entry</v>
      </c>
      <c r="BQ5" s="264" t="str">
        <f>IF($D$72&lt;&gt;"",IF(LEN($D$72)&lt;250,$D$72,"Long comment:-see workbook"),"No entry")</f>
        <v>No entry</v>
      </c>
      <c r="BR5" s="264" t="str">
        <f>IF($B$74&lt;&gt;"",IF(LEN($B$74)&lt;250,$B$74,"Long comment:-see workbook"),"No entry")</f>
        <v>No entry</v>
      </c>
    </row>
    <row r="6" spans="1:70" ht="18" customHeight="1" thickBot="1" x14ac:dyDescent="0.3">
      <c r="A6" s="2"/>
      <c r="B6" s="416" t="s">
        <v>247</v>
      </c>
      <c r="C6" s="419" t="s">
        <v>720</v>
      </c>
      <c r="F6" s="2"/>
      <c r="G6" s="10"/>
      <c r="H6" s="171"/>
      <c r="I6" s="171"/>
      <c r="J6" s="171"/>
      <c r="K6" s="171"/>
      <c r="L6" s="171"/>
      <c r="M6" s="75" t="s">
        <v>252</v>
      </c>
      <c r="N6" s="76" t="s">
        <v>252</v>
      </c>
      <c r="O6" s="77" t="s">
        <v>20</v>
      </c>
      <c r="P6" s="171"/>
      <c r="T6" s="87"/>
      <c r="U6" s="88"/>
      <c r="V6" s="88"/>
      <c r="W6" s="88"/>
      <c r="X6" s="88"/>
      <c r="Y6" s="88"/>
      <c r="Z6" s="88"/>
      <c r="AA6" s="88"/>
      <c r="AB6" s="88"/>
      <c r="AC6" s="90"/>
      <c r="AD6" s="90"/>
      <c r="AE6" s="90"/>
      <c r="AF6" s="88"/>
      <c r="AG6" s="88"/>
      <c r="AH6" s="88"/>
      <c r="AI6" s="162"/>
      <c r="AJ6" s="88"/>
      <c r="AK6" s="90"/>
      <c r="AL6" s="90"/>
      <c r="AM6" s="90"/>
      <c r="AN6" s="90"/>
      <c r="AO6" s="90"/>
      <c r="AP6" s="90"/>
      <c r="AQ6" s="90"/>
      <c r="AR6" s="233"/>
      <c r="AS6" s="90"/>
      <c r="AT6" s="90"/>
      <c r="AU6" s="90"/>
      <c r="AV6" s="90"/>
      <c r="AW6" s="90"/>
      <c r="AX6" s="233"/>
      <c r="AY6" s="90"/>
      <c r="AZ6" s="90"/>
      <c r="BA6" s="90"/>
      <c r="BB6" s="90"/>
      <c r="BC6" s="90"/>
      <c r="BD6" s="90"/>
      <c r="BE6" s="90"/>
      <c r="BF6" s="90"/>
      <c r="BG6" s="90"/>
      <c r="BH6" s="90"/>
      <c r="BI6" s="90"/>
      <c r="BJ6" s="90"/>
      <c r="BK6" s="90"/>
      <c r="BL6" s="90"/>
      <c r="BM6" s="90"/>
      <c r="BN6" s="90"/>
      <c r="BO6" s="90"/>
      <c r="BP6" s="90"/>
      <c r="BQ6" s="90"/>
      <c r="BR6" s="244"/>
    </row>
    <row r="7" spans="1:70" ht="18" customHeight="1" thickBot="1" x14ac:dyDescent="0.3">
      <c r="A7" s="10"/>
      <c r="B7" s="417" t="s">
        <v>365</v>
      </c>
      <c r="C7" s="419" t="s">
        <v>721</v>
      </c>
      <c r="H7" s="171"/>
      <c r="I7" s="171"/>
      <c r="J7" s="171"/>
      <c r="K7" s="171"/>
      <c r="L7" s="171"/>
      <c r="M7" s="171"/>
      <c r="N7" s="76" t="s">
        <v>218</v>
      </c>
      <c r="O7" s="171"/>
      <c r="P7" s="171"/>
      <c r="T7" s="87"/>
      <c r="U7" s="88"/>
      <c r="V7" s="88"/>
      <c r="W7" s="88"/>
      <c r="X7" s="88"/>
      <c r="Y7" s="88"/>
      <c r="Z7" s="88"/>
      <c r="AA7" s="88"/>
      <c r="AB7" s="88"/>
      <c r="AC7" s="90"/>
      <c r="AD7" s="88"/>
      <c r="AE7" s="88"/>
      <c r="AF7" s="88"/>
      <c r="AG7" s="88"/>
      <c r="AH7" s="88"/>
      <c r="AI7" s="162"/>
      <c r="AJ7" s="88"/>
      <c r="AK7" s="90"/>
      <c r="AL7" s="90"/>
      <c r="AM7" s="90"/>
      <c r="AN7" s="90"/>
      <c r="AO7" s="90"/>
      <c r="AP7" s="90"/>
      <c r="AQ7" s="90"/>
      <c r="AR7" s="233"/>
      <c r="AS7" s="90"/>
      <c r="AT7" s="90"/>
      <c r="AU7" s="90"/>
      <c r="AV7" s="90"/>
      <c r="AW7" s="90"/>
      <c r="AX7" s="233"/>
      <c r="AY7" s="90"/>
      <c r="AZ7" s="90"/>
      <c r="BA7" s="90"/>
      <c r="BB7" s="90"/>
      <c r="BC7" s="90"/>
      <c r="BD7" s="90"/>
      <c r="BE7" s="90"/>
      <c r="BF7" s="90"/>
      <c r="BG7" s="90"/>
      <c r="BH7" s="90"/>
      <c r="BI7" s="90"/>
      <c r="BJ7" s="90"/>
      <c r="BK7" s="90"/>
      <c r="BL7" s="90"/>
      <c r="BM7" s="90"/>
      <c r="BN7" s="90"/>
      <c r="BO7" s="90"/>
      <c r="BP7" s="90"/>
      <c r="BQ7" s="90"/>
      <c r="BR7" s="244"/>
    </row>
    <row r="8" spans="1:70" ht="19.5" thickBot="1" x14ac:dyDescent="0.35">
      <c r="A8" s="10"/>
      <c r="B8" s="418" t="s">
        <v>639</v>
      </c>
      <c r="C8" s="420" t="s">
        <v>646</v>
      </c>
      <c r="H8" s="171"/>
      <c r="I8" s="494" t="s">
        <v>865</v>
      </c>
      <c r="J8" s="171"/>
      <c r="K8" s="171"/>
      <c r="L8" s="171"/>
      <c r="M8" s="171"/>
      <c r="N8" s="588" t="s">
        <v>992</v>
      </c>
      <c r="O8" s="171"/>
      <c r="P8" s="171"/>
      <c r="T8" s="87"/>
      <c r="U8" s="88"/>
      <c r="V8" s="88"/>
      <c r="W8" s="88"/>
      <c r="X8" s="88"/>
      <c r="Y8" s="88"/>
      <c r="Z8" s="88"/>
      <c r="AA8" s="88"/>
      <c r="AB8" s="88"/>
      <c r="AC8" s="90"/>
      <c r="AD8" s="88"/>
      <c r="AE8" s="88"/>
      <c r="AF8" s="88"/>
      <c r="AG8" s="88"/>
      <c r="AH8" s="88"/>
      <c r="AI8" s="162"/>
      <c r="AJ8" s="88"/>
      <c r="AK8" s="90"/>
      <c r="AL8" s="90"/>
      <c r="AM8" s="90"/>
      <c r="AN8" s="90"/>
      <c r="AO8" s="90"/>
      <c r="AP8" s="90"/>
      <c r="AQ8" s="90"/>
      <c r="AR8" s="233"/>
      <c r="AS8" s="90"/>
      <c r="AT8" s="90"/>
      <c r="AU8" s="90"/>
      <c r="AV8" s="90"/>
      <c r="AW8" s="90"/>
      <c r="AX8" s="233"/>
      <c r="AY8" s="90"/>
      <c r="AZ8" s="90"/>
      <c r="BA8" s="90"/>
      <c r="BB8" s="90"/>
      <c r="BC8" s="90"/>
      <c r="BD8" s="90"/>
      <c r="BE8" s="90"/>
      <c r="BF8" s="90"/>
      <c r="BG8" s="90"/>
      <c r="BH8" s="90"/>
      <c r="BI8" s="90"/>
      <c r="BJ8" s="90"/>
      <c r="BK8" s="90"/>
      <c r="BL8" s="90"/>
      <c r="BM8" s="90"/>
      <c r="BN8" s="90"/>
      <c r="BO8" s="90"/>
      <c r="BP8" s="90"/>
      <c r="BQ8" s="90"/>
      <c r="BR8" s="244"/>
    </row>
    <row r="9" spans="1:70" ht="24" thickBot="1" x14ac:dyDescent="0.3">
      <c r="B9" s="384" t="s">
        <v>18</v>
      </c>
      <c r="C9" s="761"/>
      <c r="H9" s="171"/>
      <c r="I9" s="171"/>
      <c r="J9" s="171"/>
      <c r="K9" s="171"/>
      <c r="L9" s="171"/>
      <c r="N9" s="588" t="s">
        <v>991</v>
      </c>
      <c r="P9" s="171"/>
      <c r="T9" s="87"/>
      <c r="U9" s="88"/>
      <c r="V9" s="88"/>
      <c r="W9" s="88"/>
      <c r="X9" s="88"/>
      <c r="Y9" s="88"/>
      <c r="Z9" s="88"/>
      <c r="AA9" s="88"/>
      <c r="AB9" s="88"/>
      <c r="AC9" s="90"/>
      <c r="AD9" s="88"/>
      <c r="AE9" s="88"/>
      <c r="AF9" s="88"/>
      <c r="AG9" s="88"/>
      <c r="AH9" s="88"/>
      <c r="AI9" s="162"/>
      <c r="AJ9" s="88"/>
      <c r="AK9" s="90"/>
      <c r="AL9" s="90"/>
      <c r="AM9" s="90"/>
      <c r="AN9" s="90"/>
      <c r="AO9" s="90"/>
      <c r="AP9" s="90"/>
      <c r="AQ9" s="90"/>
      <c r="AR9" s="233"/>
      <c r="AS9" s="90"/>
      <c r="AT9" s="90"/>
      <c r="AU9" s="90"/>
      <c r="AV9" s="90"/>
      <c r="AW9" s="90"/>
      <c r="AX9" s="233"/>
      <c r="AY9" s="90"/>
      <c r="AZ9" s="90"/>
      <c r="BA9" s="90"/>
      <c r="BB9" s="90"/>
      <c r="BC9" s="90"/>
      <c r="BD9" s="90"/>
      <c r="BE9" s="90"/>
      <c r="BF9" s="90"/>
      <c r="BG9" s="90"/>
      <c r="BH9" s="90"/>
      <c r="BI9" s="90"/>
      <c r="BJ9" s="90"/>
      <c r="BK9" s="90"/>
      <c r="BL9" s="90"/>
      <c r="BM9" s="90"/>
      <c r="BN9" s="90"/>
      <c r="BO9" s="90"/>
      <c r="BP9" s="90"/>
      <c r="BQ9" s="90"/>
      <c r="BR9" s="244"/>
    </row>
    <row r="10" spans="1:70" ht="18.75" x14ac:dyDescent="0.3">
      <c r="A10" s="9"/>
      <c r="B10" s="20" t="s">
        <v>722</v>
      </c>
      <c r="E10" s="385"/>
      <c r="F10" s="385"/>
      <c r="H10" s="171"/>
      <c r="I10" s="160" t="s">
        <v>232</v>
      </c>
      <c r="J10" s="46"/>
      <c r="K10" s="47"/>
      <c r="L10" s="372"/>
      <c r="N10" s="588" t="s">
        <v>989</v>
      </c>
      <c r="P10" s="171"/>
      <c r="T10" s="87"/>
      <c r="U10" s="88"/>
      <c r="V10" s="88"/>
      <c r="W10" s="88"/>
      <c r="X10" s="88"/>
      <c r="Y10" s="88"/>
      <c r="Z10" s="88"/>
      <c r="AA10" s="88"/>
      <c r="AB10" s="88"/>
      <c r="AC10" s="90"/>
      <c r="AD10" s="88"/>
      <c r="AE10" s="88"/>
      <c r="AF10" s="88"/>
      <c r="AG10" s="88"/>
      <c r="AH10" s="88"/>
      <c r="AI10" s="162"/>
      <c r="AJ10" s="88"/>
      <c r="AK10" s="90"/>
      <c r="AL10" s="90"/>
      <c r="AM10" s="90"/>
      <c r="AN10" s="90"/>
      <c r="AO10" s="90"/>
      <c r="AP10" s="90"/>
      <c r="AQ10" s="90"/>
      <c r="AR10" s="233"/>
      <c r="AS10" s="90"/>
      <c r="AT10" s="90"/>
      <c r="AU10" s="90"/>
      <c r="AV10" s="90"/>
      <c r="AW10" s="90"/>
      <c r="AX10" s="233"/>
      <c r="AY10" s="90"/>
      <c r="AZ10" s="90"/>
      <c r="BA10" s="90"/>
      <c r="BB10" s="90"/>
      <c r="BC10" s="90"/>
      <c r="BD10" s="90"/>
      <c r="BE10" s="90"/>
      <c r="BF10" s="90"/>
      <c r="BG10" s="90"/>
      <c r="BH10" s="90"/>
      <c r="BI10" s="90"/>
      <c r="BJ10" s="90"/>
      <c r="BK10" s="90"/>
      <c r="BL10" s="90"/>
      <c r="BM10" s="90"/>
      <c r="BN10" s="90"/>
      <c r="BO10" s="90"/>
      <c r="BP10" s="90"/>
      <c r="BQ10" s="90"/>
      <c r="BR10" s="244"/>
    </row>
    <row r="11" spans="1:70" ht="18.75" x14ac:dyDescent="0.25">
      <c r="A11" s="386" t="s">
        <v>3</v>
      </c>
      <c r="B11" s="288" t="s">
        <v>463</v>
      </c>
      <c r="C11" s="387" t="s">
        <v>16</v>
      </c>
      <c r="H11" s="171"/>
      <c r="I11" s="268" t="s">
        <v>987</v>
      </c>
      <c r="J11" s="269"/>
      <c r="K11" s="48"/>
      <c r="N11" s="588" t="s">
        <v>990</v>
      </c>
      <c r="P11" s="171"/>
      <c r="T11" s="87"/>
      <c r="U11" s="88"/>
      <c r="V11" s="88"/>
      <c r="W11" s="88"/>
      <c r="X11" s="88"/>
      <c r="Y11" s="88"/>
      <c r="Z11" s="88"/>
      <c r="AA11" s="88"/>
      <c r="AB11" s="88"/>
      <c r="AC11" s="90"/>
      <c r="AD11" s="88"/>
      <c r="AE11" s="88"/>
      <c r="AF11" s="88"/>
      <c r="AG11" s="88"/>
      <c r="AH11" s="88"/>
      <c r="AI11" s="162"/>
      <c r="AJ11" s="88"/>
      <c r="AK11" s="90"/>
      <c r="AL11" s="90"/>
      <c r="AM11" s="90"/>
      <c r="AN11" s="90"/>
      <c r="AO11" s="90"/>
      <c r="AP11" s="90"/>
      <c r="AQ11" s="90"/>
      <c r="AR11" s="233"/>
      <c r="AS11" s="90"/>
      <c r="AT11" s="90"/>
      <c r="AU11" s="90"/>
      <c r="AV11" s="90"/>
      <c r="AW11" s="90"/>
      <c r="AX11" s="233"/>
      <c r="AY11" s="90"/>
      <c r="AZ11" s="90"/>
      <c r="BA11" s="90"/>
      <c r="BB11" s="90"/>
      <c r="BC11" s="90"/>
      <c r="BD11" s="90"/>
      <c r="BE11" s="90"/>
      <c r="BF11" s="90"/>
      <c r="BG11" s="90"/>
      <c r="BH11" s="90"/>
      <c r="BI11" s="90"/>
      <c r="BJ11" s="90"/>
      <c r="BK11" s="90"/>
      <c r="BL11" s="90"/>
      <c r="BM11" s="90"/>
      <c r="BN11" s="90"/>
      <c r="BO11" s="90"/>
      <c r="BP11" s="90"/>
      <c r="BQ11" s="90"/>
      <c r="BR11" s="244"/>
    </row>
    <row r="12" spans="1:70" ht="18.75" x14ac:dyDescent="0.3">
      <c r="A12" s="388" t="s">
        <v>5</v>
      </c>
      <c r="B12" s="1048" t="s">
        <v>362</v>
      </c>
      <c r="C12" s="389" t="s">
        <v>9</v>
      </c>
      <c r="D12" s="390"/>
      <c r="H12" s="171"/>
      <c r="I12" s="270" t="s">
        <v>1660</v>
      </c>
      <c r="J12" s="271"/>
      <c r="K12" s="274"/>
      <c r="M12" s="587"/>
      <c r="N12" s="588" t="s">
        <v>993</v>
      </c>
      <c r="O12" s="587"/>
      <c r="P12" s="171"/>
      <c r="T12" s="87"/>
      <c r="U12" s="88"/>
      <c r="V12" s="88"/>
      <c r="W12" s="88"/>
      <c r="X12" s="88"/>
      <c r="Y12" s="88"/>
      <c r="Z12" s="88"/>
      <c r="AA12" s="88"/>
      <c r="AB12" s="88"/>
      <c r="AC12" s="90"/>
      <c r="AD12" s="88"/>
      <c r="AE12" s="88"/>
      <c r="AF12" s="88"/>
      <c r="AG12" s="88"/>
      <c r="AH12" s="88"/>
      <c r="AI12" s="162"/>
      <c r="AJ12" s="88"/>
      <c r="AK12" s="90"/>
      <c r="AL12" s="90"/>
      <c r="AM12" s="90"/>
      <c r="AN12" s="90"/>
      <c r="AO12" s="90"/>
      <c r="AP12" s="90"/>
      <c r="AQ12" s="90"/>
      <c r="AR12" s="233"/>
      <c r="AS12" s="90"/>
      <c r="AT12" s="90"/>
      <c r="AU12" s="90"/>
      <c r="AV12" s="90"/>
      <c r="AW12" s="90"/>
      <c r="AX12" s="233"/>
      <c r="AY12" s="90"/>
      <c r="AZ12" s="90"/>
      <c r="BA12" s="90"/>
      <c r="BB12" s="90"/>
      <c r="BC12" s="90"/>
      <c r="BD12" s="90"/>
      <c r="BE12" s="90"/>
      <c r="BF12" s="90"/>
      <c r="BG12" s="90"/>
      <c r="BH12" s="90"/>
      <c r="BI12" s="90"/>
      <c r="BJ12" s="90"/>
      <c r="BK12" s="90"/>
      <c r="BL12" s="90"/>
      <c r="BM12" s="90"/>
      <c r="BN12" s="90"/>
      <c r="BO12" s="90"/>
      <c r="BP12" s="90"/>
      <c r="BQ12" s="90"/>
      <c r="BR12" s="244"/>
    </row>
    <row r="13" spans="1:70" ht="18.75" x14ac:dyDescent="0.3">
      <c r="A13" s="388" t="s">
        <v>6</v>
      </c>
      <c r="B13" s="1049" t="s">
        <v>361</v>
      </c>
      <c r="C13" s="389" t="s">
        <v>10</v>
      </c>
      <c r="D13" s="1024"/>
      <c r="E13" s="372"/>
      <c r="F13" s="372"/>
      <c r="G13" s="372"/>
      <c r="H13" s="171"/>
      <c r="I13" s="1076" t="s">
        <v>1689</v>
      </c>
      <c r="J13" s="269"/>
      <c r="K13" s="48">
        <v>-15</v>
      </c>
      <c r="L13" s="66"/>
      <c r="M13" s="41" t="s">
        <v>2031</v>
      </c>
      <c r="N13" s="78" t="s">
        <v>130</v>
      </c>
      <c r="O13" s="41" t="s">
        <v>2032</v>
      </c>
      <c r="P13" s="171"/>
      <c r="Q13" s="372"/>
      <c r="T13" s="87"/>
      <c r="U13" s="88"/>
      <c r="V13" s="88"/>
      <c r="W13" s="88"/>
      <c r="X13" s="88"/>
      <c r="Y13" s="88"/>
      <c r="Z13" s="88"/>
      <c r="AA13" s="88"/>
      <c r="AB13" s="88"/>
      <c r="AC13" s="90"/>
      <c r="AD13" s="88"/>
      <c r="AE13" s="88"/>
      <c r="AF13" s="88"/>
      <c r="AG13" s="88"/>
      <c r="AH13" s="88"/>
      <c r="AI13" s="162"/>
      <c r="AJ13" s="88"/>
      <c r="AK13" s="90"/>
      <c r="AL13" s="90"/>
      <c r="AM13" s="90"/>
      <c r="AN13" s="90"/>
      <c r="AO13" s="90"/>
      <c r="AP13" s="90"/>
      <c r="AQ13" s="90"/>
      <c r="AR13" s="233"/>
      <c r="AS13" s="90"/>
      <c r="AT13" s="90"/>
      <c r="AU13" s="90"/>
      <c r="AV13" s="90"/>
      <c r="AW13" s="90"/>
      <c r="AX13" s="233"/>
      <c r="AY13" s="90"/>
      <c r="AZ13" s="90"/>
      <c r="BA13" s="90"/>
      <c r="BB13" s="90"/>
      <c r="BC13" s="90"/>
      <c r="BD13" s="90"/>
      <c r="BE13" s="90"/>
      <c r="BF13" s="90"/>
      <c r="BG13" s="90"/>
      <c r="BH13" s="90"/>
      <c r="BI13" s="90"/>
      <c r="BJ13" s="90"/>
      <c r="BK13" s="90"/>
      <c r="BL13" s="90"/>
      <c r="BM13" s="90"/>
      <c r="BN13" s="90"/>
      <c r="BO13" s="90"/>
      <c r="BP13" s="90"/>
      <c r="BQ13" s="90"/>
      <c r="BR13" s="244"/>
    </row>
    <row r="14" spans="1:70" ht="18.75" x14ac:dyDescent="0.3">
      <c r="A14" s="388" t="s">
        <v>364</v>
      </c>
      <c r="B14" s="1022"/>
      <c r="C14" s="388" t="s">
        <v>364</v>
      </c>
      <c r="D14" s="1025"/>
      <c r="E14" s="372"/>
      <c r="F14" s="372"/>
      <c r="G14" s="372"/>
      <c r="H14" s="171"/>
      <c r="I14" s="1076" t="s">
        <v>1690</v>
      </c>
      <c r="J14" s="269"/>
      <c r="K14" s="49">
        <v>-15</v>
      </c>
      <c r="L14" s="67"/>
      <c r="M14" s="79" t="s">
        <v>2031</v>
      </c>
      <c r="N14" s="80" t="s">
        <v>2033</v>
      </c>
      <c r="O14" s="42" t="s">
        <v>2034</v>
      </c>
      <c r="P14" s="171"/>
      <c r="Q14" s="372"/>
      <c r="T14" s="87"/>
      <c r="U14" s="88"/>
      <c r="V14" s="88"/>
      <c r="W14" s="88"/>
      <c r="X14" s="88"/>
      <c r="Y14" s="88"/>
      <c r="Z14" s="88"/>
      <c r="AA14" s="88"/>
      <c r="AB14" s="88"/>
      <c r="AC14" s="90"/>
      <c r="AD14" s="88"/>
      <c r="AE14" s="88"/>
      <c r="AF14" s="88"/>
      <c r="AG14" s="88"/>
      <c r="AH14" s="88"/>
      <c r="AI14" s="162"/>
      <c r="AJ14" s="88"/>
      <c r="AK14" s="90"/>
      <c r="AL14" s="90"/>
      <c r="AM14" s="90"/>
      <c r="AN14" s="90"/>
      <c r="AO14" s="90"/>
      <c r="AP14" s="90"/>
      <c r="AQ14" s="90"/>
      <c r="AR14" s="233"/>
      <c r="AS14" s="90"/>
      <c r="AT14" s="90"/>
      <c r="AU14" s="90"/>
      <c r="AV14" s="90"/>
      <c r="AW14" s="90"/>
      <c r="AX14" s="233"/>
      <c r="AY14" s="90"/>
      <c r="AZ14" s="90"/>
      <c r="BA14" s="90"/>
      <c r="BB14" s="90"/>
      <c r="BD14" s="90"/>
      <c r="BE14" s="90"/>
      <c r="BF14" s="90"/>
      <c r="BG14" s="90"/>
      <c r="BH14" s="90"/>
      <c r="BI14" s="90"/>
      <c r="BJ14" s="90"/>
      <c r="BK14" s="90"/>
      <c r="BL14" s="90"/>
      <c r="BM14" s="90"/>
      <c r="BN14" s="90"/>
      <c r="BO14" s="90"/>
      <c r="BP14" s="90"/>
      <c r="BQ14" s="90"/>
      <c r="BR14" s="244"/>
    </row>
    <row r="15" spans="1:70" ht="19.5" thickBot="1" x14ac:dyDescent="0.35">
      <c r="A15" s="388" t="s">
        <v>7</v>
      </c>
      <c r="B15" s="1050" t="s">
        <v>363</v>
      </c>
      <c r="C15" s="389" t="s">
        <v>8</v>
      </c>
      <c r="D15" s="390"/>
      <c r="E15" s="372"/>
      <c r="F15" s="372"/>
      <c r="G15" s="372"/>
      <c r="H15" s="171"/>
      <c r="I15" s="1077" t="s">
        <v>29</v>
      </c>
      <c r="J15" s="273"/>
      <c r="K15" s="50">
        <v>-15</v>
      </c>
      <c r="L15" s="66"/>
      <c r="M15" s="79" t="s">
        <v>2031</v>
      </c>
      <c r="N15" s="80" t="s">
        <v>131</v>
      </c>
      <c r="O15" s="42" t="s">
        <v>2036</v>
      </c>
      <c r="P15" s="171"/>
      <c r="Q15" s="372"/>
      <c r="T15" s="87"/>
      <c r="U15" s="88"/>
      <c r="V15" s="88"/>
      <c r="W15" s="88"/>
      <c r="X15" s="88"/>
      <c r="Y15" s="88"/>
      <c r="Z15" s="88"/>
      <c r="AA15" s="88"/>
      <c r="AB15" s="88"/>
      <c r="AC15" s="90"/>
      <c r="AD15" s="88"/>
      <c r="AE15" s="88"/>
      <c r="AF15" s="88"/>
      <c r="AG15" s="88"/>
      <c r="AH15" s="88"/>
      <c r="AI15" s="162"/>
      <c r="AJ15" s="88"/>
      <c r="AK15" s="90"/>
      <c r="AL15" s="90"/>
      <c r="AM15" s="90"/>
      <c r="AN15" s="90"/>
      <c r="AO15" s="90"/>
      <c r="AP15" s="90"/>
      <c r="AQ15" s="90"/>
      <c r="AR15" s="233"/>
      <c r="AS15" s="90"/>
      <c r="AT15" s="90"/>
      <c r="AU15" s="90"/>
      <c r="AV15" s="90"/>
      <c r="AW15" s="90"/>
      <c r="AX15" s="233"/>
      <c r="AY15" s="90"/>
      <c r="AZ15" s="90"/>
      <c r="BA15" s="90"/>
      <c r="BB15" s="90"/>
      <c r="BD15" s="90"/>
      <c r="BE15" s="90"/>
      <c r="BF15" s="90"/>
      <c r="BG15" s="90"/>
      <c r="BH15" s="90"/>
      <c r="BI15" s="90"/>
      <c r="BJ15" s="90"/>
      <c r="BK15" s="90"/>
      <c r="BL15" s="90"/>
      <c r="BM15" s="90"/>
      <c r="BN15" s="90"/>
      <c r="BO15" s="90"/>
      <c r="BP15" s="90"/>
      <c r="BQ15" s="90"/>
      <c r="BR15" s="244"/>
    </row>
    <row r="16" spans="1:70" ht="19.5" thickBot="1" x14ac:dyDescent="0.35">
      <c r="A16" s="391" t="s">
        <v>723</v>
      </c>
      <c r="B16" s="1051" t="s">
        <v>360</v>
      </c>
      <c r="C16" s="391" t="s">
        <v>724</v>
      </c>
      <c r="D16" s="390"/>
      <c r="E16" s="372"/>
      <c r="F16" s="372"/>
      <c r="G16" s="372"/>
      <c r="H16" s="171"/>
      <c r="I16" s="272" t="s">
        <v>319</v>
      </c>
      <c r="J16" s="273"/>
      <c r="K16" s="196" t="s">
        <v>1653</v>
      </c>
      <c r="L16" s="6" t="s">
        <v>356</v>
      </c>
      <c r="M16" s="79" t="s">
        <v>2031</v>
      </c>
      <c r="N16" s="80" t="s">
        <v>2065</v>
      </c>
      <c r="O16" s="42" t="s">
        <v>2066</v>
      </c>
      <c r="P16" s="171"/>
      <c r="Q16" s="372"/>
      <c r="T16" s="87"/>
      <c r="U16" s="88"/>
      <c r="V16" s="88"/>
      <c r="W16" s="88"/>
      <c r="X16" s="88"/>
      <c r="Y16" s="88"/>
      <c r="Z16" s="88"/>
      <c r="AA16" s="88"/>
      <c r="AB16" s="88"/>
      <c r="AC16" s="90"/>
      <c r="AD16" s="88"/>
      <c r="AE16" s="88"/>
      <c r="AF16" s="88"/>
      <c r="AG16" s="88"/>
      <c r="AH16" s="88"/>
      <c r="AI16" s="162"/>
      <c r="AJ16" s="88"/>
      <c r="AK16" s="90"/>
      <c r="AL16" s="90"/>
      <c r="AM16" s="90"/>
      <c r="AN16" s="90"/>
      <c r="AO16" s="90"/>
      <c r="AP16" s="90"/>
      <c r="AQ16" s="90"/>
      <c r="AR16" s="233"/>
      <c r="AS16" s="90"/>
      <c r="AT16" s="90"/>
      <c r="AU16" s="90"/>
      <c r="AV16" s="90"/>
      <c r="AW16" s="90"/>
      <c r="AX16" s="233"/>
      <c r="AY16" s="90"/>
      <c r="AZ16" s="90"/>
      <c r="BA16" s="90"/>
      <c r="BB16" s="90"/>
      <c r="BD16" s="90"/>
      <c r="BE16" s="90"/>
      <c r="BF16" s="90"/>
      <c r="BG16" s="90"/>
      <c r="BH16" s="90"/>
      <c r="BI16" s="90"/>
      <c r="BJ16" s="90"/>
      <c r="BK16" s="90"/>
      <c r="BL16" s="90"/>
      <c r="BM16" s="90"/>
      <c r="BN16" s="90"/>
      <c r="BO16" s="90"/>
      <c r="BP16" s="90"/>
      <c r="BQ16" s="90"/>
      <c r="BR16" s="244"/>
    </row>
    <row r="17" spans="1:70" ht="19.5" thickBot="1" x14ac:dyDescent="0.35">
      <c r="A17" s="388" t="s">
        <v>725</v>
      </c>
      <c r="B17" s="153"/>
      <c r="C17" s="388" t="s">
        <v>725</v>
      </c>
      <c r="D17" s="392"/>
      <c r="E17" s="372"/>
      <c r="F17" s="372"/>
      <c r="G17" s="372"/>
      <c r="H17" s="171"/>
      <c r="I17" s="272" t="s">
        <v>320</v>
      </c>
      <c r="J17" s="273"/>
      <c r="K17" s="590" t="str">
        <f>IF(Radiology_System_General_Info!L12&lt;&gt;"",Radiology_System_General_Info!L12,"No entry")</f>
        <v>Rzzzz</v>
      </c>
      <c r="L17" s="6" t="s">
        <v>356</v>
      </c>
      <c r="M17" s="79" t="s">
        <v>2031</v>
      </c>
      <c r="N17" s="80" t="s">
        <v>2067</v>
      </c>
      <c r="O17" s="42" t="s">
        <v>2068</v>
      </c>
      <c r="P17" s="171"/>
      <c r="Q17" s="372"/>
      <c r="R17" s="7"/>
      <c r="T17" s="87"/>
      <c r="U17" s="88"/>
      <c r="V17" s="88"/>
      <c r="W17" s="88"/>
      <c r="X17" s="88"/>
      <c r="Y17" s="88"/>
      <c r="Z17" s="88"/>
      <c r="AA17" s="88"/>
      <c r="AB17" s="88"/>
      <c r="AC17" s="90"/>
      <c r="AD17" s="88"/>
      <c r="AE17" s="88"/>
      <c r="AF17" s="88"/>
      <c r="AG17" s="88"/>
      <c r="AH17" s="88"/>
      <c r="AI17" s="162"/>
      <c r="AJ17" s="88"/>
      <c r="AK17" s="90"/>
      <c r="AL17" s="90"/>
      <c r="AM17" s="90"/>
      <c r="AN17" s="90"/>
      <c r="AO17" s="90"/>
      <c r="AP17" s="90"/>
      <c r="AQ17" s="90"/>
      <c r="AR17" s="233"/>
      <c r="AS17" s="90"/>
      <c r="AT17" s="90"/>
      <c r="AU17" s="90"/>
      <c r="AV17" s="90"/>
      <c r="AW17" s="90"/>
      <c r="AX17" s="233"/>
      <c r="AY17" s="90"/>
      <c r="AZ17" s="90"/>
      <c r="BA17" s="90"/>
      <c r="BB17" s="90"/>
      <c r="BD17" s="90"/>
      <c r="BE17" s="90"/>
      <c r="BF17" s="90"/>
      <c r="BG17" s="90"/>
      <c r="BH17" s="90"/>
      <c r="BI17" s="90"/>
      <c r="BJ17" s="90"/>
      <c r="BK17" s="90"/>
      <c r="BL17" s="90"/>
      <c r="BM17" s="90"/>
      <c r="BN17" s="90"/>
      <c r="BO17" s="90"/>
      <c r="BP17" s="90"/>
      <c r="BQ17" s="90"/>
      <c r="BR17" s="244"/>
    </row>
    <row r="18" spans="1:70" ht="19.5" thickBot="1" x14ac:dyDescent="0.35">
      <c r="A18" s="6"/>
      <c r="B18" s="6"/>
      <c r="C18" s="393"/>
      <c r="D18" s="359"/>
      <c r="E18" s="359"/>
      <c r="F18" s="359"/>
      <c r="G18" s="359"/>
      <c r="H18" s="171"/>
      <c r="I18" s="272" t="s">
        <v>867</v>
      </c>
      <c r="J18" s="273"/>
      <c r="K18" s="196" t="s">
        <v>2002</v>
      </c>
      <c r="L18" s="6"/>
      <c r="M18" s="79" t="s">
        <v>2031</v>
      </c>
      <c r="N18" s="80" t="s">
        <v>132</v>
      </c>
      <c r="O18" s="42" t="s">
        <v>2069</v>
      </c>
      <c r="P18" s="171"/>
      <c r="Q18" s="359"/>
      <c r="R18" s="8"/>
      <c r="T18" s="87"/>
      <c r="U18" s="88"/>
      <c r="V18" s="88"/>
      <c r="W18" s="88"/>
      <c r="X18" s="88"/>
      <c r="Y18" s="88"/>
      <c r="Z18" s="88"/>
      <c r="AA18" s="88"/>
      <c r="AB18" s="88"/>
      <c r="AC18" s="90"/>
      <c r="AD18" s="88"/>
      <c r="AE18" s="88"/>
      <c r="AF18" s="88"/>
      <c r="AG18" s="88"/>
      <c r="AH18" s="88"/>
      <c r="AI18" s="162"/>
      <c r="AJ18" s="88"/>
      <c r="AK18" s="90"/>
      <c r="AL18" s="90"/>
      <c r="AM18" s="90"/>
      <c r="AN18" s="90"/>
      <c r="AO18" s="90"/>
      <c r="AP18" s="90"/>
      <c r="AQ18" s="90"/>
      <c r="AR18" s="233"/>
      <c r="AS18" s="90"/>
      <c r="AT18" s="90"/>
      <c r="AU18" s="90"/>
      <c r="AV18" s="90"/>
      <c r="AW18" s="90"/>
      <c r="AX18" s="233"/>
      <c r="AY18" s="90"/>
      <c r="AZ18" s="90"/>
      <c r="BA18" s="90"/>
      <c r="BB18" s="90"/>
      <c r="BD18" s="90"/>
      <c r="BE18" s="90"/>
      <c r="BF18" s="90"/>
      <c r="BG18" s="90"/>
      <c r="BH18" s="90"/>
      <c r="BI18" s="90"/>
      <c r="BJ18" s="90"/>
      <c r="BK18" s="90"/>
      <c r="BL18" s="90"/>
      <c r="BM18" s="90"/>
      <c r="BN18" s="90"/>
      <c r="BO18" s="90"/>
      <c r="BP18" s="90"/>
      <c r="BQ18" s="90"/>
      <c r="BR18" s="244"/>
    </row>
    <row r="19" spans="1:70" ht="19.5" thickBot="1" x14ac:dyDescent="0.3">
      <c r="A19" s="387" t="s">
        <v>4</v>
      </c>
      <c r="C19" s="387" t="s">
        <v>17</v>
      </c>
      <c r="D19" s="372"/>
      <c r="E19" s="372"/>
      <c r="F19" s="372"/>
      <c r="G19" s="372"/>
      <c r="H19" s="171"/>
      <c r="I19" s="272" t="s">
        <v>868</v>
      </c>
      <c r="J19" s="273"/>
      <c r="K19" s="196" t="s">
        <v>997</v>
      </c>
      <c r="L19" s="44">
        <v>-15</v>
      </c>
      <c r="M19" s="79" t="s">
        <v>2031</v>
      </c>
      <c r="N19" s="80" t="s">
        <v>133</v>
      </c>
      <c r="O19" s="42" t="s">
        <v>2082</v>
      </c>
      <c r="P19" s="171"/>
      <c r="Q19" s="372"/>
      <c r="T19" s="87"/>
      <c r="U19" s="88"/>
      <c r="V19" s="88"/>
      <c r="W19" s="88"/>
      <c r="X19" s="88"/>
      <c r="Y19" s="88"/>
      <c r="Z19" s="88"/>
      <c r="AA19" s="88"/>
      <c r="AB19" s="88"/>
      <c r="AC19" s="90"/>
      <c r="AD19" s="88"/>
      <c r="AE19" s="88"/>
      <c r="AF19" s="88"/>
      <c r="AG19" s="88"/>
      <c r="AH19" s="88"/>
      <c r="AI19" s="162"/>
      <c r="AJ19" s="88"/>
      <c r="AK19" s="90"/>
      <c r="AL19" s="90"/>
      <c r="AM19" s="90"/>
      <c r="AN19" s="90"/>
      <c r="AO19" s="90"/>
      <c r="AP19" s="90"/>
      <c r="AQ19" s="90"/>
      <c r="AR19" s="233"/>
      <c r="AS19" s="90"/>
      <c r="AT19" s="90"/>
      <c r="AU19" s="90"/>
      <c r="AV19" s="90"/>
      <c r="AW19" s="90"/>
      <c r="AX19" s="233"/>
      <c r="AY19" s="90"/>
      <c r="AZ19" s="90"/>
      <c r="BA19" s="90"/>
      <c r="BB19" s="90"/>
      <c r="BD19" s="90"/>
      <c r="BE19" s="90"/>
      <c r="BF19" s="90"/>
      <c r="BG19" s="90"/>
      <c r="BH19" s="90"/>
      <c r="BI19" s="90"/>
      <c r="BJ19" s="90"/>
      <c r="BK19" s="90"/>
      <c r="BL19" s="90"/>
      <c r="BM19" s="90"/>
      <c r="BN19" s="90"/>
      <c r="BO19" s="90"/>
      <c r="BP19" s="90"/>
      <c r="BQ19" s="90"/>
      <c r="BR19" s="244"/>
    </row>
    <row r="20" spans="1:70" ht="18.75" x14ac:dyDescent="0.3">
      <c r="A20" s="388" t="s">
        <v>9</v>
      </c>
      <c r="B20" s="394"/>
      <c r="C20" s="389" t="s">
        <v>9</v>
      </c>
      <c r="D20" s="390"/>
      <c r="E20" s="372"/>
      <c r="F20" s="372"/>
      <c r="G20" s="372"/>
      <c r="H20" s="171"/>
      <c r="I20" s="228" t="s">
        <v>1676</v>
      </c>
      <c r="L20" s="44">
        <v>0</v>
      </c>
      <c r="M20" s="79" t="s">
        <v>2031</v>
      </c>
      <c r="N20" s="80" t="s">
        <v>2101</v>
      </c>
      <c r="O20" s="42" t="s">
        <v>2102</v>
      </c>
      <c r="P20" s="171"/>
      <c r="Q20" s="372"/>
      <c r="T20" s="87"/>
      <c r="U20" s="88"/>
      <c r="V20" s="88"/>
      <c r="W20" s="88"/>
      <c r="X20" s="88"/>
      <c r="Y20" s="88"/>
      <c r="Z20" s="88"/>
      <c r="AA20" s="88"/>
      <c r="AB20" s="88"/>
      <c r="AC20" s="90"/>
      <c r="AD20" s="88"/>
      <c r="AE20" s="88"/>
      <c r="AF20" s="88"/>
      <c r="AG20" s="88"/>
      <c r="AH20" s="88"/>
      <c r="AI20" s="162"/>
      <c r="AJ20" s="88"/>
      <c r="AK20" s="90"/>
      <c r="AL20" s="90"/>
      <c r="AM20" s="90"/>
      <c r="AN20" s="90"/>
      <c r="AO20" s="90"/>
      <c r="AP20" s="90"/>
      <c r="AQ20" s="90"/>
      <c r="AR20" s="233"/>
      <c r="AS20" s="90"/>
      <c r="AT20" s="90"/>
      <c r="AU20" s="90"/>
      <c r="AV20" s="90"/>
      <c r="AW20" s="90"/>
      <c r="AX20" s="233"/>
      <c r="AY20" s="90"/>
      <c r="AZ20" s="90"/>
      <c r="BA20" s="90"/>
      <c r="BB20" s="90"/>
      <c r="BD20" s="90"/>
      <c r="BE20" s="90"/>
      <c r="BF20" s="90"/>
      <c r="BG20" s="90"/>
      <c r="BH20" s="90"/>
      <c r="BI20" s="90"/>
      <c r="BJ20" s="90"/>
      <c r="BK20" s="90"/>
      <c r="BL20" s="90"/>
      <c r="BM20" s="90"/>
      <c r="BN20" s="90"/>
      <c r="BO20" s="90"/>
      <c r="BP20" s="90"/>
      <c r="BQ20" s="90"/>
      <c r="BR20" s="244"/>
    </row>
    <row r="21" spans="1:70" ht="18.75" x14ac:dyDescent="0.3">
      <c r="A21" s="388" t="s">
        <v>10</v>
      </c>
      <c r="B21" s="1023"/>
      <c r="C21" s="389" t="s">
        <v>10</v>
      </c>
      <c r="D21" s="1024"/>
      <c r="E21" s="372"/>
      <c r="F21" s="372"/>
      <c r="G21" s="372"/>
      <c r="H21" s="171"/>
      <c r="I21" s="1">
        <v>0</v>
      </c>
      <c r="J21" s="1" t="s">
        <v>353</v>
      </c>
      <c r="K21" s="1566" t="s">
        <v>1677</v>
      </c>
      <c r="L21" s="44">
        <v>1</v>
      </c>
      <c r="M21" s="79" t="s">
        <v>2031</v>
      </c>
      <c r="N21" s="80" t="s">
        <v>134</v>
      </c>
      <c r="O21" s="42" t="s">
        <v>2109</v>
      </c>
      <c r="P21" s="171"/>
      <c r="Q21" s="372"/>
      <c r="T21" s="87"/>
      <c r="U21" s="88"/>
      <c r="V21" s="88"/>
      <c r="W21" s="88"/>
      <c r="X21" s="88"/>
      <c r="Y21" s="88"/>
      <c r="Z21" s="88"/>
      <c r="AA21" s="88"/>
      <c r="AB21" s="88"/>
      <c r="AC21" s="90"/>
      <c r="AD21" s="88"/>
      <c r="AE21" s="88"/>
      <c r="AF21" s="88"/>
      <c r="AG21" s="88"/>
      <c r="AH21" s="88"/>
      <c r="AI21" s="162"/>
      <c r="AJ21" s="88"/>
      <c r="AK21" s="90"/>
      <c r="AL21" s="90"/>
      <c r="AM21" s="90"/>
      <c r="AN21" s="90"/>
      <c r="AO21" s="90"/>
      <c r="AP21" s="90"/>
      <c r="AQ21" s="90"/>
      <c r="AR21" s="233"/>
      <c r="AS21" s="90"/>
      <c r="AT21" s="90"/>
      <c r="AU21" s="90"/>
      <c r="AV21" s="90"/>
      <c r="AW21" s="90"/>
      <c r="AX21" s="233"/>
      <c r="AY21" s="90"/>
      <c r="AZ21" s="90"/>
      <c r="BA21" s="90"/>
      <c r="BB21" s="90"/>
      <c r="BD21" s="90"/>
      <c r="BE21" s="90"/>
      <c r="BF21" s="90"/>
      <c r="BG21" s="90"/>
      <c r="BH21" s="90"/>
      <c r="BI21" s="90"/>
      <c r="BJ21" s="90"/>
      <c r="BK21" s="90"/>
      <c r="BL21" s="90"/>
      <c r="BM21" s="90"/>
      <c r="BN21" s="90"/>
      <c r="BO21" s="90"/>
      <c r="BP21" s="90"/>
      <c r="BQ21" s="90"/>
      <c r="BR21" s="244"/>
    </row>
    <row r="22" spans="1:70" ht="18.75" x14ac:dyDescent="0.3">
      <c r="A22" s="388" t="s">
        <v>364</v>
      </c>
      <c r="B22" s="1022"/>
      <c r="C22" s="388" t="s">
        <v>364</v>
      </c>
      <c r="D22" s="1025"/>
      <c r="E22" s="372"/>
      <c r="F22" s="372"/>
      <c r="G22" s="372"/>
      <c r="H22" s="171"/>
      <c r="I22" s="229">
        <v>1</v>
      </c>
      <c r="J22" s="229" t="s">
        <v>1678</v>
      </c>
      <c r="K22" s="1567"/>
      <c r="L22" s="44">
        <v>2</v>
      </c>
      <c r="M22" s="79" t="s">
        <v>2031</v>
      </c>
      <c r="N22" s="80" t="s">
        <v>135</v>
      </c>
      <c r="O22" s="42" t="s">
        <v>2118</v>
      </c>
      <c r="P22" s="171"/>
      <c r="Q22" s="372"/>
      <c r="T22" s="87"/>
      <c r="U22" s="88"/>
      <c r="V22" s="88"/>
      <c r="W22" s="88"/>
      <c r="X22" s="88"/>
      <c r="Y22" s="88"/>
      <c r="Z22" s="88"/>
      <c r="AA22" s="88"/>
      <c r="AB22" s="88"/>
      <c r="AC22" s="90"/>
      <c r="AD22" s="88"/>
      <c r="AE22" s="88"/>
      <c r="AF22" s="88"/>
      <c r="AG22" s="88"/>
      <c r="AH22" s="88"/>
      <c r="AI22" s="162"/>
      <c r="AJ22" s="88"/>
      <c r="AK22" s="90"/>
      <c r="AL22" s="90"/>
      <c r="AM22" s="90"/>
      <c r="AN22" s="90"/>
      <c r="AO22" s="90"/>
      <c r="AP22" s="90"/>
      <c r="AQ22" s="90"/>
      <c r="AR22" s="233"/>
      <c r="AS22" s="90"/>
      <c r="AT22" s="90"/>
      <c r="AU22" s="90"/>
      <c r="AV22" s="90"/>
      <c r="AW22" s="90"/>
      <c r="AX22" s="233"/>
      <c r="AY22" s="90"/>
      <c r="AZ22" s="90"/>
      <c r="BA22" s="90"/>
      <c r="BB22" s="90"/>
      <c r="BD22" s="90"/>
      <c r="BE22" s="90"/>
      <c r="BF22" s="90"/>
      <c r="BG22" s="90"/>
      <c r="BH22" s="90"/>
      <c r="BI22" s="90"/>
      <c r="BJ22" s="90"/>
      <c r="BK22" s="90"/>
      <c r="BL22" s="90"/>
      <c r="BM22" s="90"/>
      <c r="BN22" s="90"/>
      <c r="BO22" s="90"/>
      <c r="BP22" s="90"/>
      <c r="BQ22" s="90"/>
      <c r="BR22" s="244"/>
    </row>
    <row r="23" spans="1:70" ht="19.5" customHeight="1" x14ac:dyDescent="0.3">
      <c r="A23" s="388" t="s">
        <v>8</v>
      </c>
      <c r="B23" s="394"/>
      <c r="C23" s="389" t="s">
        <v>8</v>
      </c>
      <c r="D23" s="390"/>
      <c r="E23" s="372"/>
      <c r="F23" s="372"/>
      <c r="G23" s="372"/>
      <c r="H23" s="171"/>
      <c r="I23" s="230">
        <v>2</v>
      </c>
      <c r="J23" s="231" t="s">
        <v>1679</v>
      </c>
      <c r="K23" s="1567"/>
      <c r="L23" s="44">
        <v>3</v>
      </c>
      <c r="M23" s="79" t="s">
        <v>2031</v>
      </c>
      <c r="N23" s="80" t="s">
        <v>136</v>
      </c>
      <c r="O23" s="42" t="s">
        <v>2122</v>
      </c>
      <c r="P23" s="171"/>
      <c r="Q23" s="372"/>
      <c r="T23" s="87"/>
      <c r="U23" s="88"/>
      <c r="V23" s="88"/>
      <c r="W23" s="88"/>
      <c r="X23" s="88"/>
      <c r="Y23" s="88"/>
      <c r="Z23" s="88"/>
      <c r="AA23" s="88"/>
      <c r="AB23" s="88"/>
      <c r="AC23" s="90"/>
      <c r="AD23" s="88"/>
      <c r="AE23" s="88"/>
      <c r="AF23" s="88"/>
      <c r="AG23" s="88"/>
      <c r="AH23" s="88"/>
      <c r="AI23" s="162"/>
      <c r="AJ23" s="88"/>
      <c r="AK23" s="90"/>
      <c r="AL23" s="90"/>
      <c r="AM23" s="90"/>
      <c r="AN23" s="90"/>
      <c r="AO23" s="90"/>
      <c r="AP23" s="90"/>
      <c r="AQ23" s="90"/>
      <c r="AR23" s="233"/>
      <c r="AS23" s="90"/>
      <c r="AT23" s="90"/>
      <c r="AU23" s="90"/>
      <c r="AV23" s="90"/>
      <c r="AW23" s="90"/>
      <c r="AX23" s="233"/>
      <c r="AY23" s="90"/>
      <c r="AZ23" s="90"/>
      <c r="BA23" s="90"/>
      <c r="BB23" s="90"/>
      <c r="BC23" s="90"/>
      <c r="BD23" s="90"/>
      <c r="BE23" s="90"/>
      <c r="BF23" s="90"/>
      <c r="BG23" s="90"/>
      <c r="BH23" s="90"/>
      <c r="BI23" s="90"/>
      <c r="BJ23" s="90"/>
      <c r="BK23" s="90"/>
      <c r="BL23" s="90"/>
      <c r="BM23" s="90"/>
      <c r="BN23" s="90"/>
      <c r="BO23" s="90"/>
      <c r="BP23" s="90"/>
      <c r="BQ23" s="90"/>
      <c r="BR23" s="244"/>
    </row>
    <row r="24" spans="1:70" ht="18.75" x14ac:dyDescent="0.3">
      <c r="A24" s="391" t="s">
        <v>724</v>
      </c>
      <c r="B24" s="394"/>
      <c r="C24" s="391" t="s">
        <v>724</v>
      </c>
      <c r="D24" s="390"/>
      <c r="E24" s="199"/>
      <c r="F24" s="199"/>
      <c r="G24" s="199"/>
      <c r="H24" s="171"/>
      <c r="I24" s="230">
        <v>3</v>
      </c>
      <c r="J24" s="231" t="s">
        <v>1680</v>
      </c>
      <c r="K24" s="1567"/>
      <c r="L24" s="44">
        <v>4</v>
      </c>
      <c r="M24" s="79" t="s">
        <v>2031</v>
      </c>
      <c r="N24" s="80" t="s">
        <v>137</v>
      </c>
      <c r="O24" s="42" t="s">
        <v>2129</v>
      </c>
      <c r="P24" s="171"/>
      <c r="T24" s="87"/>
      <c r="U24" s="88"/>
      <c r="V24" s="88"/>
      <c r="W24" s="88"/>
      <c r="X24" s="88"/>
      <c r="Y24" s="88"/>
      <c r="Z24" s="88"/>
      <c r="AA24" s="88"/>
      <c r="AB24" s="88"/>
      <c r="AC24" s="90"/>
      <c r="AD24" s="88"/>
      <c r="AE24" s="88"/>
      <c r="AF24" s="88"/>
      <c r="AG24" s="88"/>
      <c r="AH24" s="88"/>
      <c r="AI24" s="162"/>
      <c r="AJ24" s="88"/>
      <c r="AK24" s="90"/>
      <c r="AL24" s="90"/>
      <c r="AM24" s="90"/>
      <c r="AN24" s="90"/>
      <c r="AO24" s="90"/>
      <c r="AP24" s="90"/>
      <c r="AQ24" s="90"/>
      <c r="AR24" s="233"/>
      <c r="AS24" s="90"/>
      <c r="AT24" s="90"/>
      <c r="AU24" s="90"/>
      <c r="AV24" s="90"/>
      <c r="AW24" s="90"/>
      <c r="AX24" s="233"/>
      <c r="AY24" s="90"/>
      <c r="AZ24" s="90"/>
      <c r="BA24" s="90"/>
      <c r="BB24" s="90"/>
      <c r="BC24" s="90"/>
      <c r="BD24" s="90"/>
      <c r="BE24" s="90"/>
      <c r="BF24" s="90"/>
      <c r="BG24" s="90"/>
      <c r="BH24" s="90"/>
      <c r="BI24" s="90"/>
      <c r="BJ24" s="90"/>
      <c r="BK24" s="90"/>
      <c r="BL24" s="90"/>
      <c r="BM24" s="90"/>
      <c r="BN24" s="90"/>
      <c r="BO24" s="90"/>
      <c r="BP24" s="90"/>
      <c r="BQ24" s="90"/>
      <c r="BR24" s="244"/>
    </row>
    <row r="25" spans="1:70" ht="18.75" x14ac:dyDescent="0.3">
      <c r="A25" s="388" t="s">
        <v>725</v>
      </c>
      <c r="B25" s="153"/>
      <c r="C25" s="388" t="s">
        <v>725</v>
      </c>
      <c r="D25" s="392"/>
      <c r="E25" s="8"/>
      <c r="F25" s="8"/>
      <c r="G25" s="8"/>
      <c r="H25" s="171"/>
      <c r="I25" s="230">
        <v>4</v>
      </c>
      <c r="J25" s="231" t="s">
        <v>1681</v>
      </c>
      <c r="K25" s="1567"/>
      <c r="L25" s="44">
        <v>5</v>
      </c>
      <c r="M25" s="79" t="s">
        <v>2031</v>
      </c>
      <c r="N25" s="80" t="s">
        <v>2130</v>
      </c>
      <c r="O25" s="42" t="s">
        <v>2131</v>
      </c>
      <c r="P25" s="171"/>
      <c r="T25" s="87"/>
      <c r="U25" s="88"/>
      <c r="V25" s="88"/>
      <c r="W25" s="88"/>
      <c r="X25" s="88"/>
      <c r="Y25" s="88"/>
      <c r="Z25" s="88"/>
      <c r="AA25" s="88"/>
      <c r="AB25" s="88"/>
      <c r="AC25" s="90"/>
      <c r="AD25" s="88"/>
      <c r="AE25" s="88"/>
      <c r="AF25" s="88"/>
      <c r="AG25" s="88"/>
      <c r="AH25" s="88"/>
      <c r="AI25" s="162"/>
      <c r="AJ25" s="88"/>
      <c r="AK25" s="90"/>
      <c r="AL25" s="90"/>
      <c r="AM25" s="90"/>
      <c r="AN25" s="90"/>
      <c r="AO25" s="90"/>
      <c r="AP25" s="90"/>
      <c r="AQ25" s="90"/>
      <c r="AR25" s="233"/>
      <c r="AS25" s="90"/>
      <c r="AT25" s="90"/>
      <c r="AU25" s="90"/>
      <c r="AV25" s="90"/>
      <c r="AW25" s="90"/>
      <c r="AX25" s="233"/>
      <c r="AY25" s="90"/>
      <c r="AZ25" s="90"/>
      <c r="BA25" s="90"/>
      <c r="BB25" s="90"/>
      <c r="BC25" s="90"/>
      <c r="BD25" s="90"/>
      <c r="BE25" s="90"/>
      <c r="BF25" s="90"/>
      <c r="BG25" s="90"/>
      <c r="BH25" s="90"/>
      <c r="BI25" s="90"/>
      <c r="BJ25" s="90"/>
      <c r="BK25" s="90"/>
      <c r="BL25" s="90"/>
      <c r="BM25" s="90"/>
      <c r="BN25" s="90"/>
      <c r="BO25" s="90"/>
      <c r="BP25" s="90"/>
      <c r="BQ25" s="90"/>
      <c r="BR25" s="244"/>
    </row>
    <row r="26" spans="1:70" ht="23.25" x14ac:dyDescent="0.25">
      <c r="B26" s="53" t="s">
        <v>726</v>
      </c>
      <c r="C26" s="199"/>
      <c r="D26" s="199"/>
      <c r="H26" s="171"/>
      <c r="I26" s="232">
        <v>5</v>
      </c>
      <c r="J26" s="232" t="s">
        <v>1682</v>
      </c>
      <c r="K26" s="1567"/>
      <c r="L26" s="44">
        <v>6</v>
      </c>
      <c r="M26" s="79" t="s">
        <v>2031</v>
      </c>
      <c r="N26" s="80" t="s">
        <v>138</v>
      </c>
      <c r="O26" s="42" t="s">
        <v>2135</v>
      </c>
      <c r="P26" s="171"/>
      <c r="T26" s="87"/>
      <c r="U26" s="88"/>
      <c r="V26" s="88"/>
      <c r="W26" s="88"/>
      <c r="X26" s="88"/>
      <c r="Y26" s="88"/>
      <c r="Z26" s="88"/>
      <c r="AA26" s="88"/>
      <c r="AB26" s="88"/>
      <c r="AC26" s="90"/>
      <c r="AD26" s="88"/>
      <c r="AE26" s="88"/>
      <c r="AF26" s="88"/>
      <c r="AG26" s="88"/>
      <c r="AH26" s="88"/>
      <c r="AI26" s="162"/>
      <c r="AJ26" s="88"/>
      <c r="AK26" s="90"/>
      <c r="AL26" s="90"/>
      <c r="AM26" s="90"/>
      <c r="AN26" s="90"/>
      <c r="AO26" s="90"/>
      <c r="AP26" s="90"/>
      <c r="AQ26" s="90"/>
      <c r="AR26" s="233"/>
      <c r="AS26" s="90"/>
      <c r="AT26" s="90"/>
      <c r="AU26" s="90"/>
      <c r="AV26" s="90"/>
      <c r="AW26" s="90"/>
      <c r="AX26" s="233"/>
      <c r="AY26" s="90"/>
      <c r="AZ26" s="90"/>
      <c r="BA26" s="90"/>
      <c r="BB26" s="90"/>
      <c r="BC26" s="90"/>
      <c r="BD26" s="90"/>
      <c r="BE26" s="90"/>
      <c r="BF26" s="90"/>
      <c r="BG26" s="90"/>
      <c r="BH26" s="90"/>
      <c r="BI26" s="90"/>
      <c r="BJ26" s="90"/>
      <c r="BK26" s="90"/>
      <c r="BL26" s="90"/>
      <c r="BM26" s="90"/>
      <c r="BN26" s="90"/>
      <c r="BO26" s="90"/>
      <c r="BP26" s="90"/>
      <c r="BQ26" s="90"/>
      <c r="BR26" s="244"/>
    </row>
    <row r="27" spans="1:70" ht="16.5" thickBot="1" x14ac:dyDescent="0.3">
      <c r="A27" s="8"/>
      <c r="E27" s="199"/>
      <c r="F27" s="199"/>
      <c r="G27" s="199"/>
      <c r="H27" s="171"/>
      <c r="I27" s="230">
        <v>6</v>
      </c>
      <c r="J27" s="231" t="s">
        <v>1683</v>
      </c>
      <c r="K27" s="1567"/>
      <c r="L27" s="44">
        <v>12</v>
      </c>
      <c r="M27" s="79" t="s">
        <v>2031</v>
      </c>
      <c r="N27" s="80" t="s">
        <v>139</v>
      </c>
      <c r="O27" s="42" t="s">
        <v>2145</v>
      </c>
      <c r="P27" s="171"/>
      <c r="T27" s="87"/>
      <c r="U27" s="88"/>
      <c r="V27" s="88"/>
      <c r="W27" s="88"/>
      <c r="X27" s="88"/>
      <c r="Y27" s="88"/>
      <c r="Z27" s="88"/>
      <c r="AA27" s="88"/>
      <c r="AB27" s="88"/>
      <c r="AC27" s="90"/>
      <c r="AD27" s="88"/>
      <c r="AE27" s="88"/>
      <c r="AF27" s="88"/>
      <c r="AG27" s="88"/>
      <c r="AH27" s="88"/>
      <c r="AI27" s="162"/>
      <c r="AJ27" s="88"/>
      <c r="AK27" s="90"/>
      <c r="AL27" s="90"/>
      <c r="AM27" s="90"/>
      <c r="AN27" s="90"/>
      <c r="AO27" s="90"/>
      <c r="AP27" s="90"/>
      <c r="AQ27" s="90"/>
      <c r="AR27" s="233"/>
      <c r="AS27" s="90"/>
      <c r="AT27" s="90"/>
      <c r="AU27" s="90"/>
      <c r="AV27" s="90"/>
      <c r="AW27" s="90"/>
      <c r="AX27" s="233"/>
      <c r="AY27" s="90"/>
      <c r="AZ27" s="90"/>
      <c r="BA27" s="90"/>
      <c r="BB27" s="90"/>
      <c r="BC27" s="90"/>
      <c r="BD27" s="90"/>
      <c r="BE27" s="90"/>
      <c r="BF27" s="90"/>
      <c r="BG27" s="90"/>
      <c r="BH27" s="90"/>
      <c r="BI27" s="90"/>
      <c r="BJ27" s="90"/>
      <c r="BK27" s="90"/>
      <c r="BL27" s="90"/>
      <c r="BM27" s="90"/>
      <c r="BN27" s="90"/>
      <c r="BO27" s="90"/>
      <c r="BP27" s="90"/>
      <c r="BQ27" s="90"/>
      <c r="BR27" s="244"/>
    </row>
    <row r="28" spans="1:70" ht="18.75" x14ac:dyDescent="0.25">
      <c r="A28" s="356"/>
      <c r="B28" s="1061" t="s">
        <v>655</v>
      </c>
      <c r="C28" s="1062" t="s">
        <v>326</v>
      </c>
      <c r="D28" s="1063"/>
      <c r="E28" s="395"/>
      <c r="F28" s="215"/>
      <c r="G28" s="216"/>
      <c r="H28" s="171"/>
      <c r="I28" s="175"/>
      <c r="J28" s="302" t="s">
        <v>468</v>
      </c>
      <c r="K28" s="171"/>
      <c r="L28" s="44">
        <v>13</v>
      </c>
      <c r="M28" s="79" t="s">
        <v>2031</v>
      </c>
      <c r="N28" s="80" t="s">
        <v>140</v>
      </c>
      <c r="O28" s="42" t="s">
        <v>2146</v>
      </c>
      <c r="P28" s="171"/>
      <c r="Q28" s="372"/>
      <c r="R28" s="372"/>
      <c r="S28" s="372"/>
      <c r="T28" s="87"/>
      <c r="U28" s="88"/>
      <c r="V28" s="88"/>
      <c r="W28" s="88"/>
      <c r="X28" s="88"/>
      <c r="Y28" s="88"/>
      <c r="Z28" s="88"/>
      <c r="AA28" s="88"/>
      <c r="AB28" s="88"/>
      <c r="AC28" s="90"/>
      <c r="AD28" s="88"/>
      <c r="AE28" s="88"/>
      <c r="AF28" s="88"/>
      <c r="AG28" s="88"/>
      <c r="AH28" s="88"/>
      <c r="AI28" s="162"/>
      <c r="AJ28" s="88"/>
      <c r="AK28" s="90"/>
      <c r="AL28" s="90"/>
      <c r="AM28" s="90"/>
      <c r="AN28" s="90"/>
      <c r="AO28" s="90"/>
      <c r="AP28" s="90"/>
      <c r="AQ28" s="90"/>
      <c r="AR28" s="233"/>
      <c r="AS28" s="90"/>
      <c r="AT28" s="90"/>
      <c r="AU28" s="90"/>
      <c r="AV28" s="90"/>
      <c r="AW28" s="90"/>
      <c r="AX28" s="233"/>
      <c r="AY28" s="90"/>
      <c r="AZ28" s="90"/>
      <c r="BA28" s="90"/>
      <c r="BB28" s="90"/>
      <c r="BC28" s="90"/>
      <c r="BD28" s="90"/>
      <c r="BE28" s="90"/>
      <c r="BF28" s="90"/>
      <c r="BG28" s="90"/>
      <c r="BH28" s="90"/>
      <c r="BI28" s="90"/>
      <c r="BJ28" s="90"/>
      <c r="BK28" s="90"/>
      <c r="BL28" s="90"/>
      <c r="BM28" s="90"/>
      <c r="BN28" s="90"/>
      <c r="BO28" s="90"/>
      <c r="BP28" s="90"/>
      <c r="BQ28" s="90"/>
      <c r="BR28" s="244"/>
    </row>
    <row r="29" spans="1:70" ht="18.75" x14ac:dyDescent="0.25">
      <c r="A29" s="356"/>
      <c r="B29" s="1576" t="s">
        <v>1727</v>
      </c>
      <c r="C29" s="1577"/>
      <c r="D29" s="1060"/>
      <c r="E29" s="188"/>
      <c r="F29" s="359"/>
      <c r="G29" s="359"/>
      <c r="H29" s="171"/>
      <c r="I29" s="175"/>
      <c r="J29" s="303" t="s">
        <v>438</v>
      </c>
      <c r="K29" s="171"/>
      <c r="L29" s="44">
        <v>14</v>
      </c>
      <c r="M29" s="79" t="s">
        <v>2031</v>
      </c>
      <c r="N29" s="80" t="s">
        <v>141</v>
      </c>
      <c r="O29" s="42" t="s">
        <v>2157</v>
      </c>
      <c r="P29" s="171"/>
      <c r="Q29" s="372"/>
      <c r="R29" s="372"/>
      <c r="S29" s="372"/>
      <c r="T29" s="87"/>
      <c r="U29" s="88"/>
      <c r="V29" s="88"/>
      <c r="W29" s="88"/>
      <c r="X29" s="88"/>
      <c r="Y29" s="88"/>
      <c r="Z29" s="88"/>
      <c r="AA29" s="88"/>
      <c r="AB29" s="88"/>
      <c r="AC29" s="90"/>
      <c r="AD29" s="88"/>
      <c r="AE29" s="88"/>
      <c r="AF29" s="88"/>
      <c r="AG29" s="88"/>
      <c r="AH29" s="88"/>
      <c r="AI29" s="162"/>
      <c r="AJ29" s="88"/>
      <c r="AK29" s="90"/>
      <c r="AL29" s="90"/>
      <c r="AM29" s="90"/>
      <c r="AN29" s="90"/>
      <c r="AO29" s="90"/>
      <c r="AP29" s="90"/>
      <c r="AQ29" s="90"/>
      <c r="AR29" s="233"/>
      <c r="AS29" s="90"/>
      <c r="AT29" s="90"/>
      <c r="AU29" s="90"/>
      <c r="AV29" s="90"/>
      <c r="AW29" s="90"/>
      <c r="AX29" s="233"/>
      <c r="AY29" s="90"/>
      <c r="AZ29" s="90"/>
      <c r="BA29" s="90"/>
      <c r="BB29" s="90"/>
      <c r="BC29" s="90"/>
      <c r="BD29" s="90"/>
      <c r="BE29" s="90"/>
      <c r="BF29" s="90"/>
      <c r="BG29" s="90"/>
      <c r="BH29" s="90"/>
      <c r="BI29" s="90"/>
      <c r="BJ29" s="90"/>
      <c r="BK29" s="90"/>
      <c r="BL29" s="90"/>
      <c r="BM29" s="90"/>
      <c r="BN29" s="90"/>
      <c r="BO29" s="90"/>
      <c r="BP29" s="90"/>
      <c r="BQ29" s="90"/>
      <c r="BR29" s="244"/>
    </row>
    <row r="30" spans="1:70" ht="18.75" customHeight="1" x14ac:dyDescent="0.25">
      <c r="A30" s="367"/>
      <c r="B30" s="72" t="s">
        <v>479</v>
      </c>
      <c r="C30" s="1065"/>
      <c r="D30" s="1066"/>
      <c r="E30" s="372"/>
      <c r="F30" s="372"/>
      <c r="G30" s="372"/>
      <c r="H30" s="171"/>
      <c r="I30" s="175"/>
      <c r="J30" s="303" t="s">
        <v>439</v>
      </c>
      <c r="K30" s="171"/>
      <c r="L30" s="44">
        <v>15</v>
      </c>
      <c r="M30" s="79" t="s">
        <v>2031</v>
      </c>
      <c r="N30" s="80" t="s">
        <v>2164</v>
      </c>
      <c r="O30" s="42" t="s">
        <v>2165</v>
      </c>
      <c r="P30" s="171"/>
      <c r="Q30" s="372"/>
      <c r="R30" s="372"/>
      <c r="S30" s="372"/>
      <c r="T30" s="87"/>
      <c r="U30" s="88"/>
      <c r="V30" s="88"/>
      <c r="W30" s="88"/>
      <c r="X30" s="88"/>
      <c r="Y30" s="88"/>
      <c r="Z30" s="88"/>
      <c r="AA30" s="88"/>
      <c r="AB30" s="88"/>
      <c r="AC30" s="90"/>
      <c r="AD30" s="88"/>
      <c r="AE30" s="88"/>
      <c r="AF30" s="88"/>
      <c r="AG30" s="88"/>
      <c r="AH30" s="88"/>
      <c r="AI30" s="162"/>
      <c r="AJ30" s="88"/>
      <c r="AK30" s="90"/>
      <c r="AL30" s="90"/>
      <c r="AM30" s="90"/>
      <c r="AN30" s="90"/>
      <c r="AO30" s="90"/>
      <c r="AP30" s="90"/>
      <c r="AQ30" s="90"/>
      <c r="AR30" s="233"/>
      <c r="AS30" s="90"/>
      <c r="AT30" s="90"/>
      <c r="AU30" s="90"/>
      <c r="AV30" s="90"/>
      <c r="AW30" s="90"/>
      <c r="AX30" s="233"/>
      <c r="AY30" s="90"/>
      <c r="AZ30" s="90"/>
      <c r="BA30" s="90"/>
      <c r="BB30" s="90"/>
      <c r="BC30" s="90"/>
      <c r="BD30" s="90"/>
      <c r="BE30" s="90"/>
      <c r="BF30" s="90"/>
      <c r="BG30" s="90"/>
      <c r="BH30" s="90"/>
      <c r="BI30" s="90"/>
      <c r="BJ30" s="90"/>
      <c r="BK30" s="90"/>
      <c r="BL30" s="90"/>
      <c r="BM30" s="90"/>
      <c r="BN30" s="90"/>
      <c r="BO30" s="90"/>
      <c r="BP30" s="90"/>
      <c r="BQ30" s="90"/>
      <c r="BR30" s="244"/>
    </row>
    <row r="31" spans="1:70" ht="18.75" customHeight="1" x14ac:dyDescent="0.25">
      <c r="A31" s="356"/>
      <c r="B31" s="1578" t="s">
        <v>727</v>
      </c>
      <c r="C31" s="1579"/>
      <c r="D31" s="1064"/>
      <c r="E31" s="188"/>
      <c r="F31" s="359"/>
      <c r="G31" s="359"/>
      <c r="H31" s="171"/>
      <c r="I31" s="175"/>
      <c r="J31" s="303" t="s">
        <v>440</v>
      </c>
      <c r="K31" s="171"/>
      <c r="L31" s="44">
        <v>16</v>
      </c>
      <c r="M31" s="79" t="s">
        <v>2031</v>
      </c>
      <c r="N31" s="80" t="s">
        <v>142</v>
      </c>
      <c r="O31" s="42" t="s">
        <v>2166</v>
      </c>
      <c r="P31" s="171"/>
      <c r="Q31" s="372"/>
      <c r="R31" s="372"/>
      <c r="S31" s="372"/>
      <c r="T31" s="87"/>
      <c r="U31" s="88"/>
      <c r="V31" s="88"/>
      <c r="W31" s="88"/>
      <c r="X31" s="88"/>
      <c r="Y31" s="88"/>
      <c r="Z31" s="88"/>
      <c r="AA31" s="88"/>
      <c r="AB31" s="88"/>
      <c r="AC31" s="90"/>
      <c r="AD31" s="88"/>
      <c r="AE31" s="88"/>
      <c r="AF31" s="88"/>
      <c r="AG31" s="88"/>
      <c r="AH31" s="88"/>
      <c r="AI31" s="162"/>
      <c r="AJ31" s="88"/>
      <c r="AK31" s="90"/>
      <c r="AL31" s="90"/>
      <c r="AM31" s="90"/>
      <c r="AN31" s="90"/>
      <c r="AO31" s="90"/>
      <c r="AP31" s="90"/>
      <c r="AQ31" s="90"/>
      <c r="AR31" s="233"/>
      <c r="AS31" s="90"/>
      <c r="AT31" s="90"/>
      <c r="AU31" s="90"/>
      <c r="AV31" s="90"/>
      <c r="AW31" s="90"/>
      <c r="AX31" s="233"/>
      <c r="AY31" s="90"/>
      <c r="AZ31" s="90"/>
      <c r="BA31" s="90"/>
      <c r="BB31" s="90"/>
      <c r="BC31" s="90"/>
      <c r="BD31" s="90"/>
      <c r="BE31" s="90"/>
      <c r="BF31" s="90"/>
      <c r="BG31" s="90"/>
      <c r="BH31" s="90"/>
      <c r="BI31" s="90"/>
      <c r="BJ31" s="90"/>
      <c r="BK31" s="90"/>
      <c r="BL31" s="90"/>
      <c r="BM31" s="90"/>
      <c r="BN31" s="90"/>
      <c r="BO31" s="90"/>
      <c r="BP31" s="90"/>
      <c r="BQ31" s="90"/>
      <c r="BR31" s="244"/>
    </row>
    <row r="32" spans="1:70" ht="15.75" customHeight="1" x14ac:dyDescent="0.25">
      <c r="A32" s="356"/>
      <c r="B32" s="1580" t="s">
        <v>369</v>
      </c>
      <c r="C32" s="1581"/>
      <c r="D32" s="122"/>
      <c r="E32" s="372"/>
      <c r="F32" s="359"/>
      <c r="G32" s="359"/>
      <c r="H32" s="171"/>
      <c r="I32" s="175"/>
      <c r="J32" s="303" t="s">
        <v>441</v>
      </c>
      <c r="K32" s="171"/>
      <c r="L32" s="44">
        <v>23</v>
      </c>
      <c r="M32" s="79" t="s">
        <v>2031</v>
      </c>
      <c r="N32" s="80" t="s">
        <v>143</v>
      </c>
      <c r="O32" s="42" t="s">
        <v>2182</v>
      </c>
      <c r="P32" s="171"/>
      <c r="Q32" s="372"/>
      <c r="R32" s="372"/>
      <c r="S32" s="372"/>
      <c r="T32" s="87"/>
      <c r="U32" s="88"/>
      <c r="V32" s="88"/>
      <c r="W32" s="88"/>
      <c r="X32" s="88"/>
      <c r="Y32" s="88"/>
      <c r="Z32" s="88"/>
      <c r="AA32" s="88"/>
      <c r="AB32" s="88"/>
      <c r="AC32" s="90"/>
      <c r="AD32" s="88"/>
      <c r="AE32" s="88"/>
      <c r="AF32" s="88"/>
      <c r="AG32" s="88"/>
      <c r="AH32" s="88"/>
      <c r="AI32" s="162"/>
      <c r="AJ32" s="88"/>
      <c r="AK32" s="90"/>
      <c r="AL32" s="90"/>
      <c r="AM32" s="90"/>
      <c r="AN32" s="90"/>
      <c r="AO32" s="90"/>
      <c r="AP32" s="90"/>
      <c r="AQ32" s="90"/>
      <c r="AR32" s="233"/>
      <c r="AS32" s="90"/>
      <c r="AT32" s="90"/>
      <c r="AU32" s="90"/>
      <c r="AV32" s="90"/>
      <c r="AW32" s="90"/>
      <c r="AX32" s="233"/>
      <c r="AY32" s="90"/>
      <c r="AZ32" s="90"/>
      <c r="BA32" s="90"/>
      <c r="BB32" s="90"/>
      <c r="BC32" s="90"/>
      <c r="BD32" s="90"/>
      <c r="BE32" s="90"/>
      <c r="BF32" s="90"/>
      <c r="BG32" s="90"/>
      <c r="BH32" s="90"/>
      <c r="BI32" s="90"/>
      <c r="BJ32" s="90"/>
      <c r="BK32" s="90"/>
      <c r="BL32" s="90"/>
      <c r="BM32" s="90"/>
      <c r="BN32" s="90"/>
      <c r="BO32" s="90"/>
      <c r="BP32" s="90"/>
      <c r="BQ32" s="90"/>
      <c r="BR32" s="244"/>
    </row>
    <row r="33" spans="1:70" ht="18.75" x14ac:dyDescent="0.25">
      <c r="A33" s="356"/>
      <c r="B33" s="1582" t="s">
        <v>658</v>
      </c>
      <c r="C33" s="1583"/>
      <c r="D33" s="27"/>
      <c r="E33" s="188"/>
      <c r="F33" s="359"/>
      <c r="G33" s="200"/>
      <c r="H33" s="171"/>
      <c r="I33" s="175"/>
      <c r="J33" s="789" t="s">
        <v>1258</v>
      </c>
      <c r="K33" s="171"/>
      <c r="L33" s="44">
        <v>24</v>
      </c>
      <c r="M33" s="79" t="s">
        <v>2031</v>
      </c>
      <c r="N33" s="80" t="s">
        <v>2192</v>
      </c>
      <c r="O33" s="42" t="s">
        <v>2193</v>
      </c>
      <c r="P33" s="171"/>
      <c r="Q33" s="372"/>
      <c r="R33" s="372"/>
      <c r="S33" s="372"/>
      <c r="T33" s="87"/>
      <c r="U33" s="88"/>
      <c r="V33" s="88"/>
      <c r="W33" s="88"/>
      <c r="X33" s="88"/>
      <c r="Y33" s="88"/>
      <c r="Z33" s="88"/>
      <c r="AA33" s="88"/>
      <c r="AB33" s="88"/>
      <c r="AC33" s="90"/>
      <c r="AD33" s="88"/>
      <c r="AE33" s="88"/>
      <c r="AF33" s="88"/>
      <c r="AG33" s="88"/>
      <c r="AH33" s="88"/>
      <c r="AI33" s="162"/>
      <c r="AJ33" s="88"/>
      <c r="AK33" s="90"/>
      <c r="AL33" s="90"/>
      <c r="AM33" s="90"/>
      <c r="AN33" s="90"/>
      <c r="AO33" s="90"/>
      <c r="AP33" s="90"/>
      <c r="AQ33" s="90"/>
      <c r="AR33" s="233"/>
      <c r="AS33" s="90"/>
      <c r="AT33" s="90"/>
      <c r="AU33" s="90"/>
      <c r="AV33" s="90"/>
      <c r="AW33" s="90"/>
      <c r="AX33" s="233"/>
      <c r="AY33" s="90"/>
      <c r="AZ33" s="90"/>
      <c r="BA33" s="90"/>
      <c r="BB33" s="90"/>
      <c r="BC33" s="90"/>
      <c r="BD33" s="90"/>
      <c r="BE33" s="90"/>
      <c r="BF33" s="90"/>
      <c r="BG33" s="90"/>
      <c r="BH33" s="90"/>
      <c r="BI33" s="90"/>
      <c r="BJ33" s="90"/>
      <c r="BK33" s="90"/>
      <c r="BL33" s="90"/>
      <c r="BM33" s="90"/>
      <c r="BN33" s="90"/>
      <c r="BO33" s="90"/>
      <c r="BP33" s="90"/>
      <c r="BQ33" s="90"/>
      <c r="BR33" s="244"/>
    </row>
    <row r="34" spans="1:70" ht="18.75" x14ac:dyDescent="0.25">
      <c r="A34" s="356"/>
      <c r="B34" s="1589" t="s">
        <v>657</v>
      </c>
      <c r="C34" s="1590"/>
      <c r="D34" s="84"/>
      <c r="E34" s="359"/>
      <c r="F34" s="359"/>
      <c r="G34" s="359"/>
      <c r="H34" s="171"/>
      <c r="I34" s="175"/>
      <c r="J34" s="303" t="s">
        <v>1684</v>
      </c>
      <c r="K34" s="171"/>
      <c r="L34" s="44">
        <v>25</v>
      </c>
      <c r="M34" s="79" t="s">
        <v>2031</v>
      </c>
      <c r="N34" s="80" t="s">
        <v>144</v>
      </c>
      <c r="O34" s="42" t="s">
        <v>2194</v>
      </c>
      <c r="P34" s="171"/>
      <c r="Q34" s="372"/>
      <c r="R34" s="372"/>
      <c r="S34" s="372"/>
      <c r="T34" s="87"/>
      <c r="U34" s="88"/>
      <c r="V34" s="88"/>
      <c r="W34" s="88"/>
      <c r="X34" s="88"/>
      <c r="Y34" s="88"/>
      <c r="Z34" s="88"/>
      <c r="AA34" s="88"/>
      <c r="AB34" s="88"/>
      <c r="AC34" s="90"/>
      <c r="AD34" s="88"/>
      <c r="AE34" s="88"/>
      <c r="AF34" s="88"/>
      <c r="AG34" s="88"/>
      <c r="AH34" s="88"/>
      <c r="AI34" s="162"/>
      <c r="AJ34" s="88"/>
      <c r="AK34" s="90"/>
      <c r="AL34" s="90"/>
      <c r="AM34" s="90"/>
      <c r="AN34" s="90"/>
      <c r="AO34" s="90"/>
      <c r="AP34" s="90"/>
      <c r="AQ34" s="90"/>
      <c r="AR34" s="233"/>
      <c r="AS34" s="90"/>
      <c r="AT34" s="90"/>
      <c r="AU34" s="90"/>
      <c r="AV34" s="90"/>
      <c r="AW34" s="90"/>
      <c r="AX34" s="233"/>
      <c r="AY34" s="90"/>
      <c r="AZ34" s="90"/>
      <c r="BA34" s="90"/>
      <c r="BB34" s="90"/>
      <c r="BC34" s="90"/>
      <c r="BD34" s="90"/>
      <c r="BE34" s="90"/>
      <c r="BF34" s="90"/>
      <c r="BG34" s="90"/>
      <c r="BH34" s="90"/>
      <c r="BI34" s="90"/>
      <c r="BJ34" s="90"/>
      <c r="BK34" s="90"/>
      <c r="BL34" s="90"/>
      <c r="BM34" s="90"/>
      <c r="BN34" s="90"/>
      <c r="BO34" s="90"/>
      <c r="BP34" s="90"/>
      <c r="BQ34" s="90"/>
      <c r="BR34" s="244"/>
    </row>
    <row r="35" spans="1:70" ht="19.5" thickBot="1" x14ac:dyDescent="0.35">
      <c r="A35" s="356"/>
      <c r="B35" s="1591" t="s">
        <v>385</v>
      </c>
      <c r="C35" s="1592"/>
      <c r="D35" s="83"/>
      <c r="E35" s="359"/>
      <c r="F35" s="359"/>
      <c r="G35" s="359"/>
      <c r="H35" s="171"/>
      <c r="I35" s="175"/>
      <c r="J35" s="303" t="s">
        <v>1685</v>
      </c>
      <c r="K35" s="171"/>
      <c r="L35" s="44">
        <v>26</v>
      </c>
      <c r="M35" s="79" t="s">
        <v>2031</v>
      </c>
      <c r="N35" s="80" t="s">
        <v>2216</v>
      </c>
      <c r="O35" s="42" t="s">
        <v>2217</v>
      </c>
      <c r="P35" s="171"/>
      <c r="Q35" s="372"/>
      <c r="R35" s="372"/>
      <c r="S35" s="372"/>
      <c r="T35" s="87"/>
      <c r="U35" s="88"/>
      <c r="V35" s="88"/>
      <c r="W35" s="88"/>
      <c r="X35" s="88"/>
      <c r="Y35" s="88"/>
      <c r="Z35" s="88"/>
      <c r="AA35" s="88"/>
      <c r="AB35" s="88"/>
      <c r="AC35" s="90"/>
      <c r="AD35" s="88"/>
      <c r="AE35" s="88"/>
      <c r="AF35" s="88"/>
      <c r="AG35" s="88"/>
      <c r="AH35" s="88"/>
      <c r="AI35" s="162"/>
      <c r="AJ35" s="88"/>
      <c r="AK35" s="90"/>
      <c r="AL35" s="90"/>
      <c r="AM35" s="90"/>
      <c r="AN35" s="90"/>
      <c r="AO35" s="90"/>
      <c r="AP35" s="90"/>
      <c r="AQ35" s="90"/>
      <c r="AR35" s="233"/>
      <c r="AS35" s="90"/>
      <c r="AT35" s="90"/>
      <c r="AU35" s="90"/>
      <c r="AV35" s="90"/>
      <c r="AW35" s="90"/>
      <c r="AX35" s="233"/>
      <c r="AY35" s="90"/>
      <c r="AZ35" s="90"/>
      <c r="BA35" s="90"/>
      <c r="BB35" s="90"/>
      <c r="BC35" s="90"/>
      <c r="BD35" s="90"/>
      <c r="BE35" s="90"/>
      <c r="BF35" s="90"/>
      <c r="BG35" s="90"/>
      <c r="BH35" s="90"/>
      <c r="BI35" s="90"/>
      <c r="BJ35" s="90"/>
      <c r="BK35" s="90"/>
      <c r="BL35" s="90"/>
      <c r="BM35" s="90"/>
      <c r="BN35" s="90"/>
      <c r="BO35" s="90"/>
      <c r="BP35" s="90"/>
      <c r="BQ35" s="90"/>
      <c r="BR35" s="244"/>
    </row>
    <row r="36" spans="1:70" ht="19.5" thickBot="1" x14ac:dyDescent="0.35">
      <c r="A36" s="356"/>
      <c r="B36" s="1584" t="s">
        <v>437</v>
      </c>
      <c r="C36" s="1585"/>
      <c r="D36" s="1586"/>
      <c r="E36" s="359"/>
      <c r="F36" s="359"/>
      <c r="G36" s="359"/>
      <c r="H36" s="171"/>
      <c r="I36" s="175"/>
      <c r="J36" s="303" t="s">
        <v>1686</v>
      </c>
      <c r="K36" s="171"/>
      <c r="L36" s="44">
        <v>34</v>
      </c>
      <c r="M36" s="79" t="s">
        <v>2031</v>
      </c>
      <c r="N36" s="80" t="s">
        <v>145</v>
      </c>
      <c r="O36" s="42" t="s">
        <v>2229</v>
      </c>
      <c r="P36" s="171"/>
      <c r="Q36" s="372"/>
      <c r="R36" s="372"/>
      <c r="S36" s="372"/>
      <c r="T36" s="87"/>
      <c r="U36" s="88"/>
      <c r="V36" s="88"/>
      <c r="W36" s="88"/>
      <c r="X36" s="88"/>
      <c r="Y36" s="88"/>
      <c r="Z36" s="88"/>
      <c r="AA36" s="88"/>
      <c r="AB36" s="88"/>
      <c r="AC36" s="90"/>
      <c r="AD36" s="88"/>
      <c r="AE36" s="88"/>
      <c r="AF36" s="88"/>
      <c r="AG36" s="88"/>
      <c r="AH36" s="88"/>
      <c r="AI36" s="162"/>
      <c r="AJ36" s="88"/>
      <c r="AK36" s="90"/>
      <c r="AL36" s="90"/>
      <c r="AM36" s="90"/>
      <c r="AN36" s="90"/>
      <c r="AO36" s="90"/>
      <c r="AP36" s="90"/>
      <c r="AQ36" s="90"/>
      <c r="AR36" s="233"/>
      <c r="AS36" s="90"/>
      <c r="AT36" s="90"/>
      <c r="AU36" s="90"/>
      <c r="AV36" s="90"/>
      <c r="AW36" s="90"/>
      <c r="AX36" s="233"/>
      <c r="AY36" s="90"/>
      <c r="AZ36" s="90"/>
      <c r="BA36" s="90"/>
      <c r="BB36" s="90"/>
      <c r="BC36" s="90"/>
      <c r="BD36" s="90"/>
      <c r="BE36" s="90"/>
      <c r="BF36" s="90"/>
      <c r="BG36" s="90"/>
      <c r="BH36" s="90"/>
      <c r="BI36" s="90"/>
      <c r="BJ36" s="90"/>
      <c r="BK36" s="90"/>
      <c r="BL36" s="90"/>
      <c r="BM36" s="90"/>
      <c r="BN36" s="90"/>
      <c r="BO36" s="90"/>
      <c r="BP36" s="90"/>
      <c r="BQ36" s="90"/>
      <c r="BR36" s="244"/>
    </row>
    <row r="37" spans="1:70" ht="15.75" x14ac:dyDescent="0.25">
      <c r="A37" s="356"/>
      <c r="B37" s="1593"/>
      <c r="C37" s="1594"/>
      <c r="D37" s="1595"/>
      <c r="E37" s="369"/>
      <c r="F37" s="369"/>
      <c r="G37" s="369"/>
      <c r="H37" s="171"/>
      <c r="I37" s="175"/>
      <c r="J37" s="303" t="s">
        <v>1687</v>
      </c>
      <c r="K37" s="171"/>
      <c r="L37" s="44">
        <v>35</v>
      </c>
      <c r="M37" s="79" t="s">
        <v>2031</v>
      </c>
      <c r="N37" s="80" t="s">
        <v>146</v>
      </c>
      <c r="O37" s="42" t="s">
        <v>2232</v>
      </c>
      <c r="P37" s="171"/>
      <c r="Q37" s="369"/>
      <c r="R37" s="369"/>
      <c r="S37" s="369"/>
      <c r="T37" s="87"/>
      <c r="U37" s="88"/>
      <c r="V37" s="88"/>
      <c r="W37" s="88"/>
      <c r="X37" s="88"/>
      <c r="Y37" s="88"/>
      <c r="Z37" s="88"/>
      <c r="AA37" s="88"/>
      <c r="AB37" s="88"/>
      <c r="AC37" s="90"/>
      <c r="AD37" s="88"/>
      <c r="AE37" s="88"/>
      <c r="AF37" s="88"/>
      <c r="AG37" s="88"/>
      <c r="AH37" s="88"/>
      <c r="AI37" s="162"/>
      <c r="AJ37" s="88"/>
      <c r="AK37" s="90"/>
      <c r="AL37" s="90"/>
      <c r="AM37" s="90"/>
      <c r="AN37" s="90"/>
      <c r="AO37" s="90"/>
      <c r="AP37" s="90"/>
      <c r="AQ37" s="90"/>
      <c r="AR37" s="233"/>
      <c r="AS37" s="90"/>
      <c r="AT37" s="90"/>
      <c r="AU37" s="90"/>
      <c r="AV37" s="90"/>
      <c r="AW37" s="90"/>
      <c r="AX37" s="233"/>
      <c r="AY37" s="90"/>
      <c r="AZ37" s="90"/>
      <c r="BA37" s="90"/>
      <c r="BB37" s="90"/>
      <c r="BC37" s="90"/>
      <c r="BD37" s="90"/>
      <c r="BE37" s="90"/>
      <c r="BF37" s="90"/>
      <c r="BG37" s="90"/>
      <c r="BH37" s="90"/>
      <c r="BI37" s="90"/>
      <c r="BJ37" s="90"/>
      <c r="BK37" s="90"/>
      <c r="BL37" s="90"/>
      <c r="BM37" s="90"/>
      <c r="BN37" s="90"/>
      <c r="BO37" s="90"/>
      <c r="BP37" s="90"/>
      <c r="BQ37" s="90"/>
      <c r="BR37" s="244"/>
    </row>
    <row r="38" spans="1:70" ht="15.75" x14ac:dyDescent="0.25">
      <c r="A38" s="356"/>
      <c r="B38" s="1596"/>
      <c r="C38" s="1597"/>
      <c r="D38" s="1598"/>
      <c r="E38" s="369"/>
      <c r="F38" s="369"/>
      <c r="G38" s="369"/>
      <c r="H38" s="171"/>
      <c r="I38" s="175"/>
      <c r="J38" s="304" t="s">
        <v>1240</v>
      </c>
      <c r="K38" s="171"/>
      <c r="L38" s="44">
        <v>36</v>
      </c>
      <c r="M38" s="79" t="s">
        <v>2031</v>
      </c>
      <c r="N38" s="80" t="s">
        <v>147</v>
      </c>
      <c r="O38" s="42" t="s">
        <v>2234</v>
      </c>
      <c r="P38" s="171"/>
      <c r="Q38" s="369"/>
      <c r="R38" s="369"/>
      <c r="S38" s="369"/>
      <c r="T38" s="87"/>
      <c r="U38" s="88"/>
      <c r="V38" s="88"/>
      <c r="W38" s="88"/>
      <c r="X38" s="88"/>
      <c r="Y38" s="88"/>
      <c r="Z38" s="88"/>
      <c r="AA38" s="88"/>
      <c r="AB38" s="88"/>
      <c r="AC38" s="90"/>
      <c r="AD38" s="88"/>
      <c r="AE38" s="88"/>
      <c r="AF38" s="88"/>
      <c r="AG38" s="88"/>
      <c r="AH38" s="88"/>
      <c r="AI38" s="162"/>
      <c r="AJ38" s="88"/>
      <c r="AK38" s="90"/>
      <c r="AL38" s="90"/>
      <c r="AM38" s="90"/>
      <c r="AN38" s="90"/>
      <c r="AO38" s="90"/>
      <c r="AP38" s="90"/>
      <c r="AQ38" s="90"/>
      <c r="AR38" s="233"/>
      <c r="AS38" s="90"/>
      <c r="AT38" s="90"/>
      <c r="AU38" s="90"/>
      <c r="AV38" s="90"/>
      <c r="AW38" s="90"/>
      <c r="AX38" s="233"/>
      <c r="AY38" s="90"/>
      <c r="AZ38" s="90"/>
      <c r="BA38" s="90"/>
      <c r="BB38" s="90"/>
      <c r="BC38" s="90"/>
      <c r="BD38" s="90"/>
      <c r="BE38" s="90"/>
      <c r="BF38" s="90"/>
      <c r="BG38" s="90"/>
      <c r="BH38" s="90"/>
      <c r="BI38" s="90"/>
      <c r="BJ38" s="90"/>
      <c r="BK38" s="90"/>
      <c r="BL38" s="90"/>
      <c r="BM38" s="90"/>
      <c r="BN38" s="90"/>
      <c r="BO38" s="90"/>
      <c r="BP38" s="90"/>
      <c r="BQ38" s="90"/>
      <c r="BR38" s="244"/>
    </row>
    <row r="39" spans="1:70" ht="15.75" customHeight="1" x14ac:dyDescent="0.25">
      <c r="A39" s="356"/>
      <c r="B39" s="1596"/>
      <c r="C39" s="1597"/>
      <c r="D39" s="1598"/>
      <c r="E39" s="369"/>
      <c r="F39" s="369"/>
      <c r="G39" s="369"/>
      <c r="H39" s="171"/>
      <c r="I39" s="175"/>
      <c r="J39" s="304" t="s">
        <v>446</v>
      </c>
      <c r="K39" s="171"/>
      <c r="L39" s="44">
        <v>45</v>
      </c>
      <c r="M39" s="79" t="s">
        <v>2031</v>
      </c>
      <c r="N39" s="80" t="s">
        <v>148</v>
      </c>
      <c r="O39" s="42" t="s">
        <v>2255</v>
      </c>
      <c r="P39" s="171"/>
      <c r="Q39" s="369"/>
      <c r="R39" s="369"/>
      <c r="S39" s="369"/>
      <c r="T39" s="87"/>
      <c r="U39" s="88"/>
      <c r="V39" s="88"/>
      <c r="W39" s="88"/>
      <c r="X39" s="88"/>
      <c r="Y39" s="88"/>
      <c r="Z39" s="88"/>
      <c r="AA39" s="88"/>
      <c r="AB39" s="88"/>
      <c r="AC39" s="90"/>
      <c r="AD39" s="88"/>
      <c r="AE39" s="88"/>
      <c r="AF39" s="88"/>
      <c r="AG39" s="88"/>
      <c r="AH39" s="88"/>
      <c r="AI39" s="162"/>
      <c r="AJ39" s="88"/>
      <c r="AK39" s="90"/>
      <c r="AL39" s="90"/>
      <c r="AM39" s="90"/>
      <c r="AN39" s="90"/>
      <c r="AO39" s="90"/>
      <c r="AP39" s="90"/>
      <c r="AQ39" s="90"/>
      <c r="AR39" s="233"/>
      <c r="AS39" s="90"/>
      <c r="AT39" s="90"/>
      <c r="AU39" s="90"/>
      <c r="AV39" s="90"/>
      <c r="AW39" s="90"/>
      <c r="AX39" s="233"/>
      <c r="AY39" s="90"/>
      <c r="AZ39" s="90"/>
      <c r="BA39" s="90"/>
      <c r="BB39" s="90"/>
      <c r="BC39" s="90"/>
      <c r="BD39" s="90"/>
      <c r="BE39" s="90"/>
      <c r="BF39" s="90"/>
      <c r="BG39" s="90"/>
      <c r="BH39" s="90"/>
      <c r="BI39" s="90"/>
      <c r="BJ39" s="90"/>
      <c r="BK39" s="90"/>
      <c r="BL39" s="90"/>
      <c r="BM39" s="90"/>
      <c r="BN39" s="90"/>
      <c r="BO39" s="90"/>
      <c r="BP39" s="90"/>
      <c r="BQ39" s="90"/>
      <c r="BR39" s="244"/>
    </row>
    <row r="40" spans="1:70" ht="15.75" x14ac:dyDescent="0.25">
      <c r="A40" s="356"/>
      <c r="B40" s="1596"/>
      <c r="C40" s="1597"/>
      <c r="D40" s="1598"/>
      <c r="E40" s="369"/>
      <c r="F40" s="369"/>
      <c r="G40" s="369"/>
      <c r="H40" s="171"/>
      <c r="I40" s="175"/>
      <c r="J40" s="304" t="s">
        <v>1688</v>
      </c>
      <c r="K40" s="171"/>
      <c r="L40" s="44">
        <v>46</v>
      </c>
      <c r="M40" s="79" t="s">
        <v>2031</v>
      </c>
      <c r="N40" s="80" t="s">
        <v>2261</v>
      </c>
      <c r="O40" s="42" t="s">
        <v>2262</v>
      </c>
      <c r="P40" s="171"/>
      <c r="Q40" s="369"/>
      <c r="R40" s="369"/>
      <c r="S40" s="369"/>
      <c r="T40" s="87"/>
      <c r="U40" s="88"/>
      <c r="V40" s="88"/>
      <c r="W40" s="88"/>
      <c r="X40" s="88"/>
      <c r="Y40" s="88"/>
      <c r="Z40" s="88"/>
      <c r="AA40" s="88"/>
      <c r="AB40" s="88"/>
      <c r="AC40" s="90"/>
      <c r="AD40" s="88"/>
      <c r="AE40" s="88"/>
      <c r="AF40" s="88"/>
      <c r="AG40" s="88"/>
      <c r="AH40" s="88"/>
      <c r="AI40" s="162"/>
      <c r="AJ40" s="88"/>
      <c r="AK40" s="90"/>
      <c r="AL40" s="90"/>
      <c r="AM40" s="90"/>
      <c r="AN40" s="90"/>
      <c r="AO40" s="90"/>
      <c r="AP40" s="90"/>
      <c r="AQ40" s="90"/>
      <c r="AR40" s="233"/>
      <c r="AS40" s="90"/>
      <c r="AT40" s="90"/>
      <c r="AU40" s="90"/>
      <c r="AV40" s="90"/>
      <c r="AW40" s="90"/>
      <c r="AX40" s="233"/>
      <c r="AY40" s="90"/>
      <c r="AZ40" s="90"/>
      <c r="BA40" s="90"/>
      <c r="BB40" s="90"/>
      <c r="BC40" s="90"/>
      <c r="BD40" s="90"/>
      <c r="BE40" s="90"/>
      <c r="BF40" s="90"/>
      <c r="BG40" s="90"/>
      <c r="BH40" s="90"/>
      <c r="BI40" s="90"/>
      <c r="BJ40" s="90"/>
      <c r="BK40" s="90"/>
      <c r="BL40" s="90"/>
      <c r="BM40" s="90"/>
      <c r="BN40" s="90"/>
      <c r="BO40" s="90"/>
      <c r="BP40" s="90"/>
      <c r="BQ40" s="90"/>
      <c r="BR40" s="244"/>
    </row>
    <row r="41" spans="1:70" ht="16.5" thickBot="1" x14ac:dyDescent="0.3">
      <c r="A41" s="396"/>
      <c r="B41" s="1599"/>
      <c r="C41" s="1600"/>
      <c r="D41" s="1601"/>
      <c r="E41" s="369"/>
      <c r="F41" s="369"/>
      <c r="G41" s="369"/>
      <c r="H41" s="171"/>
      <c r="I41" s="175"/>
      <c r="J41" s="303" t="s">
        <v>443</v>
      </c>
      <c r="K41" s="171"/>
      <c r="L41" s="44">
        <v>56</v>
      </c>
      <c r="M41" s="79" t="s">
        <v>2031</v>
      </c>
      <c r="N41" s="80" t="s">
        <v>149</v>
      </c>
      <c r="O41" s="42" t="s">
        <v>2270</v>
      </c>
      <c r="P41" s="171"/>
      <c r="Q41" s="369"/>
      <c r="R41" s="369"/>
      <c r="S41" s="369"/>
      <c r="T41" s="87"/>
      <c r="U41" s="88"/>
      <c r="V41" s="88"/>
      <c r="W41" s="88"/>
      <c r="X41" s="88"/>
      <c r="Y41" s="88"/>
      <c r="Z41" s="88"/>
      <c r="AA41" s="88"/>
      <c r="AB41" s="88"/>
      <c r="AC41" s="90"/>
      <c r="AD41" s="88"/>
      <c r="AE41" s="88"/>
      <c r="AF41" s="88"/>
      <c r="AG41" s="88"/>
      <c r="AH41" s="88"/>
      <c r="AI41" s="162"/>
      <c r="AJ41" s="88"/>
      <c r="AK41" s="90"/>
      <c r="AL41" s="90"/>
      <c r="AM41" s="90"/>
      <c r="AN41" s="90"/>
      <c r="AO41" s="90"/>
      <c r="AP41" s="90"/>
      <c r="AQ41" s="90"/>
      <c r="AR41" s="233"/>
      <c r="AS41" s="90"/>
      <c r="AT41" s="90"/>
      <c r="AU41" s="90"/>
      <c r="AV41" s="90"/>
      <c r="AW41" s="90"/>
      <c r="AX41" s="233"/>
      <c r="AY41" s="90"/>
      <c r="AZ41" s="90"/>
      <c r="BA41" s="90"/>
      <c r="BB41" s="90"/>
      <c r="BC41" s="90"/>
      <c r="BD41" s="90"/>
      <c r="BE41" s="90"/>
      <c r="BF41" s="90"/>
      <c r="BG41" s="90"/>
      <c r="BH41" s="90"/>
      <c r="BI41" s="90"/>
      <c r="BJ41" s="90"/>
      <c r="BK41" s="90"/>
      <c r="BL41" s="90"/>
      <c r="BM41" s="90"/>
      <c r="BN41" s="90"/>
      <c r="BO41" s="90"/>
      <c r="BP41" s="90"/>
      <c r="BQ41" s="90"/>
      <c r="BR41" s="244"/>
    </row>
    <row r="42" spans="1:70" ht="15.75" x14ac:dyDescent="0.25">
      <c r="A42" s="360"/>
      <c r="E42" s="369"/>
      <c r="F42" s="369"/>
      <c r="G42" s="369"/>
      <c r="H42" s="171"/>
      <c r="I42" s="175"/>
      <c r="J42" s="304" t="s">
        <v>444</v>
      </c>
      <c r="K42" s="171"/>
      <c r="L42" s="44">
        <v>123</v>
      </c>
      <c r="M42" s="79" t="s">
        <v>2031</v>
      </c>
      <c r="N42" s="80" t="s">
        <v>2283</v>
      </c>
      <c r="O42" s="42" t="s">
        <v>2284</v>
      </c>
      <c r="P42" s="171"/>
      <c r="Q42" s="369"/>
      <c r="R42" s="369"/>
      <c r="S42" s="369"/>
      <c r="T42" s="87"/>
      <c r="U42" s="88"/>
      <c r="V42" s="88"/>
      <c r="W42" s="88"/>
      <c r="X42" s="88"/>
      <c r="Y42" s="88"/>
      <c r="Z42" s="88"/>
      <c r="AA42" s="88"/>
      <c r="AB42" s="88"/>
      <c r="AC42" s="90"/>
      <c r="AD42" s="88"/>
      <c r="AE42" s="88"/>
      <c r="AF42" s="88"/>
      <c r="AG42" s="88"/>
      <c r="AH42" s="88"/>
      <c r="AI42" s="162"/>
      <c r="AJ42" s="88"/>
      <c r="AK42" s="90"/>
      <c r="AL42" s="90"/>
      <c r="AM42" s="90"/>
      <c r="AN42" s="90"/>
      <c r="AO42" s="90"/>
      <c r="AP42" s="90"/>
      <c r="AQ42" s="90"/>
      <c r="AR42" s="233"/>
      <c r="AS42" s="90"/>
      <c r="AT42" s="90"/>
      <c r="AU42" s="90"/>
      <c r="AV42" s="90"/>
      <c r="AW42" s="90"/>
      <c r="AX42" s="233"/>
      <c r="AY42" s="90"/>
      <c r="AZ42" s="90"/>
      <c r="BA42" s="90"/>
      <c r="BB42" s="90"/>
      <c r="BC42" s="90"/>
      <c r="BD42" s="90"/>
      <c r="BE42" s="90"/>
      <c r="BF42" s="90"/>
      <c r="BG42" s="90"/>
      <c r="BH42" s="90"/>
      <c r="BI42" s="90"/>
      <c r="BJ42" s="90"/>
      <c r="BK42" s="90"/>
      <c r="BL42" s="90"/>
      <c r="BM42" s="90"/>
      <c r="BN42" s="90"/>
      <c r="BO42" s="90"/>
      <c r="BP42" s="90"/>
      <c r="BQ42" s="90"/>
      <c r="BR42" s="244"/>
    </row>
    <row r="43" spans="1:70" ht="15" customHeight="1" x14ac:dyDescent="0.25">
      <c r="A43" s="356"/>
      <c r="E43" s="369"/>
      <c r="F43" s="369"/>
      <c r="G43" s="369"/>
      <c r="H43" s="171"/>
      <c r="I43" s="175"/>
      <c r="J43" s="303" t="s">
        <v>442</v>
      </c>
      <c r="K43" s="171"/>
      <c r="L43" s="44">
        <v>124</v>
      </c>
      <c r="M43" s="79" t="s">
        <v>2031</v>
      </c>
      <c r="N43" s="80" t="s">
        <v>150</v>
      </c>
      <c r="O43" s="42" t="s">
        <v>2290</v>
      </c>
      <c r="P43" s="171"/>
      <c r="Q43" s="369"/>
      <c r="R43" s="369"/>
      <c r="S43" s="369"/>
      <c r="T43" s="87"/>
      <c r="U43" s="88"/>
      <c r="V43" s="88"/>
      <c r="W43" s="88"/>
      <c r="X43" s="88"/>
      <c r="Y43" s="88"/>
      <c r="Z43" s="88"/>
      <c r="AA43" s="88"/>
      <c r="AB43" s="88"/>
      <c r="AC43" s="90"/>
      <c r="AD43" s="88"/>
      <c r="AE43" s="88"/>
      <c r="AF43" s="88"/>
      <c r="AG43" s="88"/>
      <c r="AH43" s="88"/>
      <c r="AI43" s="162"/>
      <c r="AJ43" s="88"/>
      <c r="AK43" s="90"/>
      <c r="AL43" s="90"/>
      <c r="AM43" s="90"/>
      <c r="AN43" s="90"/>
      <c r="AO43" s="90"/>
      <c r="AP43" s="90"/>
      <c r="AQ43" s="90"/>
      <c r="AR43" s="233"/>
      <c r="AS43" s="90"/>
      <c r="AT43" s="90"/>
      <c r="AU43" s="90"/>
      <c r="AV43" s="90"/>
      <c r="AW43" s="90"/>
      <c r="AX43" s="233"/>
      <c r="AY43" s="90"/>
      <c r="AZ43" s="90"/>
      <c r="BA43" s="90"/>
      <c r="BB43" s="90"/>
      <c r="BC43" s="90"/>
      <c r="BD43" s="90"/>
      <c r="BE43" s="90"/>
      <c r="BF43" s="90"/>
      <c r="BG43" s="90"/>
      <c r="BH43" s="90"/>
      <c r="BI43" s="90"/>
      <c r="BJ43" s="90"/>
      <c r="BK43" s="90"/>
      <c r="BL43" s="90"/>
      <c r="BM43" s="90"/>
      <c r="BN43" s="90"/>
      <c r="BO43" s="90"/>
      <c r="BP43" s="90"/>
      <c r="BQ43" s="90"/>
      <c r="BR43" s="244"/>
    </row>
    <row r="44" spans="1:70" ht="24" thickBot="1" x14ac:dyDescent="0.4">
      <c r="A44" s="360"/>
      <c r="B44" s="202" t="s">
        <v>728</v>
      </c>
      <c r="C44" s="6"/>
      <c r="D44" s="6"/>
      <c r="F44" s="369"/>
      <c r="G44" s="369"/>
      <c r="H44" s="171"/>
      <c r="I44" s="175"/>
      <c r="J44" s="304" t="s">
        <v>445</v>
      </c>
      <c r="K44" s="171"/>
      <c r="L44" s="44">
        <v>125</v>
      </c>
      <c r="M44" s="79" t="s">
        <v>2031</v>
      </c>
      <c r="N44" s="80" t="s">
        <v>151</v>
      </c>
      <c r="O44" s="42" t="s">
        <v>2297</v>
      </c>
      <c r="P44" s="171"/>
      <c r="Q44" s="369"/>
      <c r="R44" s="369"/>
      <c r="S44" s="369"/>
      <c r="T44" s="87"/>
      <c r="U44" s="88"/>
      <c r="V44" s="88"/>
      <c r="W44" s="88"/>
      <c r="X44" s="88"/>
      <c r="Y44" s="88"/>
      <c r="Z44" s="88"/>
      <c r="AA44" s="88"/>
      <c r="AB44" s="88"/>
      <c r="AC44" s="90"/>
      <c r="AD44" s="88"/>
      <c r="AE44" s="88"/>
      <c r="AF44" s="88"/>
      <c r="AG44" s="88"/>
      <c r="AH44" s="88"/>
      <c r="AI44" s="162"/>
      <c r="AJ44" s="88"/>
      <c r="AK44" s="90"/>
      <c r="AL44" s="90"/>
      <c r="AM44" s="90"/>
      <c r="AN44" s="90"/>
      <c r="AO44" s="90"/>
      <c r="AP44" s="90"/>
      <c r="AQ44" s="90"/>
      <c r="AR44" s="233"/>
      <c r="AS44" s="90"/>
      <c r="AT44" s="90"/>
      <c r="AU44" s="90"/>
      <c r="AV44" s="90"/>
      <c r="AW44" s="90"/>
      <c r="AX44" s="233"/>
      <c r="AY44" s="90"/>
      <c r="AZ44" s="90"/>
      <c r="BA44" s="90"/>
      <c r="BB44" s="90"/>
      <c r="BC44" s="90"/>
      <c r="BD44" s="90"/>
      <c r="BE44" s="90"/>
      <c r="BF44" s="90"/>
      <c r="BG44" s="90"/>
      <c r="BH44" s="90"/>
      <c r="BI44" s="90"/>
      <c r="BJ44" s="90"/>
      <c r="BK44" s="90"/>
      <c r="BL44" s="90"/>
      <c r="BM44" s="90"/>
      <c r="BN44" s="90"/>
      <c r="BO44" s="90"/>
      <c r="BP44" s="90"/>
      <c r="BQ44" s="90"/>
      <c r="BR44" s="244"/>
    </row>
    <row r="45" spans="1:70" ht="18.75" x14ac:dyDescent="0.3">
      <c r="A45" s="372"/>
      <c r="B45" s="192" t="s">
        <v>1297</v>
      </c>
      <c r="C45" s="193"/>
      <c r="D45" s="1059"/>
      <c r="F45" s="369"/>
      <c r="G45" s="369"/>
      <c r="H45" s="171"/>
      <c r="I45" s="171"/>
      <c r="J45" s="303" t="s">
        <v>21</v>
      </c>
      <c r="K45" s="171"/>
      <c r="L45" s="44">
        <v>126</v>
      </c>
      <c r="M45" s="79" t="s">
        <v>2031</v>
      </c>
      <c r="N45" s="80" t="s">
        <v>153</v>
      </c>
      <c r="O45" s="42" t="s">
        <v>2303</v>
      </c>
      <c r="P45" s="171"/>
      <c r="Q45" s="369"/>
      <c r="R45" s="369"/>
      <c r="S45" s="369"/>
      <c r="T45" s="87"/>
      <c r="U45" s="88"/>
      <c r="V45" s="88"/>
      <c r="W45" s="88"/>
      <c r="X45" s="88"/>
      <c r="Y45" s="88"/>
      <c r="Z45" s="88"/>
      <c r="AA45" s="88"/>
      <c r="AB45" s="88"/>
      <c r="AC45" s="90"/>
      <c r="AD45" s="88"/>
      <c r="AE45" s="88"/>
      <c r="AF45" s="88"/>
      <c r="AG45" s="88"/>
      <c r="AH45" s="88"/>
      <c r="AI45" s="162"/>
      <c r="AJ45" s="88"/>
      <c r="AK45" s="90"/>
      <c r="AL45" s="90"/>
      <c r="AM45" s="90"/>
      <c r="AN45" s="90"/>
      <c r="AO45" s="90"/>
      <c r="AP45" s="90"/>
      <c r="AQ45" s="90"/>
      <c r="AR45" s="233"/>
      <c r="AS45" s="90"/>
      <c r="AT45" s="90"/>
      <c r="AU45" s="90"/>
      <c r="AV45" s="90"/>
      <c r="AW45" s="90"/>
      <c r="AX45" s="233"/>
      <c r="AY45" s="90"/>
      <c r="AZ45" s="90"/>
      <c r="BA45" s="90"/>
      <c r="BB45" s="90"/>
      <c r="BC45" s="90"/>
      <c r="BD45" s="90"/>
      <c r="BE45" s="90"/>
      <c r="BF45" s="90"/>
      <c r="BG45" s="90"/>
      <c r="BH45" s="90"/>
      <c r="BI45" s="90"/>
      <c r="BJ45" s="90"/>
      <c r="BK45" s="90"/>
      <c r="BL45" s="90"/>
      <c r="BM45" s="90"/>
      <c r="BN45" s="90"/>
      <c r="BO45" s="90"/>
      <c r="BP45" s="90"/>
      <c r="BQ45" s="90"/>
      <c r="BR45" s="244"/>
    </row>
    <row r="46" spans="1:70" ht="19.5" thickBot="1" x14ac:dyDescent="0.35">
      <c r="A46" s="372"/>
      <c r="B46" s="129" t="s">
        <v>354</v>
      </c>
      <c r="C46" s="69"/>
      <c r="D46" s="245"/>
      <c r="F46" s="369"/>
      <c r="G46" s="369"/>
      <c r="H46" s="171"/>
      <c r="I46" s="171"/>
      <c r="J46" s="305" t="s">
        <v>353</v>
      </c>
      <c r="K46" s="171"/>
      <c r="L46" s="44">
        <v>134</v>
      </c>
      <c r="M46" s="79" t="s">
        <v>2031</v>
      </c>
      <c r="N46" s="80" t="s">
        <v>2316</v>
      </c>
      <c r="O46" s="42" t="s">
        <v>2317</v>
      </c>
      <c r="P46" s="171"/>
      <c r="Q46" s="369"/>
      <c r="R46" s="369"/>
      <c r="S46" s="369"/>
      <c r="T46" s="87"/>
      <c r="U46" s="88"/>
      <c r="V46" s="88"/>
      <c r="W46" s="88"/>
      <c r="X46" s="88"/>
      <c r="Y46" s="88"/>
      <c r="Z46" s="88"/>
      <c r="AA46" s="88"/>
      <c r="AB46" s="88"/>
      <c r="AC46" s="90"/>
      <c r="AD46" s="88"/>
      <c r="AE46" s="88"/>
      <c r="AF46" s="88"/>
      <c r="AG46" s="88"/>
      <c r="AH46" s="88"/>
      <c r="AI46" s="162"/>
      <c r="AJ46" s="88"/>
      <c r="AK46" s="90"/>
      <c r="AL46" s="90"/>
      <c r="AM46" s="90"/>
      <c r="AN46" s="90"/>
      <c r="AO46" s="90"/>
      <c r="AP46" s="90"/>
      <c r="AQ46" s="90"/>
      <c r="AR46" s="233"/>
      <c r="AS46" s="90"/>
      <c r="AT46" s="90"/>
      <c r="AU46" s="90"/>
      <c r="AV46" s="90"/>
      <c r="AW46" s="90"/>
      <c r="AX46" s="233"/>
      <c r="AY46" s="90"/>
      <c r="AZ46" s="90"/>
      <c r="BA46" s="90"/>
      <c r="BB46" s="90"/>
      <c r="BC46" s="90"/>
      <c r="BD46" s="90"/>
      <c r="BE46" s="90"/>
      <c r="BF46" s="90"/>
      <c r="BG46" s="90"/>
      <c r="BH46" s="90"/>
      <c r="BI46" s="90"/>
      <c r="BJ46" s="90"/>
      <c r="BK46" s="90"/>
      <c r="BL46" s="90"/>
      <c r="BM46" s="90"/>
      <c r="BN46" s="90"/>
      <c r="BO46" s="90"/>
      <c r="BP46" s="90"/>
      <c r="BQ46" s="90"/>
      <c r="BR46" s="244"/>
    </row>
    <row r="47" spans="1:70" ht="18.75" x14ac:dyDescent="0.3">
      <c r="A47" s="372"/>
      <c r="B47" s="129" t="s">
        <v>378</v>
      </c>
      <c r="C47" s="69"/>
      <c r="D47" s="245"/>
      <c r="F47" s="369"/>
      <c r="G47" s="369"/>
      <c r="H47" s="171"/>
      <c r="I47" s="171"/>
      <c r="J47" s="171"/>
      <c r="K47" s="171"/>
      <c r="L47" s="44">
        <v>135</v>
      </c>
      <c r="M47" s="79" t="s">
        <v>2031</v>
      </c>
      <c r="N47" s="80" t="s">
        <v>152</v>
      </c>
      <c r="O47" s="42" t="s">
        <v>2323</v>
      </c>
      <c r="P47" s="171"/>
      <c r="Q47" s="369"/>
      <c r="R47" s="369"/>
      <c r="S47" s="369"/>
      <c r="T47" s="87"/>
      <c r="U47" s="88"/>
      <c r="V47" s="88"/>
      <c r="W47" s="88"/>
      <c r="X47" s="88"/>
      <c r="Y47" s="88"/>
      <c r="Z47" s="88"/>
      <c r="AA47" s="88"/>
      <c r="AB47" s="88"/>
      <c r="AC47" s="90"/>
      <c r="AD47" s="88"/>
      <c r="AE47" s="88"/>
      <c r="AF47" s="88"/>
      <c r="AG47" s="88"/>
      <c r="AH47" s="88"/>
      <c r="AI47" s="162"/>
      <c r="AJ47" s="88"/>
      <c r="AK47" s="90"/>
      <c r="AL47" s="90"/>
      <c r="AM47" s="90"/>
      <c r="AN47" s="90"/>
      <c r="AO47" s="90"/>
      <c r="AP47" s="90"/>
      <c r="AQ47" s="90"/>
      <c r="AR47" s="233"/>
      <c r="AS47" s="90"/>
      <c r="AT47" s="90"/>
      <c r="AU47" s="90"/>
      <c r="AV47" s="90"/>
      <c r="AW47" s="90"/>
      <c r="AX47" s="233"/>
      <c r="AY47" s="90"/>
      <c r="AZ47" s="90"/>
      <c r="BA47" s="90"/>
      <c r="BB47" s="90"/>
      <c r="BC47" s="90"/>
      <c r="BD47" s="90"/>
      <c r="BE47" s="90"/>
      <c r="BF47" s="90"/>
      <c r="BG47" s="90"/>
      <c r="BH47" s="90"/>
      <c r="BI47" s="90"/>
      <c r="BJ47" s="90"/>
      <c r="BK47" s="90"/>
      <c r="BL47" s="90"/>
      <c r="BM47" s="90"/>
      <c r="BN47" s="90"/>
      <c r="BO47" s="90"/>
      <c r="BP47" s="90"/>
      <c r="BQ47" s="90"/>
      <c r="BR47" s="244"/>
    </row>
    <row r="48" spans="1:70" ht="15.75" x14ac:dyDescent="0.25">
      <c r="A48" s="372"/>
      <c r="B48" s="1563" t="s">
        <v>640</v>
      </c>
      <c r="C48" s="265" t="s">
        <v>451</v>
      </c>
      <c r="D48" s="245"/>
      <c r="F48" s="369"/>
      <c r="G48" s="369"/>
      <c r="H48" s="171"/>
      <c r="I48" s="171"/>
      <c r="J48" s="171" t="s">
        <v>2014</v>
      </c>
      <c r="K48" s="171"/>
      <c r="L48" s="44">
        <v>136</v>
      </c>
      <c r="M48" s="79" t="s">
        <v>2024</v>
      </c>
      <c r="N48" s="80" t="s">
        <v>37</v>
      </c>
      <c r="O48" s="42" t="s">
        <v>2025</v>
      </c>
      <c r="P48" s="171"/>
      <c r="Q48" s="369"/>
      <c r="R48" s="369"/>
      <c r="S48" s="369"/>
      <c r="T48" s="87"/>
      <c r="U48" s="88"/>
      <c r="V48" s="88"/>
      <c r="W48" s="88"/>
      <c r="X48" s="88"/>
      <c r="Y48" s="88"/>
      <c r="Z48" s="88"/>
      <c r="AA48" s="88"/>
      <c r="AB48" s="88"/>
      <c r="AC48" s="90"/>
      <c r="AD48" s="88"/>
      <c r="AE48" s="88"/>
      <c r="AF48" s="88"/>
      <c r="AG48" s="88"/>
      <c r="AH48" s="88"/>
      <c r="AI48" s="162"/>
      <c r="AJ48" s="88"/>
      <c r="AK48" s="90"/>
      <c r="AL48" s="90"/>
      <c r="AM48" s="90"/>
      <c r="AN48" s="90"/>
      <c r="AO48" s="90"/>
      <c r="AP48" s="90"/>
      <c r="AQ48" s="90"/>
      <c r="AR48" s="233"/>
      <c r="AS48" s="90"/>
      <c r="AT48" s="90"/>
      <c r="AU48" s="90"/>
      <c r="AV48" s="90"/>
      <c r="AW48" s="90"/>
      <c r="AX48" s="233"/>
      <c r="AY48" s="90"/>
      <c r="AZ48" s="90"/>
      <c r="BA48" s="90"/>
      <c r="BB48" s="90"/>
      <c r="BC48" s="90"/>
      <c r="BD48" s="90"/>
      <c r="BE48" s="90"/>
      <c r="BF48" s="90"/>
      <c r="BG48" s="90"/>
      <c r="BH48" s="90"/>
      <c r="BI48" s="90"/>
      <c r="BJ48" s="90"/>
      <c r="BK48" s="90"/>
      <c r="BL48" s="90"/>
      <c r="BM48" s="90"/>
      <c r="BN48" s="90"/>
      <c r="BO48" s="90"/>
      <c r="BP48" s="90"/>
      <c r="BQ48" s="90"/>
      <c r="BR48" s="244"/>
    </row>
    <row r="49" spans="1:70" ht="15.75" x14ac:dyDescent="0.25">
      <c r="A49" s="372"/>
      <c r="B49" s="1564"/>
      <c r="C49" s="265" t="s">
        <v>448</v>
      </c>
      <c r="D49" s="245"/>
      <c r="F49" s="369"/>
      <c r="G49" s="369"/>
      <c r="H49" s="171"/>
      <c r="I49" s="171"/>
      <c r="J49" s="171"/>
      <c r="K49" s="171"/>
      <c r="L49" s="44">
        <v>145</v>
      </c>
      <c r="M49" s="79" t="s">
        <v>2024</v>
      </c>
      <c r="N49" s="80" t="s">
        <v>39</v>
      </c>
      <c r="O49" s="42" t="s">
        <v>2035</v>
      </c>
      <c r="P49" s="171"/>
      <c r="Q49" s="369"/>
      <c r="R49" s="369"/>
      <c r="S49" s="369"/>
      <c r="T49" s="87"/>
      <c r="U49" s="88"/>
      <c r="V49" s="88"/>
      <c r="W49" s="88"/>
      <c r="X49" s="88"/>
      <c r="Y49" s="88"/>
      <c r="Z49" s="88"/>
      <c r="AA49" s="88"/>
      <c r="AB49" s="88"/>
      <c r="AC49" s="90"/>
      <c r="AD49" s="88"/>
      <c r="AE49" s="88"/>
      <c r="AF49" s="88"/>
      <c r="AG49" s="88"/>
      <c r="AH49" s="88"/>
      <c r="AI49" s="162"/>
      <c r="AJ49" s="88"/>
      <c r="AK49" s="90"/>
      <c r="AL49" s="90"/>
      <c r="AM49" s="90"/>
      <c r="AN49" s="90"/>
      <c r="AO49" s="90"/>
      <c r="AP49" s="90"/>
      <c r="AQ49" s="90"/>
      <c r="AR49" s="233"/>
      <c r="AS49" s="90"/>
      <c r="AT49" s="90"/>
      <c r="AU49" s="90"/>
      <c r="AV49" s="90"/>
      <c r="AW49" s="90"/>
      <c r="AX49" s="233"/>
      <c r="AY49" s="90"/>
      <c r="AZ49" s="90"/>
      <c r="BA49" s="90"/>
      <c r="BB49" s="90"/>
      <c r="BC49" s="90"/>
      <c r="BD49" s="90"/>
      <c r="BE49" s="90"/>
      <c r="BF49" s="90"/>
      <c r="BG49" s="90"/>
      <c r="BH49" s="90"/>
      <c r="BI49" s="90"/>
      <c r="BJ49" s="90"/>
      <c r="BK49" s="90"/>
      <c r="BL49" s="90"/>
      <c r="BM49" s="90"/>
      <c r="BN49" s="90"/>
      <c r="BO49" s="90"/>
      <c r="BP49" s="90"/>
      <c r="BQ49" s="90"/>
      <c r="BR49" s="244"/>
    </row>
    <row r="50" spans="1:70" ht="15.75" x14ac:dyDescent="0.25">
      <c r="A50" s="372"/>
      <c r="B50" s="1564"/>
      <c r="C50" s="265" t="s">
        <v>447</v>
      </c>
      <c r="D50" s="246"/>
      <c r="H50" s="171"/>
      <c r="I50" s="171"/>
      <c r="J50" s="171"/>
      <c r="K50" s="171"/>
      <c r="L50" s="44">
        <v>146</v>
      </c>
      <c r="M50" s="79" t="s">
        <v>2024</v>
      </c>
      <c r="N50" s="80" t="s">
        <v>42</v>
      </c>
      <c r="O50" s="42" t="s">
        <v>2053</v>
      </c>
      <c r="P50" s="171"/>
      <c r="Q50" s="369"/>
      <c r="R50" s="369"/>
      <c r="S50" s="369"/>
      <c r="T50" s="87"/>
      <c r="U50" s="88"/>
      <c r="V50" s="88"/>
      <c r="W50" s="88"/>
      <c r="X50" s="88"/>
      <c r="Y50" s="88"/>
      <c r="Z50" s="88"/>
      <c r="AA50" s="88"/>
      <c r="AB50" s="88"/>
      <c r="AC50" s="90"/>
      <c r="AD50" s="88"/>
      <c r="AE50" s="88"/>
      <c r="AF50" s="88"/>
      <c r="AG50" s="88"/>
      <c r="AH50" s="88"/>
      <c r="AI50" s="162"/>
      <c r="AJ50" s="88"/>
      <c r="AK50" s="90"/>
      <c r="AL50" s="90"/>
      <c r="AM50" s="90"/>
      <c r="AN50" s="90"/>
      <c r="AO50" s="90"/>
      <c r="AP50" s="90"/>
      <c r="AQ50" s="90"/>
      <c r="AR50" s="233"/>
      <c r="AS50" s="90"/>
      <c r="AT50" s="90"/>
      <c r="AU50" s="90"/>
      <c r="AV50" s="90"/>
      <c r="AW50" s="90"/>
      <c r="AX50" s="233"/>
      <c r="AY50" s="90"/>
      <c r="AZ50" s="90"/>
      <c r="BA50" s="90"/>
      <c r="BB50" s="90"/>
      <c r="BC50" s="90"/>
      <c r="BD50" s="90"/>
      <c r="BE50" s="90"/>
      <c r="BF50" s="90"/>
      <c r="BG50" s="90"/>
      <c r="BH50" s="90"/>
      <c r="BI50" s="90"/>
      <c r="BJ50" s="90"/>
      <c r="BK50" s="90"/>
      <c r="BL50" s="90"/>
      <c r="BM50" s="90"/>
      <c r="BN50" s="90"/>
      <c r="BO50" s="90"/>
      <c r="BP50" s="90"/>
      <c r="BQ50" s="90"/>
      <c r="BR50" s="244"/>
    </row>
    <row r="51" spans="1:70" ht="15.75" x14ac:dyDescent="0.25">
      <c r="A51" s="372"/>
      <c r="B51" s="1564"/>
      <c r="C51" s="265" t="s">
        <v>449</v>
      </c>
      <c r="D51" s="246"/>
      <c r="F51" s="369"/>
      <c r="G51" s="369"/>
      <c r="H51" s="171"/>
      <c r="I51" s="171"/>
      <c r="J51" s="171"/>
      <c r="K51" s="171"/>
      <c r="L51" s="44">
        <v>156</v>
      </c>
      <c r="M51" s="79" t="s">
        <v>2024</v>
      </c>
      <c r="N51" s="80" t="s">
        <v>43</v>
      </c>
      <c r="O51" s="42" t="s">
        <v>2060</v>
      </c>
      <c r="P51" s="171"/>
      <c r="Q51" s="369"/>
      <c r="R51" s="369"/>
      <c r="S51" s="369"/>
      <c r="T51" s="87"/>
      <c r="U51" s="88"/>
      <c r="V51" s="88"/>
      <c r="W51" s="88"/>
      <c r="X51" s="88"/>
      <c r="Y51" s="88"/>
      <c r="Z51" s="88"/>
      <c r="AA51" s="88"/>
      <c r="AB51" s="88"/>
      <c r="AC51" s="90"/>
      <c r="AD51" s="88"/>
      <c r="AE51" s="88"/>
      <c r="AF51" s="88"/>
      <c r="AG51" s="88"/>
      <c r="AH51" s="88"/>
      <c r="AI51" s="162"/>
      <c r="AJ51" s="88"/>
      <c r="AK51" s="90"/>
      <c r="AL51" s="90"/>
      <c r="AM51" s="90"/>
      <c r="AN51" s="90"/>
      <c r="AO51" s="90"/>
      <c r="AP51" s="90"/>
      <c r="AQ51" s="90"/>
      <c r="AR51" s="233"/>
      <c r="AS51" s="90"/>
      <c r="AT51" s="90"/>
      <c r="AU51" s="90"/>
      <c r="AV51" s="90"/>
      <c r="AW51" s="90"/>
      <c r="AX51" s="233"/>
      <c r="AY51" s="90"/>
      <c r="AZ51" s="90"/>
      <c r="BA51" s="90"/>
      <c r="BB51" s="90"/>
      <c r="BC51" s="90"/>
      <c r="BD51" s="90"/>
      <c r="BE51" s="90"/>
      <c r="BF51" s="90"/>
      <c r="BG51" s="90"/>
      <c r="BH51" s="90"/>
      <c r="BI51" s="90"/>
      <c r="BJ51" s="90"/>
      <c r="BK51" s="90"/>
      <c r="BL51" s="90"/>
      <c r="BM51" s="90"/>
      <c r="BN51" s="90"/>
      <c r="BO51" s="90"/>
      <c r="BP51" s="90"/>
      <c r="BQ51" s="90"/>
      <c r="BR51" s="244"/>
    </row>
    <row r="52" spans="1:70" ht="15.75" x14ac:dyDescent="0.25">
      <c r="A52" s="372"/>
      <c r="B52" s="1564"/>
      <c r="C52" s="265" t="s">
        <v>450</v>
      </c>
      <c r="D52" s="246"/>
      <c r="F52" s="369"/>
      <c r="G52" s="369"/>
      <c r="H52" s="171"/>
      <c r="I52" s="171"/>
      <c r="J52" s="171"/>
      <c r="K52" s="171"/>
      <c r="L52" s="44">
        <v>234</v>
      </c>
      <c r="M52" s="79" t="s">
        <v>2024</v>
      </c>
      <c r="N52" s="80" t="s">
        <v>47</v>
      </c>
      <c r="O52" s="42" t="s">
        <v>2092</v>
      </c>
      <c r="P52" s="171"/>
      <c r="Q52" s="369"/>
      <c r="R52" s="369"/>
      <c r="S52" s="369"/>
      <c r="T52" s="87"/>
      <c r="U52" s="88"/>
      <c r="V52" s="88"/>
      <c r="W52" s="88"/>
      <c r="X52" s="88"/>
      <c r="Y52" s="88"/>
      <c r="Z52" s="88"/>
      <c r="AA52" s="88"/>
      <c r="AB52" s="88"/>
      <c r="AC52" s="90"/>
      <c r="AD52" s="88"/>
      <c r="AE52" s="88"/>
      <c r="AF52" s="88"/>
      <c r="AG52" s="88"/>
      <c r="AH52" s="88"/>
      <c r="AI52" s="162"/>
      <c r="AJ52" s="88"/>
      <c r="AK52" s="90"/>
      <c r="AL52" s="90"/>
      <c r="AM52" s="90"/>
      <c r="AN52" s="90"/>
      <c r="AO52" s="90"/>
      <c r="AP52" s="90"/>
      <c r="AQ52" s="90"/>
      <c r="AR52" s="233"/>
      <c r="AS52" s="90"/>
      <c r="AT52" s="90"/>
      <c r="AU52" s="90"/>
      <c r="AV52" s="90"/>
      <c r="AW52" s="90"/>
      <c r="AX52" s="233"/>
      <c r="AY52" s="90"/>
      <c r="AZ52" s="90"/>
      <c r="BA52" s="90"/>
      <c r="BB52" s="90"/>
      <c r="BC52" s="90"/>
      <c r="BD52" s="90"/>
      <c r="BE52" s="90"/>
      <c r="BF52" s="90"/>
      <c r="BG52" s="90"/>
      <c r="BH52" s="90"/>
      <c r="BI52" s="90"/>
      <c r="BJ52" s="90"/>
      <c r="BK52" s="90"/>
      <c r="BL52" s="90"/>
      <c r="BM52" s="90"/>
      <c r="BN52" s="90"/>
      <c r="BO52" s="90"/>
      <c r="BP52" s="90"/>
      <c r="BQ52" s="90"/>
      <c r="BR52" s="244"/>
    </row>
    <row r="53" spans="1:70" ht="15.75" x14ac:dyDescent="0.25">
      <c r="A53" s="372"/>
      <c r="B53" s="1602"/>
      <c r="C53" s="265" t="s">
        <v>1311</v>
      </c>
      <c r="D53" s="246"/>
      <c r="F53" s="369"/>
      <c r="G53" s="369"/>
      <c r="H53" s="171"/>
      <c r="I53" s="171"/>
      <c r="J53" s="171"/>
      <c r="K53" s="171"/>
      <c r="L53" s="44">
        <v>235</v>
      </c>
      <c r="M53" s="79" t="s">
        <v>2024</v>
      </c>
      <c r="N53" s="80" t="s">
        <v>51</v>
      </c>
      <c r="O53" s="42" t="s">
        <v>2124</v>
      </c>
      <c r="P53" s="171"/>
      <c r="Q53" s="369"/>
      <c r="R53" s="369"/>
      <c r="S53" s="369"/>
      <c r="T53" s="87"/>
      <c r="U53" s="88"/>
      <c r="V53" s="88"/>
      <c r="W53" s="88"/>
      <c r="X53" s="88"/>
      <c r="Y53" s="88"/>
      <c r="Z53" s="88"/>
      <c r="AA53" s="88"/>
      <c r="AB53" s="88"/>
      <c r="AC53" s="90"/>
      <c r="AD53" s="88"/>
      <c r="AE53" s="88"/>
      <c r="AF53" s="88"/>
      <c r="AG53" s="88"/>
      <c r="AH53" s="88"/>
      <c r="AI53" s="162"/>
      <c r="AJ53" s="88"/>
      <c r="AK53" s="90"/>
      <c r="AL53" s="90"/>
      <c r="AM53" s="90"/>
      <c r="AN53" s="90"/>
      <c r="AO53" s="90"/>
      <c r="AP53" s="90"/>
      <c r="AQ53" s="90"/>
      <c r="AR53" s="233"/>
      <c r="AS53" s="90"/>
      <c r="AT53" s="90"/>
      <c r="AU53" s="90"/>
      <c r="AV53" s="90"/>
      <c r="AW53" s="90"/>
      <c r="AX53" s="233"/>
      <c r="AY53" s="90"/>
      <c r="AZ53" s="90"/>
      <c r="BA53" s="90"/>
      <c r="BB53" s="90"/>
      <c r="BC53" s="90"/>
      <c r="BD53" s="90"/>
      <c r="BE53" s="90"/>
      <c r="BF53" s="90"/>
      <c r="BG53" s="90"/>
      <c r="BH53" s="90"/>
      <c r="BI53" s="90"/>
      <c r="BJ53" s="90"/>
      <c r="BK53" s="90"/>
      <c r="BL53" s="90"/>
      <c r="BM53" s="90"/>
      <c r="BN53" s="90"/>
      <c r="BO53" s="90"/>
      <c r="BP53" s="90"/>
      <c r="BQ53" s="90"/>
      <c r="BR53" s="244"/>
    </row>
    <row r="54" spans="1:70" ht="15.75" x14ac:dyDescent="0.25">
      <c r="A54" s="372"/>
      <c r="B54" s="1570" t="s">
        <v>355</v>
      </c>
      <c r="C54" s="265" t="s">
        <v>452</v>
      </c>
      <c r="D54" s="245"/>
      <c r="F54" s="369"/>
      <c r="G54" s="369"/>
      <c r="H54" s="171"/>
      <c r="I54" s="171"/>
      <c r="J54" s="171"/>
      <c r="K54" s="171"/>
      <c r="L54" s="44">
        <v>236</v>
      </c>
      <c r="M54" s="79" t="s">
        <v>2024</v>
      </c>
      <c r="N54" s="80" t="s">
        <v>52</v>
      </c>
      <c r="O54" s="42" t="s">
        <v>2132</v>
      </c>
      <c r="P54" s="171"/>
      <c r="Q54" s="369"/>
      <c r="R54" s="369"/>
      <c r="S54" s="369"/>
      <c r="T54" s="87"/>
      <c r="U54" s="88"/>
      <c r="V54" s="88"/>
      <c r="W54" s="88"/>
      <c r="X54" s="88"/>
      <c r="Y54" s="88"/>
      <c r="Z54" s="88"/>
      <c r="AA54" s="88"/>
      <c r="AB54" s="88"/>
      <c r="AC54" s="90"/>
      <c r="AD54" s="88"/>
      <c r="AE54" s="88"/>
      <c r="AF54" s="88"/>
      <c r="AG54" s="88"/>
      <c r="AH54" s="88"/>
      <c r="AI54" s="162"/>
      <c r="AJ54" s="88"/>
      <c r="AK54" s="90"/>
      <c r="AL54" s="90"/>
      <c r="AM54" s="90"/>
      <c r="AN54" s="90"/>
      <c r="AO54" s="90"/>
      <c r="AP54" s="90"/>
      <c r="AQ54" s="90"/>
      <c r="AR54" s="233"/>
      <c r="AS54" s="90"/>
      <c r="AT54" s="90"/>
      <c r="AU54" s="90"/>
      <c r="AV54" s="90"/>
      <c r="AW54" s="90"/>
      <c r="AX54" s="233"/>
      <c r="AY54" s="90"/>
      <c r="AZ54" s="90"/>
      <c r="BA54" s="90"/>
      <c r="BB54" s="90"/>
      <c r="BC54" s="90"/>
      <c r="BD54" s="90"/>
      <c r="BE54" s="90"/>
      <c r="BF54" s="90"/>
      <c r="BG54" s="90"/>
      <c r="BH54" s="90"/>
      <c r="BI54" s="90"/>
      <c r="BJ54" s="90"/>
      <c r="BK54" s="90"/>
      <c r="BL54" s="90"/>
      <c r="BM54" s="90"/>
      <c r="BN54" s="90"/>
      <c r="BO54" s="90"/>
      <c r="BP54" s="90"/>
      <c r="BQ54" s="90"/>
      <c r="BR54" s="244"/>
    </row>
    <row r="55" spans="1:70" ht="15.75" x14ac:dyDescent="0.25">
      <c r="A55" s="372"/>
      <c r="B55" s="1571"/>
      <c r="C55" s="265" t="s">
        <v>453</v>
      </c>
      <c r="D55" s="246"/>
      <c r="F55" s="369"/>
      <c r="G55" s="369"/>
      <c r="H55" s="171"/>
      <c r="I55" s="171"/>
      <c r="J55" s="171"/>
      <c r="K55" s="171"/>
      <c r="L55" s="44">
        <v>245</v>
      </c>
      <c r="M55" s="79" t="s">
        <v>2024</v>
      </c>
      <c r="N55" s="80" t="s">
        <v>2133</v>
      </c>
      <c r="O55" s="42" t="s">
        <v>2134</v>
      </c>
      <c r="P55" s="171"/>
      <c r="Q55" s="369"/>
      <c r="R55" s="369"/>
      <c r="S55" s="369"/>
      <c r="AD55" s="88"/>
      <c r="AE55" s="88"/>
      <c r="AF55" s="88"/>
      <c r="AG55" s="88"/>
      <c r="AH55" s="88"/>
      <c r="AJ55" s="88"/>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234"/>
    </row>
    <row r="56" spans="1:70" ht="16.5" thickBot="1" x14ac:dyDescent="0.3">
      <c r="A56" s="372"/>
      <c r="B56" s="1571"/>
      <c r="C56" s="802" t="s">
        <v>454</v>
      </c>
      <c r="D56" s="803"/>
      <c r="F56" s="369"/>
      <c r="G56" s="369"/>
      <c r="H56" s="171"/>
      <c r="I56" s="171"/>
      <c r="J56" s="171"/>
      <c r="K56" s="171"/>
      <c r="L56" s="44">
        <v>246</v>
      </c>
      <c r="M56" s="79" t="s">
        <v>2024</v>
      </c>
      <c r="N56" s="80" t="s">
        <v>2150</v>
      </c>
      <c r="O56" s="42" t="s">
        <v>2151</v>
      </c>
      <c r="P56" s="171"/>
      <c r="Q56" s="369"/>
      <c r="R56" s="369"/>
      <c r="S56" s="369"/>
      <c r="AD56" s="88"/>
      <c r="AE56" s="88"/>
      <c r="AF56" s="88"/>
      <c r="AG56" s="88"/>
      <c r="AH56" s="88"/>
      <c r="AJ56" s="88"/>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234"/>
    </row>
    <row r="57" spans="1:70" ht="18.75" customHeight="1" x14ac:dyDescent="0.3">
      <c r="A57" s="372"/>
      <c r="B57" s="1546" t="s">
        <v>1340</v>
      </c>
      <c r="C57" s="1547"/>
      <c r="D57" s="1548"/>
      <c r="F57" s="369"/>
      <c r="G57" s="369"/>
      <c r="H57" s="171"/>
      <c r="I57" s="171"/>
      <c r="J57" s="171"/>
      <c r="K57" s="171"/>
      <c r="L57" s="44">
        <v>256</v>
      </c>
      <c r="M57" s="79" t="s">
        <v>2024</v>
      </c>
      <c r="N57" s="80" t="s">
        <v>2152</v>
      </c>
      <c r="O57" s="42" t="s">
        <v>2153</v>
      </c>
      <c r="P57" s="171"/>
      <c r="Q57" s="369"/>
      <c r="R57" s="369"/>
      <c r="S57" s="369"/>
      <c r="AD57" s="88"/>
      <c r="AE57" s="88"/>
      <c r="AF57" s="88"/>
      <c r="AG57" s="88"/>
      <c r="AH57" s="88"/>
      <c r="AJ57" s="88"/>
      <c r="AK57" s="90"/>
      <c r="AL57" s="90"/>
      <c r="AM57" s="90"/>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0"/>
      <c r="BR57" s="234"/>
    </row>
    <row r="58" spans="1:70" ht="18.75" customHeight="1" x14ac:dyDescent="0.25">
      <c r="A58" s="372"/>
      <c r="B58" s="1563" t="s">
        <v>1331</v>
      </c>
      <c r="C58" s="509" t="s">
        <v>1329</v>
      </c>
      <c r="D58" s="1067"/>
      <c r="F58" s="369"/>
      <c r="G58" s="369"/>
      <c r="H58" s="171"/>
      <c r="I58" s="171"/>
      <c r="J58" s="171"/>
      <c r="K58" s="171"/>
      <c r="L58" s="44">
        <v>345</v>
      </c>
      <c r="M58" s="79" t="s">
        <v>2024</v>
      </c>
      <c r="N58" s="80" t="s">
        <v>54</v>
      </c>
      <c r="O58" s="42" t="s">
        <v>2154</v>
      </c>
      <c r="P58" s="171"/>
      <c r="Q58" s="369"/>
      <c r="R58" s="369"/>
      <c r="S58" s="369"/>
      <c r="AD58" s="88"/>
      <c r="AE58" s="88"/>
      <c r="AF58" s="88"/>
      <c r="AG58" s="88"/>
      <c r="AH58" s="88"/>
      <c r="AJ58" s="88"/>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234"/>
    </row>
    <row r="59" spans="1:70" ht="18.75" customHeight="1" x14ac:dyDescent="0.25">
      <c r="A59" s="372"/>
      <c r="B59" s="1564"/>
      <c r="C59" s="509" t="s">
        <v>1334</v>
      </c>
      <c r="D59" s="1067"/>
      <c r="F59" s="369"/>
      <c r="G59" s="369"/>
      <c r="H59" s="171"/>
      <c r="I59" s="171"/>
      <c r="J59" s="171"/>
      <c r="K59" s="171"/>
      <c r="L59" s="44">
        <v>346</v>
      </c>
      <c r="M59" s="79" t="s">
        <v>2024</v>
      </c>
      <c r="N59" s="80" t="s">
        <v>58</v>
      </c>
      <c r="O59" s="42" t="s">
        <v>2178</v>
      </c>
      <c r="P59" s="171"/>
      <c r="Q59" s="369"/>
      <c r="R59" s="369"/>
      <c r="S59" s="369"/>
    </row>
    <row r="60" spans="1:70" ht="18.75" customHeight="1" x14ac:dyDescent="0.25">
      <c r="A60" s="372"/>
      <c r="B60" s="1564"/>
      <c r="C60" s="265" t="s">
        <v>1330</v>
      </c>
      <c r="D60" s="1067"/>
      <c r="F60" s="369"/>
      <c r="G60" s="369"/>
      <c r="H60" s="171"/>
      <c r="I60" s="171"/>
      <c r="J60" s="171"/>
      <c r="K60" s="171"/>
      <c r="L60" s="44">
        <v>456</v>
      </c>
      <c r="M60" s="79" t="s">
        <v>2024</v>
      </c>
      <c r="N60" s="80" t="s">
        <v>61</v>
      </c>
      <c r="O60" s="42" t="s">
        <v>2207</v>
      </c>
      <c r="P60" s="171"/>
      <c r="Q60" s="369"/>
      <c r="R60" s="369"/>
      <c r="S60" s="369"/>
    </row>
    <row r="61" spans="1:70" ht="18.75" customHeight="1" x14ac:dyDescent="0.25">
      <c r="A61" s="372"/>
      <c r="B61" s="1564"/>
      <c r="C61" s="509" t="s">
        <v>1343</v>
      </c>
      <c r="D61" s="1067"/>
      <c r="F61" s="372"/>
      <c r="G61" s="372"/>
      <c r="H61" s="171"/>
      <c r="I61" s="171"/>
      <c r="J61" s="171"/>
      <c r="K61" s="171"/>
      <c r="L61" s="44">
        <v>1234</v>
      </c>
      <c r="M61" s="79" t="s">
        <v>2024</v>
      </c>
      <c r="N61" s="80" t="s">
        <v>2226</v>
      </c>
      <c r="O61" s="42" t="s">
        <v>2227</v>
      </c>
      <c r="P61" s="171"/>
      <c r="Q61" s="372"/>
      <c r="R61" s="372"/>
      <c r="S61" s="372"/>
    </row>
    <row r="62" spans="1:70" ht="18.75" customHeight="1" x14ac:dyDescent="0.25">
      <c r="A62" s="372"/>
      <c r="B62" s="1564"/>
      <c r="C62" s="509" t="s">
        <v>1339</v>
      </c>
      <c r="D62" s="1067"/>
      <c r="F62" s="372"/>
      <c r="G62" s="372"/>
      <c r="H62" s="171"/>
      <c r="I62" s="171"/>
      <c r="J62" s="171"/>
      <c r="K62" s="171"/>
      <c r="L62" s="44">
        <v>1235</v>
      </c>
      <c r="M62" s="79" t="s">
        <v>2024</v>
      </c>
      <c r="N62" s="80" t="s">
        <v>67</v>
      </c>
      <c r="O62" s="42" t="s">
        <v>2241</v>
      </c>
      <c r="P62" s="171"/>
      <c r="Q62" s="372"/>
      <c r="R62" s="372"/>
      <c r="S62" s="372"/>
    </row>
    <row r="63" spans="1:70" ht="18.75" customHeight="1" thickBot="1" x14ac:dyDescent="0.3">
      <c r="A63" s="372"/>
      <c r="B63" s="1565"/>
      <c r="C63" s="804" t="s">
        <v>1336</v>
      </c>
      <c r="D63" s="116"/>
      <c r="F63" s="372"/>
      <c r="G63" s="372"/>
      <c r="H63" s="171"/>
      <c r="I63" s="171"/>
      <c r="J63" s="171"/>
      <c r="K63" s="171"/>
      <c r="L63" s="44">
        <v>1236</v>
      </c>
      <c r="M63" s="79" t="s">
        <v>2024</v>
      </c>
      <c r="N63" s="80" t="s">
        <v>68</v>
      </c>
      <c r="O63" s="42" t="s">
        <v>2242</v>
      </c>
      <c r="P63" s="171"/>
      <c r="Q63" s="372"/>
      <c r="R63" s="372"/>
      <c r="S63" s="372"/>
    </row>
    <row r="64" spans="1:70" ht="18.75" customHeight="1" x14ac:dyDescent="0.3">
      <c r="A64" s="372"/>
      <c r="B64" s="1552" t="s">
        <v>2001</v>
      </c>
      <c r="C64" s="801" t="s">
        <v>1342</v>
      </c>
      <c r="D64" s="1067"/>
      <c r="F64" s="371"/>
      <c r="G64" s="371"/>
      <c r="H64" s="171"/>
      <c r="I64" s="171"/>
      <c r="J64" s="171"/>
      <c r="K64" s="171"/>
      <c r="L64" s="44">
        <v>1345</v>
      </c>
      <c r="M64" s="79" t="s">
        <v>2024</v>
      </c>
      <c r="N64" s="80" t="s">
        <v>2263</v>
      </c>
      <c r="O64" s="42" t="s">
        <v>2264</v>
      </c>
      <c r="P64" s="171"/>
      <c r="Q64" s="372"/>
      <c r="R64" s="372"/>
      <c r="S64" s="372"/>
    </row>
    <row r="65" spans="1:36" ht="18.75" customHeight="1" x14ac:dyDescent="0.25">
      <c r="A65" s="372"/>
      <c r="B65" s="1553"/>
      <c r="C65" s="800" t="s">
        <v>1341</v>
      </c>
      <c r="D65" s="1067"/>
      <c r="F65" s="372"/>
      <c r="G65" s="372"/>
      <c r="H65" s="171"/>
      <c r="I65" s="171"/>
      <c r="J65" s="171"/>
      <c r="K65" s="171"/>
      <c r="L65" s="44">
        <v>1346</v>
      </c>
      <c r="M65" s="79" t="s">
        <v>2024</v>
      </c>
      <c r="N65" s="80" t="s">
        <v>78</v>
      </c>
      <c r="O65" s="42" t="s">
        <v>2295</v>
      </c>
      <c r="P65" s="171"/>
      <c r="Q65" s="372"/>
      <c r="R65" s="372"/>
      <c r="S65" s="372"/>
    </row>
    <row r="66" spans="1:36" ht="18.75" customHeight="1" x14ac:dyDescent="0.25">
      <c r="A66" s="356"/>
      <c r="B66" s="1553"/>
      <c r="C66" s="805" t="s">
        <v>1358</v>
      </c>
      <c r="D66" s="1067"/>
      <c r="F66" s="372"/>
      <c r="G66" s="372"/>
      <c r="H66" s="171"/>
      <c r="I66" s="171"/>
      <c r="J66" s="171"/>
      <c r="K66" s="171"/>
      <c r="L66" s="44">
        <v>1356</v>
      </c>
      <c r="M66" s="79" t="s">
        <v>2024</v>
      </c>
      <c r="N66" s="80" t="s">
        <v>84</v>
      </c>
      <c r="O66" s="42" t="s">
        <v>2333</v>
      </c>
      <c r="P66" s="171"/>
      <c r="Q66" s="372"/>
      <c r="R66" s="372"/>
      <c r="S66" s="372"/>
    </row>
    <row r="67" spans="1:36" ht="18.75" customHeight="1" x14ac:dyDescent="0.25">
      <c r="A67" s="356"/>
      <c r="B67" s="1553"/>
      <c r="C67" s="756" t="s">
        <v>1344</v>
      </c>
      <c r="D67" s="1067"/>
      <c r="F67" s="372"/>
      <c r="G67" s="372"/>
      <c r="H67" s="171"/>
      <c r="I67" s="171"/>
      <c r="J67" s="171"/>
      <c r="K67" s="171"/>
      <c r="L67" s="44">
        <v>1456</v>
      </c>
      <c r="M67" s="79" t="s">
        <v>2024</v>
      </c>
      <c r="N67" s="80" t="s">
        <v>2334</v>
      </c>
      <c r="O67" s="42" t="s">
        <v>2335</v>
      </c>
      <c r="P67" s="171"/>
      <c r="Q67" s="372"/>
      <c r="R67" s="372"/>
      <c r="S67" s="372"/>
    </row>
    <row r="68" spans="1:36" ht="18.75" customHeight="1" x14ac:dyDescent="0.25">
      <c r="A68" s="356"/>
      <c r="B68" s="1553"/>
      <c r="C68" s="800" t="s">
        <v>1345</v>
      </c>
      <c r="D68" s="1067"/>
      <c r="F68" s="188"/>
      <c r="G68" s="188"/>
      <c r="H68" s="171"/>
      <c r="I68" s="171"/>
      <c r="J68" s="171"/>
      <c r="K68" s="171"/>
      <c r="L68" s="44">
        <v>2345</v>
      </c>
      <c r="M68" s="79" t="s">
        <v>2073</v>
      </c>
      <c r="N68" s="80" t="s">
        <v>44</v>
      </c>
      <c r="O68" s="42" t="s">
        <v>2074</v>
      </c>
      <c r="P68" s="171"/>
      <c r="Q68" s="372"/>
      <c r="R68" s="372"/>
      <c r="S68" s="372"/>
    </row>
    <row r="69" spans="1:36" ht="18.75" customHeight="1" x14ac:dyDescent="0.25">
      <c r="A69" s="356"/>
      <c r="B69" s="1553"/>
      <c r="C69" s="800" t="s">
        <v>1332</v>
      </c>
      <c r="D69" s="1067"/>
      <c r="F69" s="188"/>
      <c r="G69" s="188"/>
      <c r="H69" s="171"/>
      <c r="I69" s="171"/>
      <c r="J69" s="171"/>
      <c r="K69" s="171"/>
      <c r="L69" s="44">
        <v>2346</v>
      </c>
      <c r="M69" s="79" t="s">
        <v>2073</v>
      </c>
      <c r="N69" s="80" t="s">
        <v>46</v>
      </c>
      <c r="O69" s="42" t="s">
        <v>2079</v>
      </c>
      <c r="P69" s="171"/>
      <c r="Q69" s="372"/>
      <c r="R69" s="372"/>
      <c r="S69" s="372"/>
    </row>
    <row r="70" spans="1:36" ht="18.75" customHeight="1" x14ac:dyDescent="0.25">
      <c r="A70" s="356"/>
      <c r="B70" s="1553"/>
      <c r="C70" s="800" t="s">
        <v>1333</v>
      </c>
      <c r="D70" s="1067"/>
      <c r="F70" s="188"/>
      <c r="G70" s="188"/>
      <c r="H70" s="171"/>
      <c r="I70" s="171"/>
      <c r="J70" s="171"/>
      <c r="K70" s="171"/>
      <c r="L70" s="44">
        <v>2456</v>
      </c>
      <c r="M70" s="79" t="s">
        <v>2073</v>
      </c>
      <c r="N70" s="80" t="s">
        <v>2083</v>
      </c>
      <c r="O70" s="42" t="s">
        <v>2084</v>
      </c>
      <c r="P70" s="171"/>
      <c r="Q70" s="372"/>
      <c r="R70" s="372"/>
      <c r="S70" s="372"/>
    </row>
    <row r="71" spans="1:36" ht="18.75" customHeight="1" x14ac:dyDescent="0.25">
      <c r="A71" s="19"/>
      <c r="B71" s="1553"/>
      <c r="C71" s="800" t="s">
        <v>1335</v>
      </c>
      <c r="D71" s="1067"/>
      <c r="F71" s="361"/>
      <c r="G71" s="361"/>
      <c r="H71" s="171"/>
      <c r="I71" s="171"/>
      <c r="J71" s="171"/>
      <c r="K71" s="171"/>
      <c r="L71" s="44">
        <v>3456</v>
      </c>
      <c r="M71" s="79" t="s">
        <v>2073</v>
      </c>
      <c r="N71" s="80" t="s">
        <v>50</v>
      </c>
      <c r="O71" s="42" t="s">
        <v>2113</v>
      </c>
      <c r="P71" s="171"/>
      <c r="Q71" s="372"/>
      <c r="R71" s="372"/>
      <c r="S71" s="372"/>
    </row>
    <row r="72" spans="1:36" ht="18.75" customHeight="1" thickBot="1" x14ac:dyDescent="0.3">
      <c r="A72" s="19"/>
      <c r="B72" s="1553"/>
      <c r="C72" s="520" t="s">
        <v>1337</v>
      </c>
      <c r="D72" s="65"/>
      <c r="F72" s="369"/>
      <c r="G72" s="369"/>
      <c r="H72" s="171"/>
      <c r="I72" s="171"/>
      <c r="J72" s="171"/>
      <c r="K72" s="171"/>
      <c r="L72" s="44">
        <v>12345</v>
      </c>
      <c r="M72" s="79" t="s">
        <v>2073</v>
      </c>
      <c r="N72" s="80" t="s">
        <v>59</v>
      </c>
      <c r="O72" s="42" t="s">
        <v>2189</v>
      </c>
      <c r="P72" s="171"/>
      <c r="Q72" s="369"/>
      <c r="R72" s="369"/>
      <c r="S72" s="369"/>
      <c r="T72" s="144"/>
      <c r="U72" s="93"/>
      <c r="V72" s="93"/>
      <c r="W72" s="93"/>
      <c r="X72" s="93"/>
      <c r="Y72" s="93"/>
      <c r="Z72" s="93"/>
      <c r="AA72" s="93"/>
      <c r="AB72" s="93"/>
      <c r="AC72" s="93"/>
      <c r="AD72" s="93"/>
      <c r="AE72" s="93"/>
      <c r="AF72" s="93"/>
      <c r="AG72" s="93"/>
      <c r="AH72" s="93"/>
      <c r="AI72" s="93"/>
      <c r="AJ72" s="93"/>
    </row>
    <row r="73" spans="1:36" ht="18.75" customHeight="1" thickBot="1" x14ac:dyDescent="0.3">
      <c r="A73" s="19"/>
      <c r="B73" s="1549" t="s">
        <v>1338</v>
      </c>
      <c r="C73" s="1550"/>
      <c r="D73" s="1551"/>
      <c r="F73" s="368"/>
      <c r="G73" s="368"/>
      <c r="H73" s="171"/>
      <c r="I73" s="171"/>
      <c r="J73" s="171"/>
      <c r="K73" s="171"/>
      <c r="L73" s="44">
        <v>12346</v>
      </c>
      <c r="M73" s="79" t="s">
        <v>2073</v>
      </c>
      <c r="N73" s="80" t="s">
        <v>2190</v>
      </c>
      <c r="O73" s="42" t="s">
        <v>2191</v>
      </c>
      <c r="P73" s="171"/>
      <c r="Q73" s="368"/>
      <c r="R73" s="368"/>
      <c r="S73" s="368"/>
    </row>
    <row r="74" spans="1:36" ht="18.75" customHeight="1" x14ac:dyDescent="0.25">
      <c r="A74" s="19"/>
      <c r="B74" s="1554"/>
      <c r="C74" s="1555"/>
      <c r="D74" s="1556"/>
      <c r="F74" s="368"/>
      <c r="G74" s="368"/>
      <c r="H74" s="171"/>
      <c r="I74" s="171"/>
      <c r="J74" s="171"/>
      <c r="K74" s="171"/>
      <c r="L74" s="44">
        <v>12356</v>
      </c>
      <c r="M74" s="79" t="s">
        <v>2073</v>
      </c>
      <c r="N74" s="80" t="s">
        <v>60</v>
      </c>
      <c r="O74" s="42" t="s">
        <v>2197</v>
      </c>
      <c r="P74" s="171"/>
      <c r="Q74" s="368"/>
      <c r="R74" s="368"/>
      <c r="S74" s="368"/>
    </row>
    <row r="75" spans="1:36" ht="18.75" customHeight="1" x14ac:dyDescent="0.25">
      <c r="A75" s="19"/>
      <c r="B75" s="1557"/>
      <c r="C75" s="1558"/>
      <c r="D75" s="1559"/>
      <c r="E75" s="368"/>
      <c r="F75" s="368"/>
      <c r="G75" s="368"/>
      <c r="H75" s="171"/>
      <c r="I75" s="171"/>
      <c r="J75" s="171"/>
      <c r="K75" s="171"/>
      <c r="L75" s="44">
        <v>12456</v>
      </c>
      <c r="M75" s="79" t="s">
        <v>2073</v>
      </c>
      <c r="N75" s="80" t="s">
        <v>62</v>
      </c>
      <c r="O75" s="42" t="s">
        <v>2208</v>
      </c>
      <c r="P75" s="171"/>
      <c r="Q75" s="368"/>
      <c r="R75" s="368"/>
      <c r="S75" s="368"/>
    </row>
    <row r="76" spans="1:36" ht="18.75" customHeight="1" x14ac:dyDescent="0.25">
      <c r="A76" s="19"/>
      <c r="B76" s="1557"/>
      <c r="C76" s="1558"/>
      <c r="D76" s="1559"/>
      <c r="E76" s="359"/>
      <c r="F76" s="359"/>
      <c r="G76" s="359"/>
      <c r="H76" s="171"/>
      <c r="I76" s="171"/>
      <c r="J76" s="171"/>
      <c r="K76" s="171"/>
      <c r="L76" s="44">
        <v>13456</v>
      </c>
      <c r="M76" s="79" t="s">
        <v>2073</v>
      </c>
      <c r="N76" s="80" t="s">
        <v>63</v>
      </c>
      <c r="O76" s="42" t="s">
        <v>2209</v>
      </c>
      <c r="P76" s="171"/>
      <c r="Q76" s="372"/>
      <c r="R76" s="372"/>
      <c r="S76" s="372"/>
    </row>
    <row r="77" spans="1:36" ht="18.75" customHeight="1" x14ac:dyDescent="0.25">
      <c r="A77" s="19"/>
      <c r="B77" s="1557"/>
      <c r="C77" s="1558"/>
      <c r="D77" s="1559"/>
      <c r="E77" s="359"/>
      <c r="F77" s="359"/>
      <c r="G77" s="359"/>
      <c r="H77" s="171"/>
      <c r="I77" s="171"/>
      <c r="J77" s="171"/>
      <c r="K77" s="171"/>
      <c r="L77" s="44">
        <v>23456</v>
      </c>
      <c r="M77" s="79" t="s">
        <v>2073</v>
      </c>
      <c r="N77" s="80" t="s">
        <v>69</v>
      </c>
      <c r="O77" s="42" t="s">
        <v>2256</v>
      </c>
      <c r="P77" s="171"/>
      <c r="Q77" s="372"/>
      <c r="R77" s="372"/>
      <c r="S77" s="372"/>
    </row>
    <row r="78" spans="1:36" ht="18.75" customHeight="1" x14ac:dyDescent="0.25">
      <c r="A78" s="397"/>
      <c r="B78" s="1557"/>
      <c r="C78" s="1558"/>
      <c r="D78" s="1559"/>
      <c r="E78" s="365"/>
      <c r="F78" s="359"/>
      <c r="G78" s="359"/>
      <c r="H78" s="171"/>
      <c r="I78" s="171"/>
      <c r="J78" s="171"/>
      <c r="K78" s="171"/>
      <c r="L78" s="44">
        <v>123456</v>
      </c>
      <c r="M78" s="79" t="s">
        <v>2073</v>
      </c>
      <c r="N78" s="80" t="s">
        <v>2257</v>
      </c>
      <c r="O78" s="42" t="s">
        <v>2258</v>
      </c>
      <c r="P78" s="171"/>
      <c r="Q78" s="372"/>
      <c r="R78" s="372"/>
      <c r="S78" s="372"/>
    </row>
    <row r="79" spans="1:36" ht="18.75" customHeight="1" x14ac:dyDescent="0.25">
      <c r="A79" s="372"/>
      <c r="B79" s="1557"/>
      <c r="C79" s="1558"/>
      <c r="D79" s="1559"/>
      <c r="E79" s="372"/>
      <c r="F79" s="372"/>
      <c r="G79" s="372"/>
      <c r="H79" s="171"/>
      <c r="I79" s="171"/>
      <c r="J79" s="171"/>
      <c r="K79" s="171"/>
      <c r="L79" s="6"/>
      <c r="M79" s="79" t="s">
        <v>2073</v>
      </c>
      <c r="N79" s="80" t="s">
        <v>70</v>
      </c>
      <c r="O79" s="42" t="s">
        <v>2259</v>
      </c>
      <c r="P79" s="171"/>
      <c r="Q79" s="372"/>
      <c r="R79" s="372"/>
      <c r="S79" s="372"/>
    </row>
    <row r="80" spans="1:36" ht="18.75" customHeight="1" x14ac:dyDescent="0.25">
      <c r="A80" s="372"/>
      <c r="B80" s="1557"/>
      <c r="C80" s="1558"/>
      <c r="D80" s="1559"/>
      <c r="E80" s="372"/>
      <c r="F80" s="372"/>
      <c r="G80" s="372"/>
      <c r="H80" s="171"/>
      <c r="I80" s="171"/>
      <c r="J80" s="171"/>
      <c r="K80" s="171"/>
      <c r="L80" s="6"/>
      <c r="M80" s="79" t="s">
        <v>2073</v>
      </c>
      <c r="N80" s="80" t="s">
        <v>2285</v>
      </c>
      <c r="O80" s="42" t="s">
        <v>2286</v>
      </c>
      <c r="P80" s="171"/>
      <c r="Q80" s="372"/>
      <c r="R80" s="372"/>
      <c r="S80" s="372"/>
    </row>
    <row r="81" spans="1:19" ht="18.75" customHeight="1" thickBot="1" x14ac:dyDescent="0.3">
      <c r="A81" s="372"/>
      <c r="B81" s="1560"/>
      <c r="C81" s="1561"/>
      <c r="D81" s="1562"/>
      <c r="E81" s="370"/>
      <c r="F81" s="372"/>
      <c r="G81" s="372"/>
      <c r="H81" s="171"/>
      <c r="I81" s="171"/>
      <c r="J81" s="171"/>
      <c r="K81" s="171"/>
      <c r="L81" s="6"/>
      <c r="M81" s="79" t="s">
        <v>2073</v>
      </c>
      <c r="N81" s="80" t="s">
        <v>77</v>
      </c>
      <c r="O81" s="42" t="s">
        <v>2291</v>
      </c>
      <c r="P81" s="171"/>
      <c r="Q81" s="372"/>
      <c r="R81" s="372"/>
      <c r="S81" s="372"/>
    </row>
    <row r="82" spans="1:19" ht="18.75" customHeight="1" x14ac:dyDescent="0.25">
      <c r="A82" s="372"/>
      <c r="B82" s="191" t="s">
        <v>1992</v>
      </c>
      <c r="C82" s="6"/>
      <c r="D82" s="6"/>
      <c r="E82" s="398"/>
      <c r="F82" s="372"/>
      <c r="G82" s="372"/>
      <c r="H82" s="171"/>
      <c r="I82" s="171"/>
      <c r="J82" s="171"/>
      <c r="K82" s="171"/>
      <c r="L82" s="6"/>
      <c r="M82" s="79" t="s">
        <v>2022</v>
      </c>
      <c r="N82" s="80" t="s">
        <v>36</v>
      </c>
      <c r="O82" s="42" t="s">
        <v>2023</v>
      </c>
      <c r="P82" s="171"/>
      <c r="Q82" s="372"/>
      <c r="R82" s="372"/>
      <c r="S82" s="372"/>
    </row>
    <row r="83" spans="1:19" ht="18.75" customHeight="1" x14ac:dyDescent="0.3">
      <c r="A83" s="372"/>
      <c r="B83" s="191" t="s">
        <v>1320</v>
      </c>
      <c r="C83" s="6"/>
      <c r="D83" s="6"/>
      <c r="E83" s="393"/>
      <c r="F83" s="399"/>
      <c r="G83" s="399"/>
      <c r="H83" s="171"/>
      <c r="I83" s="171"/>
      <c r="J83" s="171"/>
      <c r="K83" s="171"/>
      <c r="L83" s="6"/>
      <c r="M83" s="79" t="s">
        <v>2022</v>
      </c>
      <c r="N83" s="81" t="s">
        <v>38</v>
      </c>
      <c r="O83" s="81" t="s">
        <v>2026</v>
      </c>
      <c r="P83" s="171"/>
      <c r="Q83" s="399"/>
      <c r="R83" s="399"/>
      <c r="S83" s="399"/>
    </row>
    <row r="84" spans="1:19" ht="15" customHeight="1" x14ac:dyDescent="0.3">
      <c r="A84" s="372"/>
      <c r="E84" s="393"/>
      <c r="F84" s="399"/>
      <c r="G84" s="399"/>
      <c r="H84" s="171"/>
      <c r="I84" s="171"/>
      <c r="J84" s="171"/>
      <c r="K84" s="171"/>
      <c r="L84" s="6"/>
      <c r="M84" s="79" t="s">
        <v>2022</v>
      </c>
      <c r="N84" s="80" t="s">
        <v>2070</v>
      </c>
      <c r="O84" s="42" t="s">
        <v>2071</v>
      </c>
      <c r="P84" s="171"/>
      <c r="Q84" s="399"/>
      <c r="R84" s="399"/>
      <c r="S84" s="399"/>
    </row>
    <row r="85" spans="1:19" ht="15" customHeight="1" x14ac:dyDescent="0.25">
      <c r="A85" s="372"/>
      <c r="B85" s="372"/>
      <c r="C85" s="372"/>
      <c r="D85" s="372"/>
      <c r="E85" s="400"/>
      <c r="F85" s="400"/>
      <c r="G85" s="400"/>
      <c r="H85" s="171"/>
      <c r="I85" s="171"/>
      <c r="J85" s="171"/>
      <c r="K85" s="171"/>
      <c r="L85" s="6"/>
      <c r="M85" s="79" t="s">
        <v>2022</v>
      </c>
      <c r="N85" s="80" t="s">
        <v>45</v>
      </c>
      <c r="O85" s="42" t="s">
        <v>2078</v>
      </c>
      <c r="P85" s="171"/>
      <c r="Q85" s="372"/>
      <c r="R85" s="372"/>
      <c r="S85" s="372"/>
    </row>
    <row r="86" spans="1:19" x14ac:dyDescent="0.25">
      <c r="A86" s="372"/>
      <c r="B86" s="372"/>
      <c r="C86" s="372"/>
      <c r="D86" s="372"/>
      <c r="E86" s="368"/>
      <c r="F86" s="369"/>
      <c r="G86" s="369"/>
      <c r="H86" s="171"/>
      <c r="I86" s="171"/>
      <c r="J86" s="171"/>
      <c r="K86" s="171"/>
      <c r="L86" s="6"/>
      <c r="M86" s="79" t="s">
        <v>2022</v>
      </c>
      <c r="N86" s="80" t="s">
        <v>48</v>
      </c>
      <c r="O86" s="42" t="s">
        <v>2098</v>
      </c>
      <c r="P86" s="171"/>
      <c r="Q86" s="372"/>
      <c r="R86" s="372"/>
      <c r="S86" s="372"/>
    </row>
    <row r="87" spans="1:19" x14ac:dyDescent="0.25">
      <c r="A87" s="372"/>
      <c r="B87" s="372"/>
      <c r="C87" s="372"/>
      <c r="D87" s="372"/>
      <c r="E87" s="368"/>
      <c r="F87" s="369"/>
      <c r="G87" s="369"/>
      <c r="H87" s="171"/>
      <c r="I87" s="171"/>
      <c r="J87" s="171"/>
      <c r="K87" s="171"/>
      <c r="L87" s="6"/>
      <c r="M87" s="79" t="s">
        <v>2022</v>
      </c>
      <c r="N87" s="80" t="s">
        <v>55</v>
      </c>
      <c r="O87" s="42" t="s">
        <v>2162</v>
      </c>
      <c r="P87" s="171"/>
      <c r="Q87" s="372"/>
      <c r="R87" s="372"/>
      <c r="S87" s="372"/>
    </row>
    <row r="88" spans="1:19" x14ac:dyDescent="0.25">
      <c r="A88" s="372"/>
      <c r="B88" s="372"/>
      <c r="C88" s="372"/>
      <c r="D88" s="372"/>
      <c r="E88" s="368"/>
      <c r="F88" s="369"/>
      <c r="G88" s="369"/>
      <c r="H88" s="171"/>
      <c r="I88" s="171"/>
      <c r="J88" s="171"/>
      <c r="K88" s="171"/>
      <c r="L88" s="6"/>
      <c r="M88" s="79" t="s">
        <v>2022</v>
      </c>
      <c r="N88" s="80" t="s">
        <v>56</v>
      </c>
      <c r="O88" s="42" t="s">
        <v>2163</v>
      </c>
      <c r="P88" s="171"/>
      <c r="Q88" s="372"/>
      <c r="R88" s="372"/>
      <c r="S88" s="372"/>
    </row>
    <row r="89" spans="1:19" x14ac:dyDescent="0.25">
      <c r="A89" s="372"/>
      <c r="B89" s="372"/>
      <c r="C89" s="372"/>
      <c r="D89" s="372"/>
      <c r="E89" s="368"/>
      <c r="F89" s="369"/>
      <c r="G89" s="369"/>
      <c r="H89" s="171"/>
      <c r="I89" s="171"/>
      <c r="J89" s="171"/>
      <c r="K89" s="171"/>
      <c r="L89" s="6"/>
      <c r="M89" s="79" t="s">
        <v>2022</v>
      </c>
      <c r="N89" s="82" t="s">
        <v>2172</v>
      </c>
      <c r="O89" s="43" t="s">
        <v>2173</v>
      </c>
      <c r="P89" s="171"/>
      <c r="Q89" s="372"/>
      <c r="R89" s="372"/>
      <c r="S89" s="372"/>
    </row>
    <row r="90" spans="1:19" x14ac:dyDescent="0.25">
      <c r="A90" s="372"/>
      <c r="B90" s="372"/>
      <c r="C90" s="372"/>
      <c r="D90" s="372"/>
      <c r="E90" s="368"/>
      <c r="F90" s="369"/>
      <c r="G90" s="369"/>
      <c r="H90" s="171"/>
      <c r="I90" s="171"/>
      <c r="J90" s="171"/>
      <c r="K90" s="171"/>
      <c r="L90" s="6"/>
      <c r="M90" s="79" t="s">
        <v>2022</v>
      </c>
      <c r="N90" s="80" t="s">
        <v>57</v>
      </c>
      <c r="O90" s="42" t="s">
        <v>2174</v>
      </c>
      <c r="P90" s="171"/>
      <c r="Q90" s="372"/>
      <c r="R90" s="372"/>
      <c r="S90" s="372"/>
    </row>
    <row r="91" spans="1:19" x14ac:dyDescent="0.25">
      <c r="A91" s="372"/>
      <c r="B91" s="372"/>
      <c r="C91" s="372"/>
      <c r="D91" s="372"/>
      <c r="E91" s="368"/>
      <c r="F91" s="369"/>
      <c r="G91" s="369"/>
      <c r="H91" s="171"/>
      <c r="I91" s="171"/>
      <c r="J91" s="171"/>
      <c r="K91" s="171"/>
      <c r="L91" s="6"/>
      <c r="M91" s="79" t="s">
        <v>2022</v>
      </c>
      <c r="N91" s="80" t="s">
        <v>2201</v>
      </c>
      <c r="O91" s="42" t="s">
        <v>2202</v>
      </c>
      <c r="P91" s="171"/>
      <c r="Q91" s="372"/>
      <c r="R91" s="372"/>
      <c r="S91" s="372"/>
    </row>
    <row r="92" spans="1:19" x14ac:dyDescent="0.25">
      <c r="A92" s="372"/>
      <c r="B92" s="372"/>
      <c r="C92" s="372"/>
      <c r="D92" s="372"/>
      <c r="E92" s="368"/>
      <c r="F92" s="369"/>
      <c r="G92" s="369"/>
      <c r="H92" s="171"/>
      <c r="I92" s="171"/>
      <c r="J92" s="171"/>
      <c r="K92" s="171"/>
      <c r="L92" s="6"/>
      <c r="M92" s="79" t="s">
        <v>2022</v>
      </c>
      <c r="N92" s="80" t="s">
        <v>65</v>
      </c>
      <c r="O92" s="42" t="s">
        <v>2233</v>
      </c>
      <c r="P92" s="171"/>
      <c r="Q92" s="372"/>
      <c r="R92" s="372"/>
      <c r="S92" s="372"/>
    </row>
    <row r="93" spans="1:19" x14ac:dyDescent="0.25">
      <c r="A93" s="372"/>
      <c r="B93" s="372"/>
      <c r="C93" s="372"/>
      <c r="D93" s="372"/>
      <c r="E93" s="368"/>
      <c r="F93" s="369"/>
      <c r="G93" s="369"/>
      <c r="H93" s="171"/>
      <c r="I93" s="171"/>
      <c r="J93" s="171"/>
      <c r="K93" s="171"/>
      <c r="L93" s="6"/>
      <c r="M93" s="79" t="s">
        <v>2022</v>
      </c>
      <c r="N93" s="80" t="s">
        <v>71</v>
      </c>
      <c r="O93" s="42" t="s">
        <v>2269</v>
      </c>
      <c r="P93" s="171"/>
      <c r="Q93" s="372"/>
      <c r="R93" s="372"/>
      <c r="S93" s="372"/>
    </row>
    <row r="94" spans="1:19" x14ac:dyDescent="0.25">
      <c r="A94" s="372"/>
      <c r="B94" s="372"/>
      <c r="C94" s="372"/>
      <c r="D94" s="372"/>
      <c r="E94" s="368"/>
      <c r="F94" s="369"/>
      <c r="G94" s="369"/>
      <c r="H94" s="171"/>
      <c r="I94" s="171"/>
      <c r="J94" s="171"/>
      <c r="K94" s="171"/>
      <c r="L94" s="6"/>
      <c r="M94" s="79" t="s">
        <v>2022</v>
      </c>
      <c r="N94" s="80" t="s">
        <v>72</v>
      </c>
      <c r="O94" s="42" t="s">
        <v>2271</v>
      </c>
      <c r="P94" s="171"/>
      <c r="Q94" s="372"/>
      <c r="R94" s="372"/>
      <c r="S94" s="372"/>
    </row>
    <row r="95" spans="1:19" x14ac:dyDescent="0.25">
      <c r="A95" s="372"/>
      <c r="B95" s="372"/>
      <c r="C95" s="372"/>
      <c r="D95" s="372"/>
      <c r="E95" s="368"/>
      <c r="F95" s="369"/>
      <c r="G95" s="369"/>
      <c r="H95" s="171"/>
      <c r="I95" s="171"/>
      <c r="J95" s="171"/>
      <c r="K95" s="171"/>
      <c r="L95" s="6"/>
      <c r="M95" s="79" t="s">
        <v>2022</v>
      </c>
      <c r="N95" s="80" t="s">
        <v>76</v>
      </c>
      <c r="O95" s="42" t="s">
        <v>2288</v>
      </c>
      <c r="P95" s="171"/>
      <c r="Q95" s="372"/>
      <c r="R95" s="372"/>
      <c r="S95" s="372"/>
    </row>
    <row r="96" spans="1:19" x14ac:dyDescent="0.25">
      <c r="A96" s="372"/>
      <c r="B96" s="372"/>
      <c r="C96" s="372"/>
      <c r="D96" s="372"/>
      <c r="E96" s="368"/>
      <c r="F96" s="369"/>
      <c r="G96" s="369"/>
      <c r="H96" s="171"/>
      <c r="I96" s="171"/>
      <c r="J96" s="171"/>
      <c r="K96" s="171"/>
      <c r="L96" s="6"/>
      <c r="M96" s="79" t="s">
        <v>2022</v>
      </c>
      <c r="N96" s="80" t="s">
        <v>79</v>
      </c>
      <c r="O96" s="42" t="s">
        <v>2300</v>
      </c>
      <c r="P96" s="171"/>
      <c r="Q96" s="372"/>
      <c r="R96" s="372"/>
      <c r="S96" s="372"/>
    </row>
    <row r="97" spans="1:19" x14ac:dyDescent="0.25">
      <c r="A97" s="372"/>
      <c r="B97" s="372"/>
      <c r="C97" s="372"/>
      <c r="D97" s="372"/>
      <c r="E97" s="368"/>
      <c r="F97" s="369"/>
      <c r="G97" s="369"/>
      <c r="H97" s="171"/>
      <c r="I97" s="171"/>
      <c r="J97" s="171"/>
      <c r="K97" s="171"/>
      <c r="L97" s="6"/>
      <c r="M97" s="79" t="s">
        <v>2022</v>
      </c>
      <c r="N97" s="80" t="s">
        <v>81</v>
      </c>
      <c r="O97" s="42" t="s">
        <v>2314</v>
      </c>
      <c r="P97" s="171"/>
      <c r="Q97" s="372"/>
      <c r="R97" s="372"/>
      <c r="S97" s="372"/>
    </row>
    <row r="98" spans="1:19" x14ac:dyDescent="0.25">
      <c r="A98" s="372"/>
      <c r="B98" s="372"/>
      <c r="C98" s="372"/>
      <c r="D98" s="372"/>
      <c r="E98" s="368"/>
      <c r="F98" s="369"/>
      <c r="G98" s="369"/>
      <c r="H98" s="171"/>
      <c r="I98" s="171"/>
      <c r="J98" s="171"/>
      <c r="K98" s="171"/>
      <c r="L98" s="6"/>
      <c r="M98" s="79" t="s">
        <v>2022</v>
      </c>
      <c r="N98" s="80" t="s">
        <v>2324</v>
      </c>
      <c r="O98" s="42" t="s">
        <v>2325</v>
      </c>
      <c r="P98" s="171"/>
      <c r="Q98" s="372"/>
      <c r="R98" s="372"/>
      <c r="S98" s="372"/>
    </row>
    <row r="99" spans="1:19" x14ac:dyDescent="0.25">
      <c r="A99" s="372"/>
      <c r="B99" s="372"/>
      <c r="C99" s="372"/>
      <c r="D99" s="372"/>
      <c r="E99" s="368"/>
      <c r="F99" s="369"/>
      <c r="G99" s="369"/>
      <c r="H99" s="171"/>
      <c r="I99" s="171"/>
      <c r="J99" s="171"/>
      <c r="K99" s="171"/>
      <c r="L99" s="6"/>
      <c r="M99" s="79" t="s">
        <v>2022</v>
      </c>
      <c r="N99" s="80" t="s">
        <v>82</v>
      </c>
      <c r="O99" s="42" t="s">
        <v>2326</v>
      </c>
      <c r="P99" s="171"/>
      <c r="Q99" s="372"/>
      <c r="R99" s="372"/>
      <c r="S99" s="372"/>
    </row>
    <row r="100" spans="1:19" x14ac:dyDescent="0.25">
      <c r="A100" s="372"/>
      <c r="B100" s="372"/>
      <c r="C100" s="372"/>
      <c r="D100" s="372"/>
      <c r="E100" s="368"/>
      <c r="F100" s="369"/>
      <c r="G100" s="369"/>
      <c r="H100" s="171"/>
      <c r="I100" s="171"/>
      <c r="J100" s="171"/>
      <c r="K100" s="171"/>
      <c r="L100" s="6"/>
      <c r="M100" s="79" t="s">
        <v>2058</v>
      </c>
      <c r="N100" s="80" t="s">
        <v>88</v>
      </c>
      <c r="O100" s="42" t="s">
        <v>2059</v>
      </c>
      <c r="P100" s="171"/>
      <c r="Q100" s="372"/>
      <c r="R100" s="372"/>
      <c r="S100" s="372"/>
    </row>
    <row r="101" spans="1:19" x14ac:dyDescent="0.25">
      <c r="A101" s="372"/>
      <c r="B101" s="372"/>
      <c r="C101" s="372"/>
      <c r="D101" s="372"/>
      <c r="E101" s="368"/>
      <c r="F101" s="369"/>
      <c r="G101" s="369"/>
      <c r="H101" s="171"/>
      <c r="I101" s="171"/>
      <c r="J101" s="171"/>
      <c r="K101" s="171"/>
      <c r="L101" s="6"/>
      <c r="M101" s="79" t="s">
        <v>2058</v>
      </c>
      <c r="N101" s="80" t="s">
        <v>91</v>
      </c>
      <c r="O101" s="42" t="s">
        <v>2072</v>
      </c>
      <c r="P101" s="171"/>
      <c r="Q101" s="372"/>
      <c r="R101" s="372"/>
      <c r="S101" s="372"/>
    </row>
    <row r="102" spans="1:19" x14ac:dyDescent="0.25">
      <c r="H102" s="171"/>
      <c r="I102" s="171"/>
      <c r="J102" s="171"/>
      <c r="K102" s="171"/>
      <c r="L102" s="6"/>
      <c r="M102" s="79" t="s">
        <v>2058</v>
      </c>
      <c r="N102" s="80" t="s">
        <v>2086</v>
      </c>
      <c r="O102" s="42" t="s">
        <v>2087</v>
      </c>
      <c r="P102" s="171"/>
    </row>
    <row r="103" spans="1:19" x14ac:dyDescent="0.25">
      <c r="H103" s="171"/>
      <c r="I103" s="171"/>
      <c r="J103" s="171"/>
      <c r="K103" s="171"/>
      <c r="L103" s="6"/>
      <c r="M103" s="79" t="s">
        <v>2058</v>
      </c>
      <c r="N103" s="80" t="s">
        <v>2088</v>
      </c>
      <c r="O103" s="42" t="s">
        <v>2089</v>
      </c>
      <c r="P103" s="171"/>
    </row>
    <row r="104" spans="1:19" x14ac:dyDescent="0.25">
      <c r="H104" s="171"/>
      <c r="I104" s="171"/>
      <c r="J104" s="171"/>
      <c r="K104" s="171"/>
      <c r="L104" s="6"/>
      <c r="M104" s="79" t="s">
        <v>2058</v>
      </c>
      <c r="N104" s="80" t="s">
        <v>2103</v>
      </c>
      <c r="O104" s="42" t="s">
        <v>2104</v>
      </c>
      <c r="P104" s="171"/>
    </row>
    <row r="105" spans="1:19" x14ac:dyDescent="0.25">
      <c r="H105" s="171"/>
      <c r="I105" s="171"/>
      <c r="J105" s="171"/>
      <c r="K105" s="171"/>
      <c r="L105" s="6"/>
      <c r="M105" s="79" t="s">
        <v>2058</v>
      </c>
      <c r="N105" s="80" t="s">
        <v>2176</v>
      </c>
      <c r="O105" s="42" t="s">
        <v>2177</v>
      </c>
      <c r="P105" s="171"/>
    </row>
    <row r="106" spans="1:19" x14ac:dyDescent="0.25">
      <c r="H106" s="171"/>
      <c r="I106" s="171"/>
      <c r="J106" s="171"/>
      <c r="K106" s="171"/>
      <c r="L106" s="6"/>
      <c r="M106" s="79" t="s">
        <v>2058</v>
      </c>
      <c r="N106" s="80" t="s">
        <v>2179</v>
      </c>
      <c r="O106" s="42" t="s">
        <v>2180</v>
      </c>
      <c r="P106" s="171"/>
    </row>
    <row r="107" spans="1:19" x14ac:dyDescent="0.25">
      <c r="H107" s="171"/>
      <c r="I107" s="171"/>
      <c r="J107" s="171"/>
      <c r="K107" s="171"/>
      <c r="L107" s="6"/>
      <c r="M107" s="79" t="s">
        <v>2058</v>
      </c>
      <c r="N107" s="80" t="s">
        <v>2195</v>
      </c>
      <c r="O107" s="42" t="s">
        <v>2196</v>
      </c>
      <c r="P107" s="171"/>
    </row>
    <row r="108" spans="1:19" x14ac:dyDescent="0.25">
      <c r="H108" s="171"/>
      <c r="I108" s="171"/>
      <c r="J108" s="171"/>
      <c r="K108" s="171"/>
      <c r="L108" s="6"/>
      <c r="M108" s="79" t="s">
        <v>2058</v>
      </c>
      <c r="N108" s="80" t="s">
        <v>106</v>
      </c>
      <c r="O108" s="42" t="s">
        <v>2210</v>
      </c>
      <c r="P108" s="171"/>
    </row>
    <row r="109" spans="1:19" x14ac:dyDescent="0.25">
      <c r="H109" s="171"/>
      <c r="I109" s="171"/>
      <c r="J109" s="171"/>
      <c r="K109" s="171"/>
      <c r="L109" s="6"/>
      <c r="M109" s="79" t="s">
        <v>2058</v>
      </c>
      <c r="N109" s="80" t="s">
        <v>2211</v>
      </c>
      <c r="O109" s="42" t="s">
        <v>2212</v>
      </c>
      <c r="P109" s="171"/>
    </row>
    <row r="110" spans="1:19" x14ac:dyDescent="0.25">
      <c r="H110" s="171"/>
      <c r="I110" s="171"/>
      <c r="J110" s="171"/>
      <c r="K110" s="171"/>
      <c r="L110" s="6"/>
      <c r="M110" s="79" t="s">
        <v>2058</v>
      </c>
      <c r="N110" s="80" t="s">
        <v>110</v>
      </c>
      <c r="O110" s="42" t="s">
        <v>2243</v>
      </c>
      <c r="P110" s="171"/>
    </row>
    <row r="111" spans="1:19" x14ac:dyDescent="0.25">
      <c r="H111" s="171"/>
      <c r="I111" s="171"/>
      <c r="J111" s="171"/>
      <c r="K111" s="171"/>
      <c r="L111" s="6"/>
      <c r="M111" s="79" t="s">
        <v>2058</v>
      </c>
      <c r="N111" s="80" t="s">
        <v>111</v>
      </c>
      <c r="O111" s="42" t="s">
        <v>2244</v>
      </c>
      <c r="P111" s="171"/>
    </row>
    <row r="112" spans="1:19" x14ac:dyDescent="0.25">
      <c r="H112" s="171"/>
      <c r="I112" s="171"/>
      <c r="J112" s="171"/>
      <c r="K112" s="171"/>
      <c r="L112" s="6"/>
      <c r="M112" s="79" t="s">
        <v>2058</v>
      </c>
      <c r="N112" s="80" t="s">
        <v>2245</v>
      </c>
      <c r="O112" s="42" t="s">
        <v>2246</v>
      </c>
      <c r="P112" s="171"/>
    </row>
    <row r="113" spans="8:16" x14ac:dyDescent="0.25">
      <c r="H113" s="171"/>
      <c r="I113" s="171"/>
      <c r="J113" s="171"/>
      <c r="K113" s="171"/>
      <c r="L113" s="6"/>
      <c r="M113" s="79" t="s">
        <v>2058</v>
      </c>
      <c r="N113" s="80" t="s">
        <v>2272</v>
      </c>
      <c r="O113" s="42" t="s">
        <v>2273</v>
      </c>
      <c r="P113" s="171"/>
    </row>
    <row r="114" spans="8:16" x14ac:dyDescent="0.25">
      <c r="H114" s="171"/>
      <c r="I114" s="171"/>
      <c r="J114" s="171"/>
      <c r="K114" s="171"/>
      <c r="L114" s="6"/>
      <c r="M114" s="79" t="s">
        <v>2058</v>
      </c>
      <c r="N114" s="80" t="s">
        <v>117</v>
      </c>
      <c r="O114" s="42" t="s">
        <v>2294</v>
      </c>
      <c r="P114" s="171"/>
    </row>
    <row r="115" spans="8:16" x14ac:dyDescent="0.25">
      <c r="H115" s="171"/>
      <c r="I115" s="171"/>
      <c r="J115" s="171"/>
      <c r="K115" s="171"/>
      <c r="L115" s="6"/>
      <c r="M115" s="79" t="s">
        <v>2058</v>
      </c>
      <c r="N115" s="80" t="s">
        <v>93</v>
      </c>
      <c r="O115" s="42" t="s">
        <v>2308</v>
      </c>
      <c r="P115" s="171"/>
    </row>
    <row r="116" spans="8:16" x14ac:dyDescent="0.25">
      <c r="H116" s="171"/>
      <c r="I116" s="171"/>
      <c r="J116" s="171"/>
      <c r="K116" s="171"/>
      <c r="L116" s="6"/>
      <c r="M116" s="79" t="s">
        <v>2058</v>
      </c>
      <c r="N116" s="80" t="s">
        <v>124</v>
      </c>
      <c r="O116" s="42" t="s">
        <v>2311</v>
      </c>
      <c r="P116" s="171"/>
    </row>
    <row r="117" spans="8:16" x14ac:dyDescent="0.25">
      <c r="H117" s="171"/>
      <c r="I117" s="171"/>
      <c r="J117" s="171"/>
      <c r="K117" s="171"/>
      <c r="L117" s="6"/>
      <c r="M117" s="79" t="s">
        <v>2043</v>
      </c>
      <c r="N117" s="80" t="s">
        <v>2044</v>
      </c>
      <c r="O117" s="42" t="s">
        <v>2045</v>
      </c>
      <c r="P117" s="171"/>
    </row>
    <row r="118" spans="8:16" x14ac:dyDescent="0.25">
      <c r="H118" s="171"/>
      <c r="I118" s="171"/>
      <c r="J118" s="171"/>
      <c r="K118" s="171"/>
      <c r="L118" s="6"/>
      <c r="M118" s="79" t="s">
        <v>2043</v>
      </c>
      <c r="N118" s="80" t="s">
        <v>2046</v>
      </c>
      <c r="O118" s="42" t="s">
        <v>2047</v>
      </c>
      <c r="P118" s="171"/>
    </row>
    <row r="119" spans="8:16" x14ac:dyDescent="0.25">
      <c r="H119" s="171"/>
      <c r="I119" s="171"/>
      <c r="J119" s="171"/>
      <c r="K119" s="171"/>
      <c r="L119" s="6"/>
      <c r="M119" s="79" t="s">
        <v>2043</v>
      </c>
      <c r="N119" s="80" t="s">
        <v>87</v>
      </c>
      <c r="O119" s="42" t="s">
        <v>2048</v>
      </c>
      <c r="P119" s="171"/>
    </row>
    <row r="120" spans="8:16" x14ac:dyDescent="0.25">
      <c r="H120" s="171"/>
      <c r="I120" s="171"/>
      <c r="J120" s="171"/>
      <c r="K120" s="171"/>
      <c r="L120" s="6"/>
      <c r="M120" s="79" t="s">
        <v>2043</v>
      </c>
      <c r="N120" s="80" t="s">
        <v>2080</v>
      </c>
      <c r="O120" s="42" t="s">
        <v>2081</v>
      </c>
      <c r="P120" s="171"/>
    </row>
    <row r="121" spans="8:16" x14ac:dyDescent="0.25">
      <c r="H121" s="171"/>
      <c r="I121" s="171"/>
      <c r="J121" s="171"/>
      <c r="K121" s="171"/>
      <c r="L121" s="6"/>
      <c r="M121" s="79" t="s">
        <v>2043</v>
      </c>
      <c r="N121" s="80" t="s">
        <v>2095</v>
      </c>
      <c r="O121" s="42" t="s">
        <v>2096</v>
      </c>
      <c r="P121" s="171"/>
    </row>
    <row r="122" spans="8:16" x14ac:dyDescent="0.25">
      <c r="H122" s="171"/>
      <c r="I122" s="171"/>
      <c r="J122" s="171"/>
      <c r="K122" s="171"/>
      <c r="L122" s="6"/>
      <c r="M122" s="79" t="s">
        <v>2043</v>
      </c>
      <c r="N122" s="80" t="s">
        <v>95</v>
      </c>
      <c r="O122" s="42" t="s">
        <v>2114</v>
      </c>
      <c r="P122" s="171"/>
    </row>
    <row r="123" spans="8:16" x14ac:dyDescent="0.25">
      <c r="H123" s="171"/>
      <c r="I123" s="171"/>
      <c r="J123" s="171"/>
      <c r="K123" s="171"/>
      <c r="L123" s="6"/>
      <c r="M123" s="79" t="s">
        <v>2043</v>
      </c>
      <c r="N123" s="80" t="s">
        <v>96</v>
      </c>
      <c r="O123" s="42" t="s">
        <v>2125</v>
      </c>
      <c r="P123" s="171"/>
    </row>
    <row r="124" spans="8:16" x14ac:dyDescent="0.25">
      <c r="H124" s="171"/>
      <c r="I124" s="171"/>
      <c r="J124" s="171"/>
      <c r="K124" s="171"/>
      <c r="L124" s="6"/>
      <c r="M124" s="79" t="s">
        <v>2043</v>
      </c>
      <c r="N124" s="80" t="s">
        <v>109</v>
      </c>
      <c r="O124" s="42" t="s">
        <v>2240</v>
      </c>
      <c r="P124" s="171"/>
    </row>
    <row r="125" spans="8:16" x14ac:dyDescent="0.25">
      <c r="H125" s="171"/>
      <c r="I125" s="171"/>
      <c r="J125" s="171"/>
      <c r="K125" s="171"/>
      <c r="L125" s="6"/>
      <c r="M125" s="79" t="s">
        <v>2043</v>
      </c>
      <c r="N125" s="80" t="s">
        <v>112</v>
      </c>
      <c r="O125" s="42" t="s">
        <v>2260</v>
      </c>
      <c r="P125" s="171"/>
    </row>
    <row r="126" spans="8:16" x14ac:dyDescent="0.25">
      <c r="H126" s="171"/>
      <c r="I126" s="171"/>
      <c r="J126" s="171"/>
      <c r="K126" s="171"/>
      <c r="L126" s="6"/>
      <c r="M126" s="79" t="s">
        <v>2043</v>
      </c>
      <c r="N126" s="80" t="s">
        <v>114</v>
      </c>
      <c r="O126" s="42" t="s">
        <v>2289</v>
      </c>
      <c r="P126" s="171"/>
    </row>
    <row r="127" spans="8:16" x14ac:dyDescent="0.25">
      <c r="H127" s="171"/>
      <c r="I127" s="171"/>
      <c r="J127" s="171"/>
      <c r="K127" s="171"/>
      <c r="L127" s="6"/>
      <c r="M127" s="79" t="s">
        <v>2043</v>
      </c>
      <c r="N127" s="80" t="s">
        <v>118</v>
      </c>
      <c r="O127" s="42" t="s">
        <v>2298</v>
      </c>
      <c r="P127" s="171"/>
    </row>
    <row r="128" spans="8:16" x14ac:dyDescent="0.25">
      <c r="H128" s="171"/>
      <c r="I128" s="171"/>
      <c r="J128" s="171"/>
      <c r="K128" s="171"/>
      <c r="L128" s="6"/>
      <c r="M128" s="79" t="s">
        <v>2043</v>
      </c>
      <c r="N128" s="80" t="s">
        <v>119</v>
      </c>
      <c r="O128" s="42" t="s">
        <v>2299</v>
      </c>
      <c r="P128" s="171"/>
    </row>
    <row r="129" spans="8:16" x14ac:dyDescent="0.25">
      <c r="H129" s="171"/>
      <c r="I129" s="171"/>
      <c r="J129" s="171"/>
      <c r="K129" s="171"/>
      <c r="L129" s="6"/>
      <c r="M129" s="79" t="s">
        <v>2043</v>
      </c>
      <c r="N129" s="80" t="s">
        <v>121</v>
      </c>
      <c r="O129" s="42" t="s">
        <v>2305</v>
      </c>
      <c r="P129" s="171"/>
    </row>
    <row r="130" spans="8:16" x14ac:dyDescent="0.25">
      <c r="H130" s="171"/>
      <c r="I130" s="171"/>
      <c r="J130" s="171"/>
      <c r="K130" s="171"/>
      <c r="L130" s="6"/>
      <c r="M130" s="79" t="s">
        <v>2043</v>
      </c>
      <c r="N130" s="80" t="s">
        <v>122</v>
      </c>
      <c r="O130" s="42" t="s">
        <v>2307</v>
      </c>
      <c r="P130" s="171"/>
    </row>
    <row r="131" spans="8:16" x14ac:dyDescent="0.25">
      <c r="H131" s="171"/>
      <c r="I131" s="171"/>
      <c r="J131" s="171"/>
      <c r="K131" s="171"/>
      <c r="L131" s="6"/>
      <c r="M131" s="79" t="s">
        <v>2043</v>
      </c>
      <c r="N131" s="80" t="s">
        <v>125</v>
      </c>
      <c r="O131" s="42" t="s">
        <v>2313</v>
      </c>
      <c r="P131" s="171"/>
    </row>
    <row r="132" spans="8:16" x14ac:dyDescent="0.25">
      <c r="H132" s="171"/>
      <c r="I132" s="171"/>
      <c r="J132" s="171"/>
      <c r="K132" s="171"/>
      <c r="L132" s="6"/>
      <c r="M132" s="79" t="s">
        <v>2043</v>
      </c>
      <c r="N132" s="80" t="s">
        <v>2318</v>
      </c>
      <c r="O132" s="42" t="s">
        <v>2319</v>
      </c>
      <c r="P132" s="171"/>
    </row>
    <row r="133" spans="8:16" x14ac:dyDescent="0.25">
      <c r="H133" s="171"/>
      <c r="I133" s="171"/>
      <c r="J133" s="171"/>
      <c r="K133" s="171"/>
      <c r="L133" s="6"/>
      <c r="M133" s="79" t="s">
        <v>2043</v>
      </c>
      <c r="N133" s="80" t="s">
        <v>128</v>
      </c>
      <c r="O133" s="42" t="s">
        <v>2327</v>
      </c>
      <c r="P133" s="171"/>
    </row>
    <row r="134" spans="8:16" x14ac:dyDescent="0.25">
      <c r="H134" s="171"/>
      <c r="I134" s="171"/>
      <c r="J134" s="171"/>
      <c r="K134" s="171"/>
      <c r="L134" s="6"/>
      <c r="M134" s="79" t="s">
        <v>2043</v>
      </c>
      <c r="N134" s="80" t="s">
        <v>2328</v>
      </c>
      <c r="O134" s="42" t="s">
        <v>2329</v>
      </c>
      <c r="P134" s="171"/>
    </row>
    <row r="135" spans="8:16" x14ac:dyDescent="0.25">
      <c r="H135" s="171"/>
      <c r="I135" s="171"/>
      <c r="J135" s="171"/>
      <c r="K135" s="171"/>
      <c r="L135" s="6"/>
      <c r="M135" s="79" t="s">
        <v>2043</v>
      </c>
      <c r="N135" s="80" t="s">
        <v>129</v>
      </c>
      <c r="O135" s="42" t="s">
        <v>2331</v>
      </c>
      <c r="P135" s="171"/>
    </row>
    <row r="136" spans="8:16" x14ac:dyDescent="0.25">
      <c r="H136" s="171"/>
      <c r="I136" s="171"/>
      <c r="J136" s="171"/>
      <c r="K136" s="171"/>
      <c r="L136" s="6"/>
      <c r="M136" s="79" t="s">
        <v>2143</v>
      </c>
      <c r="N136" s="80" t="s">
        <v>100</v>
      </c>
      <c r="O136" s="42" t="s">
        <v>2144</v>
      </c>
      <c r="P136" s="171"/>
    </row>
    <row r="137" spans="8:16" x14ac:dyDescent="0.25">
      <c r="H137" s="171"/>
      <c r="I137" s="171"/>
      <c r="J137" s="171"/>
      <c r="K137" s="171"/>
      <c r="L137" s="6"/>
      <c r="M137" s="79" t="s">
        <v>2143</v>
      </c>
      <c r="N137" s="80" t="s">
        <v>2155</v>
      </c>
      <c r="O137" s="42" t="s">
        <v>2156</v>
      </c>
      <c r="P137" s="171"/>
    </row>
    <row r="138" spans="8:16" x14ac:dyDescent="0.25">
      <c r="H138" s="171"/>
      <c r="I138" s="171"/>
      <c r="J138" s="171"/>
      <c r="K138" s="171"/>
      <c r="L138" s="6"/>
      <c r="M138" s="79" t="s">
        <v>2143</v>
      </c>
      <c r="N138" s="80" t="s">
        <v>2158</v>
      </c>
      <c r="O138" s="42" t="s">
        <v>2159</v>
      </c>
      <c r="P138" s="171"/>
    </row>
    <row r="139" spans="8:16" x14ac:dyDescent="0.25">
      <c r="H139" s="171"/>
      <c r="I139" s="171"/>
      <c r="J139" s="171"/>
      <c r="K139" s="171"/>
      <c r="L139" s="6"/>
      <c r="M139" s="79" t="s">
        <v>2143</v>
      </c>
      <c r="N139" s="80" t="s">
        <v>2160</v>
      </c>
      <c r="O139" s="42" t="s">
        <v>2161</v>
      </c>
      <c r="P139" s="171"/>
    </row>
    <row r="140" spans="8:16" x14ac:dyDescent="0.25">
      <c r="H140" s="171"/>
      <c r="I140" s="171"/>
      <c r="J140" s="171"/>
      <c r="K140" s="171"/>
      <c r="L140" s="6"/>
      <c r="M140" s="79" t="s">
        <v>2143</v>
      </c>
      <c r="N140" s="80" t="s">
        <v>105</v>
      </c>
      <c r="O140" s="42" t="s">
        <v>2203</v>
      </c>
      <c r="P140" s="171"/>
    </row>
    <row r="141" spans="8:16" x14ac:dyDescent="0.25">
      <c r="H141" s="171"/>
      <c r="I141" s="171"/>
      <c r="J141" s="171"/>
      <c r="K141" s="171"/>
      <c r="L141" s="6"/>
      <c r="M141" s="79" t="s">
        <v>2143</v>
      </c>
      <c r="N141" s="80" t="s">
        <v>2204</v>
      </c>
      <c r="O141" s="42" t="s">
        <v>2205</v>
      </c>
      <c r="P141" s="171"/>
    </row>
    <row r="142" spans="8:16" x14ac:dyDescent="0.25">
      <c r="H142" s="171"/>
      <c r="I142" s="171"/>
      <c r="J142" s="171"/>
      <c r="K142" s="171"/>
      <c r="L142" s="6"/>
      <c r="M142" s="79" t="s">
        <v>2143</v>
      </c>
      <c r="N142" s="80" t="s">
        <v>120</v>
      </c>
      <c r="O142" s="42" t="s">
        <v>2302</v>
      </c>
      <c r="P142" s="171"/>
    </row>
    <row r="143" spans="8:16" x14ac:dyDescent="0.25">
      <c r="H143" s="171"/>
      <c r="I143" s="171"/>
      <c r="J143" s="171"/>
      <c r="K143" s="171"/>
      <c r="L143" s="6"/>
      <c r="M143" s="79" t="s">
        <v>2143</v>
      </c>
      <c r="N143" s="80" t="s">
        <v>123</v>
      </c>
      <c r="O143" s="42" t="s">
        <v>2309</v>
      </c>
      <c r="P143" s="171"/>
    </row>
    <row r="144" spans="8:16" x14ac:dyDescent="0.25">
      <c r="H144" s="171"/>
      <c r="I144" s="171"/>
      <c r="J144" s="171"/>
      <c r="K144" s="171"/>
      <c r="L144" s="6"/>
      <c r="M144" s="79" t="s">
        <v>2037</v>
      </c>
      <c r="N144" s="80" t="s">
        <v>85</v>
      </c>
      <c r="O144" s="42" t="s">
        <v>2038</v>
      </c>
      <c r="P144" s="171"/>
    </row>
    <row r="145" spans="8:16" x14ac:dyDescent="0.25">
      <c r="H145" s="171"/>
      <c r="I145" s="171"/>
      <c r="J145" s="171"/>
      <c r="K145" s="171"/>
      <c r="L145" s="6"/>
      <c r="M145" s="79" t="s">
        <v>2037</v>
      </c>
      <c r="N145" s="80" t="s">
        <v>86</v>
      </c>
      <c r="O145" s="42" t="s">
        <v>2039</v>
      </c>
      <c r="P145" s="171"/>
    </row>
    <row r="146" spans="8:16" x14ac:dyDescent="0.25">
      <c r="H146" s="171"/>
      <c r="I146" s="171"/>
      <c r="J146" s="171"/>
      <c r="K146" s="171"/>
      <c r="L146" s="6"/>
      <c r="M146" s="79" t="s">
        <v>2037</v>
      </c>
      <c r="N146" s="80" t="s">
        <v>89</v>
      </c>
      <c r="O146" s="42" t="s">
        <v>2061</v>
      </c>
      <c r="P146" s="171"/>
    </row>
    <row r="147" spans="8:16" x14ac:dyDescent="0.25">
      <c r="H147" s="171"/>
      <c r="I147" s="171"/>
      <c r="J147" s="171"/>
      <c r="K147" s="171"/>
      <c r="L147" s="6"/>
      <c r="M147" s="79" t="s">
        <v>2037</v>
      </c>
      <c r="N147" s="80" t="s">
        <v>90</v>
      </c>
      <c r="O147" s="42" t="s">
        <v>2062</v>
      </c>
      <c r="P147" s="171"/>
    </row>
    <row r="148" spans="8:16" x14ac:dyDescent="0.25">
      <c r="H148" s="171"/>
      <c r="I148" s="171"/>
      <c r="J148" s="171"/>
      <c r="K148" s="171"/>
      <c r="L148" s="6"/>
      <c r="M148" s="79" t="s">
        <v>2037</v>
      </c>
      <c r="N148" s="80" t="s">
        <v>2063</v>
      </c>
      <c r="O148" s="42" t="s">
        <v>2064</v>
      </c>
      <c r="P148" s="171"/>
    </row>
    <row r="149" spans="8:16" x14ac:dyDescent="0.25">
      <c r="H149" s="171"/>
      <c r="I149" s="171"/>
      <c r="J149" s="171"/>
      <c r="K149" s="171"/>
      <c r="L149" s="6"/>
      <c r="M149" s="79" t="s">
        <v>2037</v>
      </c>
      <c r="N149" s="80" t="s">
        <v>94</v>
      </c>
      <c r="O149" s="42" t="s">
        <v>2097</v>
      </c>
      <c r="P149" s="171"/>
    </row>
    <row r="150" spans="8:16" x14ac:dyDescent="0.25">
      <c r="H150" s="171"/>
      <c r="I150" s="171"/>
      <c r="J150" s="171"/>
      <c r="K150" s="171"/>
      <c r="L150" s="6"/>
      <c r="M150" s="79" t="s">
        <v>2037</v>
      </c>
      <c r="N150" s="80" t="s">
        <v>2105</v>
      </c>
      <c r="O150" s="42" t="s">
        <v>2106</v>
      </c>
      <c r="P150" s="171"/>
    </row>
    <row r="151" spans="8:16" x14ac:dyDescent="0.25">
      <c r="H151" s="171"/>
      <c r="I151" s="171"/>
      <c r="J151" s="171"/>
      <c r="K151" s="171"/>
      <c r="L151" s="6"/>
      <c r="M151" s="79" t="s">
        <v>2037</v>
      </c>
      <c r="N151" s="80" t="s">
        <v>92</v>
      </c>
      <c r="O151" s="42" t="s">
        <v>2107</v>
      </c>
      <c r="P151" s="171"/>
    </row>
    <row r="152" spans="8:16" x14ac:dyDescent="0.25">
      <c r="H152" s="171"/>
      <c r="I152" s="171"/>
      <c r="J152" s="171"/>
      <c r="K152" s="171"/>
      <c r="L152" s="6"/>
      <c r="M152" s="79" t="s">
        <v>2037</v>
      </c>
      <c r="N152" s="80" t="s">
        <v>2110</v>
      </c>
      <c r="O152" s="42" t="s">
        <v>2111</v>
      </c>
      <c r="P152" s="171"/>
    </row>
    <row r="153" spans="8:16" x14ac:dyDescent="0.25">
      <c r="H153" s="171"/>
      <c r="I153" s="171"/>
      <c r="J153" s="171"/>
      <c r="K153" s="171"/>
      <c r="L153" s="6"/>
      <c r="M153" s="79" t="s">
        <v>2037</v>
      </c>
      <c r="N153" s="80" t="s">
        <v>97</v>
      </c>
      <c r="O153" s="42" t="s">
        <v>2126</v>
      </c>
      <c r="P153" s="171"/>
    </row>
    <row r="154" spans="8:16" x14ac:dyDescent="0.25">
      <c r="H154" s="171"/>
      <c r="I154" s="171"/>
      <c r="J154" s="171"/>
      <c r="K154" s="171"/>
      <c r="L154" s="6"/>
      <c r="M154" s="79" t="s">
        <v>2037</v>
      </c>
      <c r="N154" s="80" t="s">
        <v>2127</v>
      </c>
      <c r="O154" s="42" t="s">
        <v>2128</v>
      </c>
      <c r="P154" s="171"/>
    </row>
    <row r="155" spans="8:16" x14ac:dyDescent="0.25">
      <c r="H155" s="171"/>
      <c r="I155" s="171"/>
      <c r="J155" s="171"/>
      <c r="K155" s="171"/>
      <c r="L155" s="6"/>
      <c r="M155" s="79" t="s">
        <v>2037</v>
      </c>
      <c r="N155" s="80" t="s">
        <v>98</v>
      </c>
      <c r="O155" s="42" t="s">
        <v>2136</v>
      </c>
      <c r="P155" s="171"/>
    </row>
    <row r="156" spans="8:16" x14ac:dyDescent="0.25">
      <c r="H156" s="171"/>
      <c r="I156" s="171"/>
      <c r="J156" s="171"/>
      <c r="K156" s="171"/>
      <c r="L156" s="6"/>
      <c r="M156" s="79" t="s">
        <v>2037</v>
      </c>
      <c r="N156" s="82" t="s">
        <v>99</v>
      </c>
      <c r="O156" s="43" t="s">
        <v>2138</v>
      </c>
      <c r="P156" s="171"/>
    </row>
    <row r="157" spans="8:16" x14ac:dyDescent="0.25">
      <c r="H157" s="171"/>
      <c r="I157" s="171"/>
      <c r="J157" s="171"/>
      <c r="K157" s="171"/>
      <c r="L157" s="6"/>
      <c r="M157" s="79" t="s">
        <v>2037</v>
      </c>
      <c r="N157" s="80" t="s">
        <v>101</v>
      </c>
      <c r="O157" s="42" t="s">
        <v>2167</v>
      </c>
      <c r="P157" s="171"/>
    </row>
    <row r="158" spans="8:16" x14ac:dyDescent="0.25">
      <c r="H158" s="171"/>
      <c r="I158" s="171"/>
      <c r="J158" s="171"/>
      <c r="K158" s="171"/>
      <c r="L158" s="6"/>
      <c r="M158" s="79" t="s">
        <v>2037</v>
      </c>
      <c r="N158" s="80" t="s">
        <v>102</v>
      </c>
      <c r="O158" s="42" t="s">
        <v>2175</v>
      </c>
      <c r="P158" s="171"/>
    </row>
    <row r="159" spans="8:16" x14ac:dyDescent="0.25">
      <c r="H159" s="171"/>
      <c r="I159" s="171"/>
      <c r="J159" s="171"/>
      <c r="K159" s="171"/>
      <c r="L159" s="6"/>
      <c r="M159" s="79" t="s">
        <v>2037</v>
      </c>
      <c r="N159" s="80" t="s">
        <v>103</v>
      </c>
      <c r="O159" s="42" t="s">
        <v>2181</v>
      </c>
      <c r="P159" s="171"/>
    </row>
    <row r="160" spans="8:16" x14ac:dyDescent="0.25">
      <c r="H160" s="171"/>
      <c r="I160" s="171"/>
      <c r="J160" s="171"/>
      <c r="K160" s="171"/>
      <c r="L160" s="6"/>
      <c r="M160" s="79" t="s">
        <v>2037</v>
      </c>
      <c r="N160" s="80" t="s">
        <v>104</v>
      </c>
      <c r="O160" s="42" t="s">
        <v>2183</v>
      </c>
      <c r="P160" s="171"/>
    </row>
    <row r="161" spans="8:16" x14ac:dyDescent="0.25">
      <c r="H161" s="171"/>
      <c r="I161" s="171"/>
      <c r="J161" s="171"/>
      <c r="K161" s="171"/>
      <c r="L161" s="6"/>
      <c r="M161" s="79" t="s">
        <v>2037</v>
      </c>
      <c r="N161" s="80" t="s">
        <v>2184</v>
      </c>
      <c r="O161" s="42" t="s">
        <v>2185</v>
      </c>
      <c r="P161" s="171"/>
    </row>
    <row r="162" spans="8:16" x14ac:dyDescent="0.25">
      <c r="H162" s="171"/>
      <c r="I162" s="171"/>
      <c r="J162" s="171"/>
      <c r="K162" s="171"/>
      <c r="L162" s="6"/>
      <c r="M162" s="79" t="s">
        <v>2037</v>
      </c>
      <c r="N162" s="80" t="s">
        <v>2186</v>
      </c>
      <c r="O162" s="42" t="s">
        <v>2187</v>
      </c>
      <c r="P162" s="171"/>
    </row>
    <row r="163" spans="8:16" x14ac:dyDescent="0.25">
      <c r="H163" s="171"/>
      <c r="I163" s="171"/>
      <c r="J163" s="171"/>
      <c r="K163" s="171"/>
      <c r="L163" s="6"/>
      <c r="M163" s="79" t="s">
        <v>2037</v>
      </c>
      <c r="N163" s="80" t="s">
        <v>108</v>
      </c>
      <c r="O163" s="42" t="s">
        <v>2200</v>
      </c>
      <c r="P163" s="171"/>
    </row>
    <row r="164" spans="8:16" x14ac:dyDescent="0.25">
      <c r="H164" s="171"/>
      <c r="I164" s="171"/>
      <c r="J164" s="171"/>
      <c r="K164" s="171"/>
      <c r="L164" s="6"/>
      <c r="M164" s="79" t="s">
        <v>2037</v>
      </c>
      <c r="N164" s="80" t="s">
        <v>107</v>
      </c>
      <c r="O164" s="42" t="s">
        <v>2235</v>
      </c>
      <c r="P164" s="171"/>
    </row>
    <row r="165" spans="8:16" x14ac:dyDescent="0.25">
      <c r="H165" s="171"/>
      <c r="I165" s="171"/>
      <c r="J165" s="171"/>
      <c r="K165" s="171"/>
      <c r="L165" s="6"/>
      <c r="M165" s="79" t="s">
        <v>2037</v>
      </c>
      <c r="N165" s="80" t="s">
        <v>113</v>
      </c>
      <c r="O165" s="42" t="s">
        <v>2267</v>
      </c>
      <c r="P165" s="171"/>
    </row>
    <row r="166" spans="8:16" x14ac:dyDescent="0.25">
      <c r="H166" s="171"/>
      <c r="I166" s="171"/>
      <c r="J166" s="171"/>
      <c r="K166" s="171"/>
      <c r="L166" s="6"/>
      <c r="M166" s="79" t="s">
        <v>2037</v>
      </c>
      <c r="N166" s="80" t="s">
        <v>115</v>
      </c>
      <c r="O166" s="42" t="s">
        <v>2292</v>
      </c>
      <c r="P166" s="171"/>
    </row>
    <row r="167" spans="8:16" x14ac:dyDescent="0.25">
      <c r="H167" s="171"/>
      <c r="I167" s="171"/>
      <c r="J167" s="171"/>
      <c r="K167" s="171"/>
      <c r="L167" s="6"/>
      <c r="M167" s="79" t="s">
        <v>2037</v>
      </c>
      <c r="N167" s="80" t="s">
        <v>116</v>
      </c>
      <c r="O167" s="42" t="s">
        <v>2293</v>
      </c>
      <c r="P167" s="171"/>
    </row>
    <row r="168" spans="8:16" x14ac:dyDescent="0.25">
      <c r="H168" s="171"/>
      <c r="I168" s="171"/>
      <c r="J168" s="171"/>
      <c r="K168" s="171"/>
      <c r="L168" s="6"/>
      <c r="M168" s="79" t="s">
        <v>2037</v>
      </c>
      <c r="N168" s="80" t="s">
        <v>126</v>
      </c>
      <c r="O168" s="42" t="s">
        <v>2315</v>
      </c>
      <c r="P168" s="171"/>
    </row>
    <row r="169" spans="8:16" x14ac:dyDescent="0.25">
      <c r="H169" s="171"/>
      <c r="I169" s="171"/>
      <c r="J169" s="171"/>
      <c r="K169" s="171"/>
      <c r="L169" s="6"/>
      <c r="M169" s="79" t="s">
        <v>2037</v>
      </c>
      <c r="N169" s="80" t="s">
        <v>127</v>
      </c>
      <c r="O169" s="42" t="s">
        <v>2320</v>
      </c>
      <c r="P169" s="171"/>
    </row>
    <row r="170" spans="8:16" x14ac:dyDescent="0.25">
      <c r="H170" s="171"/>
      <c r="I170" s="171"/>
      <c r="J170" s="171"/>
      <c r="K170" s="171"/>
      <c r="L170" s="6"/>
      <c r="M170" s="79" t="s">
        <v>2051</v>
      </c>
      <c r="N170" s="80" t="s">
        <v>41</v>
      </c>
      <c r="O170" s="42" t="s">
        <v>2052</v>
      </c>
      <c r="P170" s="171"/>
    </row>
    <row r="171" spans="8:16" x14ac:dyDescent="0.25">
      <c r="H171" s="171"/>
      <c r="I171" s="171"/>
      <c r="J171" s="171"/>
      <c r="K171" s="171"/>
      <c r="L171" s="6"/>
      <c r="M171" s="79" t="s">
        <v>2051</v>
      </c>
      <c r="N171" s="80" t="s">
        <v>2054</v>
      </c>
      <c r="O171" s="42" t="s">
        <v>2055</v>
      </c>
      <c r="P171" s="171"/>
    </row>
    <row r="172" spans="8:16" x14ac:dyDescent="0.25">
      <c r="H172" s="171"/>
      <c r="I172" s="171"/>
      <c r="J172" s="171"/>
      <c r="K172" s="171"/>
      <c r="L172" s="6"/>
      <c r="M172" s="79" t="s">
        <v>2051</v>
      </c>
      <c r="N172" s="80" t="s">
        <v>2120</v>
      </c>
      <c r="O172" s="42" t="s">
        <v>2121</v>
      </c>
      <c r="P172" s="171"/>
    </row>
    <row r="173" spans="8:16" x14ac:dyDescent="0.25">
      <c r="H173" s="171"/>
      <c r="I173" s="171"/>
      <c r="J173" s="171"/>
      <c r="K173" s="171"/>
      <c r="L173" s="6"/>
      <c r="M173" s="79" t="s">
        <v>2051</v>
      </c>
      <c r="N173" s="80" t="s">
        <v>2169</v>
      </c>
      <c r="O173" s="42" t="s">
        <v>2170</v>
      </c>
      <c r="P173" s="171"/>
    </row>
    <row r="174" spans="8:16" x14ac:dyDescent="0.25">
      <c r="H174" s="171"/>
      <c r="I174" s="171"/>
      <c r="J174" s="171"/>
      <c r="K174" s="171"/>
      <c r="L174" s="6"/>
      <c r="M174" s="79" t="s">
        <v>2051</v>
      </c>
      <c r="N174" s="80" t="s">
        <v>2198</v>
      </c>
      <c r="O174" s="42" t="s">
        <v>2199</v>
      </c>
      <c r="P174" s="171"/>
    </row>
    <row r="175" spans="8:16" x14ac:dyDescent="0.25">
      <c r="H175" s="171"/>
      <c r="I175" s="171"/>
      <c r="J175" s="171"/>
      <c r="K175" s="171"/>
      <c r="M175" s="79" t="s">
        <v>2051</v>
      </c>
      <c r="N175" s="80" t="s">
        <v>64</v>
      </c>
      <c r="O175" s="42" t="s">
        <v>2218</v>
      </c>
      <c r="P175" s="171"/>
    </row>
    <row r="176" spans="8:16" x14ac:dyDescent="0.25">
      <c r="H176" s="171"/>
      <c r="I176" s="171"/>
      <c r="J176" s="171"/>
      <c r="K176" s="171"/>
      <c r="M176" s="79" t="s">
        <v>2051</v>
      </c>
      <c r="N176" s="80" t="s">
        <v>2219</v>
      </c>
      <c r="O176" s="42" t="s">
        <v>2220</v>
      </c>
      <c r="P176" s="171"/>
    </row>
    <row r="177" spans="8:16" x14ac:dyDescent="0.25">
      <c r="H177" s="171"/>
      <c r="I177" s="171"/>
      <c r="J177" s="171"/>
      <c r="K177" s="171"/>
      <c r="M177" s="79" t="s">
        <v>2051</v>
      </c>
      <c r="N177" s="80" t="s">
        <v>66</v>
      </c>
      <c r="O177" s="42" t="s">
        <v>2238</v>
      </c>
      <c r="P177" s="171"/>
    </row>
    <row r="178" spans="8:16" x14ac:dyDescent="0.25">
      <c r="H178" s="171"/>
      <c r="I178" s="171"/>
      <c r="J178" s="171"/>
      <c r="K178" s="171"/>
      <c r="M178" s="79" t="s">
        <v>2051</v>
      </c>
      <c r="N178" s="80" t="s">
        <v>73</v>
      </c>
      <c r="O178" s="42" t="s">
        <v>2274</v>
      </c>
      <c r="P178" s="171"/>
    </row>
    <row r="179" spans="8:16" x14ac:dyDescent="0.25">
      <c r="H179" s="171"/>
      <c r="I179" s="171"/>
      <c r="J179" s="171"/>
      <c r="K179" s="171"/>
      <c r="M179" s="79" t="s">
        <v>2051</v>
      </c>
      <c r="N179" s="80" t="s">
        <v>74</v>
      </c>
      <c r="O179" s="42" t="s">
        <v>2281</v>
      </c>
      <c r="P179" s="171"/>
    </row>
    <row r="180" spans="8:16" x14ac:dyDescent="0.25">
      <c r="H180" s="171"/>
      <c r="I180" s="171"/>
      <c r="J180" s="171"/>
      <c r="K180" s="171"/>
      <c r="M180" s="79" t="s">
        <v>2051</v>
      </c>
      <c r="N180" s="80" t="s">
        <v>75</v>
      </c>
      <c r="O180" s="42" t="s">
        <v>2287</v>
      </c>
      <c r="P180" s="171"/>
    </row>
    <row r="181" spans="8:16" x14ac:dyDescent="0.25">
      <c r="H181" s="171"/>
      <c r="I181" s="171"/>
      <c r="J181" s="171"/>
      <c r="K181" s="171"/>
      <c r="M181" s="79" t="s">
        <v>2051</v>
      </c>
      <c r="N181" s="80" t="s">
        <v>83</v>
      </c>
      <c r="O181" s="42" t="s">
        <v>2330</v>
      </c>
      <c r="P181" s="171"/>
    </row>
    <row r="182" spans="8:16" x14ac:dyDescent="0.25">
      <c r="H182" s="171"/>
      <c r="I182" s="171"/>
      <c r="J182" s="171"/>
      <c r="K182" s="171"/>
      <c r="M182" s="79" t="s">
        <v>2049</v>
      </c>
      <c r="N182" s="80" t="s">
        <v>40</v>
      </c>
      <c r="O182" s="42" t="s">
        <v>2050</v>
      </c>
      <c r="P182" s="171"/>
    </row>
    <row r="183" spans="8:16" x14ac:dyDescent="0.25">
      <c r="H183" s="171"/>
      <c r="I183" s="171"/>
      <c r="J183" s="171"/>
      <c r="K183" s="171"/>
      <c r="M183" s="79" t="s">
        <v>2049</v>
      </c>
      <c r="N183" s="80" t="s">
        <v>49</v>
      </c>
      <c r="O183" s="42" t="s">
        <v>2100</v>
      </c>
      <c r="P183" s="171"/>
    </row>
    <row r="184" spans="8:16" x14ac:dyDescent="0.25">
      <c r="H184" s="171"/>
      <c r="I184" s="171"/>
      <c r="J184" s="171"/>
      <c r="K184" s="171"/>
      <c r="M184" s="79" t="s">
        <v>2049</v>
      </c>
      <c r="N184" s="80" t="s">
        <v>2147</v>
      </c>
      <c r="O184" s="42" t="s">
        <v>2148</v>
      </c>
      <c r="P184" s="171"/>
    </row>
    <row r="185" spans="8:16" x14ac:dyDescent="0.25">
      <c r="H185" s="171"/>
      <c r="I185" s="171"/>
      <c r="J185" s="171"/>
      <c r="K185" s="171"/>
      <c r="M185" s="79" t="s">
        <v>2049</v>
      </c>
      <c r="N185" s="80" t="s">
        <v>53</v>
      </c>
      <c r="O185" s="42" t="s">
        <v>2149</v>
      </c>
      <c r="P185" s="171"/>
    </row>
    <row r="186" spans="8:16" x14ac:dyDescent="0.25">
      <c r="H186" s="171"/>
      <c r="I186" s="171"/>
      <c r="J186" s="171"/>
      <c r="K186" s="171"/>
      <c r="M186" s="79" t="s">
        <v>2049</v>
      </c>
      <c r="N186" s="80" t="s">
        <v>80</v>
      </c>
      <c r="O186" s="42" t="s">
        <v>2310</v>
      </c>
      <c r="P186" s="171"/>
    </row>
    <row r="187" spans="8:16" x14ac:dyDescent="0.25">
      <c r="H187" s="171"/>
      <c r="I187" s="171"/>
      <c r="J187" s="171"/>
      <c r="K187" s="171"/>
      <c r="M187" s="79" t="s">
        <v>2075</v>
      </c>
      <c r="N187" s="80" t="s">
        <v>2076</v>
      </c>
      <c r="O187" s="42" t="s">
        <v>2077</v>
      </c>
      <c r="P187" s="171"/>
    </row>
    <row r="188" spans="8:16" x14ac:dyDescent="0.25">
      <c r="H188" s="171"/>
      <c r="I188" s="171"/>
      <c r="J188" s="171"/>
      <c r="K188" s="171"/>
      <c r="M188" s="79" t="s">
        <v>2075</v>
      </c>
      <c r="N188" s="80" t="s">
        <v>2090</v>
      </c>
      <c r="O188" s="42" t="s">
        <v>2091</v>
      </c>
      <c r="P188" s="171"/>
    </row>
    <row r="189" spans="8:16" x14ac:dyDescent="0.25">
      <c r="H189" s="171"/>
      <c r="I189" s="171"/>
      <c r="J189" s="171"/>
      <c r="K189" s="171"/>
      <c r="M189" s="79" t="s">
        <v>2075</v>
      </c>
      <c r="N189" s="80" t="s">
        <v>158</v>
      </c>
      <c r="O189" s="42" t="s">
        <v>2093</v>
      </c>
      <c r="P189" s="171"/>
    </row>
    <row r="190" spans="8:16" x14ac:dyDescent="0.25">
      <c r="H190" s="171"/>
      <c r="I190" s="171"/>
      <c r="J190" s="171"/>
      <c r="K190" s="171"/>
      <c r="M190" s="79" t="s">
        <v>2075</v>
      </c>
      <c r="N190" s="80" t="s">
        <v>159</v>
      </c>
      <c r="O190" s="42" t="s">
        <v>2094</v>
      </c>
      <c r="P190" s="171"/>
    </row>
    <row r="191" spans="8:16" x14ac:dyDescent="0.25">
      <c r="H191" s="171"/>
      <c r="I191" s="171"/>
      <c r="J191" s="171"/>
      <c r="K191" s="171"/>
      <c r="M191" s="79" t="s">
        <v>2075</v>
      </c>
      <c r="N191" s="80" t="s">
        <v>170</v>
      </c>
      <c r="O191" s="42" t="s">
        <v>2206</v>
      </c>
      <c r="P191" s="171"/>
    </row>
    <row r="192" spans="8:16" x14ac:dyDescent="0.25">
      <c r="H192" s="171"/>
      <c r="I192" s="171"/>
      <c r="J192" s="171"/>
      <c r="K192" s="171"/>
      <c r="M192" s="79" t="s">
        <v>2075</v>
      </c>
      <c r="N192" s="80" t="s">
        <v>173</v>
      </c>
      <c r="O192" s="42" t="s">
        <v>2221</v>
      </c>
      <c r="P192" s="171"/>
    </row>
    <row r="193" spans="8:16" x14ac:dyDescent="0.25">
      <c r="H193" s="171"/>
      <c r="I193" s="171"/>
      <c r="J193" s="171"/>
      <c r="K193" s="171"/>
      <c r="M193" s="79" t="s">
        <v>2075</v>
      </c>
      <c r="N193" s="80" t="s">
        <v>177</v>
      </c>
      <c r="O193" s="42" t="s">
        <v>2230</v>
      </c>
      <c r="P193" s="171"/>
    </row>
    <row r="194" spans="8:16" x14ac:dyDescent="0.25">
      <c r="H194" s="171"/>
      <c r="I194" s="171"/>
      <c r="J194" s="171"/>
      <c r="K194" s="171"/>
      <c r="M194" s="79" t="s">
        <v>2075</v>
      </c>
      <c r="N194" s="80" t="s">
        <v>178</v>
      </c>
      <c r="O194" s="42" t="s">
        <v>2231</v>
      </c>
      <c r="P194" s="171"/>
    </row>
    <row r="195" spans="8:16" x14ac:dyDescent="0.25">
      <c r="H195" s="171"/>
      <c r="I195" s="171"/>
      <c r="J195" s="171"/>
      <c r="K195" s="171"/>
      <c r="M195" s="79" t="s">
        <v>2075</v>
      </c>
      <c r="N195" s="80" t="s">
        <v>2249</v>
      </c>
      <c r="O195" s="42" t="s">
        <v>2250</v>
      </c>
      <c r="P195" s="171"/>
    </row>
    <row r="196" spans="8:16" x14ac:dyDescent="0.25">
      <c r="H196" s="171"/>
      <c r="I196" s="171"/>
      <c r="J196" s="171"/>
      <c r="K196" s="171"/>
      <c r="M196" s="79" t="s">
        <v>2075</v>
      </c>
      <c r="N196" s="80" t="s">
        <v>2265</v>
      </c>
      <c r="O196" s="42" t="s">
        <v>2266</v>
      </c>
      <c r="P196" s="171"/>
    </row>
    <row r="197" spans="8:16" x14ac:dyDescent="0.25">
      <c r="H197" s="171"/>
      <c r="I197" s="171"/>
      <c r="J197" s="171"/>
      <c r="K197" s="171"/>
      <c r="M197" s="79" t="s">
        <v>2075</v>
      </c>
      <c r="N197" s="80" t="s">
        <v>186</v>
      </c>
      <c r="O197" s="42" t="s">
        <v>2282</v>
      </c>
      <c r="P197" s="171"/>
    </row>
    <row r="198" spans="8:16" x14ac:dyDescent="0.25">
      <c r="H198" s="171"/>
      <c r="I198" s="171"/>
      <c r="J198" s="171"/>
      <c r="K198" s="171"/>
      <c r="M198" s="79" t="s">
        <v>2075</v>
      </c>
      <c r="N198" s="80" t="s">
        <v>187</v>
      </c>
      <c r="O198" s="42" t="s">
        <v>2296</v>
      </c>
      <c r="P198" s="171"/>
    </row>
    <row r="199" spans="8:16" x14ac:dyDescent="0.25">
      <c r="H199" s="171"/>
      <c r="I199" s="171"/>
      <c r="J199" s="171"/>
      <c r="K199" s="171"/>
      <c r="M199" s="79" t="s">
        <v>2075</v>
      </c>
      <c r="N199" s="80" t="s">
        <v>182</v>
      </c>
      <c r="O199" s="42" t="s">
        <v>2301</v>
      </c>
      <c r="P199" s="171"/>
    </row>
    <row r="200" spans="8:16" x14ac:dyDescent="0.25">
      <c r="H200" s="171"/>
      <c r="I200" s="171"/>
      <c r="J200" s="171"/>
      <c r="K200" s="171"/>
      <c r="M200" s="79" t="s">
        <v>2075</v>
      </c>
      <c r="N200" s="80" t="s">
        <v>172</v>
      </c>
      <c r="O200" s="42" t="s">
        <v>2312</v>
      </c>
      <c r="P200" s="171"/>
    </row>
    <row r="201" spans="8:16" x14ac:dyDescent="0.25">
      <c r="H201" s="171"/>
      <c r="I201" s="171"/>
      <c r="J201" s="171"/>
      <c r="K201" s="171"/>
      <c r="M201" s="79" t="s">
        <v>2075</v>
      </c>
      <c r="N201" s="80" t="s">
        <v>192</v>
      </c>
      <c r="O201" s="42" t="s">
        <v>2332</v>
      </c>
      <c r="P201" s="171"/>
    </row>
    <row r="202" spans="8:16" x14ac:dyDescent="0.25">
      <c r="H202" s="171"/>
      <c r="I202" s="171"/>
      <c r="J202" s="171"/>
      <c r="K202" s="171"/>
      <c r="M202" s="79" t="s">
        <v>2019</v>
      </c>
      <c r="N202" s="80" t="s">
        <v>2020</v>
      </c>
      <c r="O202" s="42" t="s">
        <v>2021</v>
      </c>
      <c r="P202" s="171"/>
    </row>
    <row r="203" spans="8:16" x14ac:dyDescent="0.25">
      <c r="H203" s="171"/>
      <c r="I203" s="171"/>
      <c r="J203" s="171"/>
      <c r="K203" s="171"/>
      <c r="M203" s="79" t="s">
        <v>2019</v>
      </c>
      <c r="N203" s="80" t="s">
        <v>2029</v>
      </c>
      <c r="O203" s="42" t="s">
        <v>2030</v>
      </c>
      <c r="P203" s="171"/>
    </row>
    <row r="204" spans="8:16" x14ac:dyDescent="0.25">
      <c r="H204" s="171"/>
      <c r="I204" s="171"/>
      <c r="J204" s="171"/>
      <c r="K204" s="171"/>
      <c r="M204" s="79" t="s">
        <v>2019</v>
      </c>
      <c r="N204" s="80" t="s">
        <v>2115</v>
      </c>
      <c r="O204" s="43" t="s">
        <v>2116</v>
      </c>
      <c r="P204" s="171"/>
    </row>
    <row r="205" spans="8:16" x14ac:dyDescent="0.25">
      <c r="H205" s="171"/>
      <c r="I205" s="171"/>
      <c r="J205" s="171"/>
      <c r="K205" s="171"/>
      <c r="M205" s="79" t="s">
        <v>2019</v>
      </c>
      <c r="N205" s="80" t="s">
        <v>163</v>
      </c>
      <c r="O205" s="42" t="s">
        <v>2117</v>
      </c>
      <c r="P205" s="171"/>
    </row>
    <row r="206" spans="8:16" x14ac:dyDescent="0.25">
      <c r="H206" s="171"/>
      <c r="I206" s="171"/>
      <c r="J206" s="171"/>
      <c r="K206" s="171"/>
      <c r="M206" s="79" t="s">
        <v>2019</v>
      </c>
      <c r="N206" s="80" t="s">
        <v>164</v>
      </c>
      <c r="O206" s="42" t="s">
        <v>2119</v>
      </c>
      <c r="P206" s="171"/>
    </row>
    <row r="207" spans="8:16" x14ac:dyDescent="0.25">
      <c r="H207" s="171"/>
      <c r="I207" s="171"/>
      <c r="J207" s="171"/>
      <c r="K207" s="171"/>
      <c r="M207" s="79" t="s">
        <v>2019</v>
      </c>
      <c r="N207" s="80" t="s">
        <v>169</v>
      </c>
      <c r="O207" s="42" t="s">
        <v>2188</v>
      </c>
      <c r="P207" s="171"/>
    </row>
    <row r="208" spans="8:16" x14ac:dyDescent="0.25">
      <c r="H208" s="171"/>
      <c r="I208" s="171"/>
      <c r="J208" s="171"/>
      <c r="K208" s="171"/>
      <c r="M208" s="79" t="s">
        <v>2019</v>
      </c>
      <c r="N208" s="80" t="s">
        <v>180</v>
      </c>
      <c r="O208" s="42" t="s">
        <v>2237</v>
      </c>
      <c r="P208" s="171"/>
    </row>
    <row r="209" spans="8:16" x14ac:dyDescent="0.25">
      <c r="H209" s="171"/>
      <c r="I209" s="171"/>
      <c r="J209" s="171"/>
      <c r="K209" s="171"/>
      <c r="M209" s="79" t="s">
        <v>2019</v>
      </c>
      <c r="N209" s="80" t="s">
        <v>181</v>
      </c>
      <c r="O209" s="42" t="s">
        <v>2239</v>
      </c>
      <c r="P209" s="171"/>
    </row>
    <row r="210" spans="8:16" x14ac:dyDescent="0.25">
      <c r="H210" s="171"/>
      <c r="I210" s="171"/>
      <c r="J210" s="171"/>
      <c r="K210" s="171"/>
      <c r="M210" s="79" t="s">
        <v>2019</v>
      </c>
      <c r="N210" s="80" t="s">
        <v>189</v>
      </c>
      <c r="O210" s="42" t="s">
        <v>2306</v>
      </c>
      <c r="P210" s="171"/>
    </row>
    <row r="211" spans="8:16" x14ac:dyDescent="0.25">
      <c r="H211" s="171"/>
      <c r="I211" s="171"/>
      <c r="J211" s="171"/>
      <c r="K211" s="171"/>
      <c r="M211" s="79" t="s">
        <v>2019</v>
      </c>
      <c r="N211" s="80" t="s">
        <v>191</v>
      </c>
      <c r="O211" s="42" t="s">
        <v>2322</v>
      </c>
      <c r="P211" s="171"/>
    </row>
    <row r="212" spans="8:16" x14ac:dyDescent="0.25">
      <c r="H212" s="171"/>
      <c r="I212" s="171"/>
      <c r="J212" s="171"/>
      <c r="K212" s="171"/>
      <c r="M212" s="79" t="s">
        <v>2040</v>
      </c>
      <c r="N212" s="80" t="s">
        <v>2041</v>
      </c>
      <c r="O212" s="42" t="s">
        <v>2042</v>
      </c>
      <c r="P212" s="171"/>
    </row>
    <row r="213" spans="8:16" x14ac:dyDescent="0.25">
      <c r="H213" s="171"/>
      <c r="I213" s="171"/>
      <c r="J213" s="171"/>
      <c r="K213" s="171"/>
      <c r="M213" s="79" t="s">
        <v>2040</v>
      </c>
      <c r="N213" s="80" t="s">
        <v>156</v>
      </c>
      <c r="O213" s="42" t="s">
        <v>2057</v>
      </c>
      <c r="P213" s="171"/>
    </row>
    <row r="214" spans="8:16" x14ac:dyDescent="0.25">
      <c r="H214" s="171"/>
      <c r="I214" s="171"/>
      <c r="J214" s="171"/>
      <c r="K214" s="171"/>
      <c r="M214" s="79" t="s">
        <v>2040</v>
      </c>
      <c r="N214" s="80" t="s">
        <v>162</v>
      </c>
      <c r="O214" s="43" t="s">
        <v>2112</v>
      </c>
      <c r="P214" s="171"/>
    </row>
    <row r="215" spans="8:16" x14ac:dyDescent="0.25">
      <c r="H215" s="171"/>
      <c r="I215" s="171"/>
      <c r="J215" s="171"/>
      <c r="K215" s="171"/>
      <c r="M215" s="79" t="s">
        <v>2040</v>
      </c>
      <c r="N215" s="80" t="s">
        <v>165</v>
      </c>
      <c r="O215" s="42" t="s">
        <v>2123</v>
      </c>
      <c r="P215" s="171"/>
    </row>
    <row r="216" spans="8:16" x14ac:dyDescent="0.25">
      <c r="H216" s="171"/>
      <c r="I216" s="171"/>
      <c r="J216" s="171"/>
      <c r="K216" s="171"/>
      <c r="M216" s="79" t="s">
        <v>2040</v>
      </c>
      <c r="N216" s="80" t="s">
        <v>166</v>
      </c>
      <c r="O216" s="42" t="s">
        <v>2137</v>
      </c>
      <c r="P216" s="171"/>
    </row>
    <row r="217" spans="8:16" x14ac:dyDescent="0.25">
      <c r="H217" s="171"/>
      <c r="I217" s="171"/>
      <c r="J217" s="171"/>
      <c r="K217" s="171"/>
      <c r="M217" s="79" t="s">
        <v>2040</v>
      </c>
      <c r="N217" s="80" t="s">
        <v>2213</v>
      </c>
      <c r="O217" s="42" t="s">
        <v>2214</v>
      </c>
      <c r="P217" s="171"/>
    </row>
    <row r="218" spans="8:16" x14ac:dyDescent="0.25">
      <c r="H218" s="171"/>
      <c r="I218" s="171"/>
      <c r="J218" s="171"/>
      <c r="K218" s="171"/>
      <c r="M218" s="79" t="s">
        <v>2040</v>
      </c>
      <c r="N218" s="80" t="s">
        <v>171</v>
      </c>
      <c r="O218" s="42" t="s">
        <v>2215</v>
      </c>
      <c r="P218" s="171"/>
    </row>
    <row r="219" spans="8:16" x14ac:dyDescent="0.25">
      <c r="H219" s="171"/>
      <c r="I219" s="171"/>
      <c r="J219" s="171"/>
      <c r="K219" s="171"/>
      <c r="M219" s="79" t="s">
        <v>2040</v>
      </c>
      <c r="N219" s="80" t="s">
        <v>174</v>
      </c>
      <c r="O219" s="42" t="s">
        <v>2222</v>
      </c>
      <c r="P219" s="171"/>
    </row>
    <row r="220" spans="8:16" x14ac:dyDescent="0.25">
      <c r="H220" s="171"/>
      <c r="I220" s="171"/>
      <c r="J220" s="171"/>
      <c r="K220" s="171"/>
      <c r="M220" s="79" t="s">
        <v>2040</v>
      </c>
      <c r="N220" s="80" t="s">
        <v>176</v>
      </c>
      <c r="O220" s="42" t="s">
        <v>2228</v>
      </c>
      <c r="P220" s="171"/>
    </row>
    <row r="221" spans="8:16" x14ac:dyDescent="0.25">
      <c r="H221" s="171"/>
      <c r="I221" s="171"/>
      <c r="J221" s="171"/>
      <c r="K221" s="171"/>
      <c r="M221" s="79" t="s">
        <v>2040</v>
      </c>
      <c r="N221" s="80" t="s">
        <v>2247</v>
      </c>
      <c r="O221" s="42" t="s">
        <v>2248</v>
      </c>
      <c r="P221" s="171"/>
    </row>
    <row r="222" spans="8:16" x14ac:dyDescent="0.25">
      <c r="H222" s="171"/>
      <c r="I222" s="171"/>
      <c r="J222" s="171"/>
      <c r="K222" s="171"/>
      <c r="M222" s="79" t="s">
        <v>2040</v>
      </c>
      <c r="N222" s="80" t="s">
        <v>2251</v>
      </c>
      <c r="O222" s="42" t="s">
        <v>2252</v>
      </c>
      <c r="P222" s="171"/>
    </row>
    <row r="223" spans="8:16" x14ac:dyDescent="0.25">
      <c r="H223" s="171"/>
      <c r="I223" s="171"/>
      <c r="J223" s="171"/>
      <c r="K223" s="171"/>
      <c r="M223" s="79" t="s">
        <v>2040</v>
      </c>
      <c r="N223" s="80" t="s">
        <v>183</v>
      </c>
      <c r="O223" s="42" t="s">
        <v>2268</v>
      </c>
      <c r="P223" s="171"/>
    </row>
    <row r="224" spans="8:16" x14ac:dyDescent="0.25">
      <c r="H224" s="171"/>
      <c r="I224" s="171"/>
      <c r="J224" s="171"/>
      <c r="K224" s="171"/>
      <c r="M224" s="79" t="s">
        <v>2040</v>
      </c>
      <c r="N224" s="80" t="s">
        <v>188</v>
      </c>
      <c r="O224" s="42" t="s">
        <v>2304</v>
      </c>
      <c r="P224" s="171"/>
    </row>
    <row r="225" spans="8:16" x14ac:dyDescent="0.25">
      <c r="H225" s="171"/>
      <c r="I225" s="171"/>
      <c r="J225" s="171"/>
      <c r="K225" s="171"/>
      <c r="M225" s="79" t="s">
        <v>2027</v>
      </c>
      <c r="N225" s="80" t="s">
        <v>154</v>
      </c>
      <c r="O225" s="42" t="s">
        <v>2028</v>
      </c>
      <c r="P225" s="171"/>
    </row>
    <row r="226" spans="8:16" x14ac:dyDescent="0.25">
      <c r="H226" s="171"/>
      <c r="I226" s="171"/>
      <c r="J226" s="171"/>
      <c r="K226" s="171"/>
      <c r="M226" s="79" t="s">
        <v>2027</v>
      </c>
      <c r="N226" s="80" t="s">
        <v>155</v>
      </c>
      <c r="O226" s="42" t="s">
        <v>2056</v>
      </c>
      <c r="P226" s="171"/>
    </row>
    <row r="227" spans="8:16" x14ac:dyDescent="0.25">
      <c r="H227" s="171"/>
      <c r="I227" s="171"/>
      <c r="J227" s="171"/>
      <c r="K227" s="171"/>
      <c r="M227" s="79" t="s">
        <v>2027</v>
      </c>
      <c r="N227" s="80" t="s">
        <v>157</v>
      </c>
      <c r="O227" s="42" t="s">
        <v>2085</v>
      </c>
      <c r="P227" s="171"/>
    </row>
    <row r="228" spans="8:16" x14ac:dyDescent="0.25">
      <c r="H228" s="171"/>
      <c r="I228" s="171"/>
      <c r="J228" s="171"/>
      <c r="K228" s="171"/>
      <c r="M228" s="79" t="s">
        <v>2027</v>
      </c>
      <c r="N228" s="80" t="s">
        <v>160</v>
      </c>
      <c r="O228" s="42" t="s">
        <v>2099</v>
      </c>
      <c r="P228" s="171"/>
    </row>
    <row r="229" spans="8:16" x14ac:dyDescent="0.25">
      <c r="H229" s="171"/>
      <c r="I229" s="171"/>
      <c r="J229" s="171"/>
      <c r="K229" s="171"/>
      <c r="M229" s="79" t="s">
        <v>2027</v>
      </c>
      <c r="N229" s="80" t="s">
        <v>161</v>
      </c>
      <c r="O229" s="42" t="s">
        <v>2108</v>
      </c>
      <c r="P229" s="171"/>
    </row>
    <row r="230" spans="8:16" x14ac:dyDescent="0.25">
      <c r="H230" s="171"/>
      <c r="I230" s="171"/>
      <c r="J230" s="171"/>
      <c r="K230" s="171"/>
      <c r="M230" s="79" t="s">
        <v>2027</v>
      </c>
      <c r="N230" s="80" t="s">
        <v>2139</v>
      </c>
      <c r="O230" s="42" t="s">
        <v>2140</v>
      </c>
      <c r="P230" s="171"/>
    </row>
    <row r="231" spans="8:16" x14ac:dyDescent="0.25">
      <c r="H231" s="171"/>
      <c r="I231" s="171"/>
      <c r="J231" s="171"/>
      <c r="K231" s="171"/>
      <c r="M231" s="79" t="s">
        <v>2027</v>
      </c>
      <c r="N231" s="80" t="s">
        <v>2141</v>
      </c>
      <c r="O231" s="42" t="s">
        <v>2142</v>
      </c>
      <c r="P231" s="171"/>
    </row>
    <row r="232" spans="8:16" x14ac:dyDescent="0.25">
      <c r="H232" s="171"/>
      <c r="I232" s="171"/>
      <c r="J232" s="171"/>
      <c r="K232" s="171"/>
      <c r="M232" s="79" t="s">
        <v>2027</v>
      </c>
      <c r="N232" s="80" t="s">
        <v>167</v>
      </c>
      <c r="O232" s="42" t="s">
        <v>2168</v>
      </c>
      <c r="P232" s="171"/>
    </row>
    <row r="233" spans="8:16" x14ac:dyDescent="0.25">
      <c r="H233" s="171"/>
      <c r="I233" s="171"/>
      <c r="J233" s="171"/>
      <c r="K233" s="171"/>
      <c r="M233" s="79" t="s">
        <v>2027</v>
      </c>
      <c r="N233" s="80" t="s">
        <v>168</v>
      </c>
      <c r="O233" s="43" t="s">
        <v>2171</v>
      </c>
      <c r="P233" s="171"/>
    </row>
    <row r="234" spans="8:16" x14ac:dyDescent="0.25">
      <c r="H234" s="171"/>
      <c r="I234" s="171"/>
      <c r="J234" s="171"/>
      <c r="K234" s="171"/>
      <c r="M234" s="79" t="s">
        <v>2027</v>
      </c>
      <c r="N234" s="80" t="s">
        <v>175</v>
      </c>
      <c r="O234" s="42" t="s">
        <v>2225</v>
      </c>
      <c r="P234" s="171"/>
    </row>
    <row r="235" spans="8:16" x14ac:dyDescent="0.25">
      <c r="H235" s="171"/>
      <c r="I235" s="171"/>
      <c r="J235" s="171"/>
      <c r="K235" s="171"/>
      <c r="M235" s="79" t="s">
        <v>2027</v>
      </c>
      <c r="N235" s="80" t="s">
        <v>179</v>
      </c>
      <c r="O235" s="42" t="s">
        <v>2236</v>
      </c>
      <c r="P235" s="171"/>
    </row>
    <row r="236" spans="8:16" x14ac:dyDescent="0.25">
      <c r="H236" s="171"/>
      <c r="I236" s="171"/>
      <c r="J236" s="171"/>
      <c r="K236" s="171"/>
      <c r="M236" s="79" t="s">
        <v>2027</v>
      </c>
      <c r="N236" s="80" t="s">
        <v>2253</v>
      </c>
      <c r="O236" s="42" t="s">
        <v>2254</v>
      </c>
      <c r="P236" s="171"/>
    </row>
    <row r="237" spans="8:16" x14ac:dyDescent="0.25">
      <c r="H237" s="171"/>
      <c r="I237" s="171"/>
      <c r="J237" s="171"/>
      <c r="K237" s="171"/>
      <c r="M237" s="79" t="s">
        <v>2027</v>
      </c>
      <c r="N237" s="80" t="s">
        <v>2275</v>
      </c>
      <c r="O237" s="42" t="s">
        <v>2276</v>
      </c>
      <c r="P237" s="171"/>
    </row>
    <row r="238" spans="8:16" x14ac:dyDescent="0.25">
      <c r="H238" s="171"/>
      <c r="I238" s="171"/>
      <c r="J238" s="171"/>
      <c r="K238" s="171"/>
      <c r="M238" s="79" t="s">
        <v>2027</v>
      </c>
      <c r="N238" s="80" t="s">
        <v>184</v>
      </c>
      <c r="O238" s="42" t="s">
        <v>2277</v>
      </c>
      <c r="P238" s="171"/>
    </row>
    <row r="239" spans="8:16" x14ac:dyDescent="0.25">
      <c r="H239" s="171"/>
      <c r="I239" s="171"/>
      <c r="J239" s="171"/>
      <c r="K239" s="171"/>
      <c r="M239" s="79" t="s">
        <v>2027</v>
      </c>
      <c r="N239" s="80" t="s">
        <v>185</v>
      </c>
      <c r="O239" s="42" t="s">
        <v>2278</v>
      </c>
      <c r="P239" s="171"/>
    </row>
    <row r="240" spans="8:16" x14ac:dyDescent="0.25">
      <c r="H240" s="171"/>
      <c r="I240" s="171"/>
      <c r="J240" s="171"/>
      <c r="K240" s="171"/>
      <c r="M240" s="79" t="s">
        <v>2027</v>
      </c>
      <c r="N240" s="80" t="s">
        <v>2279</v>
      </c>
      <c r="O240" s="42" t="s">
        <v>2280</v>
      </c>
      <c r="P240" s="171"/>
    </row>
    <row r="241" spans="8:16" x14ac:dyDescent="0.25">
      <c r="H241" s="171"/>
      <c r="I241" s="171"/>
      <c r="J241" s="171"/>
      <c r="K241" s="171"/>
      <c r="M241" s="79" t="s">
        <v>2027</v>
      </c>
      <c r="N241" s="80" t="s">
        <v>190</v>
      </c>
      <c r="O241" s="42" t="s">
        <v>2321</v>
      </c>
      <c r="P241" s="171"/>
    </row>
    <row r="242" spans="8:16" x14ac:dyDescent="0.25">
      <c r="H242" s="171"/>
      <c r="I242" s="171"/>
      <c r="J242" s="171"/>
      <c r="K242" s="171"/>
      <c r="M242" s="79" t="s">
        <v>33</v>
      </c>
      <c r="N242" s="80" t="s">
        <v>193</v>
      </c>
      <c r="O242" s="42" t="s">
        <v>194</v>
      </c>
      <c r="P242" s="171"/>
    </row>
    <row r="243" spans="8:16" x14ac:dyDescent="0.25">
      <c r="H243" s="171"/>
      <c r="I243" s="171"/>
      <c r="J243" s="171"/>
      <c r="K243" s="171"/>
      <c r="M243" s="79" t="s">
        <v>33</v>
      </c>
      <c r="N243" s="80" t="s">
        <v>195</v>
      </c>
      <c r="O243" s="42" t="s">
        <v>196</v>
      </c>
      <c r="P243" s="171"/>
    </row>
    <row r="244" spans="8:16" x14ac:dyDescent="0.25">
      <c r="H244" s="171"/>
      <c r="I244" s="171"/>
      <c r="J244" s="171"/>
      <c r="K244" s="171"/>
      <c r="M244" s="79" t="s">
        <v>33</v>
      </c>
      <c r="N244" s="80" t="s">
        <v>197</v>
      </c>
      <c r="O244" s="42" t="s">
        <v>198</v>
      </c>
      <c r="P244" s="171"/>
    </row>
    <row r="245" spans="8:16" x14ac:dyDescent="0.25">
      <c r="H245" s="171"/>
      <c r="I245" s="171"/>
      <c r="J245" s="171"/>
      <c r="K245" s="171"/>
      <c r="M245" s="79" t="s">
        <v>33</v>
      </c>
      <c r="N245" s="1341" t="s">
        <v>2338</v>
      </c>
      <c r="O245" s="43" t="s">
        <v>2339</v>
      </c>
      <c r="P245" s="171"/>
    </row>
    <row r="246" spans="8:16" x14ac:dyDescent="0.25">
      <c r="H246" s="171"/>
      <c r="I246" s="171"/>
      <c r="J246" s="171"/>
      <c r="K246" s="171"/>
      <c r="M246" s="79" t="s">
        <v>33</v>
      </c>
      <c r="N246" s="82" t="s">
        <v>199</v>
      </c>
      <c r="O246" s="43" t="s">
        <v>200</v>
      </c>
      <c r="P246" s="171"/>
    </row>
    <row r="247" spans="8:16" x14ac:dyDescent="0.25">
      <c r="H247" s="171"/>
      <c r="I247" s="171"/>
      <c r="J247" s="171"/>
      <c r="K247" s="171"/>
      <c r="M247" s="79" t="s">
        <v>33</v>
      </c>
      <c r="N247" s="82" t="s">
        <v>201</v>
      </c>
      <c r="O247" s="43" t="s">
        <v>2340</v>
      </c>
      <c r="P247" s="171"/>
    </row>
    <row r="248" spans="8:16" x14ac:dyDescent="0.25">
      <c r="H248" s="171"/>
      <c r="I248" s="171"/>
      <c r="J248" s="171"/>
      <c r="K248" s="171"/>
      <c r="M248" s="79" t="s">
        <v>33</v>
      </c>
      <c r="N248" s="80" t="s">
        <v>202</v>
      </c>
      <c r="O248" s="42" t="s">
        <v>203</v>
      </c>
      <c r="P248" s="171"/>
    </row>
    <row r="249" spans="8:16" x14ac:dyDescent="0.25">
      <c r="H249" s="171"/>
      <c r="I249" s="171"/>
      <c r="J249" s="171"/>
      <c r="K249" s="171"/>
      <c r="M249" s="79" t="s">
        <v>33</v>
      </c>
      <c r="N249" s="80" t="s">
        <v>204</v>
      </c>
      <c r="O249" s="42" t="s">
        <v>205</v>
      </c>
      <c r="P249" s="171"/>
    </row>
    <row r="250" spans="8:16" x14ac:dyDescent="0.25">
      <c r="H250" s="171"/>
      <c r="I250" s="171"/>
      <c r="J250" s="171"/>
      <c r="K250" s="171"/>
      <c r="M250" s="297" t="s">
        <v>33</v>
      </c>
      <c r="N250" s="80" t="s">
        <v>465</v>
      </c>
      <c r="O250" s="43" t="s">
        <v>466</v>
      </c>
      <c r="P250" s="171"/>
    </row>
    <row r="251" spans="8:16" x14ac:dyDescent="0.25">
      <c r="H251" s="171"/>
      <c r="I251" s="171"/>
      <c r="J251" s="171"/>
      <c r="K251" s="171"/>
      <c r="M251" s="79" t="s">
        <v>33</v>
      </c>
      <c r="N251" s="1342" t="s">
        <v>2341</v>
      </c>
      <c r="O251" s="43" t="s">
        <v>2342</v>
      </c>
      <c r="P251" s="171"/>
    </row>
    <row r="252" spans="8:16" x14ac:dyDescent="0.25">
      <c r="H252" s="171"/>
      <c r="I252" s="171"/>
      <c r="J252" s="171"/>
      <c r="K252" s="171"/>
      <c r="M252" s="79" t="s">
        <v>33</v>
      </c>
      <c r="N252" s="80" t="s">
        <v>206</v>
      </c>
      <c r="O252" s="42" t="s">
        <v>207</v>
      </c>
      <c r="P252" s="171"/>
    </row>
    <row r="253" spans="8:16" x14ac:dyDescent="0.25">
      <c r="H253" s="171"/>
      <c r="I253" s="171"/>
      <c r="J253" s="171"/>
      <c r="K253" s="171"/>
      <c r="M253" s="297" t="s">
        <v>33</v>
      </c>
      <c r="N253" s="1342" t="s">
        <v>2343</v>
      </c>
      <c r="O253" s="43" t="s">
        <v>2344</v>
      </c>
      <c r="P253" s="171"/>
    </row>
    <row r="254" spans="8:16" x14ac:dyDescent="0.25">
      <c r="H254" s="171"/>
      <c r="I254" s="171"/>
      <c r="J254" s="171"/>
      <c r="K254" s="171"/>
      <c r="M254" s="79" t="s">
        <v>33</v>
      </c>
      <c r="N254" s="80" t="s">
        <v>208</v>
      </c>
      <c r="O254" s="42" t="s">
        <v>209</v>
      </c>
      <c r="P254" s="171"/>
    </row>
    <row r="255" spans="8:16" x14ac:dyDescent="0.25">
      <c r="H255" s="171"/>
      <c r="I255" s="171"/>
      <c r="J255" s="171"/>
      <c r="K255" s="171"/>
      <c r="M255" s="79" t="s">
        <v>33</v>
      </c>
      <c r="N255" s="80" t="s">
        <v>210</v>
      </c>
      <c r="O255" s="42" t="s">
        <v>211</v>
      </c>
      <c r="P255" s="171"/>
    </row>
    <row r="256" spans="8:16" x14ac:dyDescent="0.25">
      <c r="H256" s="171"/>
      <c r="I256" s="171"/>
      <c r="J256" s="171"/>
      <c r="K256" s="171"/>
      <c r="M256" s="79" t="s">
        <v>33</v>
      </c>
      <c r="N256" s="80" t="s">
        <v>212</v>
      </c>
      <c r="O256" s="42" t="s">
        <v>213</v>
      </c>
      <c r="P256" s="171"/>
    </row>
    <row r="257" spans="8:16" x14ac:dyDescent="0.25">
      <c r="H257" s="171"/>
      <c r="I257" s="171"/>
      <c r="J257" s="171"/>
      <c r="K257" s="171"/>
      <c r="M257" s="79" t="s">
        <v>33</v>
      </c>
      <c r="N257" s="80" t="s">
        <v>214</v>
      </c>
      <c r="O257" s="42" t="s">
        <v>215</v>
      </c>
      <c r="P257" s="171"/>
    </row>
    <row r="258" spans="8:16" x14ac:dyDescent="0.25">
      <c r="H258" s="171"/>
      <c r="I258" s="171"/>
      <c r="J258" s="171"/>
      <c r="K258" s="171"/>
      <c r="M258" s="79" t="s">
        <v>33</v>
      </c>
      <c r="N258" s="80" t="s">
        <v>2345</v>
      </c>
      <c r="O258" s="42" t="s">
        <v>2346</v>
      </c>
      <c r="P258" s="171"/>
    </row>
    <row r="259" spans="8:16" x14ac:dyDescent="0.25">
      <c r="H259" s="171"/>
      <c r="I259" s="171"/>
      <c r="J259" s="171"/>
      <c r="K259" s="171"/>
      <c r="M259" s="298" t="s">
        <v>33</v>
      </c>
      <c r="N259" s="299" t="s">
        <v>216</v>
      </c>
      <c r="O259" s="298" t="s">
        <v>217</v>
      </c>
      <c r="P259" s="171"/>
    </row>
    <row r="260" spans="8:16" x14ac:dyDescent="0.25">
      <c r="H260" s="171"/>
      <c r="I260" s="171"/>
      <c r="J260" s="171"/>
      <c r="K260" s="171"/>
      <c r="L260" s="6" t="s">
        <v>470</v>
      </c>
      <c r="M260" s="79" t="s">
        <v>2018</v>
      </c>
      <c r="N260" s="80" t="s">
        <v>615</v>
      </c>
      <c r="O260" s="42" t="s">
        <v>471</v>
      </c>
      <c r="P260" s="171"/>
    </row>
    <row r="261" spans="8:16" x14ac:dyDescent="0.25">
      <c r="H261" s="171"/>
      <c r="I261" s="171"/>
      <c r="J261" s="171"/>
      <c r="K261" s="171"/>
      <c r="M261" s="79" t="s">
        <v>2018</v>
      </c>
      <c r="N261" s="311" t="s">
        <v>616</v>
      </c>
      <c r="O261" s="79" t="s">
        <v>2336</v>
      </c>
      <c r="P261" s="171"/>
    </row>
    <row r="262" spans="8:16" x14ac:dyDescent="0.25">
      <c r="H262" s="171"/>
      <c r="I262" s="171"/>
      <c r="J262" s="171"/>
      <c r="K262" s="171"/>
      <c r="M262" s="79" t="s">
        <v>2018</v>
      </c>
      <c r="N262" s="311" t="s">
        <v>617</v>
      </c>
      <c r="O262" s="79" t="s">
        <v>472</v>
      </c>
      <c r="P262" s="171"/>
    </row>
    <row r="263" spans="8:16" x14ac:dyDescent="0.25">
      <c r="H263" s="171"/>
      <c r="I263" s="171"/>
      <c r="J263" s="171"/>
      <c r="K263" s="171"/>
      <c r="L263" s="6"/>
      <c r="M263" s="79" t="s">
        <v>2018</v>
      </c>
      <c r="N263" s="311" t="s">
        <v>618</v>
      </c>
      <c r="O263" s="79" t="s">
        <v>473</v>
      </c>
      <c r="P263" s="171"/>
    </row>
    <row r="264" spans="8:16" x14ac:dyDescent="0.25">
      <c r="H264" s="171"/>
      <c r="I264" s="171"/>
      <c r="J264" s="171"/>
      <c r="K264" s="171"/>
      <c r="L264" s="6"/>
      <c r="M264" s="79" t="s">
        <v>2018</v>
      </c>
      <c r="N264" s="311" t="s">
        <v>619</v>
      </c>
      <c r="O264" s="79" t="s">
        <v>2337</v>
      </c>
      <c r="P264" s="171"/>
    </row>
    <row r="265" spans="8:16" x14ac:dyDescent="0.25">
      <c r="H265" s="171"/>
      <c r="I265" s="171"/>
      <c r="J265" s="171"/>
      <c r="K265" s="171"/>
      <c r="L265" s="6"/>
      <c r="M265" s="79" t="s">
        <v>2018</v>
      </c>
      <c r="N265" s="311" t="s">
        <v>620</v>
      </c>
      <c r="O265" s="79" t="s">
        <v>474</v>
      </c>
      <c r="P265" s="171"/>
    </row>
    <row r="266" spans="8:16" x14ac:dyDescent="0.25">
      <c r="H266" s="171"/>
      <c r="I266" s="171"/>
      <c r="J266" s="171"/>
      <c r="K266" s="171"/>
      <c r="L266" s="6"/>
      <c r="M266" s="79" t="s">
        <v>2018</v>
      </c>
      <c r="N266" s="311" t="s">
        <v>621</v>
      </c>
      <c r="O266" s="79" t="s">
        <v>475</v>
      </c>
      <c r="P266" s="171"/>
    </row>
    <row r="267" spans="8:16" x14ac:dyDescent="0.25">
      <c r="H267" s="171"/>
      <c r="I267" s="171"/>
      <c r="J267" s="171"/>
      <c r="K267" s="171"/>
      <c r="L267" s="6"/>
      <c r="M267" s="79" t="s">
        <v>2018</v>
      </c>
      <c r="N267" s="80" t="s">
        <v>2223</v>
      </c>
      <c r="O267" s="42" t="s">
        <v>2224</v>
      </c>
      <c r="P267" s="171"/>
    </row>
    <row r="268" spans="8:16" x14ac:dyDescent="0.25">
      <c r="H268" s="171"/>
      <c r="I268" s="171"/>
      <c r="J268" s="171"/>
      <c r="K268" s="171"/>
      <c r="M268" s="79" t="s">
        <v>2018</v>
      </c>
      <c r="N268" s="311" t="s">
        <v>614</v>
      </c>
      <c r="O268" s="79" t="s">
        <v>476</v>
      </c>
      <c r="P268" s="171"/>
    </row>
    <row r="269" spans="8:16" x14ac:dyDescent="0.25">
      <c r="H269" s="171"/>
      <c r="I269" s="171"/>
      <c r="J269" s="171"/>
      <c r="K269" s="171"/>
      <c r="L269" s="6"/>
      <c r="M269" s="79" t="s">
        <v>2018</v>
      </c>
      <c r="N269" s="311" t="s">
        <v>613</v>
      </c>
      <c r="O269" s="79" t="s">
        <v>477</v>
      </c>
      <c r="P269" s="171"/>
    </row>
    <row r="270" spans="8:16" x14ac:dyDescent="0.25">
      <c r="H270" s="171"/>
      <c r="I270" s="171"/>
      <c r="J270" s="171"/>
      <c r="K270" s="171"/>
      <c r="M270" s="79" t="s">
        <v>2018</v>
      </c>
      <c r="N270" s="311" t="s">
        <v>2366</v>
      </c>
      <c r="O270" s="79" t="s">
        <v>478</v>
      </c>
      <c r="P270" s="171"/>
    </row>
    <row r="271" spans="8:16" x14ac:dyDescent="0.25">
      <c r="H271" s="171"/>
      <c r="I271" s="171"/>
      <c r="J271" s="171"/>
      <c r="K271" s="171"/>
      <c r="M271" s="79" t="s">
        <v>2018</v>
      </c>
      <c r="N271" s="311" t="s">
        <v>2367</v>
      </c>
      <c r="O271" s="79" t="s">
        <v>478</v>
      </c>
      <c r="P271" s="171"/>
    </row>
    <row r="272" spans="8:16" x14ac:dyDescent="0.25">
      <c r="H272" s="171"/>
      <c r="I272" s="171"/>
      <c r="J272" s="171"/>
      <c r="K272" s="171"/>
      <c r="M272" s="298" t="s">
        <v>2018</v>
      </c>
      <c r="N272" s="299" t="s">
        <v>2368</v>
      </c>
      <c r="O272" s="298" t="s">
        <v>478</v>
      </c>
      <c r="P272" s="171"/>
    </row>
    <row r="273" spans="8:16" x14ac:dyDescent="0.25">
      <c r="H273" s="171"/>
      <c r="I273" s="171"/>
      <c r="J273" s="171"/>
      <c r="K273" s="171"/>
      <c r="M273" s="41" t="s">
        <v>480</v>
      </c>
      <c r="N273" t="s">
        <v>2347</v>
      </c>
      <c r="O273" s="41" t="s">
        <v>2348</v>
      </c>
      <c r="P273" s="171"/>
    </row>
    <row r="274" spans="8:16" x14ac:dyDescent="0.25">
      <c r="H274" s="171"/>
      <c r="I274" s="171"/>
      <c r="J274" s="171"/>
      <c r="K274" s="171"/>
      <c r="M274" s="79" t="s">
        <v>480</v>
      </c>
      <c r="N274" t="s">
        <v>484</v>
      </c>
      <c r="O274" s="79" t="s">
        <v>2349</v>
      </c>
      <c r="P274" s="171"/>
    </row>
    <row r="275" spans="8:16" x14ac:dyDescent="0.25">
      <c r="L275" s="6"/>
      <c r="M275" s="79" t="s">
        <v>480</v>
      </c>
      <c r="N275" t="s">
        <v>485</v>
      </c>
      <c r="O275" s="79" t="s">
        <v>2350</v>
      </c>
      <c r="P275" s="171"/>
    </row>
    <row r="276" spans="8:16" x14ac:dyDescent="0.25">
      <c r="H276" s="171"/>
      <c r="I276" s="171"/>
      <c r="L276" s="6"/>
      <c r="M276" s="79" t="s">
        <v>480</v>
      </c>
      <c r="N276" t="s">
        <v>486</v>
      </c>
      <c r="O276" s="79" t="s">
        <v>2351</v>
      </c>
      <c r="P276" s="171"/>
    </row>
    <row r="277" spans="8:16" x14ac:dyDescent="0.25">
      <c r="H277" s="171"/>
      <c r="I277" s="171"/>
      <c r="L277" s="6"/>
      <c r="M277" s="79" t="s">
        <v>480</v>
      </c>
      <c r="N277" t="s">
        <v>487</v>
      </c>
      <c r="O277" s="79" t="s">
        <v>2352</v>
      </c>
      <c r="P277" s="171"/>
    </row>
    <row r="278" spans="8:16" x14ac:dyDescent="0.25">
      <c r="H278" s="171"/>
      <c r="I278" s="171"/>
      <c r="L278" s="6"/>
      <c r="M278" s="79" t="s">
        <v>480</v>
      </c>
      <c r="N278" t="s">
        <v>488</v>
      </c>
      <c r="O278" s="79" t="s">
        <v>2353</v>
      </c>
      <c r="P278" s="171"/>
    </row>
    <row r="279" spans="8:16" x14ac:dyDescent="0.25">
      <c r="H279" s="171"/>
      <c r="I279" s="171"/>
      <c r="L279" s="6"/>
      <c r="M279" s="79" t="s">
        <v>480</v>
      </c>
      <c r="N279" t="s">
        <v>489</v>
      </c>
      <c r="O279" s="79" t="s">
        <v>2354</v>
      </c>
      <c r="P279" s="171"/>
    </row>
    <row r="280" spans="8:16" x14ac:dyDescent="0.25">
      <c r="H280" s="171"/>
      <c r="I280" s="171"/>
      <c r="L280" s="6"/>
      <c r="M280" s="79" t="s">
        <v>480</v>
      </c>
      <c r="N280" t="s">
        <v>490</v>
      </c>
      <c r="O280" s="79" t="s">
        <v>2355</v>
      </c>
      <c r="P280" s="171"/>
    </row>
    <row r="281" spans="8:16" x14ac:dyDescent="0.25">
      <c r="H281" s="171"/>
      <c r="I281" s="171"/>
      <c r="L281" s="6"/>
      <c r="M281" s="79" t="s">
        <v>480</v>
      </c>
      <c r="N281" t="s">
        <v>491</v>
      </c>
      <c r="O281" s="79" t="s">
        <v>2356</v>
      </c>
      <c r="P281" s="171"/>
    </row>
    <row r="282" spans="8:16" x14ac:dyDescent="0.25">
      <c r="H282" s="171"/>
      <c r="I282" s="171"/>
      <c r="L282" s="6"/>
      <c r="M282" s="79" t="s">
        <v>480</v>
      </c>
      <c r="N282" t="s">
        <v>492</v>
      </c>
      <c r="O282" s="79" t="s">
        <v>2357</v>
      </c>
      <c r="P282" s="171"/>
    </row>
    <row r="283" spans="8:16" x14ac:dyDescent="0.25">
      <c r="H283" s="171"/>
      <c r="I283" s="171"/>
      <c r="L283" s="6"/>
      <c r="M283" s="79" t="s">
        <v>480</v>
      </c>
      <c r="N283" t="s">
        <v>493</v>
      </c>
      <c r="O283" s="79" t="s">
        <v>2358</v>
      </c>
      <c r="P283" s="171"/>
    </row>
    <row r="284" spans="8:16" x14ac:dyDescent="0.25">
      <c r="H284" s="171"/>
      <c r="I284" s="171"/>
      <c r="L284" s="6"/>
      <c r="M284" s="79" t="s">
        <v>480</v>
      </c>
      <c r="N284" t="s">
        <v>494</v>
      </c>
      <c r="O284" s="79" t="s">
        <v>2359</v>
      </c>
      <c r="P284" s="171"/>
    </row>
    <row r="285" spans="8:16" x14ac:dyDescent="0.25">
      <c r="H285" s="171"/>
      <c r="I285" s="171"/>
      <c r="L285" s="6"/>
      <c r="M285" s="79" t="s">
        <v>480</v>
      </c>
      <c r="N285" t="s">
        <v>495</v>
      </c>
      <c r="O285" s="79" t="s">
        <v>2360</v>
      </c>
      <c r="P285" s="171"/>
    </row>
    <row r="286" spans="8:16" x14ac:dyDescent="0.25">
      <c r="H286" s="171"/>
      <c r="I286" s="171"/>
      <c r="L286" s="6"/>
      <c r="M286" s="79" t="s">
        <v>480</v>
      </c>
      <c r="N286" t="s">
        <v>496</v>
      </c>
      <c r="O286" s="79" t="s">
        <v>2361</v>
      </c>
      <c r="P286" s="171"/>
    </row>
    <row r="287" spans="8:16" x14ac:dyDescent="0.25">
      <c r="H287" s="171"/>
      <c r="I287" s="171"/>
      <c r="L287" s="6"/>
      <c r="M287" s="79" t="s">
        <v>480</v>
      </c>
      <c r="N287" s="311" t="s">
        <v>2369</v>
      </c>
      <c r="O287" s="312" t="s">
        <v>482</v>
      </c>
      <c r="P287" s="171"/>
    </row>
    <row r="288" spans="8:16" x14ac:dyDescent="0.25">
      <c r="H288" s="171"/>
      <c r="I288" s="171"/>
      <c r="L288" s="6"/>
      <c r="M288" s="79" t="s">
        <v>480</v>
      </c>
      <c r="N288" s="311" t="s">
        <v>2370</v>
      </c>
      <c r="O288" s="313" t="s">
        <v>483</v>
      </c>
      <c r="P288" s="171"/>
    </row>
    <row r="289" spans="8:16" x14ac:dyDescent="0.25">
      <c r="H289" s="171"/>
      <c r="I289" s="171"/>
      <c r="J289" s="171"/>
      <c r="K289" s="171"/>
      <c r="L289" s="6"/>
      <c r="M289" s="79" t="s">
        <v>480</v>
      </c>
      <c r="N289" s="311" t="s">
        <v>2371</v>
      </c>
      <c r="O289" s="79" t="s">
        <v>481</v>
      </c>
      <c r="P289" s="171"/>
    </row>
    <row r="290" spans="8:16" x14ac:dyDescent="0.25">
      <c r="H290" s="171"/>
      <c r="I290" s="171"/>
      <c r="J290" s="171"/>
      <c r="K290" s="171"/>
      <c r="L290" s="6"/>
      <c r="M290" s="79" t="s">
        <v>480</v>
      </c>
      <c r="N290" s="311" t="s">
        <v>2372</v>
      </c>
      <c r="O290" s="79" t="s">
        <v>481</v>
      </c>
      <c r="P290" s="171"/>
    </row>
    <row r="291" spans="8:16" x14ac:dyDescent="0.25">
      <c r="H291" s="171"/>
      <c r="I291" s="171"/>
      <c r="J291" s="171"/>
      <c r="K291" s="171"/>
      <c r="L291" s="6"/>
      <c r="M291" s="314" t="s">
        <v>480</v>
      </c>
      <c r="N291" s="315" t="s">
        <v>2373</v>
      </c>
      <c r="O291" s="314" t="s">
        <v>481</v>
      </c>
      <c r="P291" s="171"/>
    </row>
    <row r="292" spans="8:16" x14ac:dyDescent="0.25">
      <c r="L292" s="6"/>
      <c r="M292" s="41" t="s">
        <v>512</v>
      </c>
      <c r="N292" s="316" t="s">
        <v>508</v>
      </c>
      <c r="O292" s="318" t="s">
        <v>509</v>
      </c>
    </row>
    <row r="293" spans="8:16" x14ac:dyDescent="0.25">
      <c r="L293" s="6"/>
      <c r="M293" s="79" t="s">
        <v>512</v>
      </c>
      <c r="N293" s="317" t="s">
        <v>511</v>
      </c>
      <c r="O293" s="79" t="s">
        <v>510</v>
      </c>
    </row>
    <row r="294" spans="8:16" x14ac:dyDescent="0.25">
      <c r="L294" s="6"/>
      <c r="M294" s="79" t="s">
        <v>512</v>
      </c>
      <c r="N294" t="s">
        <v>513</v>
      </c>
      <c r="O294" s="79" t="s">
        <v>514</v>
      </c>
    </row>
    <row r="295" spans="8:16" x14ac:dyDescent="0.25">
      <c r="L295" s="6"/>
      <c r="M295" s="79" t="s">
        <v>626</v>
      </c>
      <c r="N295" s="311" t="s">
        <v>2362</v>
      </c>
      <c r="O295" s="312" t="s">
        <v>627</v>
      </c>
    </row>
    <row r="296" spans="8:16" x14ac:dyDescent="0.25">
      <c r="L296" s="6"/>
      <c r="M296" s="79" t="s">
        <v>622</v>
      </c>
      <c r="N296" s="311" t="s">
        <v>2363</v>
      </c>
      <c r="O296" s="313" t="s">
        <v>624</v>
      </c>
    </row>
    <row r="297" spans="8:16" x14ac:dyDescent="0.25">
      <c r="L297" s="6"/>
      <c r="M297" s="79" t="s">
        <v>622</v>
      </c>
      <c r="N297" s="311" t="s">
        <v>2364</v>
      </c>
      <c r="O297" s="79" t="s">
        <v>623</v>
      </c>
    </row>
    <row r="298" spans="8:16" x14ac:dyDescent="0.25">
      <c r="L298" s="6"/>
      <c r="M298" s="79" t="s">
        <v>622</v>
      </c>
      <c r="N298" s="311" t="s">
        <v>2365</v>
      </c>
      <c r="O298" s="79" t="s">
        <v>625</v>
      </c>
    </row>
    <row r="299" spans="8:16" x14ac:dyDescent="0.25">
      <c r="L299" s="323"/>
      <c r="M299" s="319" t="s">
        <v>502</v>
      </c>
      <c r="N299" s="320" t="s">
        <v>503</v>
      </c>
      <c r="O299" s="319" t="s">
        <v>497</v>
      </c>
    </row>
    <row r="300" spans="8:16" x14ac:dyDescent="0.25">
      <c r="L300" s="323"/>
      <c r="M300" s="321" t="s">
        <v>502</v>
      </c>
      <c r="N300" s="322" t="s">
        <v>504</v>
      </c>
      <c r="O300" s="321" t="s">
        <v>498</v>
      </c>
    </row>
    <row r="301" spans="8:16" x14ac:dyDescent="0.25">
      <c r="L301" s="6"/>
      <c r="M301" s="321" t="s">
        <v>502</v>
      </c>
      <c r="N301" s="322" t="s">
        <v>505</v>
      </c>
      <c r="O301" s="321" t="s">
        <v>499</v>
      </c>
    </row>
    <row r="302" spans="8:16" x14ac:dyDescent="0.25">
      <c r="L302" s="6"/>
      <c r="M302" s="321" t="s">
        <v>502</v>
      </c>
      <c r="N302" s="322" t="s">
        <v>506</v>
      </c>
      <c r="O302" s="321" t="s">
        <v>500</v>
      </c>
    </row>
    <row r="303" spans="8:16" x14ac:dyDescent="0.25">
      <c r="L303" s="6"/>
      <c r="M303" s="321" t="s">
        <v>502</v>
      </c>
      <c r="N303" s="322" t="s">
        <v>507</v>
      </c>
      <c r="O303" s="321" t="s">
        <v>501</v>
      </c>
    </row>
    <row r="304" spans="8:16" x14ac:dyDescent="0.25">
      <c r="K304" s="328" t="s">
        <v>1242</v>
      </c>
      <c r="L304" s="324" t="s">
        <v>564</v>
      </c>
      <c r="M304" s="79" t="s">
        <v>502</v>
      </c>
      <c r="N304" s="311" t="s">
        <v>515</v>
      </c>
      <c r="O304" s="79" t="s">
        <v>520</v>
      </c>
    </row>
    <row r="305" spans="12:15" x14ac:dyDescent="0.25">
      <c r="L305" s="313" t="s">
        <v>565</v>
      </c>
      <c r="M305" s="79" t="s">
        <v>502</v>
      </c>
      <c r="N305" s="311" t="s">
        <v>515</v>
      </c>
      <c r="O305" s="79" t="s">
        <v>521</v>
      </c>
    </row>
    <row r="306" spans="12:15" x14ac:dyDescent="0.25">
      <c r="L306" s="313" t="s">
        <v>566</v>
      </c>
      <c r="M306" s="79" t="s">
        <v>502</v>
      </c>
      <c r="N306" s="311" t="s">
        <v>515</v>
      </c>
      <c r="O306" s="79" t="s">
        <v>522</v>
      </c>
    </row>
    <row r="307" spans="12:15" x14ac:dyDescent="0.25">
      <c r="L307" s="313" t="s">
        <v>567</v>
      </c>
      <c r="M307" s="79" t="s">
        <v>502</v>
      </c>
      <c r="N307" s="311" t="s">
        <v>515</v>
      </c>
      <c r="O307" s="79" t="s">
        <v>523</v>
      </c>
    </row>
    <row r="308" spans="12:15" x14ac:dyDescent="0.25">
      <c r="L308" s="313" t="s">
        <v>568</v>
      </c>
      <c r="M308" s="79" t="s">
        <v>502</v>
      </c>
      <c r="N308" s="311" t="s">
        <v>515</v>
      </c>
      <c r="O308" s="79" t="s">
        <v>524</v>
      </c>
    </row>
    <row r="309" spans="12:15" x14ac:dyDescent="0.25">
      <c r="L309" s="313" t="s">
        <v>569</v>
      </c>
      <c r="M309" s="79" t="s">
        <v>502</v>
      </c>
      <c r="N309" s="311" t="s">
        <v>515</v>
      </c>
      <c r="O309" s="79" t="s">
        <v>525</v>
      </c>
    </row>
    <row r="310" spans="12:15" x14ac:dyDescent="0.25">
      <c r="L310" s="313" t="s">
        <v>570</v>
      </c>
      <c r="M310" s="79" t="s">
        <v>502</v>
      </c>
      <c r="N310" s="311" t="s">
        <v>515</v>
      </c>
      <c r="O310" s="79" t="s">
        <v>526</v>
      </c>
    </row>
    <row r="311" spans="12:15" x14ac:dyDescent="0.25">
      <c r="L311" s="313" t="s">
        <v>571</v>
      </c>
      <c r="M311" s="79" t="s">
        <v>502</v>
      </c>
      <c r="N311" s="311" t="s">
        <v>515</v>
      </c>
      <c r="O311" s="79" t="s">
        <v>527</v>
      </c>
    </row>
    <row r="312" spans="12:15" x14ac:dyDescent="0.25">
      <c r="L312" s="313" t="s">
        <v>572</v>
      </c>
      <c r="M312" s="79" t="s">
        <v>502</v>
      </c>
      <c r="N312" s="311" t="s">
        <v>516</v>
      </c>
      <c r="O312" s="79" t="s">
        <v>528</v>
      </c>
    </row>
    <row r="313" spans="12:15" x14ac:dyDescent="0.25">
      <c r="L313" s="313" t="s">
        <v>573</v>
      </c>
      <c r="M313" s="79" t="s">
        <v>502</v>
      </c>
      <c r="N313" s="311" t="s">
        <v>516</v>
      </c>
      <c r="O313" s="79" t="s">
        <v>529</v>
      </c>
    </row>
    <row r="314" spans="12:15" x14ac:dyDescent="0.25">
      <c r="L314" s="313" t="s">
        <v>574</v>
      </c>
      <c r="M314" s="79" t="s">
        <v>502</v>
      </c>
      <c r="N314" s="311" t="s">
        <v>516</v>
      </c>
      <c r="O314" s="79" t="s">
        <v>530</v>
      </c>
    </row>
    <row r="315" spans="12:15" x14ac:dyDescent="0.25">
      <c r="L315" s="313" t="s">
        <v>575</v>
      </c>
      <c r="M315" s="79" t="s">
        <v>502</v>
      </c>
      <c r="N315" s="311" t="s">
        <v>517</v>
      </c>
      <c r="O315" s="79" t="s">
        <v>531</v>
      </c>
    </row>
    <row r="316" spans="12:15" x14ac:dyDescent="0.25">
      <c r="L316" s="313" t="s">
        <v>576</v>
      </c>
      <c r="M316" s="79" t="s">
        <v>502</v>
      </c>
      <c r="N316" s="311" t="s">
        <v>517</v>
      </c>
      <c r="O316" s="79" t="s">
        <v>532</v>
      </c>
    </row>
    <row r="317" spans="12:15" x14ac:dyDescent="0.25">
      <c r="L317" s="313" t="s">
        <v>577</v>
      </c>
      <c r="M317" s="79" t="s">
        <v>502</v>
      </c>
      <c r="N317" s="311" t="s">
        <v>517</v>
      </c>
      <c r="O317" s="79" t="s">
        <v>533</v>
      </c>
    </row>
    <row r="318" spans="12:15" x14ac:dyDescent="0.25">
      <c r="L318" s="313" t="s">
        <v>578</v>
      </c>
      <c r="M318" s="79" t="s">
        <v>502</v>
      </c>
      <c r="N318" s="311" t="s">
        <v>517</v>
      </c>
      <c r="O318" s="79" t="s">
        <v>534</v>
      </c>
    </row>
    <row r="319" spans="12:15" x14ac:dyDescent="0.25">
      <c r="L319" s="313" t="s">
        <v>579</v>
      </c>
      <c r="M319" s="79" t="s">
        <v>502</v>
      </c>
      <c r="N319" s="311" t="s">
        <v>518</v>
      </c>
      <c r="O319" s="79" t="s">
        <v>535</v>
      </c>
    </row>
    <row r="320" spans="12:15" x14ac:dyDescent="0.25">
      <c r="L320" s="313" t="s">
        <v>580</v>
      </c>
      <c r="M320" s="79" t="s">
        <v>502</v>
      </c>
      <c r="N320" s="311" t="s">
        <v>518</v>
      </c>
      <c r="O320" s="79" t="s">
        <v>536</v>
      </c>
    </row>
    <row r="321" spans="12:15" x14ac:dyDescent="0.25">
      <c r="L321" s="313" t="s">
        <v>581</v>
      </c>
      <c r="M321" s="79" t="s">
        <v>502</v>
      </c>
      <c r="N321" s="311" t="s">
        <v>518</v>
      </c>
      <c r="O321" s="79" t="s">
        <v>537</v>
      </c>
    </row>
    <row r="322" spans="12:15" x14ac:dyDescent="0.25">
      <c r="L322" s="313" t="s">
        <v>582</v>
      </c>
      <c r="M322" s="79" t="s">
        <v>502</v>
      </c>
      <c r="N322" s="311" t="s">
        <v>519</v>
      </c>
      <c r="O322" s="79" t="s">
        <v>538</v>
      </c>
    </row>
    <row r="323" spans="12:15" x14ac:dyDescent="0.25">
      <c r="L323" s="313" t="s">
        <v>583</v>
      </c>
      <c r="M323" s="79" t="s">
        <v>502</v>
      </c>
      <c r="N323" s="311" t="s">
        <v>515</v>
      </c>
      <c r="O323" s="79" t="s">
        <v>539</v>
      </c>
    </row>
    <row r="324" spans="12:15" x14ac:dyDescent="0.25">
      <c r="L324" s="313" t="s">
        <v>584</v>
      </c>
      <c r="M324" s="79" t="s">
        <v>502</v>
      </c>
      <c r="N324" s="311" t="s">
        <v>515</v>
      </c>
      <c r="O324" s="79" t="s">
        <v>540</v>
      </c>
    </row>
    <row r="325" spans="12:15" x14ac:dyDescent="0.25">
      <c r="L325" s="313" t="s">
        <v>585</v>
      </c>
      <c r="M325" s="79" t="s">
        <v>502</v>
      </c>
      <c r="N325" s="311" t="s">
        <v>515</v>
      </c>
      <c r="O325" s="79" t="s">
        <v>541</v>
      </c>
    </row>
    <row r="326" spans="12:15" x14ac:dyDescent="0.25">
      <c r="L326" s="313" t="s">
        <v>586</v>
      </c>
      <c r="M326" s="79" t="s">
        <v>502</v>
      </c>
      <c r="N326" s="311" t="s">
        <v>515</v>
      </c>
      <c r="O326" s="79" t="s">
        <v>542</v>
      </c>
    </row>
    <row r="327" spans="12:15" x14ac:dyDescent="0.25">
      <c r="L327" s="313" t="s">
        <v>587</v>
      </c>
      <c r="M327" s="79" t="s">
        <v>502</v>
      </c>
      <c r="N327" s="311" t="s">
        <v>515</v>
      </c>
      <c r="O327" s="79" t="s">
        <v>543</v>
      </c>
    </row>
    <row r="328" spans="12:15" x14ac:dyDescent="0.25">
      <c r="L328" s="313" t="s">
        <v>588</v>
      </c>
      <c r="M328" s="79" t="s">
        <v>502</v>
      </c>
      <c r="N328" s="311" t="s">
        <v>515</v>
      </c>
      <c r="O328" s="79" t="s">
        <v>544</v>
      </c>
    </row>
    <row r="329" spans="12:15" x14ac:dyDescent="0.25">
      <c r="L329" s="313" t="s">
        <v>589</v>
      </c>
      <c r="M329" s="79" t="s">
        <v>502</v>
      </c>
      <c r="N329" s="311" t="s">
        <v>516</v>
      </c>
      <c r="O329" s="79" t="s">
        <v>545</v>
      </c>
    </row>
    <row r="330" spans="12:15" x14ac:dyDescent="0.25">
      <c r="L330" s="313" t="s">
        <v>590</v>
      </c>
      <c r="M330" s="79" t="s">
        <v>502</v>
      </c>
      <c r="N330" s="311" t="s">
        <v>516</v>
      </c>
      <c r="O330" s="79" t="s">
        <v>546</v>
      </c>
    </row>
    <row r="331" spans="12:15" x14ac:dyDescent="0.25">
      <c r="L331" s="313" t="s">
        <v>591</v>
      </c>
      <c r="M331" s="79" t="s">
        <v>502</v>
      </c>
      <c r="N331" s="311" t="s">
        <v>516</v>
      </c>
      <c r="O331" s="79" t="s">
        <v>547</v>
      </c>
    </row>
    <row r="332" spans="12:15" x14ac:dyDescent="0.25">
      <c r="L332" s="313" t="s">
        <v>592</v>
      </c>
      <c r="M332" s="79" t="s">
        <v>502</v>
      </c>
      <c r="N332" s="311" t="s">
        <v>516</v>
      </c>
      <c r="O332" s="79" t="s">
        <v>548</v>
      </c>
    </row>
    <row r="333" spans="12:15" x14ac:dyDescent="0.25">
      <c r="L333" s="313" t="s">
        <v>593</v>
      </c>
      <c r="M333" s="79" t="s">
        <v>502</v>
      </c>
      <c r="N333" s="311" t="s">
        <v>517</v>
      </c>
      <c r="O333" s="79" t="s">
        <v>549</v>
      </c>
    </row>
    <row r="334" spans="12:15" x14ac:dyDescent="0.25">
      <c r="L334" s="313" t="s">
        <v>594</v>
      </c>
      <c r="M334" s="79" t="s">
        <v>502</v>
      </c>
      <c r="N334" s="311" t="s">
        <v>517</v>
      </c>
      <c r="O334" s="79" t="s">
        <v>550</v>
      </c>
    </row>
    <row r="335" spans="12:15" x14ac:dyDescent="0.25">
      <c r="L335" s="313" t="s">
        <v>595</v>
      </c>
      <c r="M335" s="79" t="s">
        <v>502</v>
      </c>
      <c r="N335" s="311" t="s">
        <v>517</v>
      </c>
      <c r="O335" s="79" t="s">
        <v>551</v>
      </c>
    </row>
    <row r="336" spans="12:15" x14ac:dyDescent="0.25">
      <c r="L336" s="313" t="s">
        <v>596</v>
      </c>
      <c r="M336" s="79" t="s">
        <v>502</v>
      </c>
      <c r="N336" s="311" t="s">
        <v>518</v>
      </c>
      <c r="O336" s="79" t="s">
        <v>552</v>
      </c>
    </row>
    <row r="337" spans="12:15" x14ac:dyDescent="0.25">
      <c r="L337" s="313" t="s">
        <v>597</v>
      </c>
      <c r="M337" s="79" t="s">
        <v>502</v>
      </c>
      <c r="N337" s="311" t="s">
        <v>518</v>
      </c>
      <c r="O337" s="79" t="s">
        <v>553</v>
      </c>
    </row>
    <row r="338" spans="12:15" x14ac:dyDescent="0.25">
      <c r="L338" s="313" t="s">
        <v>598</v>
      </c>
      <c r="M338" s="79" t="s">
        <v>502</v>
      </c>
      <c r="N338" s="311" t="s">
        <v>515</v>
      </c>
      <c r="O338" s="79" t="s">
        <v>554</v>
      </c>
    </row>
    <row r="339" spans="12:15" x14ac:dyDescent="0.25">
      <c r="L339" s="313" t="s">
        <v>599</v>
      </c>
      <c r="M339" s="79" t="s">
        <v>502</v>
      </c>
      <c r="N339" s="311" t="s">
        <v>516</v>
      </c>
      <c r="O339" s="79" t="s">
        <v>555</v>
      </c>
    </row>
    <row r="340" spans="12:15" x14ac:dyDescent="0.25">
      <c r="L340" s="313" t="s">
        <v>600</v>
      </c>
      <c r="M340" s="79" t="s">
        <v>502</v>
      </c>
      <c r="N340" s="311" t="s">
        <v>517</v>
      </c>
      <c r="O340" s="79" t="s">
        <v>556</v>
      </c>
    </row>
    <row r="341" spans="12:15" x14ac:dyDescent="0.25">
      <c r="L341" s="313" t="s">
        <v>601</v>
      </c>
      <c r="M341" s="79" t="s">
        <v>502</v>
      </c>
      <c r="N341" s="311" t="s">
        <v>518</v>
      </c>
      <c r="O341" s="79" t="s">
        <v>557</v>
      </c>
    </row>
    <row r="342" spans="12:15" x14ac:dyDescent="0.25">
      <c r="L342" s="313" t="s">
        <v>602</v>
      </c>
      <c r="M342" s="79" t="s">
        <v>502</v>
      </c>
      <c r="N342" s="311" t="s">
        <v>519</v>
      </c>
      <c r="O342" s="79" t="s">
        <v>558</v>
      </c>
    </row>
    <row r="343" spans="12:15" x14ac:dyDescent="0.25">
      <c r="L343" s="326" t="s">
        <v>603</v>
      </c>
      <c r="M343" s="327" t="s">
        <v>502</v>
      </c>
      <c r="N343" s="326" t="s">
        <v>519</v>
      </c>
      <c r="O343" s="327" t="s">
        <v>497</v>
      </c>
    </row>
    <row r="344" spans="12:15" x14ac:dyDescent="0.25">
      <c r="L344" s="326" t="s">
        <v>604</v>
      </c>
      <c r="M344" s="327" t="s">
        <v>502</v>
      </c>
      <c r="N344" s="326" t="s">
        <v>519</v>
      </c>
      <c r="O344" s="327" t="s">
        <v>498</v>
      </c>
    </row>
    <row r="345" spans="12:15" x14ac:dyDescent="0.25">
      <c r="L345" s="326" t="s">
        <v>605</v>
      </c>
      <c r="M345" s="327" t="s">
        <v>502</v>
      </c>
      <c r="N345" s="326" t="s">
        <v>519</v>
      </c>
      <c r="O345" s="327" t="s">
        <v>499</v>
      </c>
    </row>
    <row r="346" spans="12:15" x14ac:dyDescent="0.25">
      <c r="L346" s="326" t="s">
        <v>606</v>
      </c>
      <c r="M346" s="327" t="s">
        <v>502</v>
      </c>
      <c r="N346" s="326" t="s">
        <v>519</v>
      </c>
      <c r="O346" s="327" t="s">
        <v>500</v>
      </c>
    </row>
    <row r="347" spans="12:15" x14ac:dyDescent="0.25">
      <c r="L347" s="326" t="s">
        <v>607</v>
      </c>
      <c r="M347" s="327" t="s">
        <v>502</v>
      </c>
      <c r="N347" s="326" t="s">
        <v>519</v>
      </c>
      <c r="O347" s="327" t="s">
        <v>501</v>
      </c>
    </row>
    <row r="348" spans="12:15" x14ac:dyDescent="0.25">
      <c r="L348" s="313" t="s">
        <v>608</v>
      </c>
      <c r="M348" s="79" t="s">
        <v>502</v>
      </c>
      <c r="N348" s="311" t="s">
        <v>519</v>
      </c>
      <c r="O348" s="79" t="s">
        <v>559</v>
      </c>
    </row>
    <row r="349" spans="12:15" x14ac:dyDescent="0.25">
      <c r="L349" s="313" t="s">
        <v>609</v>
      </c>
      <c r="M349" s="79" t="s">
        <v>502</v>
      </c>
      <c r="N349" s="311" t="s">
        <v>519</v>
      </c>
      <c r="O349" s="79" t="s">
        <v>560</v>
      </c>
    </row>
    <row r="350" spans="12:15" x14ac:dyDescent="0.25">
      <c r="L350" s="313" t="s">
        <v>610</v>
      </c>
      <c r="M350" s="79" t="s">
        <v>502</v>
      </c>
      <c r="N350" s="311" t="s">
        <v>519</v>
      </c>
      <c r="O350" s="79" t="s">
        <v>561</v>
      </c>
    </row>
    <row r="351" spans="12:15" x14ac:dyDescent="0.25">
      <c r="L351" s="313" t="s">
        <v>611</v>
      </c>
      <c r="M351" s="79" t="s">
        <v>502</v>
      </c>
      <c r="N351" s="311" t="s">
        <v>519</v>
      </c>
      <c r="O351" s="79" t="s">
        <v>562</v>
      </c>
    </row>
    <row r="352" spans="12:15" x14ac:dyDescent="0.25">
      <c r="L352" s="325" t="s">
        <v>612</v>
      </c>
      <c r="M352" s="79" t="s">
        <v>502</v>
      </c>
      <c r="N352" s="311" t="s">
        <v>519</v>
      </c>
      <c r="O352" s="79" t="s">
        <v>563</v>
      </c>
    </row>
  </sheetData>
  <sortState xmlns:xlrd2="http://schemas.microsoft.com/office/spreadsheetml/2017/richdata2" ref="M13:O244">
    <sortCondition ref="M13:M244"/>
    <sortCondition ref="O13:O244"/>
  </sortState>
  <mergeCells count="20">
    <mergeCell ref="K21:K27"/>
    <mergeCell ref="A1:A2"/>
    <mergeCell ref="B54:B56"/>
    <mergeCell ref="B1:C1"/>
    <mergeCell ref="B2:C2"/>
    <mergeCell ref="B29:C29"/>
    <mergeCell ref="B31:C31"/>
    <mergeCell ref="B32:C32"/>
    <mergeCell ref="B33:C33"/>
    <mergeCell ref="B36:D36"/>
    <mergeCell ref="B3:D3"/>
    <mergeCell ref="B34:C34"/>
    <mergeCell ref="B35:C35"/>
    <mergeCell ref="B37:D41"/>
    <mergeCell ref="B48:B53"/>
    <mergeCell ref="B57:D57"/>
    <mergeCell ref="B73:D73"/>
    <mergeCell ref="B64:B72"/>
    <mergeCell ref="B74:D81"/>
    <mergeCell ref="B58:B63"/>
  </mergeCells>
  <dataValidations count="24">
    <dataValidation showInputMessage="1" showErrorMessage="1" sqref="B12 B20 D12 D20" xr:uid="{00000000-0002-0000-0300-000000000000}"/>
    <dataValidation type="list" allowBlank="1" showInputMessage="1" showErrorMessage="1" sqref="K11" xr:uid="{00000000-0002-0000-0300-000001000000}">
      <formula1>"Q71,Q72,Q74,Q75,Q76,Q77,Q78,Q79,Q83,Q84,Q85,Q86,Q87,Q88,Q99, IHCP,Scot,NI,IoM,SoG,SoJ, BoT, N/A"</formula1>
    </dataValidation>
    <dataValidation type="list" allowBlank="1" showInputMessage="1" showErrorMessage="1" sqref="O6" xr:uid="{00000000-0002-0000-0300-000002000000}">
      <formula1>"Y54, Y55, Y56, Y57, IHCP, N/A"</formula1>
    </dataValidation>
    <dataValidation type="list" allowBlank="1" showInputMessage="1" sqref="D28" xr:uid="{00000000-0002-0000-0300-000004000000}">
      <formula1>"England, Northern Ireland, Isle of Mann, Scotland, Wales, Gibraltar, States of Guernsey  Government, States of Jersey Government, Other British Overseas Territories, Other"</formula1>
    </dataValidation>
    <dataValidation type="list" allowBlank="1" showInputMessage="1" sqref="D47" xr:uid="{00000000-0002-0000-0300-000005000000}">
      <formula1>"No: dose values transferred electronically at all stages, Yes, Yes: all values QA checked, Yes: See comments, Not known"</formula1>
    </dataValidation>
    <dataValidation type="list" allowBlank="1" showInputMessage="1" sqref="D53 D49:D51" xr:uid="{00000000-0002-0000-0300-000006000000}">
      <formula1>"No,Yes,Yes: See comments, Not known"</formula1>
    </dataValidation>
    <dataValidation type="list" allowBlank="1" showInputMessage="1" sqref="D48" xr:uid="{00000000-0002-0000-0300-000007000000}">
      <formula1>"No, Yes for all submitted data, Yes for some data, Yes: See comments, Not known"</formula1>
    </dataValidation>
    <dataValidation type="list" allowBlank="1" showInputMessage="1" sqref="D52" xr:uid="{00000000-0002-0000-0300-000008000000}">
      <formula1>"No, Yes,Yes: See comments, Not known"</formula1>
    </dataValidation>
    <dataValidation type="list" allowBlank="1" showInputMessage="1" sqref="D45" xr:uid="{00000000-0002-0000-0300-00000A000000}">
      <formula1>"Retrospective,Prospective,Both,Not known"</formula1>
    </dataValidation>
    <dataValidation type="list" allowBlank="1" showInputMessage="1" showErrorMessage="1" sqref="O12" xr:uid="{00000000-0002-0000-0300-00000B000000}">
      <formula1>$K$22:$K$194</formula1>
    </dataValidation>
    <dataValidation type="list" allowBlank="1" showInputMessage="1" sqref="D46" xr:uid="{00000000-0002-0000-0300-00000D000000}">
      <formula1>"Yes, Yes: See comments, Possibly, Possibly: See comments, No, Not known"</formula1>
    </dataValidation>
    <dataValidation type="list" allowBlank="1" showInputMessage="1" sqref="D31" xr:uid="{00000000-0002-0000-0300-00000E000000}">
      <formula1>$J$29:$J$46</formula1>
    </dataValidation>
    <dataValidation type="list" allowBlank="1" showInputMessage="1" sqref="D72 D63" xr:uid="{00000000-0002-0000-0300-00000F000000}">
      <formula1>"Yes, No, Not known"</formula1>
    </dataValidation>
    <dataValidation type="list" allowBlank="1" showInputMessage="1" sqref="D61" xr:uid="{00000000-0002-0000-0300-000010000000}">
      <formula1>"No, Not known, Yes: Test and conditions given in Comments Section,  Yes: In some cases, Yes, Other, Other: See comments"</formula1>
    </dataValidation>
    <dataValidation type="list" allowBlank="1" showInputMessage="1" sqref="D67" xr:uid="{00000000-0002-0000-0300-000011000000}">
      <formula1>"No weight restriction used, Not known, 50 to 90 kg, 30 to 110 kg, Group mean weight 65 to 75 kg or 75 to 85 kg, Group median weight 65 to 75 kg or 75 to 85 kg, Other, Other: See comments "</formula1>
    </dataValidation>
    <dataValidation type="list" allowBlank="1" showInputMessage="1" sqref="D68" xr:uid="{00000000-0002-0000-0300-000012000000}">
      <formula1>"No BMI restriction used, Not known, Only BMIs between 18.5 and 25, Only BMIs between 18.5 and 30, Other BMI range, Other BMI range: See comments"</formula1>
    </dataValidation>
    <dataValidation type="list" allowBlank="1" showInputMessage="1" sqref="D58" xr:uid="{00000000-0002-0000-0300-000013000000}">
      <formula1>"No exclusion based on image quality, Not known, Yes: See comments, Yes: In some cases, Yes"</formula1>
    </dataValidation>
    <dataValidation type="list" allowBlank="1" showInputMessage="1" sqref="D59" xr:uid="{00000000-0002-0000-0300-000014000000}">
      <formula1>"No, Not known, Yes: See comments, Yes: In some cases, Yes"</formula1>
    </dataValidation>
    <dataValidation type="list" allowBlank="1" showInputMessage="1" sqref="D60" xr:uid="{00000000-0002-0000-0300-000015000000}">
      <formula1>"No, Not known, Yes: See weight/BMI/physique questions below, Yes: See comments, Yes: In some cases, Yes"</formula1>
    </dataValidation>
    <dataValidation type="list" allowBlank="1" showInputMessage="1" sqref="D62" xr:uid="{00000000-0002-0000-0300-000016000000}">
      <formula1>"No, Not known, Yes,  Yes: In some case, Yes: See comments, Other, Other: See comments"</formula1>
    </dataValidation>
    <dataValidation type="list" allowBlank="1" showInputMessage="1" sqref="D64:D66 D69:D71" xr:uid="{00000000-0002-0000-0300-000017000000}">
      <formula1>"No, Not known, Yes,  Yes: In some cases, Yes: See comments, Other, Other: See comments"</formula1>
    </dataValidation>
    <dataValidation allowBlank="1" showInputMessage="1" sqref="D54 D29" xr:uid="{00000000-0002-0000-0300-000018000000}"/>
    <dataValidation type="list" allowBlank="1" showInputMessage="1" showErrorMessage="1" sqref="K13" xr:uid="{00000000-0002-0000-0300-00001D000000}">
      <formula1>$L$19:$L$78</formula1>
    </dataValidation>
    <dataValidation type="list" allowBlank="1" showInputMessage="1" showErrorMessage="1" sqref="K12" xr:uid="{00000000-0002-0000-0300-00000C000000}">
      <formula1>$N$7:$N$352</formula1>
    </dataValidation>
  </dataValidations>
  <hyperlinks>
    <hyperlink ref="B15" r:id="rId1" xr:uid="{00000000-0004-0000-0300-000000000000}"/>
  </hyperlinks>
  <printOptions headings="1"/>
  <pageMargins left="0.11811023622047245" right="0.11811023622047245" top="0.55118110236220474" bottom="0.55118110236220474" header="0.31496062992125984" footer="0.31496062992125984"/>
  <pageSetup paperSize="8" scale="76" fitToHeight="0" orientation="portrait" r:id="rId2"/>
  <headerFooter>
    <oddHeader>&amp;L&amp;F  &amp;KFF0000&amp;A&amp;R&amp;D  &amp;T</oddHeader>
    <oddFooter>&amp;C&amp;P  of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C99"/>
    <pageSetUpPr fitToPage="1"/>
  </sheetPr>
  <dimension ref="A1:CH299"/>
  <sheetViews>
    <sheetView zoomScale="80" zoomScaleNormal="80" workbookViewId="0">
      <selection sqref="A1:A2"/>
    </sheetView>
  </sheetViews>
  <sheetFormatPr defaultColWidth="9.140625" defaultRowHeight="15" x14ac:dyDescent="0.25"/>
  <cols>
    <col min="1" max="1" width="15.7109375" style="6" customWidth="1"/>
    <col min="2" max="2" width="49.42578125" style="6" customWidth="1"/>
    <col min="3" max="3" width="55.7109375" style="6" customWidth="1"/>
    <col min="4" max="4" width="55.5703125" style="6" customWidth="1"/>
    <col min="5" max="5" width="8.28515625" style="6" customWidth="1"/>
    <col min="6" max="6" width="10.7109375" style="6" customWidth="1"/>
    <col min="7" max="8" width="10.28515625" style="414" customWidth="1"/>
    <col min="9" max="9" width="10.28515625" style="414" hidden="1" customWidth="1"/>
    <col min="10" max="10" width="9.140625" style="6" hidden="1" customWidth="1"/>
    <col min="11" max="11" width="68" style="6" hidden="1" customWidth="1"/>
    <col min="12" max="12" width="14.140625" style="6" hidden="1" customWidth="1"/>
    <col min="13" max="14" width="9.140625" style="6" hidden="1" customWidth="1"/>
    <col min="15" max="15" width="39" style="6" hidden="1" customWidth="1"/>
    <col min="16" max="16" width="9.140625" style="6" hidden="1" customWidth="1"/>
    <col min="17" max="17" width="17.7109375" style="6" hidden="1" customWidth="1"/>
    <col min="18" max="24" width="9.140625" style="6" hidden="1" customWidth="1"/>
    <col min="25" max="25" width="33.28515625" style="91" hidden="1" customWidth="1"/>
    <col min="26" max="26" width="38.85546875" style="91" hidden="1" customWidth="1"/>
    <col min="27" max="27" width="38.28515625" style="91" hidden="1" customWidth="1"/>
    <col min="28" max="28" width="29.28515625" style="93" hidden="1" customWidth="1"/>
    <col min="29" max="29" width="40.28515625" style="91" hidden="1" customWidth="1"/>
    <col min="30" max="30" width="41.5703125" style="91" hidden="1" customWidth="1"/>
    <col min="31" max="31" width="26.28515625" style="91" hidden="1" customWidth="1"/>
    <col min="32" max="32" width="18.85546875" style="91" hidden="1" customWidth="1"/>
    <col min="33" max="33" width="32.28515625" style="186" hidden="1" customWidth="1"/>
    <col min="34" max="35" width="40.7109375" style="91" hidden="1" customWidth="1"/>
    <col min="36" max="36" width="24.5703125" style="93" hidden="1" customWidth="1"/>
    <col min="37" max="37" width="34.7109375" style="93" hidden="1" customWidth="1"/>
    <col min="38" max="38" width="63.7109375" style="93" hidden="1" customWidth="1"/>
    <col min="39" max="39" width="84.7109375" style="93" hidden="1" customWidth="1"/>
    <col min="40" max="40" width="34.7109375" style="93" hidden="1" customWidth="1"/>
    <col min="41" max="41" width="18.42578125" style="92" hidden="1" customWidth="1"/>
    <col min="42" max="42" width="31.85546875" style="145" hidden="1" customWidth="1"/>
    <col min="43" max="43" width="50.85546875" style="145" hidden="1" customWidth="1"/>
    <col min="44" max="44" width="34.28515625" style="93" hidden="1" customWidth="1"/>
    <col min="45" max="45" width="29.7109375" style="93" hidden="1" customWidth="1"/>
    <col min="46" max="46" width="30" style="91" hidden="1" customWidth="1"/>
    <col min="47" max="48" width="20.7109375" style="91" hidden="1" customWidth="1"/>
    <col min="49" max="49" width="15" style="93" hidden="1" customWidth="1"/>
    <col min="50" max="50" width="14.42578125" style="93" hidden="1" customWidth="1"/>
    <col min="51" max="51" width="45.28515625" style="93" hidden="1" customWidth="1"/>
    <col min="52" max="52" width="23" style="93" hidden="1" customWidth="1"/>
    <col min="53" max="53" width="37.42578125" style="107" hidden="1" customWidth="1"/>
    <col min="54" max="54" width="23.140625" style="107" hidden="1" customWidth="1"/>
    <col min="55" max="85" width="40.7109375" style="91" hidden="1" customWidth="1"/>
    <col min="86" max="86" width="54.7109375" style="91" hidden="1" customWidth="1"/>
    <col min="87" max="87" width="9.140625" style="6" customWidth="1"/>
    <col min="88" max="16384" width="9.140625" style="6"/>
  </cols>
  <sheetData>
    <row r="1" spans="1:86" ht="36.950000000000003" customHeight="1" thickBot="1" x14ac:dyDescent="0.5">
      <c r="A1" s="1568" t="s">
        <v>741</v>
      </c>
      <c r="B1" s="1605" t="s">
        <v>1144</v>
      </c>
      <c r="C1" s="1606"/>
      <c r="D1" s="1606"/>
      <c r="E1" s="374"/>
      <c r="F1" s="401"/>
      <c r="G1" s="402"/>
      <c r="H1" s="402"/>
      <c r="I1" s="497" t="s">
        <v>866</v>
      </c>
      <c r="J1" s="170"/>
      <c r="K1" s="171"/>
      <c r="L1" s="171"/>
      <c r="M1" s="171"/>
      <c r="N1" s="171"/>
      <c r="O1" s="497" t="s">
        <v>866</v>
      </c>
      <c r="P1" s="171"/>
      <c r="Q1" s="171"/>
      <c r="R1" s="171"/>
      <c r="S1" s="171"/>
      <c r="T1" s="171"/>
      <c r="U1" s="171"/>
      <c r="Y1" s="579" t="s">
        <v>410</v>
      </c>
      <c r="Z1" s="236"/>
      <c r="AA1" s="223"/>
      <c r="AB1" s="631" t="s">
        <v>368</v>
      </c>
      <c r="AC1" s="580" t="s">
        <v>368</v>
      </c>
      <c r="AD1" s="580"/>
      <c r="AE1" s="581" t="s">
        <v>367</v>
      </c>
      <c r="AF1" s="223"/>
      <c r="AG1" s="580" t="s">
        <v>368</v>
      </c>
      <c r="AH1" s="224"/>
      <c r="AI1" s="580" t="s">
        <v>368</v>
      </c>
      <c r="AJ1" s="223"/>
      <c r="AK1" s="223"/>
      <c r="AL1" s="236" t="s">
        <v>410</v>
      </c>
      <c r="AM1" s="223"/>
      <c r="AN1" s="631" t="s">
        <v>368</v>
      </c>
      <c r="AO1" s="581" t="s">
        <v>367</v>
      </c>
      <c r="AP1" s="226"/>
      <c r="AQ1" s="226"/>
      <c r="AR1" s="631" t="s">
        <v>368</v>
      </c>
      <c r="AS1" s="581" t="s">
        <v>367</v>
      </c>
      <c r="AT1" s="223"/>
      <c r="AU1" s="631" t="s">
        <v>368</v>
      </c>
      <c r="AV1" s="581" t="s">
        <v>367</v>
      </c>
      <c r="AW1" s="225"/>
      <c r="AX1" s="236" t="s">
        <v>410</v>
      </c>
      <c r="AY1" s="225"/>
      <c r="AZ1" s="225"/>
      <c r="BA1" s="227"/>
      <c r="BB1" s="631" t="s">
        <v>368</v>
      </c>
      <c r="BC1" s="581" t="s">
        <v>367</v>
      </c>
      <c r="BD1" s="236" t="s">
        <v>410</v>
      </c>
      <c r="BE1" s="223"/>
      <c r="BF1" s="223"/>
      <c r="BG1" s="631" t="s">
        <v>368</v>
      </c>
      <c r="BH1" s="581" t="s">
        <v>367</v>
      </c>
      <c r="BI1" s="223"/>
      <c r="BJ1" s="236" t="s">
        <v>410</v>
      </c>
      <c r="BK1" s="632"/>
      <c r="BL1" s="332"/>
      <c r="BM1" s="632"/>
      <c r="BN1" s="631" t="s">
        <v>368</v>
      </c>
      <c r="BO1" s="581" t="s">
        <v>367</v>
      </c>
      <c r="BP1" s="223"/>
      <c r="BQ1" s="236" t="s">
        <v>410</v>
      </c>
      <c r="BR1" s="223"/>
      <c r="BS1" s="223"/>
      <c r="BT1" s="631" t="s">
        <v>368</v>
      </c>
      <c r="BU1" s="581" t="s">
        <v>367</v>
      </c>
      <c r="BV1" s="223"/>
      <c r="BW1" s="223"/>
      <c r="BX1" s="236" t="s">
        <v>410</v>
      </c>
      <c r="BY1" s="223"/>
      <c r="BZ1" s="223"/>
      <c r="CA1" s="631" t="s">
        <v>368</v>
      </c>
      <c r="CB1" s="581" t="s">
        <v>367</v>
      </c>
      <c r="CC1" s="223"/>
      <c r="CD1" s="236" t="s">
        <v>410</v>
      </c>
      <c r="CE1" s="223"/>
      <c r="CF1" s="223"/>
      <c r="CG1" s="631" t="s">
        <v>368</v>
      </c>
      <c r="CH1" s="581" t="s">
        <v>367</v>
      </c>
    </row>
    <row r="2" spans="1:86" ht="23.25" customHeight="1" thickBot="1" x14ac:dyDescent="0.5">
      <c r="A2" s="1569"/>
      <c r="B2" s="1606"/>
      <c r="C2" s="1606"/>
      <c r="D2" s="1606"/>
      <c r="E2" s="374"/>
      <c r="F2" s="403"/>
      <c r="G2" s="402"/>
      <c r="H2" s="402"/>
      <c r="I2" s="171"/>
      <c r="J2" s="172" t="s">
        <v>467</v>
      </c>
      <c r="K2" s="171"/>
      <c r="L2" s="171"/>
      <c r="M2" s="171"/>
      <c r="N2" s="171"/>
      <c r="O2" s="172" t="s">
        <v>254</v>
      </c>
      <c r="P2" s="180"/>
      <c r="Q2" s="171"/>
      <c r="R2" s="171"/>
      <c r="S2" s="171"/>
      <c r="T2" s="171"/>
      <c r="U2" s="171"/>
      <c r="Y2" s="578" t="s">
        <v>316</v>
      </c>
      <c r="Z2" s="470"/>
      <c r="AA2" s="471"/>
      <c r="AB2" s="581" t="s">
        <v>367</v>
      </c>
      <c r="AC2" s="581" t="s">
        <v>367</v>
      </c>
      <c r="AD2" s="581"/>
      <c r="AE2" s="471"/>
      <c r="AF2" s="229"/>
      <c r="AG2" s="581" t="s">
        <v>367</v>
      </c>
      <c r="AH2" s="472"/>
      <c r="AI2" s="581" t="s">
        <v>367</v>
      </c>
      <c r="AJ2" s="471"/>
      <c r="AK2" s="471"/>
      <c r="AL2" s="236"/>
      <c r="AM2" s="236"/>
      <c r="AN2" s="473"/>
      <c r="AO2" s="475"/>
      <c r="AP2" s="476"/>
      <c r="AQ2" s="476"/>
      <c r="AR2" s="473"/>
      <c r="AS2" s="625" t="s">
        <v>423</v>
      </c>
      <c r="AT2" s="626"/>
      <c r="AU2" s="626"/>
      <c r="AV2" s="626"/>
      <c r="AW2" s="627"/>
      <c r="AX2" s="628"/>
      <c r="AY2" s="627"/>
      <c r="AZ2" s="627"/>
      <c r="BA2" s="629"/>
      <c r="BB2" s="629"/>
      <c r="BC2" s="626"/>
      <c r="BD2" s="626"/>
      <c r="BE2" s="626"/>
      <c r="BF2" s="626"/>
      <c r="BG2" s="626"/>
      <c r="BH2" s="626"/>
      <c r="BI2" s="626"/>
      <c r="BJ2" s="626"/>
      <c r="BK2" s="626"/>
      <c r="BL2" s="626"/>
      <c r="BM2" s="626"/>
      <c r="BN2" s="626"/>
      <c r="BO2" s="626"/>
      <c r="BP2" s="626"/>
      <c r="BQ2" s="626"/>
      <c r="BR2" s="626"/>
      <c r="BS2" s="626"/>
      <c r="BT2" s="626"/>
      <c r="BU2" s="626"/>
      <c r="BV2" s="626"/>
      <c r="BW2" s="626"/>
      <c r="BX2" s="626"/>
      <c r="BY2" s="626"/>
      <c r="BZ2" s="626"/>
      <c r="CA2" s="626"/>
      <c r="CB2" s="626"/>
      <c r="CC2" s="626"/>
      <c r="CD2" s="626"/>
      <c r="CE2" s="626"/>
      <c r="CF2" s="626"/>
      <c r="CG2" s="630"/>
      <c r="CH2" s="471"/>
    </row>
    <row r="3" spans="1:86" ht="24.75" customHeight="1" thickBot="1" x14ac:dyDescent="0.4">
      <c r="A3" s="267" t="s">
        <v>729</v>
      </c>
      <c r="B3" s="423" t="s">
        <v>379</v>
      </c>
      <c r="C3" s="419" t="s">
        <v>730</v>
      </c>
      <c r="E3" s="374"/>
      <c r="F3" s="367"/>
      <c r="G3" s="402"/>
      <c r="H3" s="402"/>
      <c r="I3" s="171"/>
      <c r="J3" s="171"/>
      <c r="K3" s="171"/>
      <c r="L3" s="171"/>
      <c r="M3" s="171"/>
      <c r="N3" s="171"/>
      <c r="O3" s="180"/>
      <c r="P3" s="180"/>
      <c r="Q3" s="180"/>
      <c r="R3" s="180"/>
      <c r="S3" s="180"/>
      <c r="T3" s="171"/>
      <c r="U3" s="171"/>
      <c r="Y3" s="109" t="s">
        <v>996</v>
      </c>
      <c r="Z3" s="609"/>
      <c r="AA3" s="99"/>
      <c r="AB3" s="101"/>
      <c r="AC3" s="99"/>
      <c r="AD3" s="99"/>
      <c r="AE3" s="99"/>
      <c r="AF3" s="99"/>
      <c r="AG3" s="184"/>
      <c r="AH3" s="99"/>
      <c r="AI3" s="100"/>
      <c r="AJ3" s="110" t="s">
        <v>267</v>
      </c>
      <c r="AK3" s="101"/>
      <c r="AL3" s="101"/>
      <c r="AM3" s="247" t="s">
        <v>420</v>
      </c>
      <c r="AN3" s="101"/>
      <c r="AO3" s="248" t="s">
        <v>1239</v>
      </c>
      <c r="AP3" s="213"/>
      <c r="AQ3" s="213"/>
      <c r="AR3" s="132" t="s">
        <v>224</v>
      </c>
      <c r="AS3" s="1603" t="s">
        <v>999</v>
      </c>
      <c r="AT3" s="623" t="s">
        <v>308</v>
      </c>
      <c r="AU3" s="108"/>
      <c r="AV3" s="108"/>
      <c r="AW3" s="133" t="s">
        <v>264</v>
      </c>
      <c r="AX3" s="106"/>
      <c r="AY3" s="624" t="s">
        <v>1003</v>
      </c>
      <c r="AZ3" s="105"/>
      <c r="BA3" s="1026" t="s">
        <v>1651</v>
      </c>
      <c r="BB3" s="106"/>
      <c r="BC3" s="104"/>
      <c r="BD3" s="623" t="s">
        <v>231</v>
      </c>
      <c r="BE3" s="108"/>
      <c r="BF3" s="108"/>
      <c r="BG3" s="133" t="s">
        <v>264</v>
      </c>
      <c r="BH3" s="106"/>
      <c r="BI3" s="624" t="s">
        <v>1002</v>
      </c>
      <c r="BJ3" s="105"/>
      <c r="BK3" s="1026" t="s">
        <v>1651</v>
      </c>
      <c r="BL3" s="106"/>
      <c r="BM3" s="104"/>
      <c r="BN3" s="623" t="s">
        <v>285</v>
      </c>
      <c r="BO3" s="108"/>
      <c r="BP3" s="108"/>
      <c r="BQ3" s="133" t="s">
        <v>264</v>
      </c>
      <c r="BR3" s="106"/>
      <c r="BS3" s="624" t="s">
        <v>1004</v>
      </c>
      <c r="BT3" s="105"/>
      <c r="BU3" s="1026" t="s">
        <v>1651</v>
      </c>
      <c r="BV3" s="106"/>
      <c r="BW3" s="104"/>
      <c r="BX3" s="623" t="s">
        <v>286</v>
      </c>
      <c r="BY3" s="108"/>
      <c r="BZ3" s="108"/>
      <c r="CA3" s="133" t="s">
        <v>264</v>
      </c>
      <c r="CB3" s="106"/>
      <c r="CC3" s="624" t="s">
        <v>1005</v>
      </c>
      <c r="CD3" s="105"/>
      <c r="CE3" s="1026" t="s">
        <v>1651</v>
      </c>
      <c r="CF3" s="106"/>
      <c r="CG3" s="104"/>
      <c r="CH3" s="250"/>
    </row>
    <row r="4" spans="1:86" ht="18" customHeight="1" thickBot="1" x14ac:dyDescent="0.35">
      <c r="B4" s="686" t="s">
        <v>1122</v>
      </c>
      <c r="C4" s="8" t="s">
        <v>815</v>
      </c>
      <c r="E4" s="374"/>
      <c r="F4" s="367"/>
      <c r="G4" s="402"/>
      <c r="H4" s="402"/>
      <c r="I4" s="171"/>
      <c r="J4" s="171"/>
      <c r="K4" s="171"/>
      <c r="L4" s="171"/>
      <c r="M4" s="171"/>
      <c r="N4" s="171"/>
      <c r="O4" s="495" t="s">
        <v>464</v>
      </c>
      <c r="P4" s="307"/>
      <c r="Q4" s="496" t="s">
        <v>735</v>
      </c>
      <c r="R4" s="307"/>
      <c r="S4" s="308"/>
      <c r="T4" s="171"/>
      <c r="U4" s="171"/>
      <c r="Y4" s="237" t="s">
        <v>268</v>
      </c>
      <c r="Z4" s="242" t="s">
        <v>1494</v>
      </c>
      <c r="AA4" s="238" t="s">
        <v>234</v>
      </c>
      <c r="AB4" s="612" t="s">
        <v>266</v>
      </c>
      <c r="AC4" s="610" t="s">
        <v>269</v>
      </c>
      <c r="AD4" s="611" t="s">
        <v>998</v>
      </c>
      <c r="AE4" s="241" t="s">
        <v>235</v>
      </c>
      <c r="AF4" s="240" t="s">
        <v>236</v>
      </c>
      <c r="AG4" s="613" t="s">
        <v>244</v>
      </c>
      <c r="AH4" s="240" t="s">
        <v>219</v>
      </c>
      <c r="AI4" s="97" t="s">
        <v>284</v>
      </c>
      <c r="AJ4" s="263" t="s">
        <v>237</v>
      </c>
      <c r="AK4" s="263" t="s">
        <v>238</v>
      </c>
      <c r="AL4" s="1293" t="s">
        <v>426</v>
      </c>
      <c r="AM4" s="612" t="s">
        <v>419</v>
      </c>
      <c r="AN4" s="1243" t="s">
        <v>1829</v>
      </c>
      <c r="AO4" s="614" t="s">
        <v>281</v>
      </c>
      <c r="AP4" s="615" t="s">
        <v>294</v>
      </c>
      <c r="AQ4" s="616" t="s">
        <v>283</v>
      </c>
      <c r="AR4" s="617" t="s">
        <v>239</v>
      </c>
      <c r="AS4" s="1604"/>
      <c r="AT4" s="97" t="s">
        <v>240</v>
      </c>
      <c r="AU4" s="254" t="s">
        <v>221</v>
      </c>
      <c r="AV4" s="240" t="s">
        <v>222</v>
      </c>
      <c r="AW4" s="238" t="s">
        <v>241</v>
      </c>
      <c r="AX4" s="258" t="s">
        <v>242</v>
      </c>
      <c r="AY4" s="621" t="s">
        <v>225</v>
      </c>
      <c r="AZ4" s="584" t="s">
        <v>1000</v>
      </c>
      <c r="BA4" s="584" t="s">
        <v>1001</v>
      </c>
      <c r="BB4" s="584" t="s">
        <v>265</v>
      </c>
      <c r="BC4" s="97" t="s">
        <v>2003</v>
      </c>
      <c r="BD4" s="97" t="s">
        <v>240</v>
      </c>
      <c r="BE4" s="254" t="s">
        <v>221</v>
      </c>
      <c r="BF4" s="240" t="s">
        <v>222</v>
      </c>
      <c r="BG4" s="238" t="s">
        <v>241</v>
      </c>
      <c r="BH4" s="258" t="s">
        <v>242</v>
      </c>
      <c r="BI4" s="621" t="s">
        <v>225</v>
      </c>
      <c r="BJ4" s="584" t="s">
        <v>1000</v>
      </c>
      <c r="BK4" s="584" t="s">
        <v>1001</v>
      </c>
      <c r="BL4" s="584" t="s">
        <v>265</v>
      </c>
      <c r="BM4" s="97" t="s">
        <v>2004</v>
      </c>
      <c r="BN4" s="97" t="s">
        <v>240</v>
      </c>
      <c r="BO4" s="254" t="s">
        <v>221</v>
      </c>
      <c r="BP4" s="240" t="s">
        <v>222</v>
      </c>
      <c r="BQ4" s="238" t="s">
        <v>241</v>
      </c>
      <c r="BR4" s="258" t="s">
        <v>242</v>
      </c>
      <c r="BS4" s="621" t="s">
        <v>225</v>
      </c>
      <c r="BT4" s="584" t="s">
        <v>1000</v>
      </c>
      <c r="BU4" s="584" t="s">
        <v>1001</v>
      </c>
      <c r="BV4" s="584" t="s">
        <v>265</v>
      </c>
      <c r="BW4" s="97" t="s">
        <v>2005</v>
      </c>
      <c r="BX4" s="97" t="s">
        <v>240</v>
      </c>
      <c r="BY4" s="254" t="s">
        <v>221</v>
      </c>
      <c r="BZ4" s="240" t="s">
        <v>222</v>
      </c>
      <c r="CA4" s="238" t="s">
        <v>241</v>
      </c>
      <c r="CB4" s="258" t="s">
        <v>242</v>
      </c>
      <c r="CC4" s="621" t="s">
        <v>225</v>
      </c>
      <c r="CD4" s="584" t="s">
        <v>1000</v>
      </c>
      <c r="CE4" s="584" t="s">
        <v>1001</v>
      </c>
      <c r="CF4" s="584" t="s">
        <v>265</v>
      </c>
      <c r="CG4" s="97" t="s">
        <v>2006</v>
      </c>
      <c r="CH4" s="251" t="s">
        <v>422</v>
      </c>
    </row>
    <row r="5" spans="1:86" ht="18" customHeight="1" thickBot="1" x14ac:dyDescent="0.35">
      <c r="A5" s="24"/>
      <c r="B5" s="424" t="s">
        <v>247</v>
      </c>
      <c r="C5" s="419" t="s">
        <v>382</v>
      </c>
      <c r="E5" s="374"/>
      <c r="F5" s="367"/>
      <c r="G5" s="402"/>
      <c r="H5" s="402"/>
      <c r="I5" s="171"/>
      <c r="J5" s="160" t="s">
        <v>232</v>
      </c>
      <c r="K5" s="46"/>
      <c r="L5" s="47"/>
      <c r="M5" s="372"/>
      <c r="N5" s="171"/>
      <c r="O5" s="410" t="s">
        <v>358</v>
      </c>
      <c r="P5" s="1"/>
      <c r="Q5" s="300" t="s">
        <v>413</v>
      </c>
      <c r="R5" s="1"/>
      <c r="S5" s="290"/>
      <c r="T5" s="171"/>
      <c r="U5" s="171"/>
      <c r="Y5" s="901" t="s">
        <v>1495</v>
      </c>
      <c r="Z5" s="638" t="s">
        <v>1496</v>
      </c>
      <c r="AA5" s="638" t="s">
        <v>1497</v>
      </c>
      <c r="AB5" s="638" t="s">
        <v>1498</v>
      </c>
      <c r="AC5" s="638" t="s">
        <v>1499</v>
      </c>
      <c r="AD5" s="638" t="s">
        <v>1500</v>
      </c>
      <c r="AE5" s="638" t="s">
        <v>1501</v>
      </c>
      <c r="AF5" s="638" t="s">
        <v>1502</v>
      </c>
      <c r="AG5" s="638" t="s">
        <v>1503</v>
      </c>
      <c r="AH5" s="638" t="s">
        <v>1504</v>
      </c>
      <c r="AI5" s="638" t="s">
        <v>1505</v>
      </c>
      <c r="AJ5" s="638" t="s">
        <v>1506</v>
      </c>
      <c r="AK5" s="638" t="s">
        <v>1507</v>
      </c>
      <c r="AL5" s="638" t="s">
        <v>1508</v>
      </c>
      <c r="AM5" s="638" t="s">
        <v>1509</v>
      </c>
      <c r="AN5" s="638" t="s">
        <v>1510</v>
      </c>
      <c r="AO5" s="638" t="s">
        <v>1511</v>
      </c>
      <c r="AP5" s="638" t="s">
        <v>1512</v>
      </c>
      <c r="AQ5" s="638" t="s">
        <v>1513</v>
      </c>
      <c r="AR5" s="638" t="s">
        <v>1514</v>
      </c>
      <c r="AS5" s="638" t="s">
        <v>1515</v>
      </c>
      <c r="AT5" s="638" t="s">
        <v>1516</v>
      </c>
      <c r="AU5" s="638" t="s">
        <v>1517</v>
      </c>
      <c r="AV5" s="638" t="s">
        <v>1518</v>
      </c>
      <c r="AW5" s="638" t="s">
        <v>1519</v>
      </c>
      <c r="AX5" s="638" t="s">
        <v>1520</v>
      </c>
      <c r="AY5" s="638" t="s">
        <v>1521</v>
      </c>
      <c r="AZ5" s="638" t="s">
        <v>1522</v>
      </c>
      <c r="BA5" s="638" t="s">
        <v>1523</v>
      </c>
      <c r="BB5" s="638" t="s">
        <v>1524</v>
      </c>
      <c r="BC5" s="638" t="s">
        <v>1525</v>
      </c>
      <c r="BD5" s="638" t="s">
        <v>1526</v>
      </c>
      <c r="BE5" s="638" t="s">
        <v>1527</v>
      </c>
      <c r="BF5" s="638" t="s">
        <v>1528</v>
      </c>
      <c r="BG5" s="638" t="s">
        <v>1529</v>
      </c>
      <c r="BH5" s="638" t="s">
        <v>1530</v>
      </c>
      <c r="BI5" s="638" t="s">
        <v>1531</v>
      </c>
      <c r="BJ5" s="638" t="s">
        <v>1532</v>
      </c>
      <c r="BK5" s="638" t="s">
        <v>1533</v>
      </c>
      <c r="BL5" s="638" t="s">
        <v>1534</v>
      </c>
      <c r="BM5" s="638" t="s">
        <v>1535</v>
      </c>
      <c r="BN5" s="638" t="s">
        <v>1536</v>
      </c>
      <c r="BO5" s="638" t="s">
        <v>1537</v>
      </c>
      <c r="BP5" s="638" t="s">
        <v>1538</v>
      </c>
      <c r="BQ5" s="638" t="s">
        <v>1539</v>
      </c>
      <c r="BR5" s="638" t="s">
        <v>1540</v>
      </c>
      <c r="BS5" s="638" t="s">
        <v>1541</v>
      </c>
      <c r="BT5" s="638" t="s">
        <v>1542</v>
      </c>
      <c r="BU5" s="638" t="s">
        <v>1543</v>
      </c>
      <c r="BV5" s="638" t="s">
        <v>1544</v>
      </c>
      <c r="BW5" s="638" t="s">
        <v>1545</v>
      </c>
      <c r="BX5" s="638" t="s">
        <v>1546</v>
      </c>
      <c r="BY5" s="638" t="s">
        <v>1547</v>
      </c>
      <c r="BZ5" s="638" t="s">
        <v>1548</v>
      </c>
      <c r="CA5" s="638" t="s">
        <v>1549</v>
      </c>
      <c r="CB5" s="638" t="s">
        <v>1550</v>
      </c>
      <c r="CC5" s="638" t="s">
        <v>1551</v>
      </c>
      <c r="CD5" s="638" t="s">
        <v>1552</v>
      </c>
      <c r="CE5" s="638" t="s">
        <v>1553</v>
      </c>
      <c r="CF5" s="638" t="s">
        <v>1554</v>
      </c>
      <c r="CG5" s="638" t="s">
        <v>1555</v>
      </c>
      <c r="CH5" s="902" t="s">
        <v>1556</v>
      </c>
    </row>
    <row r="6" spans="1:86" ht="18" customHeight="1" thickBot="1" x14ac:dyDescent="0.3">
      <c r="A6" s="24"/>
      <c r="B6" s="425" t="s">
        <v>365</v>
      </c>
      <c r="C6" s="419" t="s">
        <v>731</v>
      </c>
      <c r="E6" s="374"/>
      <c r="F6" s="367"/>
      <c r="G6" s="402"/>
      <c r="H6" s="402"/>
      <c r="I6" s="171"/>
      <c r="J6" s="268" t="s">
        <v>328</v>
      </c>
      <c r="K6" s="269"/>
      <c r="L6" s="589" t="str">
        <f>IF('Contact_Information '!$K$11&lt;&gt;"",'Contact_Information '!$K$11,"No entry")</f>
        <v>No entry</v>
      </c>
      <c r="M6" s="1"/>
      <c r="N6" s="171"/>
      <c r="O6" s="411" t="s">
        <v>359</v>
      </c>
      <c r="P6" s="211"/>
      <c r="Q6" s="413" t="s">
        <v>218</v>
      </c>
      <c r="R6" s="1"/>
      <c r="S6" s="290"/>
      <c r="T6" s="171"/>
      <c r="U6" s="171"/>
      <c r="Y6" s="96" t="str">
        <f>IF($D$12&lt;&gt;"",$D$12,"No entry")</f>
        <v>No entry</v>
      </c>
      <c r="Z6" s="96" t="str">
        <f>CONCATENATE(L6,"-",L7,"-",L11,"-",L12,"-",L13,"-",L14)</f>
        <v>No entry-No entry-Hyyyy-Rzzzz-PRPxxxxa--002</v>
      </c>
      <c r="AA6" s="96" t="str">
        <f>IF($D$21&lt;&gt;"",$D$21,"No entry")</f>
        <v>No entry</v>
      </c>
      <c r="AB6" s="584" t="str">
        <f>IF($D$13&lt;&gt;"",$D$13,"No entry")</f>
        <v>No entry</v>
      </c>
      <c r="AC6" s="584" t="str">
        <f>IF($D$14&lt;&gt;"",$D$14,"No entry")</f>
        <v>No entry</v>
      </c>
      <c r="AD6" s="584" t="str">
        <f>IF($D$22&lt;&gt;"",$D$22,"No entry")</f>
        <v>No entry</v>
      </c>
      <c r="AE6" s="584" t="str">
        <f>IF($D$23&lt;&gt;"",$D$23,"No entry")</f>
        <v>No entry</v>
      </c>
      <c r="AF6" s="96" t="str">
        <f>IF($D$24&lt;&gt;"",$D$24,"No entry")</f>
        <v>No entry</v>
      </c>
      <c r="AG6" s="904">
        <f>IF($D$25&lt;&gt;"",$D$25,DATEVALUE("01/01/1900"))</f>
        <v>1</v>
      </c>
      <c r="AH6" s="584" t="str">
        <f>IF($D$26&lt;&gt;"",$D$26,"No entry")</f>
        <v>No entry</v>
      </c>
      <c r="AI6" s="96" t="str">
        <f>IF($B$28&lt;&gt;"",IF(LEN($B$28)&lt;250,$B$28,"Long comment:-see workbook"),"No entry : Check Notes box")</f>
        <v>No entry : Check Notes box</v>
      </c>
      <c r="AJ6" s="584" t="str">
        <f>IF($D$30&lt;&gt;"",$D$30,"No entry")</f>
        <v>No entry</v>
      </c>
      <c r="AK6" s="584" t="str">
        <f>IF($D$31&lt;&gt;"",$D$31,"No entry")</f>
        <v>No entry</v>
      </c>
      <c r="AL6" s="584" t="str">
        <f>IF($D$30="No",IF($D$32&lt;&gt;"",IF(LEN($D$32)&lt;250,$D$32,"Long comment:-see workbook"),"No entry: check Notes box"),IF($D$30&lt;&gt;"",IF($D$32&lt;&gt;"",IF(LEN($D$32)&lt;250,$D$32,"Long comment:-see workbook"),"No entry"),"No entry"))</f>
        <v>No entry</v>
      </c>
      <c r="AM6" s="584" t="str">
        <f>IF($D$15&lt;&gt;"",IF($D$15&lt;&gt;"Other",$D$15,IF($D$16&lt;&gt;"",$D$16,"No alternate dose entry")),IF($D$16&lt;&gt;"",$D$16,"No entry"))</f>
        <v>No entry</v>
      </c>
      <c r="AN6" s="264" t="str">
        <f>IF($D$19&lt;&gt;"",IF(LEN($D$19)&lt;250,$D$19,"Long comment:-see workbook"),"No entry")</f>
        <v>No entry</v>
      </c>
      <c r="AO6" s="618">
        <f>IF($D$34&lt;&gt;"",$D$34,-15)</f>
        <v>-15</v>
      </c>
      <c r="AP6" s="1288" t="str">
        <f>IF($D$18&lt;&gt;"",$D$18,"No entry")</f>
        <v>No entry</v>
      </c>
      <c r="AQ6" s="619" t="str">
        <f>IF($B$36&lt;&gt;"",IF(LEN($B$36)&lt;250,$B$36,"Long comment:-see workbook"),"No entry")</f>
        <v>No entry</v>
      </c>
      <c r="AR6" s="620">
        <f>IF($D$38&lt;&gt;"",$D$38,-15)</f>
        <v>-15</v>
      </c>
      <c r="AS6" s="601">
        <f>IF($D$40&lt;&gt;"",$D$40,-15)</f>
        <v>-15</v>
      </c>
      <c r="AT6" s="584" t="str">
        <f>IF($D$41&lt;&gt;"",$D$41,"No entry")</f>
        <v>No entry</v>
      </c>
      <c r="AU6" s="622" t="str">
        <f>IF($D$42&lt;&gt;"",$D$42,"No entry")</f>
        <v>No entry</v>
      </c>
      <c r="AV6" s="622" t="str">
        <f>IF($D$43&lt;&gt;"",$D$43,"No entry")</f>
        <v>No entry</v>
      </c>
      <c r="AW6" s="584">
        <f>IF($D$44&lt;&gt;"",$D$44,-15)</f>
        <v>-15</v>
      </c>
      <c r="AX6" s="584">
        <f>IF($D$45&lt;&gt;"",$D$45,-15)</f>
        <v>-15</v>
      </c>
      <c r="AY6" s="584" t="str">
        <f>IF($D$46&lt;&gt;"",$D$46,"No entry")</f>
        <v>No entry</v>
      </c>
      <c r="AZ6" s="584" t="str">
        <f>IF($D$47&lt;&gt;"",$D$47,"No entry")</f>
        <v>No entry</v>
      </c>
      <c r="BA6" s="1027">
        <f>IF($D$48&lt;&gt;"",IF($D$48="5:1",5, IF($D$48="7.5:1",7.5,IF($D$48="10:1",10,IF($D$48="12:1",12,IF($D$48="15:1",15,-100))))),-15)</f>
        <v>-15</v>
      </c>
      <c r="BB6" s="584">
        <f>IF($D$49&lt;&gt;"",$D$49,-15)</f>
        <v>-15</v>
      </c>
      <c r="BC6" s="584" t="str">
        <f>IF($D$50&lt;&gt;"",IF(LEN($D$50)&lt;250,$D$50,"Long comment:-see workbook"),"No entry")</f>
        <v>No entry</v>
      </c>
      <c r="BD6" s="584" t="str">
        <f>IF($D$51&lt;&gt;"",$D$51,"No entry")</f>
        <v>No entry</v>
      </c>
      <c r="BE6" s="622" t="str">
        <f>IF($D$52&lt;&gt;"",$D$52,"No entry")</f>
        <v>No entry</v>
      </c>
      <c r="BF6" s="622" t="str">
        <f>IF($D$53&lt;&gt;"",$D$53,"No entry")</f>
        <v>No entry</v>
      </c>
      <c r="BG6" s="584">
        <f>IF($D$54&lt;&gt;"",$D$54,-15)</f>
        <v>-15</v>
      </c>
      <c r="BH6" s="584">
        <f>IF($D$55&lt;&gt;"",$D$55,-15)</f>
        <v>-15</v>
      </c>
      <c r="BI6" s="584" t="str">
        <f>IF($D$56&lt;&gt;"",$D$56,"No entry")</f>
        <v>No entry</v>
      </c>
      <c r="BJ6" s="584" t="str">
        <f>IF($D$57&lt;&gt;"",$D$57,"No entry")</f>
        <v>No entry</v>
      </c>
      <c r="BK6" s="1027">
        <f>IF($D$58&lt;&gt;"",IF($D$58="5:1",5, IF($D$58="7.5:1",7.5,IF($D$58="10:1",10,IF($D$58="12:1",12,IF($D$58="15:1",15,-100))))),-15)</f>
        <v>-15</v>
      </c>
      <c r="BL6" s="1287">
        <f>IF($D$59&lt;&gt;"",$D$59,-15)</f>
        <v>-15</v>
      </c>
      <c r="BM6" s="584" t="str">
        <f>IF($D$60&lt;&gt;"",IF(LEN($D$60)&lt;250,$D$60,"Long comment:-see workbook"),"No entry")</f>
        <v>No entry</v>
      </c>
      <c r="BN6" s="584" t="str">
        <f>IF($D$61&lt;&gt;"",$D$61,"No entry")</f>
        <v>No entry</v>
      </c>
      <c r="BO6" s="622" t="str">
        <f>IF($D$62&lt;&gt;"",$D$62,"No entry")</f>
        <v>No entry</v>
      </c>
      <c r="BP6" s="622" t="str">
        <f>IF($D$63&lt;&gt;"",$D$63,"No entry")</f>
        <v>No entry</v>
      </c>
      <c r="BQ6" s="584">
        <f>IF($D$64&lt;&gt;"",$D$64,-15)</f>
        <v>-15</v>
      </c>
      <c r="BR6" s="584">
        <f>IF($D$65&lt;&gt;"",$D$65,-15)</f>
        <v>-15</v>
      </c>
      <c r="BS6" s="584" t="str">
        <f>IF($D$66&lt;&gt;"",$D$66,"No entry")</f>
        <v>No entry</v>
      </c>
      <c r="BT6" s="584" t="str">
        <f>IF($D$67&lt;&gt;"",$D$67,"No entry")</f>
        <v>No entry</v>
      </c>
      <c r="BU6" s="1287">
        <f>IF($D$68&lt;&gt;"",IF($D$68="5:1",5, IF($D$68="7.5:1",7.5,IF($D$68="10:1",10,IF($D$68="12:1",12,IF($D$68="15:1",15,-100))))),-15)</f>
        <v>-15</v>
      </c>
      <c r="BV6" s="584">
        <f>IF($D$69&lt;&gt;"",$D$69,-15)</f>
        <v>-15</v>
      </c>
      <c r="BW6" s="584" t="str">
        <f>IF($D$70&lt;&gt;"",IF(LEN($D$70)&lt;250,$D$70,"Long comment:-see workbook"),"No entry")</f>
        <v>No entry</v>
      </c>
      <c r="BX6" s="584" t="str">
        <f>IF($D$71&lt;&gt;"",$D$71,"No entry")</f>
        <v>No entry</v>
      </c>
      <c r="BY6" s="622" t="str">
        <f>IF($D$72&lt;&gt;"",$D$72,"No entry")</f>
        <v>No entry</v>
      </c>
      <c r="BZ6" s="622" t="str">
        <f>IF($D$73&lt;&gt;"",$D$73,"No entry")</f>
        <v>No entry</v>
      </c>
      <c r="CA6" s="584">
        <f>IF($D$74&lt;&gt;"",$D$74,-15)</f>
        <v>-15</v>
      </c>
      <c r="CB6" s="584">
        <f>IF($D$75&lt;&gt;"",$D$75,-15)</f>
        <v>-15</v>
      </c>
      <c r="CC6" s="584" t="str">
        <f>IF($D$76&lt;&gt;"",$D$76,"No entry")</f>
        <v>No entry</v>
      </c>
      <c r="CD6" s="584" t="str">
        <f>IF($D$77&lt;&gt;"",$D$77,"No entry")</f>
        <v>No entry</v>
      </c>
      <c r="CE6" s="1287">
        <f>IF($D$78&lt;&gt;"",IF($D$78="5:1",5, IF($D$78="7.5:1",7.5,IF($D$78="10:1",10,IF($D$78="12:1",12,IF($D$78="15:1",15,-100))))),-15)</f>
        <v>-15</v>
      </c>
      <c r="CF6" s="584">
        <f>IF($D$79&lt;&gt;"",$D$79,-15)</f>
        <v>-15</v>
      </c>
      <c r="CG6" s="584" t="str">
        <f>IF($D$80&lt;&gt;"",IF(LEN($D$80)&lt;250,$D$80,"Long comment:-see workbook"),"No entry")</f>
        <v>No entry</v>
      </c>
      <c r="CH6" s="584" t="str">
        <f>IF($B$84&lt;&gt;"",IF(LEN($B$84)&lt;250,$B$84,"Long comment:-see workbook"),"No entry")</f>
        <v>No entry</v>
      </c>
    </row>
    <row r="7" spans="1:86" ht="18" customHeight="1" thickBot="1" x14ac:dyDescent="0.3">
      <c r="A7" s="24"/>
      <c r="B7" s="418" t="s">
        <v>639</v>
      </c>
      <c r="C7" s="420" t="s">
        <v>732</v>
      </c>
      <c r="E7" s="374"/>
      <c r="G7" s="402"/>
      <c r="H7" s="402"/>
      <c r="I7" s="171"/>
      <c r="J7" s="270" t="s">
        <v>321</v>
      </c>
      <c r="K7" s="271"/>
      <c r="L7" s="589" t="str">
        <f>IF('Contact_Information '!K12&lt;&gt;"",'Contact_Information '!K12,"No entry")</f>
        <v>No entry</v>
      </c>
      <c r="M7" s="1"/>
      <c r="N7" s="171"/>
      <c r="O7" s="411" t="s">
        <v>357</v>
      </c>
      <c r="P7" s="211"/>
      <c r="Q7" s="413" t="s">
        <v>353</v>
      </c>
      <c r="R7" s="1"/>
      <c r="S7" s="290"/>
      <c r="T7" s="171"/>
      <c r="U7" s="171"/>
      <c r="Y7" s="88"/>
      <c r="Z7" s="88"/>
      <c r="AA7" s="88"/>
      <c r="AB7" s="90"/>
      <c r="AC7" s="90"/>
      <c r="AD7" s="90"/>
      <c r="AE7" s="90"/>
      <c r="AF7" s="88"/>
      <c r="AG7" s="185"/>
      <c r="AH7" s="90"/>
      <c r="AI7" s="88"/>
      <c r="AJ7" s="90"/>
      <c r="AK7" s="90"/>
      <c r="AL7" s="90"/>
      <c r="AM7" s="90"/>
      <c r="AN7" s="90"/>
      <c r="AO7" s="1136"/>
      <c r="AP7" s="1137"/>
      <c r="AQ7" s="1137"/>
      <c r="AR7" s="1138"/>
      <c r="AS7" s="90"/>
      <c r="AT7" s="90"/>
      <c r="AU7" s="89"/>
      <c r="AV7" s="88"/>
      <c r="AW7" s="90"/>
      <c r="AX7" s="90"/>
      <c r="AY7" s="90"/>
      <c r="AZ7" s="90"/>
      <c r="BA7" s="90"/>
      <c r="BB7" s="90"/>
      <c r="BC7" s="255"/>
      <c r="BD7" s="255"/>
      <c r="BE7" s="255"/>
      <c r="BF7" s="255"/>
      <c r="BG7" s="255"/>
      <c r="BH7" s="255"/>
      <c r="BI7" s="255"/>
      <c r="BJ7" s="255"/>
      <c r="BK7" s="255"/>
      <c r="BL7" s="255"/>
      <c r="BM7" s="255"/>
      <c r="BN7" s="255"/>
      <c r="BO7" s="255"/>
      <c r="BP7" s="255"/>
      <c r="BQ7" s="255"/>
      <c r="BR7" s="255"/>
      <c r="BS7" s="255"/>
      <c r="BT7" s="255"/>
      <c r="BU7" s="255"/>
      <c r="BV7" s="255"/>
      <c r="BW7" s="255"/>
      <c r="BX7" s="255"/>
      <c r="BY7" s="255"/>
      <c r="BZ7" s="255"/>
      <c r="CA7" s="255"/>
      <c r="CB7" s="255"/>
      <c r="CC7" s="255"/>
      <c r="CD7" s="255"/>
      <c r="CE7" s="255"/>
      <c r="CF7" s="255"/>
      <c r="CG7" s="255"/>
      <c r="CH7" s="252"/>
    </row>
    <row r="8" spans="1:86" ht="21" customHeight="1" x14ac:dyDescent="0.25">
      <c r="A8" s="404"/>
      <c r="D8" s="405"/>
      <c r="E8" s="374"/>
      <c r="G8" s="402"/>
      <c r="H8" s="402"/>
      <c r="I8" s="171"/>
      <c r="J8" s="1076" t="s">
        <v>1689</v>
      </c>
      <c r="K8" s="269"/>
      <c r="L8" s="589">
        <f>IF('Contact_Information '!K13&lt;&gt;"",'Contact_Information '!K13,"No entry")</f>
        <v>-15</v>
      </c>
      <c r="M8" s="66"/>
      <c r="N8" s="171"/>
      <c r="O8" s="411" t="s">
        <v>220</v>
      </c>
      <c r="P8" s="211"/>
      <c r="Q8" s="413" t="s">
        <v>414</v>
      </c>
      <c r="R8" s="1"/>
      <c r="S8" s="290"/>
      <c r="T8" s="171"/>
      <c r="U8" s="171"/>
      <c r="Y8" s="88"/>
      <c r="Z8" s="88"/>
      <c r="AA8" s="88"/>
      <c r="AB8" s="90"/>
      <c r="AC8" s="90"/>
      <c r="AD8" s="90"/>
      <c r="AE8" s="90"/>
      <c r="AF8" s="88"/>
      <c r="AG8" s="903"/>
      <c r="AH8" s="90"/>
      <c r="AI8" s="88"/>
      <c r="AJ8" s="90"/>
      <c r="AK8" s="90"/>
      <c r="AL8" s="90"/>
      <c r="AM8" s="90"/>
      <c r="AN8" s="90"/>
      <c r="AO8" s="1139"/>
      <c r="AP8" s="150"/>
      <c r="AQ8" s="150"/>
      <c r="AR8" s="90"/>
      <c r="AS8" s="90"/>
      <c r="AT8" s="90"/>
      <c r="AU8" s="89"/>
      <c r="AV8" s="88"/>
      <c r="AW8" s="90"/>
      <c r="AX8" s="90"/>
      <c r="AY8" s="90"/>
      <c r="AZ8" s="90"/>
      <c r="BA8" s="90"/>
      <c r="BB8" s="90"/>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2"/>
    </row>
    <row r="9" spans="1:86" ht="18.75" x14ac:dyDescent="0.25">
      <c r="A9" s="404"/>
      <c r="B9" s="407" t="s">
        <v>733</v>
      </c>
      <c r="C9" s="408" t="str">
        <f>IF('Contact_Information '!D29&lt;&gt;"",'Contact_Information '!D29,"No entry")</f>
        <v>No entry</v>
      </c>
      <c r="D9" s="406"/>
      <c r="E9" s="189"/>
      <c r="G9" s="402"/>
      <c r="H9" s="402"/>
      <c r="I9" s="171"/>
      <c r="J9" s="1076" t="s">
        <v>1690</v>
      </c>
      <c r="K9" s="269"/>
      <c r="L9" s="589">
        <f>IF('Contact_Information '!K14&lt;&gt;"",'Contact_Information '!K14,"No entry")</f>
        <v>-15</v>
      </c>
      <c r="M9" s="67"/>
      <c r="N9" s="171"/>
      <c r="O9" s="410" t="s">
        <v>353</v>
      </c>
      <c r="P9" s="1"/>
      <c r="Q9" s="413" t="s">
        <v>415</v>
      </c>
      <c r="R9" s="1"/>
      <c r="S9" s="290"/>
      <c r="T9" s="171"/>
      <c r="U9" s="171"/>
      <c r="Y9" s="88"/>
      <c r="Z9" s="88"/>
      <c r="AA9" s="88"/>
      <c r="AB9" s="90"/>
      <c r="AC9" s="90"/>
      <c r="AD9" s="90"/>
      <c r="AE9" s="90"/>
      <c r="AF9" s="88"/>
      <c r="AG9" s="185"/>
      <c r="AH9" s="90"/>
      <c r="AI9" s="88"/>
      <c r="AJ9" s="90"/>
      <c r="AK9" s="90"/>
      <c r="AL9" s="90"/>
      <c r="AM9" s="90"/>
      <c r="AN9" s="90"/>
      <c r="AO9" s="1139"/>
      <c r="AP9" s="150"/>
      <c r="AQ9" s="150"/>
      <c r="AR9" s="90"/>
      <c r="AS9" s="90"/>
      <c r="AT9" s="90"/>
      <c r="AU9" s="89"/>
      <c r="AV9" s="88"/>
      <c r="AW9" s="90"/>
      <c r="AX9" s="90"/>
      <c r="AY9" s="90"/>
      <c r="AZ9" s="90"/>
      <c r="BA9" s="90"/>
      <c r="BB9" s="90"/>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c r="CC9" s="255"/>
      <c r="CD9" s="255"/>
      <c r="CE9" s="255"/>
      <c r="CF9" s="255"/>
      <c r="CG9" s="255"/>
      <c r="CH9" s="252"/>
    </row>
    <row r="10" spans="1:86" ht="28.5" customHeight="1" thickBot="1" x14ac:dyDescent="0.4">
      <c r="A10" s="404"/>
      <c r="B10" s="785" t="s">
        <v>734</v>
      </c>
      <c r="E10" s="189"/>
      <c r="G10" s="402"/>
      <c r="H10" s="402"/>
      <c r="I10" s="171"/>
      <c r="J10" s="1077" t="s">
        <v>29</v>
      </c>
      <c r="K10" s="273"/>
      <c r="L10" s="589">
        <f>IF('Contact_Information '!K15&lt;&gt;"",'Contact_Information '!K15,"No entry")</f>
        <v>-15</v>
      </c>
      <c r="M10" s="66"/>
      <c r="N10" s="171"/>
      <c r="O10" s="292" t="s">
        <v>287</v>
      </c>
      <c r="P10" s="1"/>
      <c r="Q10" s="413" t="s">
        <v>416</v>
      </c>
      <c r="R10" s="1"/>
      <c r="S10" s="290"/>
      <c r="T10" s="171"/>
      <c r="U10" s="171"/>
      <c r="Y10" s="88"/>
      <c r="Z10" s="88"/>
      <c r="AA10" s="88"/>
      <c r="AB10" s="90"/>
      <c r="AC10" s="90"/>
      <c r="AD10" s="90"/>
      <c r="AE10" s="90"/>
      <c r="AF10" s="88"/>
      <c r="AG10" s="185"/>
      <c r="AH10" s="90"/>
      <c r="AI10" s="88"/>
      <c r="AJ10" s="90"/>
      <c r="AK10" s="90"/>
      <c r="AL10" s="90"/>
      <c r="AM10" s="90"/>
      <c r="AN10" s="90"/>
      <c r="AO10" s="1139"/>
      <c r="AP10" s="150"/>
      <c r="AQ10" s="150"/>
      <c r="AR10" s="90"/>
      <c r="AS10" s="90"/>
      <c r="AT10" s="90"/>
      <c r="AU10" s="89"/>
      <c r="AV10" s="88"/>
      <c r="AW10" s="90"/>
      <c r="AX10" s="90"/>
      <c r="AY10" s="90"/>
      <c r="AZ10" s="90"/>
      <c r="BA10" s="90"/>
      <c r="BB10" s="90"/>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2"/>
    </row>
    <row r="11" spans="1:86" ht="29.25" customHeight="1" thickBot="1" x14ac:dyDescent="0.4">
      <c r="A11" s="404"/>
      <c r="B11" s="1121" t="s">
        <v>379</v>
      </c>
      <c r="C11" s="25"/>
      <c r="D11" s="26"/>
      <c r="E11" s="123"/>
      <c r="G11" s="402"/>
      <c r="H11" s="402"/>
      <c r="I11" s="171"/>
      <c r="J11" s="272" t="s">
        <v>319</v>
      </c>
      <c r="K11" s="273"/>
      <c r="L11" s="589" t="str">
        <f>IF('Contact_Information '!K16&lt;&gt;"",'Contact_Information '!K16,"No entry")</f>
        <v>Hyyyy</v>
      </c>
      <c r="M11" s="6" t="s">
        <v>356</v>
      </c>
      <c r="N11" s="171"/>
      <c r="O11" s="293" t="s">
        <v>233</v>
      </c>
      <c r="P11" s="1"/>
      <c r="Q11" s="413" t="s">
        <v>417</v>
      </c>
      <c r="R11" s="1"/>
      <c r="S11" s="290"/>
      <c r="T11" s="171"/>
      <c r="U11" s="171"/>
      <c r="Y11" s="88"/>
      <c r="Z11" s="88"/>
      <c r="AA11" s="88"/>
      <c r="AB11" s="90"/>
      <c r="AC11" s="90"/>
      <c r="AD11" s="90"/>
      <c r="AE11" s="90"/>
      <c r="AF11" s="88"/>
      <c r="AG11" s="185"/>
      <c r="AH11" s="90"/>
      <c r="AI11" s="88"/>
      <c r="AJ11" s="90"/>
      <c r="AK11" s="90"/>
      <c r="AL11" s="90"/>
      <c r="AM11" s="90"/>
      <c r="AN11" s="90"/>
      <c r="AO11" s="1139"/>
      <c r="AP11" s="150"/>
      <c r="AQ11" s="150"/>
      <c r="AR11" s="90"/>
      <c r="AS11" s="90"/>
      <c r="AT11" s="90"/>
      <c r="AU11" s="89"/>
      <c r="AV11" s="88"/>
      <c r="AW11" s="90"/>
      <c r="AX11" s="90"/>
      <c r="AY11" s="90"/>
      <c r="AZ11" s="90"/>
      <c r="BA11" s="90"/>
      <c r="BB11" s="90"/>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c r="CC11" s="255"/>
      <c r="CD11" s="255"/>
      <c r="CE11" s="255"/>
      <c r="CF11" s="255"/>
      <c r="CG11" s="255"/>
      <c r="CH11" s="252"/>
    </row>
    <row r="12" spans="1:86" ht="29.25" customHeight="1" thickBot="1" x14ac:dyDescent="0.3">
      <c r="A12" s="404"/>
      <c r="B12" s="114" t="s">
        <v>1256</v>
      </c>
      <c r="C12" s="33"/>
      <c r="D12" s="1122"/>
      <c r="E12" s="123"/>
      <c r="G12" s="402"/>
      <c r="H12" s="402"/>
      <c r="I12" s="171"/>
      <c r="J12" s="272" t="s">
        <v>320</v>
      </c>
      <c r="K12" s="273"/>
      <c r="L12" s="196" t="s">
        <v>1652</v>
      </c>
      <c r="M12" s="6" t="s">
        <v>356</v>
      </c>
      <c r="N12" s="171"/>
      <c r="O12" s="410" t="s">
        <v>255</v>
      </c>
      <c r="P12" s="1"/>
      <c r="Q12" s="413" t="s">
        <v>418</v>
      </c>
      <c r="R12" s="1"/>
      <c r="S12" s="290"/>
      <c r="T12" s="171"/>
      <c r="U12" s="171"/>
      <c r="Y12" s="88"/>
      <c r="Z12" s="88"/>
      <c r="AA12" s="88"/>
      <c r="AB12" s="90"/>
      <c r="AC12" s="90"/>
      <c r="AD12" s="90"/>
      <c r="AE12" s="90"/>
      <c r="AF12" s="88"/>
      <c r="AG12" s="185"/>
      <c r="AH12" s="90"/>
      <c r="AI12" s="88"/>
      <c r="AJ12" s="90"/>
      <c r="AK12" s="90"/>
      <c r="AL12" s="90"/>
      <c r="AM12" s="90"/>
      <c r="AN12" s="90"/>
      <c r="AO12" s="1139"/>
      <c r="AP12" s="150"/>
      <c r="AQ12" s="150"/>
      <c r="AR12" s="90"/>
      <c r="AS12" s="90"/>
      <c r="AT12" s="90"/>
      <c r="AU12" s="89"/>
      <c r="AV12" s="88"/>
      <c r="AW12" s="90"/>
      <c r="AX12" s="90"/>
      <c r="AY12" s="90"/>
      <c r="AZ12" s="90"/>
      <c r="BA12" s="90"/>
      <c r="BB12" s="90"/>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2"/>
    </row>
    <row r="13" spans="1:86" ht="23.25" customHeight="1" thickBot="1" x14ac:dyDescent="0.35">
      <c r="A13" s="421"/>
      <c r="B13" s="40" t="s">
        <v>271</v>
      </c>
      <c r="C13" s="266" t="s">
        <v>455</v>
      </c>
      <c r="D13" s="1123"/>
      <c r="E13" s="123"/>
      <c r="G13" s="402"/>
      <c r="H13" s="402"/>
      <c r="I13" s="171"/>
      <c r="J13" s="272" t="s">
        <v>867</v>
      </c>
      <c r="K13" s="273"/>
      <c r="L13" s="591" t="str">
        <f>IF('Contact_Information '!K18&lt;&gt;"",'Contact_Information '!K18,"No entry")</f>
        <v>PRPxxxxa</v>
      </c>
      <c r="N13" s="171"/>
      <c r="O13" s="410" t="s">
        <v>256</v>
      </c>
      <c r="P13" s="1"/>
      <c r="Q13" s="413" t="s">
        <v>740</v>
      </c>
      <c r="R13" s="1"/>
      <c r="S13" s="290"/>
      <c r="T13" s="171"/>
      <c r="U13" s="171"/>
      <c r="Y13" s="88"/>
      <c r="Z13" s="88"/>
      <c r="AA13" s="88"/>
      <c r="AB13" s="90"/>
      <c r="AC13" s="90"/>
      <c r="AD13" s="90"/>
      <c r="AE13" s="90"/>
      <c r="AF13" s="88"/>
      <c r="AG13" s="185"/>
      <c r="AH13" s="90"/>
      <c r="AI13" s="88"/>
      <c r="AJ13" s="90"/>
      <c r="AK13" s="90"/>
      <c r="AL13" s="90"/>
      <c r="AM13" s="90"/>
      <c r="AN13" s="90"/>
      <c r="AO13" s="1139"/>
      <c r="AP13" s="150"/>
      <c r="AQ13" s="150"/>
      <c r="AR13" s="90"/>
      <c r="AS13" s="90"/>
      <c r="AT13" s="90"/>
      <c r="AU13" s="89"/>
      <c r="AV13" s="88"/>
      <c r="AW13" s="90"/>
      <c r="AX13" s="90"/>
      <c r="AY13" s="90"/>
      <c r="AZ13" s="90"/>
      <c r="BA13" s="90"/>
      <c r="BB13" s="90"/>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c r="CC13" s="255"/>
      <c r="CD13" s="255"/>
      <c r="CE13" s="255"/>
      <c r="CF13" s="255"/>
      <c r="CG13" s="255"/>
      <c r="CH13" s="252"/>
    </row>
    <row r="14" spans="1:86" ht="19.5" thickBot="1" x14ac:dyDescent="0.3">
      <c r="A14" s="404"/>
      <c r="B14" s="1113" t="s">
        <v>270</v>
      </c>
      <c r="C14" s="113" t="s">
        <v>408</v>
      </c>
      <c r="D14" s="1124"/>
      <c r="E14" s="124"/>
      <c r="G14" s="402"/>
      <c r="H14" s="402"/>
      <c r="I14" s="171"/>
      <c r="J14" s="272" t="s">
        <v>868</v>
      </c>
      <c r="K14" s="273"/>
      <c r="L14" s="196" t="s">
        <v>869</v>
      </c>
      <c r="N14" s="171"/>
      <c r="O14" s="410" t="s">
        <v>257</v>
      </c>
      <c r="P14" s="1"/>
      <c r="Q14" s="413" t="s">
        <v>288</v>
      </c>
      <c r="R14" s="1"/>
      <c r="S14" s="290"/>
      <c r="T14" s="171"/>
      <c r="U14" s="171"/>
      <c r="Y14" s="88"/>
      <c r="Z14" s="88"/>
      <c r="AA14" s="88"/>
      <c r="AB14" s="90"/>
      <c r="AC14" s="90"/>
      <c r="AD14" s="90"/>
      <c r="AE14" s="90"/>
      <c r="AF14" s="88"/>
      <c r="AG14" s="185"/>
      <c r="AH14" s="90"/>
      <c r="AI14" s="88"/>
      <c r="AJ14" s="90"/>
      <c r="AK14" s="90"/>
      <c r="AL14" s="90"/>
      <c r="AM14" s="90"/>
      <c r="AN14" s="90"/>
      <c r="AO14" s="1139"/>
      <c r="AP14" s="150"/>
      <c r="AQ14" s="150"/>
      <c r="AR14" s="90"/>
      <c r="AS14" s="90"/>
      <c r="AT14" s="90"/>
      <c r="AU14" s="89"/>
      <c r="AV14" s="88"/>
      <c r="AW14" s="90"/>
      <c r="AX14" s="90"/>
      <c r="AY14" s="90"/>
      <c r="AZ14" s="90"/>
      <c r="BA14" s="90"/>
      <c r="BB14" s="90"/>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2"/>
    </row>
    <row r="15" spans="1:86" ht="18.75" x14ac:dyDescent="0.25">
      <c r="A15" s="404"/>
      <c r="B15" s="56" t="s">
        <v>282</v>
      </c>
      <c r="C15" s="351" t="s">
        <v>280</v>
      </c>
      <c r="D15" s="1123"/>
      <c r="E15" s="125"/>
      <c r="G15" s="402"/>
      <c r="H15" s="402"/>
      <c r="I15" s="171"/>
      <c r="J15" s="228" t="s">
        <v>1676</v>
      </c>
      <c r="K15" s="1"/>
      <c r="L15" s="1"/>
      <c r="N15" s="171"/>
      <c r="O15" s="410" t="s">
        <v>258</v>
      </c>
      <c r="P15" s="1"/>
      <c r="Q15" s="1"/>
      <c r="R15" s="1"/>
      <c r="S15" s="290"/>
      <c r="T15" s="171"/>
      <c r="U15" s="171"/>
      <c r="Y15" s="88"/>
      <c r="Z15" s="88"/>
      <c r="AA15" s="88"/>
      <c r="AB15" s="90"/>
      <c r="AC15" s="90"/>
      <c r="AD15" s="90"/>
      <c r="AE15" s="90"/>
      <c r="AF15" s="88"/>
      <c r="AG15" s="185"/>
      <c r="AH15" s="90"/>
      <c r="AI15" s="88"/>
      <c r="AJ15" s="90"/>
      <c r="AK15" s="90"/>
      <c r="AL15" s="90"/>
      <c r="AM15" s="90"/>
      <c r="AN15" s="90"/>
      <c r="AO15" s="1139"/>
      <c r="AP15" s="150"/>
      <c r="AQ15" s="150"/>
      <c r="AR15" s="90"/>
      <c r="AS15" s="90"/>
      <c r="AT15" s="90"/>
      <c r="AU15" s="89"/>
      <c r="AV15" s="88"/>
      <c r="AW15" s="90"/>
      <c r="AX15" s="90"/>
      <c r="AY15" s="90"/>
      <c r="AZ15" s="90"/>
      <c r="BA15" s="90"/>
      <c r="BB15" s="90"/>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2"/>
    </row>
    <row r="16" spans="1:86" ht="18.75" x14ac:dyDescent="0.3">
      <c r="A16" s="404"/>
      <c r="B16" s="129" t="s">
        <v>263</v>
      </c>
      <c r="C16" s="70"/>
      <c r="D16" s="1125"/>
      <c r="E16" s="124"/>
      <c r="G16" s="402"/>
      <c r="H16" s="402"/>
      <c r="I16" s="171"/>
      <c r="J16" s="1">
        <v>0</v>
      </c>
      <c r="K16" s="1" t="s">
        <v>353</v>
      </c>
      <c r="L16" s="1566" t="s">
        <v>1677</v>
      </c>
      <c r="N16" s="171"/>
      <c r="O16" s="410" t="s">
        <v>262</v>
      </c>
      <c r="P16" s="1"/>
      <c r="Q16" s="1"/>
      <c r="R16" s="1"/>
      <c r="S16" s="290"/>
      <c r="T16" s="171"/>
      <c r="U16" s="171"/>
      <c r="Y16" s="88"/>
      <c r="Z16" s="88"/>
      <c r="AA16" s="88"/>
      <c r="AB16" s="90"/>
      <c r="AC16" s="90"/>
      <c r="AD16" s="90"/>
      <c r="AE16" s="90"/>
      <c r="AF16" s="88"/>
      <c r="AG16" s="185"/>
      <c r="AH16" s="90"/>
      <c r="AI16" s="88"/>
      <c r="AJ16" s="90"/>
      <c r="AK16" s="90"/>
      <c r="AL16" s="90"/>
      <c r="AM16" s="90"/>
      <c r="AN16" s="90"/>
      <c r="AO16" s="1139"/>
      <c r="AP16" s="150"/>
      <c r="AQ16" s="150"/>
      <c r="AR16" s="90"/>
      <c r="AS16" s="90"/>
      <c r="AT16" s="90"/>
      <c r="AU16" s="89"/>
      <c r="AV16" s="88"/>
      <c r="AW16" s="90"/>
      <c r="AX16" s="90"/>
      <c r="AY16" s="90"/>
      <c r="AZ16" s="90"/>
      <c r="BA16" s="90"/>
      <c r="BB16" s="90"/>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c r="CC16" s="255"/>
      <c r="CD16" s="255"/>
      <c r="CE16" s="255"/>
      <c r="CF16" s="255"/>
      <c r="CG16" s="255"/>
      <c r="CH16" s="252"/>
    </row>
    <row r="17" spans="1:86" ht="18.75" x14ac:dyDescent="0.25">
      <c r="A17" s="404"/>
      <c r="B17" s="1126" t="s">
        <v>2015</v>
      </c>
      <c r="C17" s="1127"/>
      <c r="D17" s="1128"/>
      <c r="E17" s="124"/>
      <c r="G17" s="402"/>
      <c r="H17" s="402"/>
      <c r="I17" s="171"/>
      <c r="J17" s="229">
        <v>1</v>
      </c>
      <c r="K17" s="229" t="s">
        <v>1678</v>
      </c>
      <c r="L17" s="1567"/>
      <c r="N17" s="171"/>
      <c r="O17" s="410" t="s">
        <v>259</v>
      </c>
      <c r="P17" s="1"/>
      <c r="Q17" s="1"/>
      <c r="R17" s="1"/>
      <c r="S17" s="290"/>
      <c r="T17" s="171"/>
      <c r="U17" s="171"/>
      <c r="Y17" s="88"/>
      <c r="Z17" s="88"/>
      <c r="AA17" s="88"/>
      <c r="AB17" s="90"/>
      <c r="AC17" s="90"/>
      <c r="AD17" s="90"/>
      <c r="AE17" s="90"/>
      <c r="AF17" s="88"/>
      <c r="AG17" s="185"/>
      <c r="AH17" s="90"/>
      <c r="AI17" s="88"/>
      <c r="AJ17" s="90"/>
      <c r="AK17" s="90"/>
      <c r="AL17" s="90"/>
      <c r="AM17" s="90"/>
      <c r="AN17" s="90"/>
      <c r="AO17" s="1139"/>
      <c r="AP17" s="150"/>
      <c r="AQ17" s="150"/>
      <c r="AR17" s="90"/>
      <c r="AS17" s="90"/>
      <c r="AT17" s="90"/>
      <c r="AU17" s="89"/>
      <c r="AV17" s="88"/>
      <c r="AW17" s="90"/>
      <c r="AX17" s="90"/>
      <c r="AY17" s="90"/>
      <c r="AZ17" s="90"/>
      <c r="BA17" s="90"/>
      <c r="BB17" s="90"/>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c r="CC17" s="255"/>
      <c r="CD17" s="255"/>
      <c r="CE17" s="255"/>
      <c r="CF17" s="255"/>
      <c r="CG17" s="255"/>
      <c r="CH17" s="252"/>
    </row>
    <row r="18" spans="1:86" ht="19.5" customHeight="1" thickBot="1" x14ac:dyDescent="0.35">
      <c r="A18" s="404"/>
      <c r="B18" s="130" t="s">
        <v>1780</v>
      </c>
      <c r="C18" s="149"/>
      <c r="D18" s="1129"/>
      <c r="E18" s="125"/>
      <c r="G18" s="402"/>
      <c r="H18" s="402"/>
      <c r="I18" s="171"/>
      <c r="J18" s="230">
        <v>2</v>
      </c>
      <c r="K18" s="231" t="s">
        <v>1679</v>
      </c>
      <c r="L18" s="1567"/>
      <c r="N18" s="171"/>
      <c r="O18" s="410" t="s">
        <v>260</v>
      </c>
      <c r="P18" s="1"/>
      <c r="Q18" s="1"/>
      <c r="R18" s="1"/>
      <c r="S18" s="290"/>
      <c r="T18" s="171"/>
      <c r="U18" s="171"/>
      <c r="Y18" s="88"/>
      <c r="Z18" s="88"/>
      <c r="AA18" s="88"/>
      <c r="AB18" s="90"/>
      <c r="AC18" s="90"/>
      <c r="AD18" s="90"/>
      <c r="AE18" s="90"/>
      <c r="AF18" s="88"/>
      <c r="AG18" s="185"/>
      <c r="AH18" s="90"/>
      <c r="AI18" s="88"/>
      <c r="AJ18" s="90"/>
      <c r="AK18" s="90"/>
      <c r="AL18" s="90"/>
      <c r="AM18" s="90"/>
      <c r="AN18" s="90"/>
      <c r="AO18" s="1139"/>
      <c r="AP18" s="150"/>
      <c r="AQ18" s="150"/>
      <c r="AR18" s="90"/>
      <c r="AS18" s="90"/>
      <c r="AT18" s="90"/>
      <c r="AU18" s="89"/>
      <c r="AV18" s="88"/>
      <c r="AW18" s="90"/>
      <c r="AX18" s="90"/>
      <c r="AY18" s="90"/>
      <c r="AZ18" s="90"/>
      <c r="BA18" s="90"/>
      <c r="BB18" s="90"/>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2"/>
    </row>
    <row r="19" spans="1:86" ht="19.5" thickBot="1" x14ac:dyDescent="0.35">
      <c r="A19" s="404"/>
      <c r="B19" s="130" t="s">
        <v>1781</v>
      </c>
      <c r="C19" s="117" t="s">
        <v>279</v>
      </c>
      <c r="D19" s="1130"/>
      <c r="E19" s="39"/>
      <c r="G19" s="402"/>
      <c r="H19" s="402"/>
      <c r="I19" s="171"/>
      <c r="J19" s="230">
        <v>3</v>
      </c>
      <c r="K19" s="231" t="s">
        <v>1680</v>
      </c>
      <c r="L19" s="1567"/>
      <c r="N19" s="171"/>
      <c r="O19" s="410" t="s">
        <v>1832</v>
      </c>
      <c r="P19" s="1"/>
      <c r="Q19" s="1"/>
      <c r="R19" s="1"/>
      <c r="S19" s="290"/>
      <c r="T19" s="171"/>
      <c r="U19" s="171"/>
      <c r="Y19" s="88"/>
      <c r="Z19" s="88"/>
      <c r="AA19" s="88"/>
      <c r="AB19" s="90"/>
      <c r="AC19" s="90"/>
      <c r="AD19" s="90"/>
      <c r="AE19" s="90"/>
      <c r="AF19" s="88"/>
      <c r="AG19" s="185"/>
      <c r="AH19" s="90"/>
      <c r="AI19" s="88"/>
      <c r="AJ19" s="90"/>
      <c r="AK19" s="90"/>
      <c r="AL19" s="90"/>
      <c r="AM19" s="90"/>
      <c r="AN19" s="90"/>
      <c r="AO19" s="1139"/>
      <c r="AP19" s="150"/>
      <c r="AQ19" s="150"/>
      <c r="AR19" s="90"/>
      <c r="AS19" s="90"/>
      <c r="AT19" s="90"/>
      <c r="AU19" s="89"/>
      <c r="AV19" s="88"/>
      <c r="AW19" s="90"/>
      <c r="AX19" s="90"/>
      <c r="AY19" s="90"/>
      <c r="AZ19" s="90"/>
      <c r="BA19" s="90"/>
      <c r="BB19" s="90"/>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c r="CC19" s="255"/>
      <c r="CD19" s="255"/>
      <c r="CE19" s="255"/>
      <c r="CF19" s="255"/>
      <c r="CG19" s="255"/>
      <c r="CH19" s="252"/>
    </row>
    <row r="20" spans="1:86" ht="21" customHeight="1" x14ac:dyDescent="0.35">
      <c r="A20" s="404"/>
      <c r="B20" s="1121" t="s">
        <v>1782</v>
      </c>
      <c r="G20" s="402"/>
      <c r="H20" s="402"/>
      <c r="I20" s="171"/>
      <c r="J20" s="230">
        <v>4</v>
      </c>
      <c r="K20" s="231" t="s">
        <v>1681</v>
      </c>
      <c r="L20" s="1567"/>
      <c r="N20" s="171"/>
      <c r="O20" s="410" t="s">
        <v>261</v>
      </c>
      <c r="P20" s="1"/>
      <c r="Q20" s="1"/>
      <c r="R20" s="1"/>
      <c r="S20" s="290"/>
      <c r="T20" s="171"/>
      <c r="U20" s="171"/>
      <c r="Y20" s="88"/>
      <c r="Z20" s="88"/>
      <c r="AA20" s="88"/>
      <c r="AB20" s="90"/>
      <c r="AC20" s="90"/>
      <c r="AD20" s="90"/>
      <c r="AE20" s="90"/>
      <c r="AF20" s="88"/>
      <c r="AG20" s="185"/>
      <c r="AH20" s="90"/>
      <c r="AI20" s="88"/>
      <c r="AJ20" s="90"/>
      <c r="AK20" s="90"/>
      <c r="AL20" s="90"/>
      <c r="AM20" s="90"/>
      <c r="AN20" s="90"/>
      <c r="AO20" s="1139"/>
      <c r="AP20" s="150"/>
      <c r="AQ20" s="150"/>
      <c r="AR20" s="90"/>
      <c r="AS20" s="90"/>
      <c r="AT20" s="90"/>
      <c r="AU20" s="89"/>
      <c r="AV20" s="88"/>
      <c r="AW20" s="90"/>
      <c r="AX20" s="90"/>
      <c r="AY20" s="90"/>
      <c r="AZ20" s="90"/>
      <c r="BA20" s="90"/>
      <c r="BB20" s="90"/>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c r="CC20" s="255"/>
      <c r="CD20" s="255"/>
      <c r="CE20" s="255"/>
      <c r="CF20" s="255"/>
      <c r="CG20" s="255"/>
      <c r="CH20" s="252"/>
    </row>
    <row r="21" spans="1:86" ht="18.75" x14ac:dyDescent="0.25">
      <c r="A21" s="404"/>
      <c r="B21" s="56" t="s">
        <v>1783</v>
      </c>
      <c r="C21" s="34"/>
      <c r="D21" s="52"/>
      <c r="G21" s="402"/>
      <c r="H21" s="402"/>
      <c r="I21" s="171"/>
      <c r="J21" s="232">
        <v>5</v>
      </c>
      <c r="K21" s="232" t="s">
        <v>1682</v>
      </c>
      <c r="L21" s="1567"/>
      <c r="N21" s="171"/>
      <c r="O21" s="410" t="s">
        <v>21</v>
      </c>
      <c r="P21" s="1"/>
      <c r="Q21" s="1"/>
      <c r="R21" s="1"/>
      <c r="S21" s="290"/>
      <c r="T21" s="171"/>
      <c r="U21" s="171"/>
      <c r="Y21" s="88"/>
      <c r="Z21" s="88"/>
      <c r="AA21" s="88"/>
      <c r="AB21" s="90"/>
      <c r="AC21" s="90"/>
      <c r="AD21" s="90"/>
      <c r="AE21" s="90"/>
      <c r="AF21" s="88"/>
      <c r="AG21" s="185"/>
      <c r="AH21" s="90"/>
      <c r="AI21" s="88"/>
      <c r="AJ21" s="90"/>
      <c r="AK21" s="90"/>
      <c r="AL21" s="90"/>
      <c r="AM21" s="90"/>
      <c r="AN21" s="90"/>
      <c r="AO21" s="1139"/>
      <c r="AP21" s="150"/>
      <c r="AQ21" s="150"/>
      <c r="AR21" s="90"/>
      <c r="AS21" s="90"/>
      <c r="AT21" s="90"/>
      <c r="AU21" s="89"/>
      <c r="AV21" s="88"/>
      <c r="AW21" s="90"/>
      <c r="AX21" s="90"/>
      <c r="AY21" s="90"/>
      <c r="AZ21" s="90"/>
      <c r="BA21" s="90"/>
      <c r="BB21" s="90"/>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c r="CC21" s="255"/>
      <c r="CD21" s="255"/>
      <c r="CE21" s="255"/>
      <c r="CF21" s="255"/>
      <c r="CG21" s="255"/>
      <c r="CH21" s="252"/>
    </row>
    <row r="22" spans="1:86" ht="18.75" customHeight="1" thickBot="1" x14ac:dyDescent="0.35">
      <c r="A22" s="404"/>
      <c r="B22" s="129" t="s">
        <v>1784</v>
      </c>
      <c r="C22" s="69"/>
      <c r="D22" s="55"/>
      <c r="G22" s="402"/>
      <c r="H22" s="402"/>
      <c r="I22" s="171"/>
      <c r="J22" s="230">
        <v>6</v>
      </c>
      <c r="K22" s="231" t="s">
        <v>1683</v>
      </c>
      <c r="L22" s="1567"/>
      <c r="N22" s="171"/>
      <c r="O22" s="410" t="s">
        <v>411</v>
      </c>
      <c r="P22" s="1"/>
      <c r="Q22" s="1"/>
      <c r="R22" s="1"/>
      <c r="S22" s="290"/>
      <c r="T22" s="171"/>
      <c r="U22" s="171"/>
      <c r="Y22" s="88"/>
      <c r="Z22" s="88"/>
      <c r="AA22" s="88"/>
      <c r="AB22" s="90"/>
      <c r="AC22" s="90"/>
      <c r="AD22" s="90"/>
      <c r="AE22" s="90"/>
      <c r="AF22" s="88"/>
      <c r="AG22" s="185"/>
      <c r="AH22" s="90"/>
      <c r="AI22" s="88"/>
      <c r="AJ22" s="90"/>
      <c r="AK22" s="90"/>
      <c r="AL22" s="90"/>
      <c r="AM22" s="90"/>
      <c r="AN22" s="90"/>
      <c r="AO22" s="1139"/>
      <c r="AP22" s="150"/>
      <c r="AQ22" s="150"/>
      <c r="AR22" s="90"/>
      <c r="AS22" s="90"/>
      <c r="AT22" s="90"/>
      <c r="AU22" s="89"/>
      <c r="AV22" s="88"/>
      <c r="AW22" s="90"/>
      <c r="AX22" s="90"/>
      <c r="AY22" s="90"/>
      <c r="AZ22" s="90"/>
      <c r="BA22" s="90"/>
      <c r="BB22" s="90"/>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c r="CC22" s="255"/>
      <c r="CD22" s="255"/>
      <c r="CE22" s="255"/>
      <c r="CF22" s="255"/>
      <c r="CG22" s="255"/>
      <c r="CH22" s="252"/>
    </row>
    <row r="23" spans="1:86" ht="18.75" x14ac:dyDescent="0.25">
      <c r="A23" s="404"/>
      <c r="B23" s="114" t="s">
        <v>1785</v>
      </c>
      <c r="C23" s="118" t="s">
        <v>1786</v>
      </c>
      <c r="D23" s="54"/>
      <c r="G23" s="402"/>
      <c r="H23" s="402"/>
      <c r="I23" s="171"/>
      <c r="J23" s="175"/>
      <c r="K23" s="302" t="s">
        <v>468</v>
      </c>
      <c r="L23" s="171"/>
      <c r="N23" s="171"/>
      <c r="O23" s="410" t="s">
        <v>353</v>
      </c>
      <c r="P23" s="1"/>
      <c r="Q23" s="1"/>
      <c r="R23" s="1"/>
      <c r="S23" s="290"/>
      <c r="T23" s="171"/>
      <c r="U23" s="171"/>
      <c r="Y23" s="88"/>
      <c r="Z23" s="88"/>
      <c r="AA23" s="88"/>
      <c r="AB23" s="90"/>
      <c r="AC23" s="90"/>
      <c r="AD23" s="90"/>
      <c r="AE23" s="90"/>
      <c r="AF23" s="88"/>
      <c r="AG23" s="185"/>
      <c r="AH23" s="90"/>
      <c r="AI23" s="88"/>
      <c r="AJ23" s="90"/>
      <c r="AK23" s="90"/>
      <c r="AL23" s="90"/>
      <c r="AM23" s="90"/>
      <c r="AN23" s="90"/>
      <c r="AO23" s="1139"/>
      <c r="AP23" s="150"/>
      <c r="AQ23" s="150"/>
      <c r="AR23" s="90"/>
      <c r="AS23" s="90"/>
      <c r="AT23" s="90"/>
      <c r="AU23" s="89"/>
      <c r="AV23" s="88"/>
      <c r="AW23" s="90"/>
      <c r="AX23" s="90"/>
      <c r="AY23" s="90"/>
      <c r="AZ23" s="90"/>
      <c r="BA23" s="90"/>
      <c r="BB23" s="90"/>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2"/>
    </row>
    <row r="24" spans="1:86" ht="24" customHeight="1" x14ac:dyDescent="0.25">
      <c r="A24" s="404"/>
      <c r="B24" s="37"/>
      <c r="C24" s="57" t="s">
        <v>222</v>
      </c>
      <c r="D24" s="111"/>
      <c r="G24" s="402"/>
      <c r="H24" s="402"/>
      <c r="I24" s="171"/>
      <c r="J24" s="175"/>
      <c r="K24" s="303" t="s">
        <v>438</v>
      </c>
      <c r="L24" s="171"/>
      <c r="N24" s="171"/>
      <c r="O24" s="293" t="s">
        <v>403</v>
      </c>
      <c r="P24" s="1"/>
      <c r="Q24" s="1"/>
      <c r="R24" s="1"/>
      <c r="S24" s="290"/>
      <c r="T24" s="171"/>
      <c r="U24" s="171"/>
      <c r="Y24" s="88"/>
      <c r="Z24" s="88"/>
      <c r="AA24" s="88"/>
      <c r="AB24" s="90"/>
      <c r="AC24" s="90"/>
      <c r="AD24" s="90"/>
      <c r="AE24" s="90"/>
      <c r="AF24" s="88"/>
      <c r="AG24" s="185"/>
      <c r="AH24" s="90"/>
      <c r="AI24" s="88"/>
      <c r="AJ24" s="90"/>
      <c r="AK24" s="90"/>
      <c r="AL24" s="90"/>
      <c r="AM24" s="90"/>
      <c r="AN24" s="90"/>
      <c r="AO24" s="1139"/>
      <c r="AP24" s="150"/>
      <c r="AQ24" s="150"/>
      <c r="AR24" s="90"/>
      <c r="AS24" s="90"/>
      <c r="AT24" s="90"/>
      <c r="AU24" s="89"/>
      <c r="AV24" s="88"/>
      <c r="AW24" s="90"/>
      <c r="AX24" s="90"/>
      <c r="AY24" s="90"/>
      <c r="AZ24" s="90"/>
      <c r="BA24" s="90"/>
      <c r="BB24" s="90"/>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2"/>
    </row>
    <row r="25" spans="1:86" ht="19.5" customHeight="1" x14ac:dyDescent="0.25">
      <c r="A25" s="404"/>
      <c r="B25" s="56" t="s">
        <v>277</v>
      </c>
      <c r="C25" s="113" t="s">
        <v>276</v>
      </c>
      <c r="D25" s="182"/>
      <c r="G25" s="402"/>
      <c r="H25" s="402"/>
      <c r="I25" s="171"/>
      <c r="J25" s="175"/>
      <c r="K25" s="303" t="s">
        <v>439</v>
      </c>
      <c r="L25" s="171"/>
      <c r="N25" s="171"/>
      <c r="O25" s="410" t="s">
        <v>2</v>
      </c>
      <c r="P25" s="1"/>
      <c r="Q25" s="1"/>
      <c r="R25" s="1"/>
      <c r="S25" s="290"/>
      <c r="T25" s="171"/>
      <c r="U25" s="171"/>
      <c r="Y25" s="88"/>
      <c r="Z25" s="88"/>
      <c r="AA25" s="88"/>
      <c r="AB25" s="90"/>
      <c r="AC25" s="90"/>
      <c r="AD25" s="90"/>
      <c r="AE25" s="90"/>
      <c r="AF25" s="88"/>
      <c r="AG25" s="185"/>
      <c r="AH25" s="90"/>
      <c r="AI25" s="88"/>
      <c r="AJ25" s="90"/>
      <c r="AK25" s="90"/>
      <c r="AL25" s="90"/>
      <c r="AM25" s="90"/>
      <c r="AN25" s="90"/>
      <c r="AO25" s="1139"/>
      <c r="AP25" s="150"/>
      <c r="AQ25" s="150"/>
      <c r="AR25" s="90"/>
      <c r="AS25" s="90"/>
      <c r="AT25" s="90"/>
      <c r="AU25" s="89"/>
      <c r="AV25" s="88"/>
      <c r="AW25" s="90"/>
      <c r="AX25" s="90"/>
      <c r="AY25" s="90"/>
      <c r="AZ25" s="90"/>
      <c r="BA25" s="90"/>
      <c r="BB25" s="90"/>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2"/>
    </row>
    <row r="26" spans="1:86" ht="18.75" x14ac:dyDescent="0.25">
      <c r="A26" s="404"/>
      <c r="B26" s="56" t="s">
        <v>219</v>
      </c>
      <c r="C26" s="112" t="s">
        <v>272</v>
      </c>
      <c r="D26" s="119"/>
      <c r="G26" s="402"/>
      <c r="H26" s="402"/>
      <c r="I26" s="171"/>
      <c r="J26" s="175"/>
      <c r="K26" s="303" t="s">
        <v>440</v>
      </c>
      <c r="L26" s="171"/>
      <c r="N26" s="171"/>
      <c r="O26" s="410" t="s">
        <v>407</v>
      </c>
      <c r="P26" s="1"/>
      <c r="Q26" s="1"/>
      <c r="R26" s="1"/>
      <c r="S26" s="290"/>
      <c r="T26" s="171"/>
      <c r="U26" s="171"/>
      <c r="Y26" s="88"/>
      <c r="Z26" s="88"/>
      <c r="AA26" s="88"/>
      <c r="AB26" s="90"/>
      <c r="AC26" s="90"/>
      <c r="AD26" s="90"/>
      <c r="AE26" s="90"/>
      <c r="AF26" s="88"/>
      <c r="AG26" s="185"/>
      <c r="AH26" s="90"/>
      <c r="AI26" s="88"/>
      <c r="AJ26" s="90"/>
      <c r="AK26" s="90"/>
      <c r="AL26" s="90"/>
      <c r="AM26" s="90"/>
      <c r="AN26" s="90"/>
      <c r="AO26" s="1139"/>
      <c r="AP26" s="150"/>
      <c r="AQ26" s="150"/>
      <c r="AR26" s="90"/>
      <c r="AS26" s="90"/>
      <c r="AT26" s="90"/>
      <c r="AU26" s="89"/>
      <c r="AV26" s="88"/>
      <c r="AW26" s="90"/>
      <c r="AX26" s="90"/>
      <c r="AY26" s="90"/>
      <c r="AZ26" s="90"/>
      <c r="BA26" s="90"/>
      <c r="BB26" s="90"/>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2"/>
    </row>
    <row r="27" spans="1:86" ht="18.75" x14ac:dyDescent="0.3">
      <c r="A27" s="404"/>
      <c r="B27" s="1608" t="s">
        <v>1787</v>
      </c>
      <c r="C27" s="1609"/>
      <c r="D27" s="1610"/>
      <c r="G27" s="402"/>
      <c r="H27" s="402"/>
      <c r="I27" s="171"/>
      <c r="J27" s="175"/>
      <c r="K27" s="303" t="s">
        <v>441</v>
      </c>
      <c r="L27" s="171"/>
      <c r="N27" s="171"/>
      <c r="O27" s="410" t="s">
        <v>404</v>
      </c>
      <c r="P27" s="1"/>
      <c r="Q27" s="1"/>
      <c r="R27" s="1"/>
      <c r="S27" s="290"/>
      <c r="T27" s="171"/>
      <c r="U27" s="171"/>
      <c r="Y27" s="88"/>
      <c r="Z27" s="88"/>
      <c r="AA27" s="88"/>
      <c r="AB27" s="90"/>
      <c r="AC27" s="90"/>
      <c r="AD27" s="90"/>
      <c r="AE27" s="90"/>
      <c r="AF27" s="88"/>
      <c r="AG27" s="185"/>
      <c r="AH27" s="90"/>
      <c r="AI27" s="88"/>
      <c r="AJ27" s="90"/>
      <c r="AK27" s="90"/>
      <c r="AL27" s="90"/>
      <c r="AM27" s="90"/>
      <c r="AN27" s="90"/>
      <c r="AO27" s="1139"/>
      <c r="AP27" s="150"/>
      <c r="AQ27" s="150"/>
      <c r="AR27" s="90"/>
      <c r="AS27" s="90"/>
      <c r="AT27" s="90"/>
      <c r="AU27" s="89"/>
      <c r="AV27" s="88"/>
      <c r="AW27" s="90"/>
      <c r="AX27" s="90"/>
      <c r="AY27" s="90"/>
      <c r="AZ27" s="90"/>
      <c r="BA27" s="90"/>
      <c r="BB27" s="90"/>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2"/>
    </row>
    <row r="28" spans="1:86" ht="19.5" thickBot="1" x14ac:dyDescent="0.35">
      <c r="A28" s="404"/>
      <c r="B28" s="1611"/>
      <c r="C28" s="1612"/>
      <c r="D28" s="1613"/>
      <c r="G28" s="402"/>
      <c r="H28" s="402"/>
      <c r="I28" s="171"/>
      <c r="J28" s="175"/>
      <c r="K28" s="789" t="s">
        <v>1258</v>
      </c>
      <c r="L28" s="171"/>
      <c r="N28" s="171"/>
      <c r="O28" s="410" t="s">
        <v>405</v>
      </c>
      <c r="P28" s="1"/>
      <c r="R28" s="1"/>
      <c r="S28" s="290"/>
      <c r="T28" s="171"/>
      <c r="U28" s="171"/>
      <c r="Y28" s="88"/>
      <c r="Z28" s="88"/>
      <c r="AA28" s="88"/>
      <c r="AB28" s="90"/>
      <c r="AC28" s="90"/>
      <c r="AD28" s="90"/>
      <c r="AE28" s="90"/>
      <c r="AF28" s="88"/>
      <c r="AG28" s="185"/>
      <c r="AH28" s="90"/>
      <c r="AI28" s="88"/>
      <c r="AJ28" s="90"/>
      <c r="AK28" s="90"/>
      <c r="AL28" s="90"/>
      <c r="AM28" s="90"/>
      <c r="AN28" s="90"/>
      <c r="AO28" s="1139"/>
      <c r="AP28" s="150"/>
      <c r="AQ28" s="150"/>
      <c r="AR28" s="90"/>
      <c r="AS28" s="90"/>
      <c r="AT28" s="90"/>
      <c r="AU28" s="89"/>
      <c r="AV28" s="88"/>
      <c r="AW28" s="90"/>
      <c r="AX28" s="90"/>
      <c r="AY28" s="90"/>
      <c r="AZ28" s="90"/>
      <c r="BA28" s="90"/>
      <c r="BB28" s="90"/>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2"/>
    </row>
    <row r="29" spans="1:86" ht="18.75" x14ac:dyDescent="0.3">
      <c r="A29" s="404"/>
      <c r="B29" s="1607" t="s">
        <v>273</v>
      </c>
      <c r="C29" s="1547"/>
      <c r="D29" s="1548"/>
      <c r="G29" s="402"/>
      <c r="H29" s="402"/>
      <c r="I29" s="171"/>
      <c r="J29" s="175"/>
      <c r="K29" s="303" t="s">
        <v>1684</v>
      </c>
      <c r="L29" s="171"/>
      <c r="N29" s="171"/>
      <c r="O29" s="410" t="s">
        <v>739</v>
      </c>
      <c r="P29" s="1"/>
      <c r="R29" s="1"/>
      <c r="S29" s="290"/>
      <c r="T29" s="171"/>
      <c r="U29" s="171"/>
      <c r="Y29" s="88"/>
      <c r="Z29" s="88"/>
      <c r="AA29" s="88"/>
      <c r="AB29" s="90"/>
      <c r="AC29" s="90"/>
      <c r="AD29" s="90"/>
      <c r="AE29" s="90"/>
      <c r="AF29" s="88"/>
      <c r="AG29" s="185"/>
      <c r="AH29" s="90"/>
      <c r="AI29" s="88"/>
      <c r="AJ29" s="90"/>
      <c r="AK29" s="90"/>
      <c r="AL29" s="90"/>
      <c r="AM29" s="90"/>
      <c r="AN29" s="90"/>
      <c r="AO29" s="1139"/>
      <c r="AP29" s="150"/>
      <c r="AQ29" s="150"/>
      <c r="AR29" s="90"/>
      <c r="AS29" s="90"/>
      <c r="AT29" s="90"/>
      <c r="AU29" s="89"/>
      <c r="AV29" s="88"/>
      <c r="AW29" s="90"/>
      <c r="AX29" s="90"/>
      <c r="AY29" s="90"/>
      <c r="AZ29" s="90"/>
      <c r="BA29" s="90"/>
      <c r="BB29" s="90"/>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2"/>
    </row>
    <row r="30" spans="1:86" ht="19.5" customHeight="1" x14ac:dyDescent="0.25">
      <c r="A30" s="404"/>
      <c r="B30" s="219" t="s">
        <v>376</v>
      </c>
      <c r="C30" s="220" t="s">
        <v>274</v>
      </c>
      <c r="D30" s="221"/>
      <c r="G30" s="402"/>
      <c r="H30" s="402"/>
      <c r="I30" s="171"/>
      <c r="J30" s="175"/>
      <c r="K30" s="303" t="s">
        <v>1685</v>
      </c>
      <c r="L30" s="171"/>
      <c r="N30" s="171"/>
      <c r="O30" s="410" t="s">
        <v>406</v>
      </c>
      <c r="P30" s="1"/>
      <c r="Q30" s="294" t="s">
        <v>301</v>
      </c>
      <c r="R30" s="1"/>
      <c r="S30" s="290"/>
      <c r="T30" s="171"/>
      <c r="U30" s="171"/>
      <c r="Y30" s="88"/>
      <c r="Z30" s="88"/>
      <c r="AA30" s="88"/>
      <c r="AB30" s="90"/>
      <c r="AC30" s="90"/>
      <c r="AD30" s="90"/>
      <c r="AE30" s="90"/>
      <c r="AF30" s="88"/>
      <c r="AG30" s="185"/>
      <c r="AH30" s="90"/>
      <c r="AI30" s="88"/>
      <c r="AJ30" s="90"/>
      <c r="AK30" s="90"/>
      <c r="AL30" s="90"/>
      <c r="AM30" s="90"/>
      <c r="AN30" s="90"/>
      <c r="AO30" s="1139"/>
      <c r="AP30" s="150"/>
      <c r="AQ30" s="150"/>
      <c r="AR30" s="90"/>
      <c r="AS30" s="90"/>
      <c r="AT30" s="90"/>
      <c r="AU30" s="89"/>
      <c r="AV30" s="88"/>
      <c r="AW30" s="90"/>
      <c r="AX30" s="90"/>
      <c r="AY30" s="90"/>
      <c r="AZ30" s="90"/>
      <c r="BA30" s="90"/>
      <c r="BB30" s="90"/>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2"/>
    </row>
    <row r="31" spans="1:86" ht="19.5" customHeight="1" x14ac:dyDescent="0.25">
      <c r="A31" s="404"/>
      <c r="B31" s="56" t="s">
        <v>377</v>
      </c>
      <c r="C31" s="127" t="s">
        <v>280</v>
      </c>
      <c r="D31" s="52"/>
      <c r="G31" s="402"/>
      <c r="H31" s="402"/>
      <c r="I31" s="171"/>
      <c r="J31" s="175"/>
      <c r="K31" s="303" t="s">
        <v>1686</v>
      </c>
      <c r="L31" s="171"/>
      <c r="N31" s="171"/>
      <c r="O31" s="292" t="s">
        <v>300</v>
      </c>
      <c r="P31" s="1"/>
      <c r="Q31" s="413" t="s">
        <v>2957</v>
      </c>
      <c r="R31" s="1"/>
      <c r="S31" s="290"/>
      <c r="T31" s="171"/>
      <c r="U31" s="171"/>
      <c r="Y31" s="88"/>
      <c r="Z31" s="88"/>
      <c r="AA31" s="88"/>
      <c r="AB31" s="90"/>
      <c r="AC31" s="90"/>
      <c r="AD31" s="90"/>
      <c r="AE31" s="90"/>
      <c r="AF31" s="88"/>
      <c r="AG31" s="185"/>
      <c r="AH31" s="90"/>
      <c r="AI31" s="88"/>
      <c r="AJ31" s="90"/>
      <c r="AK31" s="90"/>
      <c r="AL31" s="90"/>
      <c r="AM31" s="90"/>
      <c r="AN31" s="90"/>
      <c r="AO31" s="1139"/>
      <c r="AP31" s="150"/>
      <c r="AQ31" s="150"/>
      <c r="AR31" s="90"/>
      <c r="AS31" s="90"/>
      <c r="AT31" s="90"/>
      <c r="AU31" s="89"/>
      <c r="AV31" s="88"/>
      <c r="AW31" s="90"/>
      <c r="AX31" s="90"/>
      <c r="AY31" s="90"/>
      <c r="AZ31" s="90"/>
      <c r="BA31" s="90"/>
      <c r="BB31" s="90"/>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2"/>
    </row>
    <row r="32" spans="1:86" ht="18.75" customHeight="1" thickBot="1" x14ac:dyDescent="0.35">
      <c r="A32" s="404"/>
      <c r="B32" s="115" t="s">
        <v>278</v>
      </c>
      <c r="C32" s="352" t="s">
        <v>651</v>
      </c>
      <c r="D32" s="65"/>
      <c r="G32" s="402"/>
      <c r="H32" s="402"/>
      <c r="I32" s="171"/>
      <c r="J32" s="175"/>
      <c r="K32" s="303" t="s">
        <v>1687</v>
      </c>
      <c r="L32" s="171"/>
      <c r="N32" s="171"/>
      <c r="O32" s="410" t="s">
        <v>2957</v>
      </c>
      <c r="P32" s="1"/>
      <c r="Q32" s="413" t="s">
        <v>1655</v>
      </c>
      <c r="R32" s="212"/>
      <c r="S32" s="290"/>
      <c r="T32" s="171"/>
      <c r="U32" s="171"/>
      <c r="Y32" s="88"/>
      <c r="Z32" s="88"/>
      <c r="AA32" s="88"/>
      <c r="AB32" s="90"/>
      <c r="AC32" s="90"/>
      <c r="AD32" s="90"/>
      <c r="AE32" s="90"/>
      <c r="AF32" s="88"/>
      <c r="AG32" s="185"/>
      <c r="AH32" s="90"/>
      <c r="AI32" s="88"/>
      <c r="AJ32" s="90"/>
      <c r="AK32" s="90"/>
      <c r="AL32" s="90"/>
      <c r="AM32" s="90"/>
      <c r="AN32" s="90"/>
      <c r="AO32" s="1139"/>
      <c r="AP32" s="150"/>
      <c r="AQ32" s="150"/>
      <c r="AR32" s="90"/>
      <c r="AS32" s="90"/>
      <c r="AT32" s="90"/>
      <c r="AU32" s="89"/>
      <c r="AV32" s="88"/>
      <c r="AW32" s="90"/>
      <c r="AX32" s="90"/>
      <c r="AY32" s="90"/>
      <c r="AZ32" s="90"/>
      <c r="BA32" s="90"/>
      <c r="BB32" s="90"/>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2"/>
    </row>
    <row r="33" spans="1:86" ht="18.75" x14ac:dyDescent="0.25">
      <c r="A33" s="404"/>
      <c r="B33" s="1614" t="s">
        <v>1788</v>
      </c>
      <c r="C33" s="1615"/>
      <c r="D33" s="1616"/>
      <c r="G33" s="402"/>
      <c r="H33" s="402"/>
      <c r="I33" s="171"/>
      <c r="J33" s="175"/>
      <c r="K33" s="304" t="s">
        <v>1240</v>
      </c>
      <c r="L33" s="171"/>
      <c r="N33" s="171"/>
      <c r="O33" s="410" t="s">
        <v>1655</v>
      </c>
      <c r="P33" s="1"/>
      <c r="Q33" s="413" t="s">
        <v>1257</v>
      </c>
      <c r="R33" s="1"/>
      <c r="S33" s="290"/>
      <c r="T33" s="171"/>
      <c r="U33" s="171"/>
      <c r="Y33" s="88"/>
      <c r="Z33" s="88"/>
      <c r="AA33" s="88"/>
      <c r="AB33" s="90"/>
      <c r="AC33" s="90"/>
      <c r="AD33" s="90"/>
      <c r="AE33" s="90"/>
      <c r="AF33" s="88"/>
      <c r="AG33" s="185"/>
      <c r="AH33" s="90"/>
      <c r="AI33" s="88"/>
      <c r="AJ33" s="90"/>
      <c r="AK33" s="90"/>
      <c r="AL33" s="90"/>
      <c r="AM33" s="90"/>
      <c r="AN33" s="90"/>
      <c r="AO33" s="1139"/>
      <c r="AP33" s="150"/>
      <c r="AQ33" s="150"/>
      <c r="AR33" s="90"/>
      <c r="AS33" s="90"/>
      <c r="AT33" s="90"/>
      <c r="AU33" s="89"/>
      <c r="AV33" s="88"/>
      <c r="AW33" s="90"/>
      <c r="AX33" s="90"/>
      <c r="AY33" s="90"/>
      <c r="AZ33" s="90"/>
      <c r="BA33" s="90"/>
      <c r="BB33" s="90"/>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2"/>
    </row>
    <row r="34" spans="1:86" ht="16.5" customHeight="1" thickBot="1" x14ac:dyDescent="0.3">
      <c r="A34" s="404"/>
      <c r="B34" s="1113" t="s">
        <v>1789</v>
      </c>
      <c r="C34" s="206" t="s">
        <v>1790</v>
      </c>
      <c r="D34" s="205"/>
      <c r="G34" s="402"/>
      <c r="H34" s="402"/>
      <c r="I34" s="171"/>
      <c r="J34" s="175"/>
      <c r="K34" s="304" t="s">
        <v>446</v>
      </c>
      <c r="L34" s="171"/>
      <c r="N34" s="171"/>
      <c r="O34" s="410" t="s">
        <v>1257</v>
      </c>
      <c r="P34" s="1"/>
      <c r="Q34" s="413" t="s">
        <v>295</v>
      </c>
      <c r="R34" s="1"/>
      <c r="S34" s="290"/>
      <c r="T34" s="171"/>
      <c r="U34" s="171"/>
      <c r="Y34" s="88"/>
      <c r="Z34" s="88"/>
      <c r="AA34" s="88"/>
      <c r="AB34" s="90"/>
      <c r="AC34" s="90"/>
      <c r="AD34" s="90"/>
      <c r="AE34" s="90"/>
      <c r="AF34" s="88"/>
      <c r="AG34" s="185"/>
      <c r="AH34" s="90"/>
      <c r="AI34" s="88"/>
      <c r="AJ34" s="90"/>
      <c r="AK34" s="90"/>
      <c r="AL34" s="90"/>
      <c r="AM34" s="90"/>
      <c r="AN34" s="90"/>
      <c r="AO34" s="1139"/>
      <c r="AP34" s="150"/>
      <c r="AQ34" s="150"/>
      <c r="AR34" s="90"/>
      <c r="AS34" s="90"/>
      <c r="AT34" s="90"/>
      <c r="AU34" s="89"/>
      <c r="AV34" s="88"/>
      <c r="AW34" s="90"/>
      <c r="AX34" s="90"/>
      <c r="AY34" s="90"/>
      <c r="AZ34" s="90"/>
      <c r="BA34" s="90"/>
      <c r="BB34" s="90"/>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2"/>
    </row>
    <row r="35" spans="1:86" ht="15.75" x14ac:dyDescent="0.25">
      <c r="A35" s="404"/>
      <c r="B35" s="1617" t="s">
        <v>1791</v>
      </c>
      <c r="C35" s="1618"/>
      <c r="D35" s="1619"/>
      <c r="G35" s="402"/>
      <c r="H35" s="402"/>
      <c r="I35" s="171"/>
      <c r="J35" s="175"/>
      <c r="K35" s="304" t="s">
        <v>1688</v>
      </c>
      <c r="L35" s="171"/>
      <c r="N35" s="171"/>
      <c r="O35" s="410" t="s">
        <v>295</v>
      </c>
      <c r="Q35" s="413" t="s">
        <v>2950</v>
      </c>
      <c r="S35" s="290"/>
      <c r="T35" s="171"/>
      <c r="U35" s="171"/>
      <c r="Y35" s="88"/>
      <c r="Z35" s="88"/>
      <c r="AA35" s="88"/>
      <c r="AB35" s="90"/>
      <c r="AC35" s="90"/>
      <c r="AD35" s="90"/>
      <c r="AE35" s="90"/>
      <c r="AF35" s="88"/>
      <c r="AG35" s="185"/>
      <c r="AH35" s="90"/>
      <c r="AI35" s="88"/>
      <c r="AJ35" s="90"/>
      <c r="AK35" s="90"/>
      <c r="AL35" s="90"/>
      <c r="AM35" s="90"/>
      <c r="AN35" s="90"/>
      <c r="AO35" s="1139"/>
      <c r="AP35" s="150"/>
      <c r="AQ35" s="150"/>
      <c r="AR35" s="90"/>
      <c r="AS35" s="90"/>
      <c r="AT35" s="90"/>
      <c r="AU35" s="89"/>
      <c r="AV35" s="88"/>
      <c r="AW35" s="90"/>
      <c r="AX35" s="90"/>
      <c r="AY35" s="90"/>
      <c r="AZ35" s="90"/>
      <c r="BA35" s="90"/>
      <c r="BB35" s="90"/>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2"/>
    </row>
    <row r="36" spans="1:86" ht="15.75" x14ac:dyDescent="0.25">
      <c r="A36" s="404"/>
      <c r="B36" s="1620"/>
      <c r="C36" s="1621"/>
      <c r="D36" s="1622"/>
      <c r="G36" s="402"/>
      <c r="H36" s="402"/>
      <c r="I36" s="171"/>
      <c r="J36" s="175"/>
      <c r="K36" s="303" t="s">
        <v>443</v>
      </c>
      <c r="L36" s="171"/>
      <c r="N36" s="171"/>
      <c r="O36" s="410" t="s">
        <v>2950</v>
      </c>
      <c r="Q36" s="413" t="s">
        <v>2956</v>
      </c>
      <c r="S36" s="290"/>
      <c r="T36" s="171"/>
      <c r="U36" s="171"/>
      <c r="Y36" s="88"/>
      <c r="Z36" s="88"/>
      <c r="AA36" s="88"/>
      <c r="AB36" s="90"/>
      <c r="AC36" s="90"/>
      <c r="AD36" s="90"/>
      <c r="AE36" s="90"/>
      <c r="AF36" s="88"/>
      <c r="AG36" s="185"/>
      <c r="AH36" s="90"/>
      <c r="AI36" s="88"/>
      <c r="AJ36" s="90"/>
      <c r="AK36" s="90"/>
      <c r="AL36" s="90"/>
      <c r="AM36" s="90"/>
      <c r="AN36" s="90"/>
      <c r="AO36" s="1139"/>
      <c r="AP36" s="150"/>
      <c r="AQ36" s="150"/>
      <c r="AR36" s="90"/>
      <c r="AS36" s="90"/>
      <c r="AT36" s="90"/>
      <c r="AU36" s="89"/>
      <c r="AV36" s="88"/>
      <c r="AW36" s="90"/>
      <c r="AX36" s="90"/>
      <c r="AY36" s="90"/>
      <c r="AZ36" s="90"/>
      <c r="BA36" s="90"/>
      <c r="BB36" s="90"/>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2"/>
    </row>
    <row r="37" spans="1:86" ht="16.5" thickBot="1" x14ac:dyDescent="0.3">
      <c r="A37" s="404"/>
      <c r="B37" s="1599"/>
      <c r="C37" s="1600"/>
      <c r="D37" s="1601"/>
      <c r="G37" s="402"/>
      <c r="H37" s="402"/>
      <c r="I37" s="171"/>
      <c r="J37" s="175"/>
      <c r="K37" s="304" t="s">
        <v>444</v>
      </c>
      <c r="L37" s="171"/>
      <c r="N37" s="171"/>
      <c r="O37" s="410" t="s">
        <v>2951</v>
      </c>
      <c r="Q37" s="413" t="s">
        <v>2952</v>
      </c>
      <c r="S37" s="290"/>
      <c r="T37" s="171"/>
      <c r="U37" s="171"/>
      <c r="Y37" s="88"/>
      <c r="Z37" s="88"/>
      <c r="AA37" s="88"/>
      <c r="AB37" s="90"/>
      <c r="AC37" s="90"/>
      <c r="AD37" s="90"/>
      <c r="AE37" s="90"/>
      <c r="AF37" s="88"/>
      <c r="AG37" s="185"/>
      <c r="AH37" s="90"/>
      <c r="AI37" s="88"/>
      <c r="AJ37" s="90"/>
      <c r="AK37" s="90"/>
      <c r="AL37" s="90"/>
      <c r="AM37" s="90"/>
      <c r="AN37" s="90"/>
      <c r="AO37" s="1139"/>
      <c r="AP37" s="150"/>
      <c r="AQ37" s="150"/>
      <c r="AR37" s="90"/>
      <c r="AS37" s="90"/>
      <c r="AT37" s="90"/>
      <c r="AU37" s="89"/>
      <c r="AV37" s="88"/>
      <c r="AW37" s="90"/>
      <c r="AX37" s="90"/>
      <c r="AY37" s="90"/>
      <c r="AZ37" s="90"/>
      <c r="BA37" s="90"/>
      <c r="BB37" s="90"/>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2"/>
    </row>
    <row r="38" spans="1:86" ht="21.75" thickBot="1" x14ac:dyDescent="0.4">
      <c r="A38" s="404"/>
      <c r="B38" s="59" t="s">
        <v>456</v>
      </c>
      <c r="C38" s="60" t="s">
        <v>1792</v>
      </c>
      <c r="D38" s="128"/>
      <c r="E38" s="931" t="s">
        <v>1644</v>
      </c>
      <c r="G38" s="402"/>
      <c r="H38" s="402"/>
      <c r="I38" s="171"/>
      <c r="J38" s="175"/>
      <c r="K38" s="303" t="s">
        <v>442</v>
      </c>
      <c r="L38" s="171"/>
      <c r="N38" s="171"/>
      <c r="O38" s="410" t="s">
        <v>2952</v>
      </c>
      <c r="Q38" s="413" t="s">
        <v>302</v>
      </c>
      <c r="S38" s="290"/>
      <c r="T38" s="171"/>
      <c r="U38" s="171"/>
      <c r="Y38" s="88"/>
      <c r="Z38" s="88"/>
      <c r="AA38" s="88"/>
      <c r="AB38" s="90"/>
      <c r="AC38" s="90"/>
      <c r="AD38" s="90"/>
      <c r="AE38" s="90"/>
      <c r="AF38" s="88"/>
      <c r="AG38" s="185"/>
      <c r="AH38" s="90"/>
      <c r="AI38" s="88"/>
      <c r="AJ38" s="90"/>
      <c r="AK38" s="90"/>
      <c r="AL38" s="90"/>
      <c r="AM38" s="90"/>
      <c r="AN38" s="90"/>
      <c r="AO38" s="1139"/>
      <c r="AP38" s="150"/>
      <c r="AQ38" s="150"/>
      <c r="AR38" s="90"/>
      <c r="AS38" s="90"/>
      <c r="AT38" s="90"/>
      <c r="AU38" s="89"/>
      <c r="AV38" s="88"/>
      <c r="AW38" s="90"/>
      <c r="AX38" s="90"/>
      <c r="AY38" s="90"/>
      <c r="AZ38" s="90"/>
      <c r="BA38" s="90"/>
      <c r="BB38" s="90"/>
      <c r="BC38" s="255"/>
      <c r="BD38" s="255"/>
      <c r="BE38" s="255"/>
      <c r="BF38" s="255"/>
      <c r="BG38" s="255"/>
      <c r="BH38" s="255"/>
      <c r="BI38" s="255"/>
      <c r="BJ38" s="255"/>
      <c r="BK38" s="255"/>
      <c r="BL38" s="255"/>
      <c r="BM38" s="255"/>
      <c r="BN38" s="255"/>
      <c r="BO38" s="255"/>
      <c r="BP38" s="255"/>
      <c r="BQ38" s="255"/>
      <c r="BR38" s="255"/>
      <c r="BS38" s="255"/>
      <c r="BT38" s="255"/>
      <c r="BU38" s="255"/>
      <c r="BV38" s="255"/>
      <c r="BW38" s="255"/>
      <c r="BX38" s="255"/>
      <c r="BY38" s="255"/>
      <c r="BZ38" s="255"/>
      <c r="CA38" s="255"/>
      <c r="CB38" s="255"/>
      <c r="CC38" s="255"/>
      <c r="CD38" s="255"/>
      <c r="CE38" s="255"/>
      <c r="CF38" s="255"/>
      <c r="CG38" s="255"/>
      <c r="CH38" s="252"/>
    </row>
    <row r="39" spans="1:86" ht="21" x14ac:dyDescent="0.25">
      <c r="A39" s="404"/>
      <c r="B39" s="1623" t="s">
        <v>329</v>
      </c>
      <c r="C39" s="1615"/>
      <c r="D39" s="1616"/>
      <c r="G39" s="402"/>
      <c r="H39" s="402"/>
      <c r="I39" s="171"/>
      <c r="J39" s="175"/>
      <c r="K39" s="304" t="s">
        <v>445</v>
      </c>
      <c r="L39" s="171"/>
      <c r="N39" s="171"/>
      <c r="O39" s="410" t="s">
        <v>302</v>
      </c>
      <c r="Q39" s="413" t="s">
        <v>296</v>
      </c>
      <c r="S39" s="290"/>
      <c r="T39" s="171"/>
      <c r="U39" s="171"/>
      <c r="Y39" s="88"/>
      <c r="Z39" s="88"/>
      <c r="AA39" s="88"/>
      <c r="AB39" s="90"/>
      <c r="AC39" s="90"/>
      <c r="AD39" s="90"/>
      <c r="AE39" s="90"/>
      <c r="AF39" s="88"/>
      <c r="AG39" s="185"/>
      <c r="AH39" s="90"/>
      <c r="AI39" s="88"/>
      <c r="AJ39" s="90"/>
      <c r="AK39" s="90"/>
      <c r="AL39" s="90"/>
      <c r="AM39" s="90"/>
      <c r="AN39" s="90"/>
      <c r="AO39" s="1139"/>
      <c r="AP39" s="150"/>
      <c r="AQ39" s="150"/>
      <c r="AR39" s="90"/>
      <c r="AS39" s="90"/>
      <c r="AT39" s="90"/>
      <c r="AU39" s="89"/>
      <c r="AV39" s="88"/>
      <c r="AW39" s="90"/>
      <c r="AX39" s="90"/>
      <c r="AY39" s="90"/>
      <c r="AZ39" s="90"/>
      <c r="BA39" s="90"/>
      <c r="BB39" s="90"/>
      <c r="BC39" s="255"/>
      <c r="BD39" s="255"/>
      <c r="BE39" s="255"/>
      <c r="BF39" s="255"/>
      <c r="BG39" s="255"/>
      <c r="BH39" s="255"/>
      <c r="BI39" s="255"/>
      <c r="BJ39" s="255"/>
      <c r="BK39" s="255"/>
      <c r="BL39" s="255"/>
      <c r="BM39" s="255"/>
      <c r="BN39" s="255"/>
      <c r="BO39" s="255"/>
      <c r="BP39" s="255"/>
      <c r="BQ39" s="255"/>
      <c r="BR39" s="255"/>
      <c r="BS39" s="255"/>
      <c r="BT39" s="255"/>
      <c r="BU39" s="255"/>
      <c r="BV39" s="255"/>
      <c r="BW39" s="255"/>
      <c r="BX39" s="255"/>
      <c r="BY39" s="255"/>
      <c r="BZ39" s="255"/>
      <c r="CA39" s="255"/>
      <c r="CB39" s="255"/>
      <c r="CC39" s="255"/>
      <c r="CD39" s="255"/>
      <c r="CE39" s="255"/>
      <c r="CF39" s="255"/>
      <c r="CG39" s="255"/>
      <c r="CH39" s="252"/>
    </row>
    <row r="40" spans="1:86" ht="19.5" thickBot="1" x14ac:dyDescent="0.3">
      <c r="A40" s="404"/>
      <c r="B40" s="61" t="s">
        <v>223</v>
      </c>
      <c r="C40" s="62"/>
      <c r="D40" s="204"/>
      <c r="G40" s="402"/>
      <c r="H40" s="402"/>
      <c r="I40" s="171"/>
      <c r="J40" s="171"/>
      <c r="K40" s="303" t="s">
        <v>21</v>
      </c>
      <c r="L40" s="171"/>
      <c r="N40" s="171"/>
      <c r="O40" s="410" t="s">
        <v>296</v>
      </c>
      <c r="Q40" s="413" t="s">
        <v>1102</v>
      </c>
      <c r="S40" s="290"/>
      <c r="T40" s="171"/>
      <c r="U40" s="171"/>
      <c r="Y40" s="88"/>
      <c r="Z40" s="88"/>
      <c r="AA40" s="88"/>
      <c r="AB40" s="90"/>
      <c r="AC40" s="90"/>
      <c r="AD40" s="90"/>
      <c r="AE40" s="90"/>
      <c r="AF40" s="88"/>
      <c r="AG40" s="185"/>
      <c r="AH40" s="90"/>
      <c r="AI40" s="88"/>
      <c r="AJ40" s="90"/>
      <c r="AK40" s="90"/>
      <c r="AL40" s="90"/>
      <c r="AM40" s="90"/>
      <c r="AN40" s="90"/>
      <c r="AO40" s="1139"/>
      <c r="AP40" s="150"/>
      <c r="AQ40" s="150"/>
      <c r="AR40" s="90"/>
      <c r="AS40" s="90"/>
      <c r="AT40" s="90"/>
      <c r="AU40" s="89"/>
      <c r="AV40" s="88"/>
      <c r="AW40" s="90"/>
      <c r="AX40" s="90"/>
      <c r="AY40" s="90"/>
      <c r="AZ40" s="90"/>
      <c r="BA40" s="90"/>
      <c r="BB40" s="90"/>
      <c r="BC40" s="255"/>
      <c r="BD40" s="255"/>
      <c r="BE40" s="255"/>
      <c r="BF40" s="255"/>
      <c r="BG40" s="255"/>
      <c r="BH40" s="255"/>
      <c r="BI40" s="255"/>
      <c r="BJ40" s="255"/>
      <c r="BK40" s="255"/>
      <c r="BL40" s="255"/>
      <c r="BM40" s="255"/>
      <c r="BN40" s="255"/>
      <c r="BO40" s="255"/>
      <c r="BP40" s="255"/>
      <c r="BQ40" s="255"/>
      <c r="BR40" s="255"/>
      <c r="BS40" s="255"/>
      <c r="BT40" s="255"/>
      <c r="BU40" s="255"/>
      <c r="BV40" s="255"/>
      <c r="BW40" s="255"/>
      <c r="BX40" s="255"/>
      <c r="BY40" s="255"/>
      <c r="BZ40" s="255"/>
      <c r="CA40" s="255"/>
      <c r="CB40" s="255"/>
      <c r="CC40" s="255"/>
      <c r="CD40" s="255"/>
      <c r="CE40" s="255"/>
      <c r="CF40" s="255"/>
      <c r="CG40" s="255"/>
      <c r="CH40" s="252"/>
    </row>
    <row r="41" spans="1:86" ht="19.5" thickBot="1" x14ac:dyDescent="0.35">
      <c r="A41" s="404"/>
      <c r="B41" s="63" t="s">
        <v>227</v>
      </c>
      <c r="C41" s="64" t="s">
        <v>228</v>
      </c>
      <c r="D41" s="151"/>
      <c r="G41" s="402"/>
      <c r="H41" s="402"/>
      <c r="I41" s="171"/>
      <c r="J41" s="171"/>
      <c r="K41" s="305" t="s">
        <v>353</v>
      </c>
      <c r="L41" s="171"/>
      <c r="N41" s="171"/>
      <c r="O41" s="410" t="s">
        <v>1102</v>
      </c>
      <c r="Q41" s="413" t="s">
        <v>1915</v>
      </c>
      <c r="S41" s="290"/>
      <c r="T41" s="171"/>
      <c r="U41" s="171"/>
      <c r="Y41" s="88"/>
      <c r="Z41" s="88"/>
      <c r="AA41" s="88"/>
      <c r="AB41" s="90"/>
      <c r="AC41" s="90"/>
      <c r="AD41" s="90"/>
      <c r="AE41" s="90"/>
      <c r="AF41" s="88"/>
      <c r="AG41" s="185"/>
      <c r="AH41" s="90"/>
      <c r="AI41" s="88"/>
      <c r="AJ41" s="90"/>
      <c r="AK41" s="90"/>
      <c r="AL41" s="90"/>
      <c r="AM41" s="90"/>
      <c r="AN41" s="90"/>
      <c r="AO41" s="1139"/>
      <c r="AP41" s="150"/>
      <c r="AQ41" s="150"/>
      <c r="AR41" s="90"/>
      <c r="AS41" s="90"/>
      <c r="AT41" s="90"/>
      <c r="AU41" s="89"/>
      <c r="AV41" s="88"/>
      <c r="AW41" s="90"/>
      <c r="AX41" s="90"/>
      <c r="AY41" s="90"/>
      <c r="AZ41" s="90"/>
      <c r="BA41" s="90"/>
      <c r="BB41" s="90"/>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2"/>
    </row>
    <row r="42" spans="1:86" ht="18.75" x14ac:dyDescent="0.25">
      <c r="A42" s="404"/>
      <c r="B42" s="56"/>
      <c r="C42" s="57" t="s">
        <v>330</v>
      </c>
      <c r="D42" s="52"/>
      <c r="G42" s="402"/>
      <c r="H42" s="402"/>
      <c r="I42" s="171"/>
      <c r="J42" s="171"/>
      <c r="K42" s="171"/>
      <c r="L42" s="171"/>
      <c r="N42" s="171"/>
      <c r="O42" s="410" t="s">
        <v>1915</v>
      </c>
      <c r="P42" s="1"/>
      <c r="Q42" s="413" t="s">
        <v>2953</v>
      </c>
      <c r="R42" s="1"/>
      <c r="S42" s="290"/>
      <c r="T42" s="171"/>
      <c r="U42" s="171"/>
      <c r="Y42" s="88"/>
      <c r="Z42" s="88"/>
      <c r="AA42" s="88"/>
      <c r="AB42" s="90"/>
      <c r="AC42" s="90"/>
      <c r="AD42" s="90"/>
      <c r="AE42" s="90"/>
      <c r="AF42" s="88"/>
      <c r="AG42" s="185"/>
      <c r="AH42" s="90"/>
      <c r="AI42" s="88"/>
      <c r="AJ42" s="90"/>
      <c r="AK42" s="90"/>
      <c r="AL42" s="90"/>
      <c r="AM42" s="90"/>
      <c r="AN42" s="90"/>
      <c r="AO42" s="1139"/>
      <c r="AP42" s="150"/>
      <c r="AQ42" s="150"/>
      <c r="AR42" s="90"/>
      <c r="AS42" s="90"/>
      <c r="AT42" s="90"/>
      <c r="AU42" s="89"/>
      <c r="AV42" s="88"/>
      <c r="AW42" s="90"/>
      <c r="AX42" s="90"/>
      <c r="AY42" s="90"/>
      <c r="AZ42" s="90"/>
      <c r="BA42" s="90"/>
      <c r="BB42" s="90"/>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2"/>
    </row>
    <row r="43" spans="1:86" ht="19.5" thickBot="1" x14ac:dyDescent="0.3">
      <c r="A43" s="404"/>
      <c r="B43" s="37"/>
      <c r="C43" s="57" t="s">
        <v>222</v>
      </c>
      <c r="D43" s="52"/>
      <c r="G43" s="402"/>
      <c r="H43" s="402"/>
      <c r="I43" s="171"/>
      <c r="J43" s="171"/>
      <c r="K43" s="171" t="s">
        <v>2014</v>
      </c>
      <c r="L43" s="171"/>
      <c r="N43" s="171"/>
      <c r="O43" s="410" t="s">
        <v>2953</v>
      </c>
      <c r="P43" s="1"/>
      <c r="Q43" s="413" t="s">
        <v>1658</v>
      </c>
      <c r="R43" s="1"/>
      <c r="S43" s="290"/>
      <c r="T43" s="171"/>
      <c r="U43" s="171"/>
      <c r="Y43" s="88"/>
      <c r="Z43" s="88"/>
      <c r="AA43" s="88"/>
      <c r="AB43" s="90"/>
      <c r="AC43" s="90"/>
      <c r="AD43" s="90"/>
      <c r="AE43" s="90"/>
      <c r="AF43" s="88"/>
      <c r="AG43" s="185"/>
      <c r="AH43" s="90"/>
      <c r="AI43" s="88"/>
      <c r="AJ43" s="90"/>
      <c r="AK43" s="90"/>
      <c r="AL43" s="90"/>
      <c r="AM43" s="90"/>
      <c r="AN43" s="90"/>
      <c r="AO43" s="1139"/>
      <c r="AP43" s="150"/>
      <c r="AQ43" s="150"/>
      <c r="AR43" s="90"/>
      <c r="AS43" s="90"/>
      <c r="AT43" s="90"/>
      <c r="AU43" s="89"/>
      <c r="AV43" s="88"/>
      <c r="AW43" s="90"/>
      <c r="AX43" s="90"/>
      <c r="AY43" s="90"/>
      <c r="AZ43" s="90"/>
      <c r="BA43" s="90"/>
      <c r="BB43" s="90"/>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2"/>
    </row>
    <row r="44" spans="1:86" ht="16.5" thickBot="1" x14ac:dyDescent="0.3">
      <c r="A44" s="404"/>
      <c r="B44" s="36"/>
      <c r="C44" s="412" t="s">
        <v>736</v>
      </c>
      <c r="D44" s="83"/>
      <c r="E44" s="931" t="s">
        <v>1645</v>
      </c>
      <c r="G44" s="402"/>
      <c r="H44" s="402"/>
      <c r="I44" s="171"/>
      <c r="J44" s="171"/>
      <c r="K44" s="171"/>
      <c r="L44" s="171"/>
      <c r="N44" s="171"/>
      <c r="O44" s="410" t="s">
        <v>1658</v>
      </c>
      <c r="Q44" s="413" t="s">
        <v>297</v>
      </c>
      <c r="S44" s="290"/>
      <c r="T44" s="171"/>
      <c r="U44" s="171"/>
      <c r="Y44" s="88"/>
      <c r="Z44" s="88"/>
      <c r="AA44" s="88"/>
      <c r="AB44" s="90"/>
      <c r="AC44" s="90"/>
      <c r="AD44" s="90"/>
      <c r="AE44" s="90"/>
      <c r="AF44" s="88"/>
      <c r="AG44" s="185"/>
      <c r="AH44" s="90"/>
      <c r="AI44" s="88"/>
      <c r="AJ44" s="90"/>
      <c r="AK44" s="90"/>
      <c r="AL44" s="90"/>
      <c r="AM44" s="90"/>
      <c r="AN44" s="90"/>
      <c r="AO44" s="1139"/>
      <c r="AP44" s="150"/>
      <c r="AQ44" s="150"/>
      <c r="AR44" s="90"/>
      <c r="AS44" s="90"/>
      <c r="AT44" s="90"/>
      <c r="AU44" s="89"/>
      <c r="AV44" s="88"/>
      <c r="AW44" s="90"/>
      <c r="AX44" s="90"/>
      <c r="AY44" s="90"/>
      <c r="AZ44" s="90"/>
      <c r="BA44" s="90"/>
      <c r="BB44" s="90"/>
      <c r="BC44" s="255"/>
      <c r="BD44" s="255"/>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255"/>
      <c r="CH44" s="252"/>
    </row>
    <row r="45" spans="1:86" ht="16.5" thickBot="1" x14ac:dyDescent="0.3">
      <c r="A45" s="404"/>
      <c r="B45" s="36"/>
      <c r="C45" s="412" t="s">
        <v>229</v>
      </c>
      <c r="D45" s="83"/>
      <c r="E45" s="931" t="s">
        <v>1645</v>
      </c>
      <c r="G45" s="402"/>
      <c r="H45" s="402"/>
      <c r="I45" s="171"/>
      <c r="J45" s="171"/>
      <c r="K45" s="171"/>
      <c r="L45" s="171"/>
      <c r="N45" s="171"/>
      <c r="O45" s="410" t="s">
        <v>297</v>
      </c>
      <c r="P45" s="1"/>
      <c r="Q45" s="413" t="s">
        <v>1654</v>
      </c>
      <c r="R45" s="1"/>
      <c r="S45" s="290"/>
      <c r="T45" s="171"/>
      <c r="U45" s="171"/>
      <c r="Y45" s="88"/>
      <c r="Z45" s="88"/>
      <c r="AA45" s="88"/>
      <c r="AB45" s="90"/>
      <c r="AC45" s="90"/>
      <c r="AD45" s="90"/>
      <c r="AE45" s="90"/>
      <c r="AF45" s="88"/>
      <c r="AG45" s="185"/>
      <c r="AH45" s="90"/>
      <c r="AI45" s="88"/>
      <c r="AJ45" s="90"/>
      <c r="AK45" s="90"/>
      <c r="AL45" s="90"/>
      <c r="AM45" s="90"/>
      <c r="AN45" s="90"/>
      <c r="AO45" s="1139"/>
      <c r="AP45" s="150"/>
      <c r="AQ45" s="150"/>
      <c r="AR45" s="90"/>
      <c r="AS45" s="90"/>
      <c r="AT45" s="90"/>
      <c r="AU45" s="89"/>
      <c r="AV45" s="88"/>
      <c r="AW45" s="90"/>
      <c r="AX45" s="90"/>
      <c r="AY45" s="90"/>
      <c r="AZ45" s="90"/>
      <c r="BA45" s="90"/>
      <c r="BB45" s="90"/>
      <c r="BC45" s="255"/>
      <c r="BD45" s="255"/>
      <c r="BE45" s="255"/>
      <c r="BF45" s="255"/>
      <c r="BG45" s="255"/>
      <c r="BH45" s="255"/>
      <c r="BI45" s="255"/>
      <c r="BJ45" s="255"/>
      <c r="BK45" s="255"/>
      <c r="BL45" s="255"/>
      <c r="BM45" s="255"/>
      <c r="BN45" s="255"/>
      <c r="BO45" s="255"/>
      <c r="BP45" s="255"/>
      <c r="BQ45" s="255"/>
      <c r="BR45" s="255"/>
      <c r="BS45" s="255"/>
      <c r="BT45" s="255"/>
      <c r="BU45" s="255"/>
      <c r="BV45" s="255"/>
      <c r="BW45" s="255"/>
      <c r="BX45" s="255"/>
      <c r="BY45" s="255"/>
      <c r="BZ45" s="255"/>
      <c r="CA45" s="255"/>
      <c r="CB45" s="255"/>
      <c r="CC45" s="255"/>
      <c r="CD45" s="255"/>
      <c r="CE45" s="255"/>
      <c r="CF45" s="255"/>
      <c r="CG45" s="255"/>
      <c r="CH45" s="252"/>
    </row>
    <row r="46" spans="1:86" ht="18.75" x14ac:dyDescent="0.25">
      <c r="A46" s="24"/>
      <c r="B46" s="56" t="s">
        <v>333</v>
      </c>
      <c r="C46" s="45" t="s">
        <v>245</v>
      </c>
      <c r="D46" s="111"/>
      <c r="G46" s="402"/>
      <c r="H46" s="402"/>
      <c r="I46" s="171"/>
      <c r="J46" s="175"/>
      <c r="K46" s="176"/>
      <c r="L46" s="171"/>
      <c r="N46" s="171"/>
      <c r="O46" s="410" t="s">
        <v>1654</v>
      </c>
      <c r="P46" s="1"/>
      <c r="Q46" s="413" t="s">
        <v>2959</v>
      </c>
      <c r="R46" s="1"/>
      <c r="S46" s="290"/>
      <c r="T46" s="171"/>
      <c r="U46" s="171"/>
      <c r="Y46" s="88"/>
      <c r="Z46" s="88"/>
      <c r="AA46" s="88"/>
      <c r="AB46" s="90"/>
      <c r="AC46" s="90"/>
      <c r="AD46" s="90"/>
      <c r="AE46" s="90"/>
      <c r="AF46" s="88"/>
      <c r="AG46" s="185"/>
      <c r="AH46" s="90"/>
      <c r="AI46" s="88"/>
      <c r="AJ46" s="90"/>
      <c r="AK46" s="90"/>
      <c r="AL46" s="90"/>
      <c r="AM46" s="90"/>
      <c r="AN46" s="90"/>
      <c r="AO46" s="1139"/>
      <c r="AP46" s="150"/>
      <c r="AQ46" s="150"/>
      <c r="AR46" s="90"/>
      <c r="AS46" s="90"/>
      <c r="AT46" s="90"/>
      <c r="AU46" s="89"/>
      <c r="AV46" s="88"/>
      <c r="AW46" s="90"/>
      <c r="AX46" s="90"/>
      <c r="AY46" s="90"/>
      <c r="AZ46" s="90"/>
      <c r="BA46" s="90"/>
      <c r="BB46" s="90"/>
      <c r="BC46" s="255"/>
      <c r="BD46" s="255"/>
      <c r="BE46" s="255"/>
      <c r="BF46" s="255"/>
      <c r="BG46" s="255"/>
      <c r="BH46" s="255"/>
      <c r="BI46" s="255"/>
      <c r="BJ46" s="255"/>
      <c r="BK46" s="255"/>
      <c r="BL46" s="255"/>
      <c r="BM46" s="255"/>
      <c r="BN46" s="255"/>
      <c r="BO46" s="255"/>
      <c r="BP46" s="255"/>
      <c r="BQ46" s="255"/>
      <c r="BR46" s="255"/>
      <c r="BS46" s="255"/>
      <c r="BT46" s="255"/>
      <c r="BU46" s="255"/>
      <c r="BV46" s="255"/>
      <c r="BW46" s="255"/>
      <c r="BX46" s="255"/>
      <c r="BY46" s="255"/>
      <c r="BZ46" s="255"/>
      <c r="CA46" s="255"/>
      <c r="CB46" s="255"/>
      <c r="CC46" s="255"/>
      <c r="CD46" s="255"/>
      <c r="CE46" s="255"/>
      <c r="CF46" s="255"/>
      <c r="CG46" s="255"/>
      <c r="CH46" s="252"/>
    </row>
    <row r="47" spans="1:86" ht="15.75" x14ac:dyDescent="0.25">
      <c r="A47" s="24"/>
      <c r="B47" s="37"/>
      <c r="C47" s="45" t="s">
        <v>226</v>
      </c>
      <c r="D47" s="84"/>
      <c r="G47" s="402"/>
      <c r="H47" s="402"/>
      <c r="I47" s="171"/>
      <c r="J47" s="175"/>
      <c r="K47" s="176"/>
      <c r="L47" s="171"/>
      <c r="N47" s="171"/>
      <c r="O47" s="410" t="s">
        <v>2959</v>
      </c>
      <c r="Q47" s="413" t="s">
        <v>298</v>
      </c>
      <c r="T47" s="171"/>
      <c r="U47" s="171"/>
      <c r="Y47" s="88"/>
      <c r="Z47" s="88"/>
      <c r="AA47" s="88"/>
      <c r="AB47" s="90"/>
      <c r="AC47" s="90"/>
      <c r="AD47" s="90"/>
      <c r="AE47" s="90"/>
      <c r="AF47" s="88"/>
      <c r="AG47" s="185"/>
      <c r="AH47" s="90"/>
      <c r="AI47" s="88"/>
      <c r="AJ47" s="90"/>
      <c r="AK47" s="90"/>
      <c r="AL47" s="90"/>
      <c r="AM47" s="90"/>
      <c r="AN47" s="90"/>
      <c r="AO47" s="1139"/>
      <c r="AP47" s="150"/>
      <c r="AQ47" s="150"/>
      <c r="AR47" s="90"/>
      <c r="AS47" s="90"/>
      <c r="AT47" s="90"/>
      <c r="AU47" s="89"/>
      <c r="AV47" s="88"/>
      <c r="AW47" s="90"/>
      <c r="AX47" s="90"/>
      <c r="AY47" s="90"/>
      <c r="AZ47" s="90"/>
      <c r="BA47" s="90"/>
      <c r="BB47" s="90"/>
      <c r="BC47" s="255"/>
      <c r="BD47" s="255"/>
      <c r="BE47" s="255"/>
      <c r="BF47" s="255"/>
      <c r="BG47" s="255"/>
      <c r="BH47" s="255"/>
      <c r="BI47" s="255"/>
      <c r="BJ47" s="255"/>
      <c r="BK47" s="255"/>
      <c r="BL47" s="255"/>
      <c r="BM47" s="255"/>
      <c r="BN47" s="255"/>
      <c r="BO47" s="255"/>
      <c r="BP47" s="255"/>
      <c r="BQ47" s="255"/>
      <c r="BR47" s="255"/>
      <c r="BS47" s="255"/>
      <c r="BT47" s="255"/>
      <c r="BU47" s="255"/>
      <c r="BV47" s="255"/>
      <c r="BW47" s="255"/>
      <c r="BX47" s="255"/>
      <c r="BY47" s="255"/>
      <c r="BZ47" s="255"/>
      <c r="CA47" s="255"/>
      <c r="CB47" s="255"/>
      <c r="CC47" s="255"/>
      <c r="CD47" s="255"/>
      <c r="CE47" s="255"/>
      <c r="CF47" s="255"/>
      <c r="CG47" s="255"/>
      <c r="CH47" s="252"/>
    </row>
    <row r="48" spans="1:86" ht="16.5" thickBot="1" x14ac:dyDescent="0.3">
      <c r="A48" s="24"/>
      <c r="B48" s="37"/>
      <c r="C48" s="58" t="s">
        <v>1248</v>
      </c>
      <c r="D48" s="905"/>
      <c r="F48" s="338"/>
      <c r="G48" s="402"/>
      <c r="H48" s="402"/>
      <c r="I48" s="171"/>
      <c r="J48" s="175"/>
      <c r="K48" s="176"/>
      <c r="L48" s="171"/>
      <c r="N48" s="171"/>
      <c r="O48" s="410" t="s">
        <v>298</v>
      </c>
      <c r="P48" s="1"/>
      <c r="Q48" s="413" t="s">
        <v>299</v>
      </c>
      <c r="R48" s="1"/>
      <c r="S48" s="290"/>
      <c r="T48" s="171"/>
      <c r="U48" s="171"/>
      <c r="Y48" s="88"/>
      <c r="Z48" s="88"/>
      <c r="AA48" s="88"/>
      <c r="AB48" s="90"/>
      <c r="AC48" s="90"/>
      <c r="AD48" s="90"/>
      <c r="AE48" s="90"/>
      <c r="AF48" s="88"/>
      <c r="AG48" s="185"/>
      <c r="AH48" s="90"/>
      <c r="AI48" s="88"/>
      <c r="AJ48" s="90"/>
      <c r="AK48" s="90"/>
      <c r="AL48" s="90"/>
      <c r="AM48" s="90"/>
      <c r="AN48" s="90"/>
      <c r="AO48" s="1139"/>
      <c r="AP48" s="150"/>
      <c r="AQ48" s="150"/>
      <c r="AR48" s="90"/>
      <c r="AS48" s="90"/>
      <c r="AT48" s="90"/>
      <c r="AU48" s="89"/>
      <c r="AV48" s="88"/>
      <c r="AW48" s="90"/>
      <c r="AX48" s="90"/>
      <c r="AY48" s="90"/>
      <c r="AZ48" s="90"/>
      <c r="BA48" s="90"/>
      <c r="BB48" s="90"/>
      <c r="BC48" s="255"/>
      <c r="BD48" s="255"/>
      <c r="BE48" s="255"/>
      <c r="BF48" s="255"/>
      <c r="BG48" s="255"/>
      <c r="BH48" s="255"/>
      <c r="BI48" s="255"/>
      <c r="BJ48" s="255"/>
      <c r="BK48" s="255"/>
      <c r="BL48" s="255"/>
      <c r="BM48" s="255"/>
      <c r="BN48" s="255"/>
      <c r="BO48" s="255"/>
      <c r="BP48" s="255"/>
      <c r="BQ48" s="255"/>
      <c r="BR48" s="255"/>
      <c r="BS48" s="255"/>
      <c r="BT48" s="255"/>
      <c r="BU48" s="255"/>
      <c r="BV48" s="255"/>
      <c r="BW48" s="255"/>
      <c r="BX48" s="255"/>
      <c r="BY48" s="255"/>
      <c r="BZ48" s="255"/>
      <c r="CA48" s="255"/>
      <c r="CB48" s="255"/>
      <c r="CC48" s="255"/>
      <c r="CD48" s="255"/>
      <c r="CE48" s="255"/>
      <c r="CF48" s="255"/>
      <c r="CG48" s="255"/>
      <c r="CH48" s="252"/>
    </row>
    <row r="49" spans="1:86" ht="18" thickBot="1" x14ac:dyDescent="0.3">
      <c r="A49" s="24"/>
      <c r="B49" s="37"/>
      <c r="C49" s="45" t="s">
        <v>1249</v>
      </c>
      <c r="D49" s="27"/>
      <c r="E49" s="932" t="s">
        <v>1646</v>
      </c>
      <c r="G49" s="402"/>
      <c r="H49" s="402"/>
      <c r="I49" s="171"/>
      <c r="J49" s="175"/>
      <c r="K49" s="176"/>
      <c r="L49" s="171"/>
      <c r="N49" s="171"/>
      <c r="O49" s="410" t="s">
        <v>299</v>
      </c>
      <c r="P49" s="1"/>
      <c r="Q49" s="413" t="s">
        <v>1728</v>
      </c>
      <c r="R49" s="1"/>
      <c r="S49" s="290"/>
      <c r="T49" s="171"/>
      <c r="U49" s="171"/>
      <c r="Y49" s="88"/>
      <c r="Z49" s="88"/>
      <c r="AA49" s="88"/>
      <c r="AB49" s="90"/>
      <c r="AC49" s="90"/>
      <c r="AD49" s="90"/>
      <c r="AE49" s="90"/>
      <c r="AF49" s="88"/>
      <c r="AG49" s="185"/>
      <c r="AH49" s="90"/>
      <c r="AI49" s="88"/>
      <c r="AJ49" s="90"/>
      <c r="AK49" s="90"/>
      <c r="AL49" s="90"/>
      <c r="AM49" s="90"/>
      <c r="AN49" s="90"/>
      <c r="AO49" s="1139"/>
      <c r="AP49" s="150"/>
      <c r="AQ49" s="150"/>
      <c r="AR49" s="90"/>
      <c r="AS49" s="90"/>
      <c r="AT49" s="90"/>
      <c r="AU49" s="89"/>
      <c r="AV49" s="88"/>
      <c r="AW49" s="90"/>
      <c r="AX49" s="90"/>
      <c r="AY49" s="90"/>
      <c r="AZ49" s="90"/>
      <c r="BA49" s="90"/>
      <c r="BB49" s="90"/>
      <c r="BC49" s="255"/>
      <c r="BD49" s="255"/>
      <c r="BE49" s="255"/>
      <c r="BF49" s="255"/>
      <c r="BG49" s="255"/>
      <c r="BH49" s="255"/>
      <c r="BI49" s="255"/>
      <c r="BJ49" s="255"/>
      <c r="BK49" s="255"/>
      <c r="BL49" s="255"/>
      <c r="BM49" s="255"/>
      <c r="BN49" s="255"/>
      <c r="BO49" s="255"/>
      <c r="BP49" s="255"/>
      <c r="BQ49" s="255"/>
      <c r="BR49" s="255"/>
      <c r="BS49" s="255"/>
      <c r="BT49" s="255"/>
      <c r="BU49" s="255"/>
      <c r="BV49" s="255"/>
      <c r="BW49" s="255"/>
      <c r="BX49" s="255"/>
      <c r="BY49" s="255"/>
      <c r="BZ49" s="255"/>
      <c r="CA49" s="255"/>
      <c r="CB49" s="255"/>
      <c r="CC49" s="255"/>
      <c r="CD49" s="255"/>
      <c r="CE49" s="255"/>
      <c r="CF49" s="255"/>
      <c r="CG49" s="255"/>
      <c r="CH49" s="252"/>
    </row>
    <row r="50" spans="1:86" ht="19.5" thickBot="1" x14ac:dyDescent="0.35">
      <c r="A50" s="24"/>
      <c r="B50" s="115" t="s">
        <v>275</v>
      </c>
      <c r="C50" s="135" t="s">
        <v>1241</v>
      </c>
      <c r="D50" s="65"/>
      <c r="E50" s="126"/>
      <c r="G50" s="402"/>
      <c r="H50" s="402"/>
      <c r="I50" s="171"/>
      <c r="J50" s="175"/>
      <c r="K50" s="176"/>
      <c r="L50" s="171"/>
      <c r="N50" s="171"/>
      <c r="O50" s="410" t="s">
        <v>1728</v>
      </c>
      <c r="P50" s="1"/>
      <c r="Q50" s="413" t="s">
        <v>1709</v>
      </c>
      <c r="R50" s="1"/>
      <c r="S50" s="290"/>
      <c r="T50" s="171"/>
      <c r="U50" s="171"/>
      <c r="Y50" s="88"/>
      <c r="Z50" s="88"/>
      <c r="AA50" s="88"/>
      <c r="AB50" s="90"/>
      <c r="AC50" s="90"/>
      <c r="AD50" s="90"/>
      <c r="AE50" s="90"/>
      <c r="AF50" s="88"/>
      <c r="AG50" s="185"/>
      <c r="AH50" s="90"/>
      <c r="AI50" s="88"/>
      <c r="AJ50" s="90"/>
      <c r="AK50" s="90"/>
      <c r="AL50" s="90"/>
      <c r="AM50" s="90"/>
      <c r="AN50" s="90"/>
      <c r="AO50" s="1139"/>
      <c r="AP50" s="150"/>
      <c r="AQ50" s="150"/>
      <c r="AR50" s="90"/>
      <c r="AS50" s="90"/>
      <c r="AT50" s="90"/>
      <c r="AU50" s="89"/>
      <c r="AV50" s="88"/>
      <c r="AW50" s="90"/>
      <c r="AX50" s="90"/>
      <c r="AY50" s="90"/>
      <c r="AZ50" s="90"/>
      <c r="BA50" s="90"/>
      <c r="BB50" s="90"/>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2"/>
    </row>
    <row r="51" spans="1:86" ht="18.75" x14ac:dyDescent="0.3">
      <c r="A51" s="24"/>
      <c r="B51" s="63" t="s">
        <v>231</v>
      </c>
      <c r="C51" s="64" t="s">
        <v>228</v>
      </c>
      <c r="D51" s="140"/>
      <c r="E51" s="123"/>
      <c r="G51" s="402"/>
      <c r="H51" s="402"/>
      <c r="I51" s="171"/>
      <c r="J51" s="175"/>
      <c r="K51" s="176"/>
      <c r="L51" s="171"/>
      <c r="N51" s="171"/>
      <c r="O51" s="410" t="s">
        <v>1709</v>
      </c>
      <c r="Q51" s="413" t="s">
        <v>2958</v>
      </c>
      <c r="S51" s="290"/>
      <c r="T51" s="171"/>
      <c r="U51" s="171"/>
      <c r="Y51" s="88"/>
      <c r="Z51" s="88"/>
      <c r="AA51" s="88"/>
      <c r="AB51" s="90"/>
      <c r="AC51" s="90"/>
      <c r="AD51" s="90"/>
      <c r="AE51" s="90"/>
      <c r="AF51" s="88"/>
      <c r="AG51" s="185"/>
      <c r="AH51" s="90"/>
      <c r="AI51" s="88"/>
      <c r="AJ51" s="90"/>
      <c r="AK51" s="90"/>
      <c r="AL51" s="90"/>
      <c r="AM51" s="90"/>
      <c r="AN51" s="90"/>
      <c r="AO51" s="1139"/>
      <c r="AP51" s="150"/>
      <c r="AQ51" s="150"/>
      <c r="AR51" s="90"/>
      <c r="AS51" s="90"/>
      <c r="AT51" s="90"/>
      <c r="AU51" s="89"/>
      <c r="AV51" s="88"/>
      <c r="AW51" s="90"/>
      <c r="AX51" s="90"/>
      <c r="AY51" s="90"/>
      <c r="AZ51" s="90"/>
      <c r="BA51" s="90"/>
      <c r="BB51" s="90"/>
      <c r="BC51" s="255"/>
      <c r="BD51" s="255"/>
      <c r="BE51" s="255"/>
      <c r="BF51" s="255"/>
      <c r="BG51" s="255"/>
      <c r="BH51" s="255"/>
      <c r="BI51" s="255"/>
      <c r="BJ51" s="255"/>
      <c r="BK51" s="255"/>
      <c r="BL51" s="255"/>
      <c r="BM51" s="255"/>
      <c r="BN51" s="255"/>
      <c r="BO51" s="255"/>
      <c r="BP51" s="255"/>
      <c r="BQ51" s="255"/>
      <c r="BR51" s="255"/>
      <c r="BS51" s="255"/>
      <c r="BT51" s="255"/>
      <c r="BU51" s="255"/>
      <c r="BV51" s="255"/>
      <c r="BW51" s="255"/>
      <c r="BX51" s="255"/>
      <c r="BY51" s="255"/>
      <c r="BZ51" s="255"/>
      <c r="CA51" s="255"/>
      <c r="CB51" s="255"/>
      <c r="CC51" s="255"/>
      <c r="CD51" s="255"/>
      <c r="CE51" s="255"/>
      <c r="CF51" s="255"/>
      <c r="CG51" s="255"/>
      <c r="CH51" s="252"/>
    </row>
    <row r="52" spans="1:86" ht="18.75" x14ac:dyDescent="0.25">
      <c r="A52" s="24"/>
      <c r="B52" s="56"/>
      <c r="C52" s="57" t="s">
        <v>330</v>
      </c>
      <c r="D52" s="52"/>
      <c r="E52" s="123"/>
      <c r="G52" s="402"/>
      <c r="H52" s="402"/>
      <c r="I52" s="171"/>
      <c r="J52" s="175"/>
      <c r="K52" s="176"/>
      <c r="L52" s="171"/>
      <c r="N52" s="171"/>
      <c r="O52" s="410" t="s">
        <v>2958</v>
      </c>
      <c r="Q52" s="413" t="s">
        <v>2954</v>
      </c>
      <c r="S52" s="290"/>
      <c r="T52" s="171"/>
      <c r="U52" s="171"/>
      <c r="Y52" s="88"/>
      <c r="Z52" s="88"/>
      <c r="AA52" s="88"/>
      <c r="AB52" s="90"/>
      <c r="AC52" s="90"/>
      <c r="AD52" s="90"/>
      <c r="AE52" s="90"/>
      <c r="AF52" s="88"/>
      <c r="AG52" s="185"/>
      <c r="AH52" s="90"/>
      <c r="AI52" s="88"/>
      <c r="AJ52" s="90"/>
      <c r="AK52" s="90"/>
      <c r="AL52" s="90"/>
      <c r="AM52" s="90"/>
      <c r="AN52" s="90"/>
      <c r="AO52" s="1139"/>
      <c r="AP52" s="150"/>
      <c r="AQ52" s="150"/>
      <c r="AR52" s="90"/>
      <c r="AS52" s="90"/>
      <c r="AT52" s="90"/>
      <c r="AU52" s="89"/>
      <c r="AV52" s="88"/>
      <c r="AW52" s="90"/>
      <c r="AX52" s="90"/>
      <c r="AY52" s="90"/>
      <c r="AZ52" s="90"/>
      <c r="BA52" s="90"/>
      <c r="BB52" s="90"/>
      <c r="BC52" s="255"/>
      <c r="BD52" s="255"/>
      <c r="BE52" s="255"/>
      <c r="BF52" s="255"/>
      <c r="BG52" s="255"/>
      <c r="BH52" s="255"/>
      <c r="BI52" s="255"/>
      <c r="BJ52" s="255"/>
      <c r="BK52" s="255"/>
      <c r="BL52" s="255"/>
      <c r="BM52" s="255"/>
      <c r="BN52" s="255"/>
      <c r="BO52" s="255"/>
      <c r="BP52" s="255"/>
      <c r="BQ52" s="255"/>
      <c r="BR52" s="255"/>
      <c r="BS52" s="255"/>
      <c r="BT52" s="255"/>
      <c r="BU52" s="255"/>
      <c r="BV52" s="255"/>
      <c r="BW52" s="255"/>
      <c r="BX52" s="255"/>
      <c r="BY52" s="255"/>
      <c r="BZ52" s="255"/>
      <c r="CA52" s="255"/>
      <c r="CB52" s="255"/>
      <c r="CC52" s="255"/>
      <c r="CD52" s="255"/>
      <c r="CE52" s="255"/>
      <c r="CF52" s="255"/>
      <c r="CG52" s="255"/>
      <c r="CH52" s="252"/>
    </row>
    <row r="53" spans="1:86" ht="19.5" thickBot="1" x14ac:dyDescent="0.3">
      <c r="A53" s="24"/>
      <c r="B53" s="37"/>
      <c r="C53" s="57" t="s">
        <v>222</v>
      </c>
      <c r="D53" s="52"/>
      <c r="E53" s="123"/>
      <c r="G53" s="402"/>
      <c r="H53" s="402"/>
      <c r="I53" s="171"/>
      <c r="J53" s="175"/>
      <c r="K53" s="176"/>
      <c r="L53" s="171"/>
      <c r="N53" s="171"/>
      <c r="O53" s="410" t="s">
        <v>2954</v>
      </c>
      <c r="Q53" s="413" t="s">
        <v>2955</v>
      </c>
      <c r="S53" s="290"/>
      <c r="T53" s="171"/>
      <c r="U53" s="171"/>
      <c r="Y53" s="88"/>
      <c r="Z53" s="88"/>
      <c r="AA53" s="88"/>
      <c r="AB53" s="90"/>
      <c r="AC53" s="90"/>
      <c r="AD53" s="90"/>
      <c r="AE53" s="90"/>
      <c r="AF53" s="88"/>
      <c r="AG53" s="185"/>
      <c r="AH53" s="90"/>
      <c r="AI53" s="88"/>
      <c r="AJ53" s="90"/>
      <c r="AK53" s="90"/>
      <c r="AL53" s="90"/>
      <c r="AM53" s="90"/>
      <c r="AN53" s="90"/>
      <c r="AO53" s="1139"/>
      <c r="AP53" s="150"/>
      <c r="AQ53" s="150"/>
      <c r="AR53" s="90"/>
      <c r="AS53" s="90"/>
      <c r="AT53" s="90"/>
      <c r="AU53" s="89"/>
      <c r="AV53" s="88"/>
      <c r="AW53" s="90"/>
      <c r="AX53" s="90"/>
      <c r="AY53" s="90"/>
      <c r="AZ53" s="90"/>
      <c r="BA53" s="90"/>
      <c r="BB53" s="90"/>
      <c r="BC53" s="255"/>
      <c r="BD53" s="255"/>
      <c r="BE53" s="255"/>
      <c r="BF53" s="255"/>
      <c r="BG53" s="255"/>
      <c r="BH53" s="255"/>
      <c r="BI53" s="255"/>
      <c r="BJ53" s="255"/>
      <c r="BK53" s="255"/>
      <c r="BL53" s="255"/>
      <c r="BM53" s="255"/>
      <c r="BN53" s="255"/>
      <c r="BO53" s="255"/>
      <c r="BP53" s="255"/>
      <c r="BQ53" s="255"/>
      <c r="BR53" s="255"/>
      <c r="BS53" s="255"/>
      <c r="BT53" s="255"/>
      <c r="BU53" s="255"/>
      <c r="BV53" s="255"/>
      <c r="BW53" s="255"/>
      <c r="BX53" s="255"/>
      <c r="BY53" s="255"/>
      <c r="BZ53" s="255"/>
      <c r="CA53" s="255"/>
      <c r="CB53" s="255"/>
      <c r="CC53" s="255"/>
      <c r="CD53" s="255"/>
      <c r="CE53" s="255"/>
      <c r="CF53" s="255"/>
      <c r="CG53" s="255"/>
      <c r="CH53" s="252"/>
    </row>
    <row r="54" spans="1:86" ht="16.5" thickBot="1" x14ac:dyDescent="0.3">
      <c r="A54" s="24"/>
      <c r="B54" s="36"/>
      <c r="C54" s="51" t="s">
        <v>230</v>
      </c>
      <c r="D54" s="83"/>
      <c r="E54" s="931" t="s">
        <v>1645</v>
      </c>
      <c r="G54" s="402"/>
      <c r="H54" s="402"/>
      <c r="I54" s="171"/>
      <c r="J54" s="175"/>
      <c r="K54" s="176"/>
      <c r="L54" s="171"/>
      <c r="N54" s="171"/>
      <c r="O54" s="410" t="s">
        <v>2955</v>
      </c>
      <c r="Q54" s="413" t="s">
        <v>21</v>
      </c>
      <c r="S54" s="290"/>
      <c r="T54" s="171"/>
      <c r="U54" s="171"/>
      <c r="Y54" s="278"/>
      <c r="Z54" s="278"/>
      <c r="AA54" s="278"/>
      <c r="AB54" s="277"/>
      <c r="AC54" s="277"/>
      <c r="AD54" s="277"/>
      <c r="AE54" s="277"/>
      <c r="AF54" s="278"/>
      <c r="AG54" s="339"/>
      <c r="AH54" s="277"/>
      <c r="AI54" s="278"/>
      <c r="AJ54" s="277"/>
      <c r="AK54" s="277"/>
      <c r="AL54" s="277"/>
      <c r="AM54" s="277"/>
      <c r="AN54" s="277"/>
      <c r="AO54" s="1140"/>
      <c r="AP54" s="340"/>
      <c r="AQ54" s="340"/>
      <c r="AR54" s="277"/>
      <c r="AS54" s="277"/>
      <c r="AT54" s="277"/>
      <c r="AU54" s="281"/>
      <c r="AV54" s="278"/>
      <c r="AW54" s="277"/>
      <c r="AX54" s="277"/>
      <c r="AY54" s="277"/>
      <c r="AZ54" s="277"/>
      <c r="BA54" s="277"/>
      <c r="BB54" s="277"/>
      <c r="BC54" s="289"/>
      <c r="BD54" s="289"/>
      <c r="BE54" s="289"/>
      <c r="BF54" s="289"/>
      <c r="BG54" s="289"/>
      <c r="BH54" s="289"/>
      <c r="BI54" s="289"/>
      <c r="BJ54" s="289"/>
      <c r="BK54" s="289"/>
      <c r="BL54" s="289"/>
      <c r="BM54" s="289"/>
      <c r="BN54" s="289"/>
      <c r="BO54" s="289"/>
      <c r="BP54" s="289"/>
      <c r="BQ54" s="289"/>
      <c r="BR54" s="289"/>
      <c r="BS54" s="289"/>
      <c r="BT54" s="289"/>
      <c r="BU54" s="289"/>
      <c r="BV54" s="289"/>
      <c r="BW54" s="289"/>
      <c r="BX54" s="289"/>
      <c r="BY54" s="289"/>
      <c r="BZ54" s="289"/>
      <c r="CA54" s="289"/>
      <c r="CB54" s="289"/>
      <c r="CC54" s="289"/>
      <c r="CD54" s="289"/>
      <c r="CE54" s="289"/>
      <c r="CF54" s="289"/>
      <c r="CG54" s="289"/>
      <c r="CH54" s="341"/>
    </row>
    <row r="55" spans="1:86" ht="16.5" thickBot="1" x14ac:dyDescent="0.3">
      <c r="A55" s="24"/>
      <c r="B55" s="36"/>
      <c r="C55" s="51" t="s">
        <v>229</v>
      </c>
      <c r="D55" s="83"/>
      <c r="E55" s="931" t="s">
        <v>1645</v>
      </c>
      <c r="G55" s="402"/>
      <c r="H55" s="402"/>
      <c r="I55" s="171"/>
      <c r="J55" s="175"/>
      <c r="K55" s="176"/>
      <c r="L55" s="171"/>
      <c r="N55" s="171"/>
      <c r="O55" s="410" t="s">
        <v>21</v>
      </c>
      <c r="P55" s="1"/>
      <c r="Q55" s="413" t="s">
        <v>0</v>
      </c>
      <c r="R55" s="1"/>
      <c r="S55" s="290"/>
      <c r="T55" s="171"/>
      <c r="U55" s="171"/>
    </row>
    <row r="56" spans="1:86" ht="19.5" thickBot="1" x14ac:dyDescent="0.3">
      <c r="A56" s="24"/>
      <c r="B56" s="56" t="s">
        <v>334</v>
      </c>
      <c r="C56" s="45" t="s">
        <v>245</v>
      </c>
      <c r="D56" s="111"/>
      <c r="E56" s="23"/>
      <c r="G56" s="402"/>
      <c r="H56" s="402"/>
      <c r="I56" s="171"/>
      <c r="J56" s="175"/>
      <c r="K56" s="176"/>
      <c r="L56" s="171"/>
      <c r="N56" s="171"/>
      <c r="O56" s="687" t="s">
        <v>0</v>
      </c>
      <c r="P56" s="296"/>
      <c r="Q56" s="1391"/>
      <c r="R56" s="296"/>
      <c r="S56" s="330"/>
      <c r="T56" s="171"/>
      <c r="U56" s="171"/>
    </row>
    <row r="57" spans="1:86" ht="15.75" x14ac:dyDescent="0.25">
      <c r="B57" s="141" t="s">
        <v>381</v>
      </c>
      <c r="C57" s="45" t="s">
        <v>226</v>
      </c>
      <c r="D57" s="84"/>
      <c r="E57" s="23"/>
      <c r="I57" s="171"/>
      <c r="J57" s="175"/>
      <c r="K57" s="176"/>
      <c r="L57" s="171"/>
      <c r="N57" s="171"/>
      <c r="O57" s="171"/>
      <c r="P57" s="171"/>
      <c r="Q57" s="171"/>
      <c r="R57" s="171"/>
      <c r="S57" s="171"/>
      <c r="T57" s="171"/>
      <c r="U57" s="171"/>
    </row>
    <row r="58" spans="1:86" ht="16.5" thickBot="1" x14ac:dyDescent="0.3">
      <c r="B58" s="37"/>
      <c r="C58" s="58" t="s">
        <v>1248</v>
      </c>
      <c r="D58" s="905"/>
      <c r="E58" s="39"/>
      <c r="I58" s="171"/>
      <c r="J58" s="175"/>
      <c r="K58" s="176"/>
      <c r="L58" s="171"/>
      <c r="N58" s="171"/>
      <c r="O58" s="171"/>
      <c r="P58" s="171"/>
      <c r="Q58" s="171"/>
      <c r="R58" s="171"/>
      <c r="S58" s="171"/>
      <c r="T58" s="171"/>
      <c r="U58" s="171"/>
    </row>
    <row r="59" spans="1:86" ht="18" thickBot="1" x14ac:dyDescent="0.3">
      <c r="B59" s="37"/>
      <c r="C59" s="45" t="s">
        <v>1249</v>
      </c>
      <c r="D59" s="27"/>
      <c r="E59" s="932" t="s">
        <v>1646</v>
      </c>
      <c r="I59" s="171"/>
      <c r="J59" s="175"/>
      <c r="K59" s="176"/>
      <c r="L59" s="171"/>
      <c r="N59" s="171"/>
      <c r="O59" s="171"/>
      <c r="P59" s="171"/>
      <c r="Q59" s="171"/>
      <c r="R59" s="171"/>
      <c r="S59" s="171"/>
      <c r="T59" s="171"/>
      <c r="U59" s="171"/>
    </row>
    <row r="60" spans="1:86" ht="19.5" thickBot="1" x14ac:dyDescent="0.35">
      <c r="B60" s="115" t="s">
        <v>275</v>
      </c>
      <c r="C60" s="135" t="s">
        <v>279</v>
      </c>
      <c r="D60" s="142"/>
      <c r="I60" s="171"/>
      <c r="J60" s="175"/>
      <c r="K60" s="176"/>
      <c r="L60" s="171"/>
      <c r="N60" s="171"/>
      <c r="O60" s="171"/>
      <c r="P60" s="171"/>
      <c r="Q60" s="171"/>
      <c r="R60" s="171"/>
      <c r="S60" s="171"/>
      <c r="T60" s="171"/>
      <c r="U60" s="171"/>
    </row>
    <row r="61" spans="1:86" ht="18.75" x14ac:dyDescent="0.3">
      <c r="B61" s="63" t="s">
        <v>285</v>
      </c>
      <c r="C61" s="64" t="s">
        <v>228</v>
      </c>
      <c r="D61" s="27"/>
      <c r="I61" s="171"/>
      <c r="J61" s="175"/>
      <c r="K61" s="176"/>
      <c r="L61" s="171"/>
      <c r="N61" s="171"/>
      <c r="O61" s="171"/>
      <c r="P61" s="171"/>
      <c r="Q61" s="171"/>
      <c r="R61" s="171"/>
      <c r="S61" s="171"/>
      <c r="T61" s="171"/>
      <c r="U61" s="171"/>
    </row>
    <row r="62" spans="1:86" ht="18.75" x14ac:dyDescent="0.25">
      <c r="B62" s="56"/>
      <c r="C62" s="57" t="s">
        <v>330</v>
      </c>
      <c r="D62" s="52"/>
      <c r="I62" s="171"/>
      <c r="J62" s="175"/>
      <c r="K62" s="176"/>
      <c r="L62" s="171"/>
      <c r="N62" s="171"/>
      <c r="O62" s="171"/>
      <c r="P62" s="171"/>
      <c r="Q62" s="171"/>
      <c r="R62" s="171"/>
      <c r="S62" s="171"/>
      <c r="T62" s="171"/>
      <c r="U62" s="171"/>
    </row>
    <row r="63" spans="1:86" ht="19.5" thickBot="1" x14ac:dyDescent="0.3">
      <c r="B63" s="37"/>
      <c r="C63" s="57" t="s">
        <v>222</v>
      </c>
      <c r="D63" s="52"/>
      <c r="I63" s="171"/>
      <c r="J63" s="175"/>
      <c r="K63" s="176"/>
      <c r="L63" s="171"/>
      <c r="N63" s="171"/>
      <c r="O63" s="171"/>
      <c r="P63" s="171"/>
      <c r="Q63" s="171"/>
      <c r="R63" s="171"/>
      <c r="S63" s="171"/>
      <c r="T63" s="171"/>
      <c r="U63" s="171"/>
    </row>
    <row r="64" spans="1:86" ht="16.5" thickBot="1" x14ac:dyDescent="0.3">
      <c r="B64" s="36"/>
      <c r="C64" s="51" t="s">
        <v>230</v>
      </c>
      <c r="D64" s="83"/>
      <c r="E64" s="931" t="s">
        <v>1645</v>
      </c>
      <c r="I64" s="171"/>
      <c r="J64" s="175"/>
      <c r="K64" s="176"/>
      <c r="L64" s="171"/>
      <c r="N64" s="171"/>
      <c r="O64" s="171"/>
      <c r="P64" s="171"/>
      <c r="Q64" s="171"/>
      <c r="R64" s="171"/>
      <c r="S64" s="171"/>
      <c r="T64" s="171"/>
      <c r="U64" s="171"/>
    </row>
    <row r="65" spans="2:86" ht="16.5" thickBot="1" x14ac:dyDescent="0.3">
      <c r="B65" s="36"/>
      <c r="C65" s="51" t="s">
        <v>229</v>
      </c>
      <c r="D65" s="83"/>
      <c r="E65" s="931" t="s">
        <v>1645</v>
      </c>
      <c r="I65" s="171"/>
      <c r="J65" s="175"/>
      <c r="K65" s="176"/>
      <c r="L65" s="171"/>
      <c r="N65" s="171"/>
      <c r="O65" s="171"/>
      <c r="P65" s="171"/>
      <c r="Q65" s="171"/>
      <c r="R65" s="171"/>
      <c r="S65" s="171"/>
      <c r="T65" s="171"/>
      <c r="U65" s="171"/>
    </row>
    <row r="66" spans="2:86" ht="21" customHeight="1" x14ac:dyDescent="0.25">
      <c r="B66" s="56" t="s">
        <v>333</v>
      </c>
      <c r="C66" s="45" t="s">
        <v>245</v>
      </c>
      <c r="D66" s="111"/>
      <c r="E66" s="38"/>
      <c r="I66" s="171"/>
      <c r="J66" s="175"/>
      <c r="K66" s="176"/>
      <c r="L66" s="171"/>
      <c r="N66" s="171"/>
      <c r="O66" s="171"/>
      <c r="P66" s="171"/>
      <c r="Q66" s="171"/>
      <c r="R66" s="171"/>
      <c r="S66" s="171"/>
      <c r="T66" s="171"/>
      <c r="U66" s="171"/>
    </row>
    <row r="67" spans="2:86" ht="20.25" customHeight="1" x14ac:dyDescent="0.25">
      <c r="B67" s="141" t="s">
        <v>381</v>
      </c>
      <c r="C67" s="45" t="s">
        <v>226</v>
      </c>
      <c r="D67" s="84"/>
      <c r="E67" s="38"/>
      <c r="I67" s="171"/>
      <c r="J67" s="175"/>
      <c r="K67" s="176"/>
      <c r="L67" s="171"/>
      <c r="N67" s="171"/>
      <c r="O67" s="171"/>
      <c r="P67" s="171"/>
      <c r="Q67" s="171"/>
      <c r="R67" s="171"/>
      <c r="S67" s="171"/>
      <c r="T67" s="171"/>
      <c r="U67" s="171"/>
    </row>
    <row r="68" spans="2:86" ht="18" customHeight="1" thickBot="1" x14ac:dyDescent="0.3">
      <c r="B68" s="37"/>
      <c r="C68" s="58" t="s">
        <v>1248</v>
      </c>
      <c r="D68" s="905"/>
      <c r="E68" s="123"/>
      <c r="I68" s="171"/>
      <c r="J68" s="175"/>
      <c r="K68" s="176"/>
      <c r="L68" s="171"/>
      <c r="N68" s="171"/>
      <c r="O68" s="171"/>
      <c r="P68" s="171"/>
      <c r="Q68" s="171"/>
      <c r="R68" s="171"/>
      <c r="S68" s="171"/>
      <c r="T68" s="171"/>
      <c r="U68" s="171"/>
    </row>
    <row r="69" spans="2:86" ht="18" thickBot="1" x14ac:dyDescent="0.3">
      <c r="B69" s="37"/>
      <c r="C69" s="45" t="s">
        <v>1249</v>
      </c>
      <c r="D69" s="27"/>
      <c r="E69" s="932" t="s">
        <v>1646</v>
      </c>
      <c r="I69" s="171"/>
      <c r="J69" s="175"/>
      <c r="K69" s="176"/>
      <c r="L69" s="171"/>
      <c r="N69" s="171"/>
      <c r="O69" s="171"/>
      <c r="P69" s="171"/>
      <c r="Q69" s="171"/>
      <c r="R69" s="171"/>
      <c r="S69" s="171"/>
      <c r="T69" s="171"/>
      <c r="U69" s="171"/>
    </row>
    <row r="70" spans="2:86" ht="19.5" thickBot="1" x14ac:dyDescent="0.35">
      <c r="B70" s="115" t="s">
        <v>275</v>
      </c>
      <c r="C70" s="135" t="s">
        <v>279</v>
      </c>
      <c r="D70" s="65"/>
      <c r="E70" s="38"/>
      <c r="I70" s="171"/>
      <c r="J70" s="175"/>
      <c r="K70" s="176"/>
      <c r="L70" s="171"/>
      <c r="N70" s="171"/>
      <c r="O70" s="171"/>
      <c r="P70" s="171"/>
      <c r="Q70" s="171"/>
      <c r="R70" s="171"/>
      <c r="S70" s="171"/>
      <c r="T70" s="171"/>
      <c r="U70" s="171"/>
    </row>
    <row r="71" spans="2:86" ht="18.75" x14ac:dyDescent="0.3">
      <c r="B71" s="143" t="s">
        <v>286</v>
      </c>
      <c r="C71" s="207" t="s">
        <v>228</v>
      </c>
      <c r="D71" s="140"/>
      <c r="I71" s="171"/>
      <c r="J71" s="175"/>
      <c r="K71" s="176"/>
      <c r="L71" s="171"/>
      <c r="N71" s="171"/>
      <c r="O71" s="171"/>
      <c r="P71" s="171"/>
      <c r="Q71" s="171"/>
      <c r="R71" s="171"/>
      <c r="S71" s="171"/>
      <c r="T71" s="171"/>
      <c r="U71" s="171"/>
    </row>
    <row r="72" spans="2:86" ht="18.75" x14ac:dyDescent="0.25">
      <c r="B72" s="56"/>
      <c r="C72" s="57" t="s">
        <v>330</v>
      </c>
      <c r="D72" s="52"/>
      <c r="I72" s="171"/>
      <c r="J72" s="175"/>
      <c r="K72" s="176"/>
      <c r="L72" s="171"/>
      <c r="N72" s="171"/>
      <c r="O72" s="171"/>
      <c r="P72" s="171"/>
      <c r="Q72" s="171"/>
      <c r="R72" s="171"/>
      <c r="S72" s="171"/>
      <c r="T72" s="171"/>
      <c r="U72" s="171"/>
      <c r="Y72" s="93"/>
      <c r="Z72" s="93"/>
      <c r="AA72" s="93"/>
      <c r="AC72" s="93"/>
      <c r="AD72" s="93"/>
      <c r="AE72" s="93"/>
      <c r="AF72" s="93"/>
      <c r="AG72" s="187"/>
      <c r="AH72" s="93"/>
      <c r="AI72" s="93"/>
      <c r="AO72" s="145"/>
      <c r="AT72" s="93"/>
      <c r="AU72" s="93"/>
      <c r="AV72" s="93"/>
      <c r="BC72" s="93"/>
      <c r="BD72" s="93"/>
      <c r="BE72" s="93"/>
      <c r="BF72" s="93"/>
      <c r="BG72" s="93"/>
      <c r="BH72" s="93"/>
      <c r="BI72" s="93"/>
      <c r="BJ72" s="93"/>
      <c r="BK72" s="93"/>
      <c r="BL72" s="93"/>
      <c r="BM72" s="93"/>
      <c r="BN72" s="93"/>
      <c r="BO72" s="93"/>
      <c r="BP72" s="93"/>
      <c r="BQ72" s="93"/>
      <c r="BR72" s="93"/>
      <c r="BS72" s="93"/>
      <c r="BT72" s="93"/>
      <c r="BU72" s="93"/>
      <c r="BV72" s="93"/>
      <c r="BW72" s="93"/>
      <c r="BX72" s="93"/>
      <c r="BY72" s="93"/>
      <c r="BZ72" s="93"/>
      <c r="CA72" s="93"/>
      <c r="CB72" s="93"/>
      <c r="CC72" s="93"/>
      <c r="CD72" s="93"/>
      <c r="CE72" s="93"/>
      <c r="CF72" s="93"/>
      <c r="CG72" s="93"/>
      <c r="CH72" s="93"/>
    </row>
    <row r="73" spans="2:86" ht="19.5" thickBot="1" x14ac:dyDescent="0.3">
      <c r="B73" s="37"/>
      <c r="C73" s="57" t="s">
        <v>222</v>
      </c>
      <c r="D73" s="52"/>
      <c r="E73" s="123"/>
      <c r="I73" s="171"/>
      <c r="J73" s="177"/>
      <c r="K73" s="178"/>
      <c r="L73" s="181"/>
      <c r="M73" s="44"/>
      <c r="N73" s="171"/>
      <c r="O73" s="181"/>
      <c r="P73" s="181"/>
      <c r="Q73" s="181"/>
      <c r="R73" s="181"/>
      <c r="S73" s="181"/>
      <c r="T73" s="181"/>
      <c r="U73" s="181"/>
    </row>
    <row r="74" spans="2:86" ht="16.5" thickBot="1" x14ac:dyDescent="0.3">
      <c r="B74" s="36"/>
      <c r="C74" s="51" t="s">
        <v>230</v>
      </c>
      <c r="D74" s="83"/>
      <c r="E74" s="931" t="s">
        <v>1645</v>
      </c>
      <c r="I74" s="171"/>
      <c r="J74" s="175"/>
      <c r="K74" s="176"/>
      <c r="L74" s="171"/>
      <c r="N74" s="171"/>
      <c r="O74" s="171"/>
      <c r="P74" s="171"/>
      <c r="Q74" s="171"/>
      <c r="R74" s="171"/>
      <c r="S74" s="171"/>
      <c r="T74" s="171"/>
      <c r="U74" s="171"/>
    </row>
    <row r="75" spans="2:86" ht="16.5" thickBot="1" x14ac:dyDescent="0.3">
      <c r="B75" s="36"/>
      <c r="C75" s="51" t="s">
        <v>229</v>
      </c>
      <c r="D75" s="83"/>
      <c r="E75" s="931" t="s">
        <v>1645</v>
      </c>
      <c r="I75" s="171"/>
      <c r="J75" s="175"/>
      <c r="K75" s="176"/>
      <c r="L75" s="171"/>
      <c r="N75" s="171"/>
      <c r="O75" s="171"/>
      <c r="P75" s="171"/>
      <c r="Q75" s="171"/>
      <c r="R75" s="171"/>
      <c r="S75" s="171"/>
      <c r="T75" s="171"/>
      <c r="U75" s="171"/>
    </row>
    <row r="76" spans="2:86" ht="18.75" x14ac:dyDescent="0.25">
      <c r="B76" s="56" t="s">
        <v>333</v>
      </c>
      <c r="C76" s="45" t="s">
        <v>245</v>
      </c>
      <c r="D76" s="111"/>
      <c r="E76" s="38"/>
      <c r="I76" s="171"/>
      <c r="J76" s="175"/>
      <c r="K76" s="179"/>
      <c r="L76" s="171"/>
      <c r="N76" s="171"/>
      <c r="O76" s="171"/>
      <c r="P76" s="171"/>
      <c r="Q76" s="171"/>
      <c r="R76" s="171"/>
      <c r="S76" s="171"/>
      <c r="T76" s="171"/>
      <c r="U76" s="171"/>
    </row>
    <row r="77" spans="2:86" ht="15.75" x14ac:dyDescent="0.25">
      <c r="B77" s="141" t="s">
        <v>381</v>
      </c>
      <c r="C77" s="45" t="s">
        <v>226</v>
      </c>
      <c r="D77" s="84"/>
      <c r="E77" s="123"/>
      <c r="I77" s="171"/>
      <c r="J77" s="175"/>
      <c r="K77" s="176"/>
      <c r="L77" s="171"/>
      <c r="N77" s="171"/>
      <c r="O77" s="171"/>
      <c r="P77" s="171"/>
      <c r="Q77" s="171"/>
      <c r="R77" s="171"/>
      <c r="S77" s="171"/>
      <c r="T77" s="171"/>
      <c r="U77" s="171"/>
    </row>
    <row r="78" spans="2:86" ht="16.5" thickBot="1" x14ac:dyDescent="0.3">
      <c r="B78" s="37"/>
      <c r="C78" s="58" t="s">
        <v>1248</v>
      </c>
      <c r="D78" s="905"/>
      <c r="E78" s="38"/>
      <c r="I78" s="171"/>
      <c r="J78" s="175"/>
      <c r="K78" s="176"/>
      <c r="L78" s="171"/>
      <c r="N78" s="171"/>
      <c r="O78" s="171"/>
      <c r="P78" s="171"/>
      <c r="Q78" s="171"/>
      <c r="R78" s="171"/>
      <c r="S78" s="171"/>
      <c r="T78" s="171"/>
      <c r="U78" s="171"/>
    </row>
    <row r="79" spans="2:86" ht="18" thickBot="1" x14ac:dyDescent="0.3">
      <c r="B79" s="37"/>
      <c r="C79" s="45" t="s">
        <v>1249</v>
      </c>
      <c r="D79" s="27"/>
      <c r="E79" s="932" t="s">
        <v>1646</v>
      </c>
      <c r="I79" s="171"/>
      <c r="J79" s="175"/>
      <c r="K79" s="176"/>
      <c r="L79" s="171"/>
      <c r="N79" s="171"/>
      <c r="O79" s="171"/>
      <c r="P79" s="171"/>
      <c r="Q79" s="171"/>
      <c r="R79" s="171"/>
      <c r="S79" s="171"/>
      <c r="T79" s="171"/>
      <c r="U79" s="171"/>
    </row>
    <row r="80" spans="2:86" s="44" customFormat="1" ht="19.5" thickBot="1" x14ac:dyDescent="0.35">
      <c r="B80" s="115" t="s">
        <v>275</v>
      </c>
      <c r="C80" s="136" t="s">
        <v>279</v>
      </c>
      <c r="D80" s="154"/>
      <c r="E80" s="183"/>
      <c r="G80" s="415"/>
      <c r="H80" s="415"/>
      <c r="I80" s="171"/>
      <c r="J80" s="175"/>
      <c r="K80" s="176"/>
      <c r="L80" s="171"/>
      <c r="M80" s="6"/>
      <c r="N80" s="171"/>
      <c r="O80" s="171"/>
      <c r="P80" s="171"/>
      <c r="Q80" s="171"/>
      <c r="R80" s="171"/>
      <c r="S80" s="171"/>
      <c r="T80" s="171"/>
      <c r="U80" s="171"/>
      <c r="Y80" s="91"/>
      <c r="Z80" s="91"/>
      <c r="AA80" s="91"/>
      <c r="AB80" s="93"/>
      <c r="AC80" s="91"/>
      <c r="AD80" s="91"/>
      <c r="AE80" s="91"/>
      <c r="AF80" s="91"/>
      <c r="AG80" s="186"/>
      <c r="AH80" s="91"/>
      <c r="AI80" s="91"/>
      <c r="AJ80" s="93"/>
      <c r="AK80" s="93"/>
      <c r="AL80" s="93"/>
      <c r="AM80" s="93"/>
      <c r="AN80" s="93"/>
      <c r="AO80" s="92"/>
      <c r="AP80" s="145"/>
      <c r="AQ80" s="145"/>
      <c r="AR80" s="93"/>
      <c r="AS80" s="93"/>
      <c r="AT80" s="91"/>
      <c r="AU80" s="91"/>
      <c r="AV80" s="91"/>
      <c r="AW80" s="93"/>
      <c r="AX80" s="93"/>
      <c r="AY80" s="93"/>
      <c r="AZ80" s="93"/>
      <c r="BA80" s="107"/>
      <c r="BB80" s="107"/>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row>
    <row r="81" spans="2:21" ht="16.5" thickBot="1" x14ac:dyDescent="0.3">
      <c r="B81" s="137" t="s">
        <v>331</v>
      </c>
      <c r="C81" s="138"/>
      <c r="D81" s="139"/>
      <c r="E81" s="38"/>
      <c r="I81" s="171"/>
      <c r="J81" s="175"/>
      <c r="K81" s="176"/>
      <c r="L81" s="171"/>
      <c r="N81" s="171"/>
      <c r="O81" s="171"/>
      <c r="P81" s="171"/>
      <c r="Q81" s="171"/>
      <c r="R81" s="171"/>
      <c r="S81" s="171"/>
      <c r="T81" s="171"/>
      <c r="U81" s="171"/>
    </row>
    <row r="82" spans="2:21" x14ac:dyDescent="0.25">
      <c r="I82" s="171"/>
      <c r="J82" s="175"/>
      <c r="K82" s="176"/>
      <c r="L82" s="171"/>
      <c r="N82" s="171"/>
      <c r="O82" s="171"/>
      <c r="P82" s="171"/>
      <c r="Q82" s="171"/>
      <c r="R82" s="171"/>
      <c r="S82" s="171"/>
      <c r="T82" s="171"/>
      <c r="U82" s="171"/>
    </row>
    <row r="83" spans="2:21" ht="21.75" thickBot="1" x14ac:dyDescent="0.3">
      <c r="B83" s="71" t="s">
        <v>421</v>
      </c>
      <c r="C83" s="1112"/>
      <c r="D83" s="1112"/>
      <c r="E83" s="335"/>
      <c r="I83" s="171"/>
      <c r="J83" s="175"/>
      <c r="K83" s="176"/>
      <c r="L83" s="171"/>
      <c r="N83" s="171"/>
      <c r="O83" s="171"/>
      <c r="P83" s="171"/>
      <c r="Q83" s="171"/>
      <c r="R83" s="171"/>
      <c r="S83" s="171"/>
      <c r="T83" s="171"/>
      <c r="U83" s="171"/>
    </row>
    <row r="84" spans="2:21" x14ac:dyDescent="0.25">
      <c r="B84" s="1554"/>
      <c r="C84" s="1555"/>
      <c r="D84" s="1555"/>
      <c r="E84" s="1556"/>
      <c r="I84" s="171"/>
      <c r="J84" s="175"/>
      <c r="K84" s="176"/>
      <c r="L84" s="171"/>
      <c r="N84" s="171"/>
      <c r="O84" s="171"/>
      <c r="P84" s="171"/>
      <c r="Q84" s="171"/>
      <c r="R84" s="171"/>
      <c r="S84" s="171"/>
      <c r="T84" s="171"/>
      <c r="U84" s="171"/>
    </row>
    <row r="85" spans="2:21" x14ac:dyDescent="0.25">
      <c r="B85" s="1557"/>
      <c r="C85" s="1514"/>
      <c r="D85" s="1514"/>
      <c r="E85" s="1559"/>
      <c r="I85" s="171"/>
      <c r="J85" s="175"/>
      <c r="K85" s="176"/>
      <c r="L85" s="171"/>
      <c r="N85" s="171"/>
      <c r="O85" s="171"/>
      <c r="P85" s="171"/>
      <c r="Q85" s="171"/>
      <c r="R85" s="171"/>
      <c r="S85" s="171"/>
      <c r="T85" s="171"/>
      <c r="U85" s="171"/>
    </row>
    <row r="86" spans="2:21" x14ac:dyDescent="0.25">
      <c r="B86" s="1557"/>
      <c r="C86" s="1514"/>
      <c r="D86" s="1514"/>
      <c r="E86" s="1559"/>
      <c r="I86" s="171"/>
      <c r="J86" s="175"/>
      <c r="K86" s="176"/>
      <c r="L86" s="171"/>
      <c r="N86" s="171"/>
      <c r="O86" s="171"/>
      <c r="P86" s="171"/>
      <c r="Q86" s="171"/>
      <c r="R86" s="171"/>
      <c r="S86" s="171"/>
      <c r="T86" s="171"/>
      <c r="U86" s="171"/>
    </row>
    <row r="87" spans="2:21" x14ac:dyDescent="0.25">
      <c r="B87" s="1557"/>
      <c r="C87" s="1514"/>
      <c r="D87" s="1514"/>
      <c r="E87" s="1559"/>
      <c r="I87" s="171"/>
      <c r="J87" s="175"/>
      <c r="K87" s="176"/>
      <c r="L87" s="171"/>
      <c r="N87" s="171"/>
      <c r="O87" s="171"/>
      <c r="P87" s="171"/>
      <c r="Q87" s="171"/>
      <c r="R87" s="171"/>
      <c r="S87" s="171"/>
      <c r="T87" s="171"/>
      <c r="U87" s="171"/>
    </row>
    <row r="88" spans="2:21" x14ac:dyDescent="0.25">
      <c r="B88" s="1557"/>
      <c r="C88" s="1514"/>
      <c r="D88" s="1514"/>
      <c r="E88" s="1559"/>
      <c r="I88" s="171"/>
      <c r="J88" s="175"/>
      <c r="K88" s="176"/>
      <c r="L88" s="171"/>
      <c r="N88" s="171"/>
      <c r="O88" s="171"/>
      <c r="P88" s="171"/>
      <c r="Q88" s="171"/>
      <c r="R88" s="171"/>
      <c r="S88" s="171"/>
      <c r="T88" s="171"/>
      <c r="U88" s="171"/>
    </row>
    <row r="89" spans="2:21" ht="24" customHeight="1" x14ac:dyDescent="0.25">
      <c r="B89" s="1557"/>
      <c r="C89" s="1514"/>
      <c r="D89" s="1514"/>
      <c r="E89" s="1559"/>
      <c r="I89" s="171"/>
      <c r="J89" s="175"/>
      <c r="K89" s="176"/>
      <c r="L89" s="171"/>
      <c r="N89" s="171"/>
      <c r="O89" s="171"/>
      <c r="P89" s="171"/>
      <c r="Q89" s="171"/>
      <c r="R89" s="171"/>
      <c r="S89" s="171"/>
      <c r="T89" s="171"/>
      <c r="U89" s="171"/>
    </row>
    <row r="90" spans="2:21" x14ac:dyDescent="0.25">
      <c r="B90" s="1557"/>
      <c r="C90" s="1514"/>
      <c r="D90" s="1514"/>
      <c r="E90" s="1559"/>
      <c r="I90" s="171"/>
      <c r="J90" s="175"/>
      <c r="K90" s="176"/>
      <c r="L90" s="171"/>
      <c r="N90" s="171"/>
      <c r="O90" s="171"/>
      <c r="P90" s="171"/>
      <c r="Q90" s="171"/>
      <c r="R90" s="171"/>
      <c r="S90" s="171"/>
      <c r="T90" s="171"/>
      <c r="U90" s="171"/>
    </row>
    <row r="91" spans="2:21" x14ac:dyDescent="0.25">
      <c r="B91" s="1557"/>
      <c r="C91" s="1514"/>
      <c r="D91" s="1514"/>
      <c r="E91" s="1559"/>
      <c r="I91" s="171"/>
      <c r="J91" s="175"/>
      <c r="K91" s="176"/>
      <c r="L91" s="171"/>
      <c r="N91" s="171"/>
      <c r="O91" s="171"/>
      <c r="P91" s="171"/>
      <c r="Q91" s="171"/>
      <c r="R91" s="171"/>
      <c r="S91" s="171"/>
      <c r="T91" s="171"/>
      <c r="U91" s="171"/>
    </row>
    <row r="92" spans="2:21" x14ac:dyDescent="0.25">
      <c r="B92" s="1557"/>
      <c r="C92" s="1514"/>
      <c r="D92" s="1514"/>
      <c r="E92" s="1559"/>
      <c r="I92" s="171"/>
      <c r="J92" s="175"/>
      <c r="K92" s="176"/>
      <c r="L92" s="171"/>
      <c r="N92" s="171"/>
      <c r="O92" s="171"/>
      <c r="P92" s="171"/>
      <c r="Q92" s="171"/>
      <c r="R92" s="171"/>
      <c r="S92" s="171"/>
      <c r="T92" s="171"/>
      <c r="U92" s="171"/>
    </row>
    <row r="93" spans="2:21" x14ac:dyDescent="0.25">
      <c r="B93" s="1557"/>
      <c r="C93" s="1514"/>
      <c r="D93" s="1514"/>
      <c r="E93" s="1559"/>
      <c r="I93" s="171"/>
      <c r="J93" s="175"/>
      <c r="K93" s="176"/>
      <c r="L93" s="171"/>
      <c r="N93" s="171"/>
      <c r="O93" s="171"/>
      <c r="P93" s="171"/>
      <c r="Q93" s="171"/>
      <c r="R93" s="171"/>
      <c r="S93" s="171"/>
      <c r="T93" s="171"/>
      <c r="U93" s="171"/>
    </row>
    <row r="94" spans="2:21" x14ac:dyDescent="0.25">
      <c r="B94" s="1557"/>
      <c r="C94" s="1514"/>
      <c r="D94" s="1514"/>
      <c r="E94" s="1559"/>
      <c r="I94" s="171"/>
      <c r="J94" s="175"/>
      <c r="K94" s="179"/>
      <c r="L94" s="171"/>
      <c r="N94" s="171"/>
      <c r="O94" s="171"/>
      <c r="P94" s="171"/>
      <c r="Q94" s="171"/>
      <c r="R94" s="171"/>
      <c r="S94" s="171"/>
      <c r="T94" s="171"/>
      <c r="U94" s="171"/>
    </row>
    <row r="95" spans="2:21" x14ac:dyDescent="0.25">
      <c r="B95" s="1557"/>
      <c r="C95" s="1514"/>
      <c r="D95" s="1514"/>
      <c r="E95" s="1559"/>
      <c r="I95" s="171"/>
      <c r="J95" s="175"/>
      <c r="K95" s="176"/>
      <c r="L95" s="171"/>
      <c r="N95" s="171"/>
      <c r="O95" s="171"/>
      <c r="P95" s="171"/>
      <c r="Q95" s="171"/>
      <c r="R95" s="171"/>
      <c r="S95" s="171"/>
      <c r="T95" s="171"/>
      <c r="U95" s="171"/>
    </row>
    <row r="96" spans="2:21" x14ac:dyDescent="0.25">
      <c r="B96" s="1557"/>
      <c r="C96" s="1514"/>
      <c r="D96" s="1514"/>
      <c r="E96" s="1559"/>
      <c r="I96" s="171"/>
      <c r="J96" s="175"/>
      <c r="K96" s="176"/>
      <c r="L96" s="171"/>
      <c r="N96" s="171"/>
      <c r="O96" s="171"/>
      <c r="P96" s="171"/>
      <c r="Q96" s="171"/>
      <c r="R96" s="171"/>
      <c r="S96" s="171"/>
      <c r="T96" s="171"/>
      <c r="U96" s="171"/>
    </row>
    <row r="97" spans="2:21" x14ac:dyDescent="0.25">
      <c r="B97" s="1557"/>
      <c r="C97" s="1514"/>
      <c r="D97" s="1514"/>
      <c r="E97" s="1559"/>
      <c r="I97" s="171"/>
      <c r="J97" s="175"/>
      <c r="K97" s="176"/>
      <c r="L97" s="171"/>
      <c r="N97" s="171"/>
      <c r="O97" s="171"/>
      <c r="P97" s="171"/>
      <c r="Q97" s="171"/>
      <c r="R97" s="171"/>
      <c r="S97" s="171"/>
      <c r="T97" s="171"/>
      <c r="U97" s="171"/>
    </row>
    <row r="98" spans="2:21" x14ac:dyDescent="0.25">
      <c r="B98" s="1557"/>
      <c r="C98" s="1514"/>
      <c r="D98" s="1514"/>
      <c r="E98" s="1559"/>
      <c r="I98" s="171"/>
      <c r="J98" s="175"/>
      <c r="K98" s="176"/>
      <c r="L98" s="171"/>
      <c r="N98" s="171"/>
      <c r="O98" s="171"/>
      <c r="P98" s="171"/>
      <c r="Q98" s="171"/>
      <c r="R98" s="171"/>
      <c r="S98" s="171"/>
      <c r="T98" s="171"/>
      <c r="U98" s="171"/>
    </row>
    <row r="99" spans="2:21" x14ac:dyDescent="0.25">
      <c r="B99" s="1557"/>
      <c r="C99" s="1514"/>
      <c r="D99" s="1514"/>
      <c r="E99" s="1559"/>
      <c r="I99" s="171"/>
      <c r="J99" s="175"/>
      <c r="K99" s="176"/>
      <c r="L99" s="171"/>
      <c r="N99" s="171"/>
      <c r="O99" s="171"/>
      <c r="P99" s="171"/>
      <c r="Q99" s="171"/>
      <c r="R99" s="171"/>
      <c r="S99" s="171"/>
      <c r="T99" s="171"/>
      <c r="U99" s="171"/>
    </row>
    <row r="100" spans="2:21" x14ac:dyDescent="0.25">
      <c r="B100" s="1557"/>
      <c r="C100" s="1514"/>
      <c r="D100" s="1514"/>
      <c r="E100" s="1559"/>
      <c r="I100" s="171"/>
      <c r="J100" s="175"/>
      <c r="K100" s="176"/>
      <c r="L100" s="171"/>
      <c r="N100" s="171"/>
      <c r="O100" s="171"/>
      <c r="P100" s="171"/>
      <c r="Q100" s="171"/>
      <c r="R100" s="171"/>
      <c r="S100" s="171"/>
      <c r="T100" s="171"/>
      <c r="U100" s="171"/>
    </row>
    <row r="101" spans="2:21" x14ac:dyDescent="0.25">
      <c r="B101" s="1557"/>
      <c r="C101" s="1514"/>
      <c r="D101" s="1514"/>
      <c r="E101" s="1559"/>
      <c r="I101" s="171"/>
      <c r="J101" s="175"/>
      <c r="K101" s="176"/>
      <c r="L101" s="171"/>
      <c r="N101" s="171"/>
      <c r="O101" s="171"/>
      <c r="P101" s="171"/>
      <c r="Q101" s="171"/>
      <c r="R101" s="171"/>
      <c r="S101" s="171"/>
      <c r="T101" s="171"/>
      <c r="U101" s="171"/>
    </row>
    <row r="102" spans="2:21" x14ac:dyDescent="0.25">
      <c r="B102" s="1557"/>
      <c r="C102" s="1514"/>
      <c r="D102" s="1514"/>
      <c r="E102" s="1559"/>
      <c r="I102" s="171"/>
      <c r="J102" s="175"/>
      <c r="K102" s="176"/>
      <c r="L102" s="171"/>
      <c r="N102" s="171"/>
      <c r="O102" s="171"/>
      <c r="P102" s="171"/>
      <c r="Q102" s="171"/>
      <c r="R102" s="171"/>
      <c r="S102" s="171"/>
      <c r="T102" s="171"/>
      <c r="U102" s="171"/>
    </row>
    <row r="103" spans="2:21" x14ac:dyDescent="0.25">
      <c r="B103" s="1557"/>
      <c r="C103" s="1514"/>
      <c r="D103" s="1514"/>
      <c r="E103" s="1559"/>
      <c r="I103" s="171"/>
      <c r="J103" s="175"/>
      <c r="K103" s="176"/>
      <c r="L103" s="171"/>
      <c r="N103" s="171"/>
      <c r="O103" s="171"/>
      <c r="P103" s="171"/>
      <c r="Q103" s="171"/>
      <c r="R103" s="171"/>
      <c r="S103" s="171"/>
      <c r="T103" s="171"/>
      <c r="U103" s="171"/>
    </row>
    <row r="104" spans="2:21" x14ac:dyDescent="0.25">
      <c r="B104" s="1557"/>
      <c r="C104" s="1514"/>
      <c r="D104" s="1514"/>
      <c r="E104" s="1559"/>
      <c r="I104" s="171"/>
      <c r="J104" s="175"/>
      <c r="K104" s="176"/>
      <c r="L104" s="171"/>
      <c r="N104" s="171"/>
      <c r="O104" s="171"/>
      <c r="P104" s="171"/>
      <c r="Q104" s="171"/>
      <c r="R104" s="171"/>
      <c r="S104" s="171"/>
      <c r="T104" s="171"/>
      <c r="U104" s="171"/>
    </row>
    <row r="105" spans="2:21" x14ac:dyDescent="0.25">
      <c r="B105" s="1557"/>
      <c r="C105" s="1514"/>
      <c r="D105" s="1514"/>
      <c r="E105" s="1559"/>
      <c r="I105" s="171"/>
      <c r="J105" s="175"/>
      <c r="K105" s="176"/>
      <c r="L105" s="171"/>
      <c r="N105" s="171"/>
      <c r="O105" s="171"/>
      <c r="P105" s="171"/>
      <c r="Q105" s="171"/>
      <c r="R105" s="171"/>
      <c r="S105" s="171"/>
      <c r="T105" s="171"/>
      <c r="U105" s="171"/>
    </row>
    <row r="106" spans="2:21" x14ac:dyDescent="0.25">
      <c r="B106" s="1557"/>
      <c r="C106" s="1514"/>
      <c r="D106" s="1514"/>
      <c r="E106" s="1559"/>
      <c r="I106" s="171"/>
      <c r="J106" s="175"/>
      <c r="K106" s="176"/>
      <c r="L106" s="171"/>
      <c r="N106" s="171"/>
      <c r="O106" s="171"/>
      <c r="P106" s="171"/>
      <c r="Q106" s="171"/>
      <c r="R106" s="171"/>
      <c r="S106" s="171"/>
      <c r="T106" s="171"/>
      <c r="U106" s="171"/>
    </row>
    <row r="107" spans="2:21" x14ac:dyDescent="0.25">
      <c r="B107" s="1557"/>
      <c r="C107" s="1514"/>
      <c r="D107" s="1514"/>
      <c r="E107" s="1559"/>
      <c r="I107" s="171"/>
      <c r="J107" s="175"/>
      <c r="K107" s="176"/>
      <c r="L107" s="171"/>
      <c r="N107" s="171"/>
      <c r="O107" s="171"/>
      <c r="P107" s="171"/>
      <c r="Q107" s="171"/>
      <c r="R107" s="171"/>
      <c r="S107" s="171"/>
      <c r="T107" s="171"/>
      <c r="U107" s="171"/>
    </row>
    <row r="108" spans="2:21" x14ac:dyDescent="0.25">
      <c r="B108" s="1557"/>
      <c r="C108" s="1514"/>
      <c r="D108" s="1514"/>
      <c r="E108" s="1559"/>
      <c r="I108" s="171"/>
      <c r="J108" s="175"/>
      <c r="K108" s="176"/>
      <c r="L108" s="171"/>
      <c r="N108" s="171"/>
      <c r="O108" s="171"/>
      <c r="P108" s="171"/>
      <c r="Q108" s="171"/>
      <c r="R108" s="171"/>
      <c r="S108" s="171"/>
      <c r="T108" s="171"/>
      <c r="U108" s="171"/>
    </row>
    <row r="109" spans="2:21" x14ac:dyDescent="0.25">
      <c r="B109" s="1557"/>
      <c r="C109" s="1514"/>
      <c r="D109" s="1514"/>
      <c r="E109" s="1559"/>
      <c r="I109" s="171"/>
      <c r="J109" s="175"/>
      <c r="K109" s="176"/>
      <c r="L109" s="171"/>
      <c r="N109" s="171"/>
      <c r="O109" s="171"/>
      <c r="P109" s="171"/>
      <c r="Q109" s="171"/>
      <c r="R109" s="171"/>
      <c r="S109" s="171"/>
      <c r="T109" s="171"/>
      <c r="U109" s="171"/>
    </row>
    <row r="110" spans="2:21" x14ac:dyDescent="0.25">
      <c r="B110" s="1557"/>
      <c r="C110" s="1514"/>
      <c r="D110" s="1514"/>
      <c r="E110" s="1559"/>
      <c r="I110" s="171"/>
      <c r="J110" s="175"/>
      <c r="K110" s="176"/>
      <c r="L110" s="171"/>
      <c r="N110" s="171"/>
      <c r="O110" s="171"/>
      <c r="P110" s="171"/>
      <c r="Q110" s="171"/>
      <c r="R110" s="171"/>
      <c r="S110" s="171"/>
      <c r="T110" s="171"/>
      <c r="U110" s="171"/>
    </row>
    <row r="111" spans="2:21" x14ac:dyDescent="0.25">
      <c r="B111" s="1557"/>
      <c r="C111" s="1514"/>
      <c r="D111" s="1514"/>
      <c r="E111" s="1559"/>
      <c r="I111" s="171"/>
      <c r="J111" s="175"/>
      <c r="K111" s="176"/>
      <c r="L111" s="171"/>
      <c r="N111" s="171"/>
      <c r="O111" s="171"/>
      <c r="P111" s="171"/>
      <c r="Q111" s="171"/>
      <c r="R111" s="171"/>
      <c r="S111" s="171"/>
      <c r="T111" s="171"/>
      <c r="U111" s="171"/>
    </row>
    <row r="112" spans="2:21" x14ac:dyDescent="0.25">
      <c r="B112" s="1557"/>
      <c r="C112" s="1514"/>
      <c r="D112" s="1514"/>
      <c r="E112" s="1559"/>
      <c r="I112" s="171"/>
      <c r="J112" s="175"/>
      <c r="K112" s="176"/>
      <c r="L112" s="171"/>
      <c r="N112" s="171"/>
      <c r="O112" s="171"/>
      <c r="P112" s="171"/>
      <c r="Q112" s="171"/>
      <c r="R112" s="171"/>
      <c r="S112" s="171"/>
      <c r="T112" s="171"/>
      <c r="U112" s="171"/>
    </row>
    <row r="113" spans="2:21" x14ac:dyDescent="0.25">
      <c r="B113" s="1557"/>
      <c r="C113" s="1514"/>
      <c r="D113" s="1514"/>
      <c r="E113" s="1559"/>
      <c r="I113" s="171"/>
      <c r="J113" s="175"/>
      <c r="K113" s="176"/>
      <c r="L113" s="171"/>
      <c r="N113" s="171"/>
      <c r="O113" s="171"/>
      <c r="P113" s="171"/>
      <c r="Q113" s="171"/>
      <c r="R113" s="171"/>
      <c r="S113" s="171"/>
      <c r="T113" s="171"/>
      <c r="U113" s="171"/>
    </row>
    <row r="114" spans="2:21" x14ac:dyDescent="0.25">
      <c r="B114" s="1557"/>
      <c r="C114" s="1514"/>
      <c r="D114" s="1514"/>
      <c r="E114" s="1559"/>
      <c r="I114" s="171"/>
      <c r="J114" s="175"/>
      <c r="K114" s="176"/>
      <c r="L114" s="171"/>
      <c r="N114" s="171"/>
      <c r="O114" s="171"/>
      <c r="P114" s="171"/>
      <c r="Q114" s="171"/>
      <c r="R114" s="171"/>
      <c r="S114" s="171"/>
      <c r="T114" s="171"/>
      <c r="U114" s="171"/>
    </row>
    <row r="115" spans="2:21" x14ac:dyDescent="0.25">
      <c r="B115" s="1557"/>
      <c r="C115" s="1514"/>
      <c r="D115" s="1514"/>
      <c r="E115" s="1559"/>
      <c r="I115" s="171"/>
      <c r="J115" s="175"/>
      <c r="K115" s="176"/>
      <c r="L115" s="171"/>
      <c r="N115" s="171"/>
      <c r="O115" s="171"/>
      <c r="P115" s="171"/>
      <c r="Q115" s="171"/>
      <c r="R115" s="171"/>
      <c r="S115" s="171"/>
      <c r="T115" s="171"/>
      <c r="U115" s="171"/>
    </row>
    <row r="116" spans="2:21" x14ac:dyDescent="0.25">
      <c r="B116" s="1557"/>
      <c r="C116" s="1514"/>
      <c r="D116" s="1514"/>
      <c r="E116" s="1559"/>
      <c r="I116" s="171"/>
      <c r="J116" s="175"/>
      <c r="K116" s="179"/>
      <c r="L116" s="171"/>
      <c r="N116" s="171"/>
      <c r="O116" s="171"/>
      <c r="P116" s="171"/>
      <c r="Q116" s="171"/>
      <c r="R116" s="171"/>
      <c r="S116" s="171"/>
      <c r="T116" s="171"/>
      <c r="U116" s="171"/>
    </row>
    <row r="117" spans="2:21" x14ac:dyDescent="0.25">
      <c r="B117" s="1557"/>
      <c r="C117" s="1514"/>
      <c r="D117" s="1514"/>
      <c r="E117" s="1559"/>
      <c r="I117" s="171"/>
      <c r="J117" s="175"/>
      <c r="K117" s="179"/>
      <c r="L117" s="171"/>
      <c r="N117" s="171"/>
      <c r="O117" s="171"/>
      <c r="P117" s="171"/>
      <c r="Q117" s="171"/>
      <c r="R117" s="171"/>
      <c r="S117" s="171"/>
      <c r="T117" s="171"/>
      <c r="U117" s="171"/>
    </row>
    <row r="118" spans="2:21" x14ac:dyDescent="0.25">
      <c r="B118" s="1557"/>
      <c r="C118" s="1514"/>
      <c r="D118" s="1514"/>
      <c r="E118" s="1559"/>
      <c r="I118" s="171"/>
      <c r="J118" s="175"/>
      <c r="K118" s="176"/>
      <c r="L118" s="171"/>
      <c r="N118" s="171"/>
      <c r="O118" s="171"/>
      <c r="P118" s="171"/>
      <c r="Q118" s="171"/>
      <c r="R118" s="171"/>
      <c r="S118" s="171"/>
      <c r="T118" s="171"/>
      <c r="U118" s="171"/>
    </row>
    <row r="119" spans="2:21" x14ac:dyDescent="0.25">
      <c r="B119" s="1557"/>
      <c r="C119" s="1514"/>
      <c r="D119" s="1514"/>
      <c r="E119" s="1559"/>
      <c r="I119" s="171"/>
      <c r="J119" s="175"/>
      <c r="K119" s="176"/>
      <c r="L119" s="171"/>
      <c r="N119" s="171"/>
      <c r="O119" s="171"/>
      <c r="P119" s="171"/>
      <c r="Q119" s="171"/>
      <c r="R119" s="171"/>
      <c r="S119" s="171"/>
      <c r="T119" s="171"/>
      <c r="U119" s="171"/>
    </row>
    <row r="120" spans="2:21" x14ac:dyDescent="0.25">
      <c r="B120" s="1557"/>
      <c r="C120" s="1514"/>
      <c r="D120" s="1514"/>
      <c r="E120" s="1559"/>
      <c r="I120" s="171"/>
      <c r="J120" s="175"/>
      <c r="K120" s="176"/>
      <c r="L120" s="171"/>
      <c r="N120" s="171"/>
      <c r="O120" s="171"/>
      <c r="P120" s="171"/>
      <c r="Q120" s="171"/>
      <c r="R120" s="171"/>
      <c r="S120" s="171"/>
      <c r="T120" s="171"/>
      <c r="U120" s="171"/>
    </row>
    <row r="121" spans="2:21" x14ac:dyDescent="0.25">
      <c r="B121" s="1557"/>
      <c r="C121" s="1514"/>
      <c r="D121" s="1514"/>
      <c r="E121" s="1559"/>
      <c r="I121" s="171"/>
      <c r="J121" s="175"/>
      <c r="K121" s="176"/>
      <c r="L121" s="171"/>
      <c r="N121" s="171"/>
      <c r="O121" s="171"/>
      <c r="P121" s="171"/>
      <c r="Q121" s="171"/>
      <c r="R121" s="171"/>
      <c r="S121" s="171"/>
      <c r="T121" s="171"/>
      <c r="U121" s="171"/>
    </row>
    <row r="122" spans="2:21" x14ac:dyDescent="0.25">
      <c r="B122" s="1557"/>
      <c r="C122" s="1514"/>
      <c r="D122" s="1514"/>
      <c r="E122" s="1559"/>
      <c r="I122" s="171"/>
      <c r="J122" s="175"/>
      <c r="K122" s="176"/>
      <c r="L122" s="171"/>
      <c r="N122" s="171"/>
      <c r="O122" s="171"/>
      <c r="P122" s="171"/>
      <c r="Q122" s="171"/>
      <c r="R122" s="171"/>
      <c r="S122" s="171"/>
      <c r="T122" s="171"/>
      <c r="U122" s="171"/>
    </row>
    <row r="123" spans="2:21" x14ac:dyDescent="0.25">
      <c r="B123" s="1557"/>
      <c r="C123" s="1514"/>
      <c r="D123" s="1514"/>
      <c r="E123" s="1559"/>
      <c r="I123" s="171"/>
      <c r="J123" s="175"/>
      <c r="K123" s="176"/>
      <c r="L123" s="171"/>
      <c r="N123" s="171"/>
      <c r="O123" s="171"/>
      <c r="P123" s="171"/>
      <c r="Q123" s="171"/>
      <c r="R123" s="171"/>
      <c r="S123" s="171"/>
      <c r="T123" s="171"/>
      <c r="U123" s="171"/>
    </row>
    <row r="124" spans="2:21" x14ac:dyDescent="0.25">
      <c r="B124" s="1557"/>
      <c r="C124" s="1514"/>
      <c r="D124" s="1514"/>
      <c r="E124" s="1559"/>
      <c r="I124" s="171"/>
      <c r="J124" s="175"/>
      <c r="K124" s="176"/>
      <c r="L124" s="171"/>
      <c r="N124" s="171"/>
      <c r="O124" s="171"/>
      <c r="P124" s="171"/>
      <c r="Q124" s="171"/>
      <c r="R124" s="171"/>
      <c r="S124" s="171"/>
      <c r="T124" s="171"/>
      <c r="U124" s="171"/>
    </row>
    <row r="125" spans="2:21" ht="15.75" thickBot="1" x14ac:dyDescent="0.3">
      <c r="B125" s="1560"/>
      <c r="C125" s="1561"/>
      <c r="D125" s="1561"/>
      <c r="E125" s="1562"/>
      <c r="I125" s="171"/>
      <c r="J125" s="175"/>
      <c r="K125" s="176"/>
      <c r="L125" s="171"/>
      <c r="N125" s="171"/>
      <c r="O125" s="171"/>
      <c r="P125" s="171"/>
      <c r="Q125" s="171"/>
      <c r="R125" s="171"/>
      <c r="S125" s="171"/>
      <c r="T125" s="171"/>
      <c r="U125" s="171"/>
    </row>
    <row r="126" spans="2:21" x14ac:dyDescent="0.25">
      <c r="I126" s="171"/>
      <c r="J126" s="175"/>
      <c r="K126" s="176"/>
      <c r="L126" s="171"/>
      <c r="N126" s="171"/>
      <c r="O126" s="171"/>
      <c r="P126" s="171"/>
      <c r="Q126" s="171"/>
      <c r="R126" s="171"/>
      <c r="S126" s="171"/>
      <c r="T126" s="171"/>
      <c r="U126" s="171"/>
    </row>
    <row r="127" spans="2:21" x14ac:dyDescent="0.25">
      <c r="G127" s="6"/>
      <c r="H127" s="6"/>
      <c r="I127" s="171"/>
      <c r="J127" s="175"/>
      <c r="K127" s="176"/>
      <c r="L127" s="171"/>
      <c r="N127" s="171"/>
      <c r="O127" s="171"/>
      <c r="P127" s="171"/>
      <c r="Q127" s="171"/>
      <c r="R127" s="171"/>
      <c r="S127" s="171"/>
      <c r="T127" s="171"/>
      <c r="U127" s="171"/>
    </row>
    <row r="128" spans="2:21" x14ac:dyDescent="0.25">
      <c r="G128" s="6"/>
      <c r="H128" s="6"/>
      <c r="I128" s="171"/>
      <c r="J128" s="175"/>
      <c r="K128" s="176"/>
      <c r="L128" s="171"/>
      <c r="N128" s="171"/>
      <c r="O128" s="171"/>
      <c r="P128" s="171"/>
      <c r="Q128" s="171"/>
      <c r="R128" s="171"/>
      <c r="S128" s="171"/>
      <c r="T128" s="171"/>
      <c r="U128" s="171"/>
    </row>
    <row r="129" spans="7:21" x14ac:dyDescent="0.25">
      <c r="G129" s="6"/>
      <c r="H129" s="6"/>
      <c r="I129" s="171"/>
      <c r="J129" s="175"/>
      <c r="K129" s="176"/>
      <c r="L129" s="171"/>
      <c r="N129" s="171"/>
      <c r="O129" s="171"/>
      <c r="P129" s="171"/>
      <c r="Q129" s="171"/>
      <c r="R129" s="171"/>
      <c r="S129" s="171"/>
      <c r="T129" s="171"/>
      <c r="U129" s="171"/>
    </row>
    <row r="130" spans="7:21" x14ac:dyDescent="0.25">
      <c r="G130" s="6"/>
      <c r="H130" s="6"/>
      <c r="I130" s="171"/>
      <c r="J130" s="175"/>
      <c r="K130" s="176"/>
      <c r="L130" s="171"/>
      <c r="N130" s="171"/>
      <c r="O130" s="171"/>
      <c r="P130" s="171"/>
      <c r="Q130" s="171"/>
      <c r="R130" s="171"/>
      <c r="S130" s="171"/>
      <c r="T130" s="171"/>
      <c r="U130" s="171"/>
    </row>
    <row r="131" spans="7:21" x14ac:dyDescent="0.25">
      <c r="G131" s="6"/>
      <c r="H131" s="6"/>
      <c r="I131" s="171"/>
      <c r="J131" s="175"/>
      <c r="K131" s="176"/>
      <c r="L131" s="171"/>
      <c r="N131" s="171"/>
      <c r="O131" s="171"/>
      <c r="P131" s="171"/>
      <c r="Q131" s="171"/>
      <c r="R131" s="171"/>
      <c r="S131" s="171"/>
      <c r="T131" s="171"/>
      <c r="U131" s="171"/>
    </row>
    <row r="132" spans="7:21" x14ac:dyDescent="0.25">
      <c r="G132" s="6"/>
      <c r="H132" s="6"/>
      <c r="I132" s="171"/>
      <c r="J132" s="175"/>
      <c r="K132" s="176"/>
      <c r="L132" s="171"/>
      <c r="N132" s="171"/>
      <c r="O132" s="171"/>
      <c r="P132" s="171"/>
      <c r="Q132" s="171"/>
      <c r="R132" s="171"/>
      <c r="S132" s="171"/>
      <c r="T132" s="171"/>
      <c r="U132" s="171"/>
    </row>
    <row r="133" spans="7:21" x14ac:dyDescent="0.25">
      <c r="G133" s="6"/>
      <c r="H133" s="6"/>
      <c r="I133" s="171"/>
      <c r="J133" s="175"/>
      <c r="K133" s="176"/>
      <c r="L133" s="171"/>
      <c r="N133" s="171"/>
      <c r="O133" s="171"/>
      <c r="P133" s="171"/>
      <c r="Q133" s="171"/>
      <c r="R133" s="171"/>
      <c r="S133" s="171"/>
      <c r="T133" s="171"/>
      <c r="U133" s="171"/>
    </row>
    <row r="134" spans="7:21" x14ac:dyDescent="0.25">
      <c r="G134" s="6"/>
      <c r="H134" s="6"/>
      <c r="I134" s="171"/>
      <c r="J134" s="175"/>
      <c r="K134" s="176"/>
      <c r="L134" s="171"/>
      <c r="N134" s="171"/>
      <c r="O134" s="171"/>
      <c r="P134" s="171"/>
      <c r="Q134" s="171"/>
      <c r="R134" s="171"/>
      <c r="S134" s="171"/>
      <c r="T134" s="171"/>
      <c r="U134" s="171"/>
    </row>
    <row r="135" spans="7:21" x14ac:dyDescent="0.25">
      <c r="G135" s="6"/>
      <c r="H135" s="6"/>
      <c r="I135" s="171"/>
      <c r="J135" s="175"/>
      <c r="K135" s="176"/>
      <c r="L135" s="171"/>
      <c r="N135" s="171"/>
      <c r="O135" s="171"/>
      <c r="P135" s="171"/>
      <c r="Q135" s="171"/>
      <c r="R135" s="171"/>
      <c r="S135" s="171"/>
      <c r="T135" s="171"/>
      <c r="U135" s="171"/>
    </row>
    <row r="136" spans="7:21" x14ac:dyDescent="0.25">
      <c r="G136" s="6"/>
      <c r="H136" s="6"/>
      <c r="I136" s="171"/>
      <c r="J136" s="175"/>
      <c r="K136" s="176"/>
      <c r="L136" s="171"/>
      <c r="N136" s="171"/>
      <c r="O136" s="171"/>
      <c r="P136" s="171"/>
      <c r="Q136" s="171"/>
      <c r="R136" s="171"/>
      <c r="S136" s="171"/>
      <c r="T136" s="171"/>
      <c r="U136" s="171"/>
    </row>
    <row r="137" spans="7:21" x14ac:dyDescent="0.25">
      <c r="G137" s="6"/>
      <c r="H137" s="6"/>
      <c r="I137" s="171"/>
      <c r="J137" s="175"/>
      <c r="K137" s="176"/>
      <c r="L137" s="171"/>
      <c r="N137" s="171"/>
      <c r="O137" s="171"/>
      <c r="P137" s="171"/>
      <c r="Q137" s="171"/>
      <c r="R137" s="171"/>
      <c r="S137" s="171"/>
      <c r="T137" s="171"/>
      <c r="U137" s="171"/>
    </row>
    <row r="138" spans="7:21" x14ac:dyDescent="0.25">
      <c r="G138" s="6"/>
      <c r="H138" s="6"/>
      <c r="I138" s="171"/>
      <c r="J138" s="175"/>
      <c r="K138" s="176"/>
      <c r="L138" s="171"/>
      <c r="N138" s="171"/>
      <c r="O138" s="171"/>
      <c r="P138" s="171"/>
      <c r="Q138" s="171"/>
      <c r="R138" s="171"/>
      <c r="S138" s="171"/>
      <c r="T138" s="171"/>
      <c r="U138" s="171"/>
    </row>
    <row r="139" spans="7:21" x14ac:dyDescent="0.25">
      <c r="G139" s="6"/>
      <c r="H139" s="6"/>
      <c r="I139" s="171"/>
      <c r="J139" s="175"/>
      <c r="K139" s="176"/>
      <c r="L139" s="171"/>
      <c r="N139" s="171"/>
      <c r="O139" s="171"/>
      <c r="P139" s="171"/>
      <c r="Q139" s="171"/>
      <c r="R139" s="171"/>
      <c r="S139" s="171"/>
      <c r="T139" s="171"/>
      <c r="U139" s="171"/>
    </row>
    <row r="140" spans="7:21" x14ac:dyDescent="0.25">
      <c r="G140" s="6"/>
      <c r="H140" s="6"/>
      <c r="I140" s="171"/>
      <c r="J140" s="175"/>
      <c r="K140" s="176"/>
      <c r="L140" s="171"/>
      <c r="N140" s="171"/>
      <c r="O140" s="171"/>
      <c r="P140" s="171"/>
      <c r="Q140" s="171"/>
      <c r="R140" s="171"/>
      <c r="S140" s="171"/>
      <c r="T140" s="171"/>
      <c r="U140" s="171"/>
    </row>
    <row r="141" spans="7:21" x14ac:dyDescent="0.25">
      <c r="G141" s="6"/>
      <c r="H141" s="6"/>
      <c r="I141" s="171"/>
      <c r="J141" s="175"/>
      <c r="K141" s="176"/>
      <c r="L141" s="171"/>
      <c r="N141" s="171"/>
      <c r="O141" s="171"/>
      <c r="P141" s="171"/>
      <c r="Q141" s="171"/>
      <c r="R141" s="171"/>
      <c r="S141" s="171"/>
      <c r="T141" s="171"/>
      <c r="U141" s="171"/>
    </row>
    <row r="142" spans="7:21" x14ac:dyDescent="0.25">
      <c r="G142" s="6"/>
      <c r="H142" s="6"/>
      <c r="I142" s="171"/>
      <c r="J142" s="175"/>
      <c r="K142" s="176"/>
      <c r="L142" s="171"/>
      <c r="N142" s="171"/>
      <c r="O142" s="171"/>
      <c r="P142" s="171"/>
      <c r="Q142" s="171"/>
      <c r="R142" s="171"/>
      <c r="S142" s="171"/>
      <c r="T142" s="171"/>
      <c r="U142" s="171"/>
    </row>
    <row r="143" spans="7:21" x14ac:dyDescent="0.25">
      <c r="G143" s="6"/>
      <c r="H143" s="6"/>
      <c r="I143" s="171"/>
      <c r="J143" s="175"/>
      <c r="K143" s="176"/>
      <c r="L143" s="171"/>
      <c r="N143" s="171"/>
      <c r="O143" s="171"/>
      <c r="P143" s="171"/>
      <c r="Q143" s="171"/>
      <c r="R143" s="171"/>
      <c r="S143" s="171"/>
      <c r="T143" s="171"/>
      <c r="U143" s="171"/>
    </row>
    <row r="144" spans="7:21" x14ac:dyDescent="0.25">
      <c r="G144" s="6"/>
      <c r="H144" s="6"/>
      <c r="I144" s="171"/>
      <c r="J144" s="175"/>
      <c r="K144" s="176"/>
      <c r="L144" s="171"/>
      <c r="N144" s="171"/>
      <c r="O144" s="171"/>
      <c r="P144" s="171"/>
      <c r="Q144" s="171"/>
      <c r="R144" s="171"/>
      <c r="S144" s="171"/>
      <c r="T144" s="171"/>
      <c r="U144" s="171"/>
    </row>
    <row r="145" spans="7:21" x14ac:dyDescent="0.25">
      <c r="G145" s="6"/>
      <c r="H145" s="6"/>
      <c r="I145" s="171"/>
      <c r="J145" s="175"/>
      <c r="K145" s="176"/>
      <c r="L145" s="171"/>
      <c r="N145" s="171"/>
      <c r="O145" s="171"/>
      <c r="P145" s="171"/>
      <c r="Q145" s="171"/>
      <c r="R145" s="171"/>
      <c r="S145" s="171"/>
      <c r="T145" s="171"/>
      <c r="U145" s="171"/>
    </row>
    <row r="146" spans="7:21" x14ac:dyDescent="0.25">
      <c r="G146" s="6"/>
      <c r="H146" s="6"/>
      <c r="I146" s="171"/>
      <c r="J146" s="175"/>
      <c r="K146" s="176"/>
      <c r="L146" s="171"/>
      <c r="N146" s="171"/>
      <c r="O146" s="171"/>
      <c r="P146" s="171"/>
      <c r="Q146" s="171"/>
      <c r="R146" s="171"/>
      <c r="S146" s="171"/>
      <c r="T146" s="171"/>
      <c r="U146" s="171"/>
    </row>
    <row r="147" spans="7:21" x14ac:dyDescent="0.25">
      <c r="G147" s="6"/>
      <c r="H147" s="6"/>
      <c r="I147" s="171"/>
      <c r="J147" s="175"/>
      <c r="K147" s="176"/>
      <c r="L147" s="171"/>
      <c r="N147" s="171"/>
      <c r="O147" s="171"/>
      <c r="P147" s="171"/>
      <c r="Q147" s="171"/>
      <c r="R147" s="171"/>
      <c r="S147" s="171"/>
      <c r="T147" s="171"/>
      <c r="U147" s="171"/>
    </row>
    <row r="148" spans="7:21" x14ac:dyDescent="0.25">
      <c r="G148" s="6"/>
      <c r="H148" s="6"/>
      <c r="I148" s="171"/>
      <c r="J148" s="175"/>
      <c r="K148" s="176"/>
      <c r="L148" s="171"/>
      <c r="N148" s="171"/>
      <c r="O148" s="171"/>
      <c r="P148" s="171"/>
      <c r="Q148" s="171"/>
      <c r="R148" s="171"/>
      <c r="S148" s="171"/>
      <c r="T148" s="171"/>
      <c r="U148" s="171"/>
    </row>
    <row r="149" spans="7:21" x14ac:dyDescent="0.25">
      <c r="G149" s="6"/>
      <c r="H149" s="6"/>
      <c r="I149" s="171"/>
      <c r="J149" s="175"/>
      <c r="K149" s="176"/>
      <c r="L149" s="171"/>
      <c r="N149" s="171"/>
      <c r="O149" s="171"/>
      <c r="P149" s="171"/>
      <c r="Q149" s="171"/>
      <c r="R149" s="171"/>
      <c r="S149" s="171"/>
      <c r="T149" s="171"/>
      <c r="U149" s="171"/>
    </row>
    <row r="150" spans="7:21" x14ac:dyDescent="0.25">
      <c r="G150" s="6"/>
      <c r="H150" s="6"/>
      <c r="I150" s="171"/>
      <c r="J150" s="175"/>
      <c r="K150" s="176"/>
      <c r="L150" s="171"/>
      <c r="N150" s="171"/>
      <c r="O150" s="171"/>
      <c r="P150" s="171"/>
      <c r="Q150" s="171"/>
      <c r="R150" s="171"/>
      <c r="S150" s="171"/>
      <c r="T150" s="171"/>
      <c r="U150" s="171"/>
    </row>
    <row r="151" spans="7:21" x14ac:dyDescent="0.25">
      <c r="G151" s="6"/>
      <c r="H151" s="6"/>
      <c r="I151" s="171"/>
      <c r="J151" s="175"/>
      <c r="K151" s="176"/>
      <c r="L151" s="171"/>
      <c r="N151" s="171"/>
      <c r="O151" s="171"/>
      <c r="P151" s="171"/>
      <c r="Q151" s="171"/>
      <c r="R151" s="171"/>
      <c r="S151" s="171"/>
      <c r="T151" s="171"/>
      <c r="U151" s="171"/>
    </row>
    <row r="152" spans="7:21" x14ac:dyDescent="0.25">
      <c r="G152" s="6"/>
      <c r="H152" s="6"/>
      <c r="I152" s="171"/>
      <c r="J152" s="175"/>
      <c r="K152" s="176"/>
      <c r="L152" s="171"/>
      <c r="N152" s="171"/>
      <c r="O152" s="171"/>
      <c r="P152" s="171"/>
      <c r="Q152" s="171"/>
      <c r="R152" s="171"/>
      <c r="S152" s="171"/>
      <c r="T152" s="171"/>
      <c r="U152" s="171"/>
    </row>
    <row r="153" spans="7:21" x14ac:dyDescent="0.25">
      <c r="G153" s="6"/>
      <c r="H153" s="6"/>
      <c r="I153" s="171"/>
      <c r="J153" s="175"/>
      <c r="K153" s="176"/>
      <c r="L153" s="171"/>
      <c r="N153" s="171"/>
      <c r="O153" s="171"/>
      <c r="P153" s="171"/>
      <c r="Q153" s="171"/>
      <c r="R153" s="171"/>
      <c r="S153" s="171"/>
      <c r="T153" s="171"/>
      <c r="U153" s="171"/>
    </row>
    <row r="154" spans="7:21" x14ac:dyDescent="0.25">
      <c r="G154" s="6"/>
      <c r="H154" s="6"/>
      <c r="I154" s="171"/>
      <c r="J154" s="175"/>
      <c r="K154" s="176"/>
      <c r="L154" s="171"/>
      <c r="N154" s="171"/>
      <c r="O154" s="171"/>
      <c r="P154" s="171"/>
      <c r="Q154" s="171"/>
      <c r="R154" s="171"/>
      <c r="S154" s="171"/>
      <c r="T154" s="171"/>
      <c r="U154" s="171"/>
    </row>
    <row r="155" spans="7:21" x14ac:dyDescent="0.25">
      <c r="G155" s="6"/>
      <c r="H155" s="6"/>
      <c r="I155" s="171"/>
      <c r="J155" s="175"/>
      <c r="K155" s="176"/>
      <c r="L155" s="171"/>
      <c r="N155" s="171"/>
      <c r="O155" s="171"/>
      <c r="P155" s="171"/>
      <c r="Q155" s="171"/>
      <c r="R155" s="171"/>
      <c r="S155" s="171"/>
      <c r="T155" s="171"/>
      <c r="U155" s="171"/>
    </row>
    <row r="156" spans="7:21" x14ac:dyDescent="0.25">
      <c r="G156" s="6"/>
      <c r="H156" s="6"/>
      <c r="I156" s="171"/>
      <c r="J156" s="175"/>
      <c r="K156" s="176"/>
      <c r="L156" s="171"/>
      <c r="N156" s="171"/>
      <c r="O156" s="171"/>
      <c r="P156" s="171"/>
      <c r="Q156" s="171"/>
      <c r="R156" s="171"/>
      <c r="S156" s="171"/>
      <c r="T156" s="171"/>
      <c r="U156" s="171"/>
    </row>
    <row r="157" spans="7:21" x14ac:dyDescent="0.25">
      <c r="G157" s="6"/>
      <c r="H157" s="6"/>
      <c r="I157" s="171"/>
      <c r="J157" s="175"/>
      <c r="K157" s="176"/>
      <c r="L157" s="171"/>
      <c r="N157" s="171"/>
      <c r="O157" s="171"/>
      <c r="P157" s="171"/>
      <c r="Q157" s="171"/>
      <c r="R157" s="171"/>
      <c r="S157" s="171"/>
      <c r="T157" s="171"/>
      <c r="U157" s="171"/>
    </row>
    <row r="158" spans="7:21" x14ac:dyDescent="0.25">
      <c r="G158" s="6"/>
      <c r="H158" s="6"/>
      <c r="I158" s="171"/>
      <c r="J158" s="175"/>
      <c r="K158" s="176"/>
      <c r="L158" s="171"/>
      <c r="N158" s="171"/>
      <c r="O158" s="171"/>
      <c r="P158" s="171"/>
      <c r="Q158" s="171"/>
      <c r="R158" s="171"/>
      <c r="S158" s="171"/>
      <c r="T158" s="171"/>
      <c r="U158" s="171"/>
    </row>
    <row r="159" spans="7:21" x14ac:dyDescent="0.25">
      <c r="G159" s="6"/>
      <c r="H159" s="6"/>
      <c r="I159" s="171"/>
      <c r="J159" s="175"/>
      <c r="K159" s="176"/>
      <c r="L159" s="171"/>
      <c r="N159" s="171"/>
      <c r="O159" s="171"/>
      <c r="P159" s="171"/>
      <c r="Q159" s="171"/>
      <c r="R159" s="171"/>
      <c r="S159" s="171"/>
      <c r="T159" s="171"/>
      <c r="U159" s="171"/>
    </row>
    <row r="160" spans="7:21" x14ac:dyDescent="0.25">
      <c r="G160" s="6"/>
      <c r="H160" s="6"/>
      <c r="I160" s="171"/>
      <c r="J160" s="175"/>
      <c r="K160" s="176"/>
      <c r="L160" s="171"/>
      <c r="N160" s="171"/>
      <c r="O160" s="171"/>
      <c r="P160" s="171"/>
      <c r="Q160" s="171"/>
      <c r="R160" s="171"/>
      <c r="S160" s="171"/>
      <c r="T160" s="171"/>
      <c r="U160" s="171"/>
    </row>
    <row r="161" spans="7:21" x14ac:dyDescent="0.25">
      <c r="G161" s="6"/>
      <c r="H161" s="6"/>
      <c r="I161" s="171"/>
      <c r="J161" s="175"/>
      <c r="K161" s="176"/>
      <c r="L161" s="171"/>
      <c r="N161" s="171"/>
      <c r="O161" s="171"/>
      <c r="P161" s="171"/>
      <c r="Q161" s="171"/>
      <c r="R161" s="171"/>
      <c r="S161" s="171"/>
      <c r="T161" s="171"/>
      <c r="U161" s="171"/>
    </row>
    <row r="162" spans="7:21" x14ac:dyDescent="0.25">
      <c r="G162" s="6"/>
      <c r="H162" s="6"/>
      <c r="I162" s="171"/>
      <c r="J162" s="175"/>
      <c r="K162" s="176"/>
      <c r="L162" s="171"/>
      <c r="N162" s="171"/>
      <c r="O162" s="171"/>
      <c r="P162" s="171"/>
      <c r="Q162" s="171"/>
      <c r="R162" s="171"/>
      <c r="S162" s="171"/>
      <c r="T162" s="171"/>
      <c r="U162" s="171"/>
    </row>
    <row r="163" spans="7:21" x14ac:dyDescent="0.25">
      <c r="G163" s="6"/>
      <c r="H163" s="6"/>
      <c r="I163" s="171"/>
      <c r="J163" s="175"/>
      <c r="K163" s="176"/>
      <c r="L163" s="171"/>
      <c r="N163" s="171"/>
      <c r="O163" s="171"/>
      <c r="P163" s="171"/>
      <c r="Q163" s="171"/>
      <c r="R163" s="171"/>
      <c r="S163" s="171"/>
      <c r="T163" s="171"/>
      <c r="U163" s="171"/>
    </row>
    <row r="164" spans="7:21" x14ac:dyDescent="0.25">
      <c r="G164" s="6"/>
      <c r="H164" s="6"/>
      <c r="I164" s="171"/>
      <c r="J164" s="175"/>
      <c r="K164" s="176"/>
      <c r="L164" s="171"/>
      <c r="N164" s="171"/>
      <c r="O164" s="171"/>
      <c r="P164" s="171"/>
      <c r="Q164" s="171"/>
      <c r="R164" s="171"/>
      <c r="S164" s="171"/>
      <c r="T164" s="171"/>
      <c r="U164" s="171"/>
    </row>
    <row r="165" spans="7:21" x14ac:dyDescent="0.25">
      <c r="G165" s="6"/>
      <c r="H165" s="6"/>
      <c r="I165" s="171"/>
      <c r="J165" s="175"/>
      <c r="K165" s="176"/>
      <c r="L165" s="171"/>
      <c r="N165" s="171"/>
      <c r="O165" s="171"/>
      <c r="P165" s="171"/>
      <c r="Q165" s="171"/>
      <c r="R165" s="171"/>
      <c r="S165" s="171"/>
      <c r="T165" s="171"/>
      <c r="U165" s="171"/>
    </row>
    <row r="166" spans="7:21" x14ac:dyDescent="0.25">
      <c r="G166" s="6"/>
      <c r="H166" s="6"/>
      <c r="I166" s="171"/>
      <c r="J166" s="175"/>
      <c r="K166" s="176"/>
      <c r="L166" s="171"/>
      <c r="N166" s="171"/>
      <c r="O166" s="171"/>
      <c r="P166" s="171"/>
      <c r="Q166" s="171"/>
      <c r="R166" s="171"/>
      <c r="S166" s="171"/>
      <c r="T166" s="171"/>
      <c r="U166" s="171"/>
    </row>
    <row r="167" spans="7:21" x14ac:dyDescent="0.25">
      <c r="G167" s="6"/>
      <c r="H167" s="6"/>
      <c r="I167" s="171"/>
      <c r="J167" s="175"/>
      <c r="K167" s="176"/>
      <c r="L167" s="171"/>
      <c r="N167" s="171"/>
      <c r="O167" s="171"/>
      <c r="P167" s="171"/>
      <c r="Q167" s="171"/>
      <c r="R167" s="171"/>
      <c r="S167" s="171"/>
      <c r="T167" s="171"/>
      <c r="U167" s="171"/>
    </row>
    <row r="168" spans="7:21" x14ac:dyDescent="0.25">
      <c r="G168" s="6"/>
      <c r="H168" s="6"/>
      <c r="I168" s="171"/>
      <c r="J168" s="175"/>
      <c r="K168" s="176"/>
      <c r="L168" s="171"/>
      <c r="N168" s="171"/>
      <c r="O168" s="171"/>
      <c r="P168" s="171"/>
      <c r="Q168" s="171"/>
      <c r="R168" s="171"/>
      <c r="S168" s="171"/>
      <c r="T168" s="171"/>
      <c r="U168" s="171"/>
    </row>
    <row r="169" spans="7:21" x14ac:dyDescent="0.25">
      <c r="G169" s="6"/>
      <c r="H169" s="6"/>
      <c r="I169" s="171"/>
      <c r="J169" s="175"/>
      <c r="K169" s="176"/>
      <c r="L169" s="171"/>
      <c r="N169" s="171"/>
      <c r="O169" s="171"/>
      <c r="P169" s="171"/>
      <c r="Q169" s="171"/>
      <c r="R169" s="171"/>
      <c r="S169" s="171"/>
      <c r="T169" s="171"/>
      <c r="U169" s="171"/>
    </row>
    <row r="170" spans="7:21" x14ac:dyDescent="0.25">
      <c r="G170" s="6"/>
      <c r="H170" s="6"/>
      <c r="I170" s="171"/>
      <c r="J170" s="175"/>
      <c r="K170" s="176"/>
      <c r="L170" s="171"/>
      <c r="N170" s="171"/>
      <c r="O170" s="171"/>
      <c r="P170" s="171"/>
      <c r="Q170" s="171"/>
      <c r="R170" s="171"/>
      <c r="S170" s="171"/>
      <c r="T170" s="171"/>
      <c r="U170" s="171"/>
    </row>
    <row r="171" spans="7:21" x14ac:dyDescent="0.25">
      <c r="G171" s="6"/>
      <c r="H171" s="6"/>
      <c r="I171" s="171"/>
      <c r="J171" s="175"/>
      <c r="K171" s="176"/>
      <c r="L171" s="171"/>
      <c r="N171" s="171"/>
      <c r="O171" s="171"/>
      <c r="P171" s="171"/>
      <c r="Q171" s="171"/>
      <c r="R171" s="171"/>
      <c r="S171" s="171"/>
      <c r="T171" s="171"/>
      <c r="U171" s="171"/>
    </row>
    <row r="172" spans="7:21" x14ac:dyDescent="0.25">
      <c r="G172" s="6"/>
      <c r="H172" s="6"/>
      <c r="I172" s="171"/>
      <c r="J172" s="175"/>
      <c r="K172" s="176"/>
      <c r="L172" s="171"/>
      <c r="N172" s="171"/>
      <c r="O172" s="171"/>
      <c r="P172" s="171"/>
      <c r="Q172" s="171"/>
      <c r="R172" s="171"/>
      <c r="S172" s="171"/>
      <c r="T172" s="171"/>
      <c r="U172" s="171"/>
    </row>
    <row r="173" spans="7:21" x14ac:dyDescent="0.25">
      <c r="G173" s="6"/>
      <c r="H173" s="6"/>
      <c r="I173" s="171"/>
      <c r="J173" s="175"/>
      <c r="K173" s="176"/>
      <c r="L173" s="171"/>
      <c r="N173" s="171"/>
      <c r="O173" s="171"/>
      <c r="P173" s="171"/>
      <c r="Q173" s="171"/>
      <c r="R173" s="171"/>
      <c r="S173" s="171"/>
      <c r="T173" s="171"/>
      <c r="U173" s="171"/>
    </row>
    <row r="174" spans="7:21" x14ac:dyDescent="0.25">
      <c r="G174" s="6"/>
      <c r="H174" s="6"/>
      <c r="I174" s="171"/>
      <c r="J174" s="175"/>
      <c r="K174" s="176"/>
      <c r="L174" s="171"/>
      <c r="N174" s="171"/>
      <c r="O174" s="171"/>
      <c r="P174" s="171"/>
      <c r="Q174" s="171"/>
      <c r="R174" s="171"/>
      <c r="S174" s="171"/>
      <c r="T174" s="171"/>
      <c r="U174" s="171"/>
    </row>
    <row r="175" spans="7:21" x14ac:dyDescent="0.25">
      <c r="G175" s="6"/>
      <c r="H175" s="6"/>
      <c r="I175" s="171"/>
      <c r="J175" s="175"/>
      <c r="K175" s="176"/>
      <c r="L175" s="171"/>
      <c r="N175" s="171"/>
      <c r="O175" s="171"/>
      <c r="P175" s="171"/>
      <c r="Q175" s="171"/>
      <c r="R175" s="171"/>
      <c r="S175" s="171"/>
      <c r="T175" s="171"/>
      <c r="U175" s="171"/>
    </row>
    <row r="176" spans="7:21" x14ac:dyDescent="0.25">
      <c r="G176" s="6"/>
      <c r="H176" s="6"/>
      <c r="I176" s="171"/>
      <c r="J176" s="175"/>
      <c r="K176" s="176"/>
      <c r="L176" s="171"/>
      <c r="N176" s="171"/>
      <c r="O176" s="171"/>
      <c r="P176" s="171"/>
      <c r="Q176" s="171"/>
      <c r="R176" s="171"/>
      <c r="S176" s="171"/>
      <c r="T176" s="171"/>
      <c r="U176" s="171"/>
    </row>
    <row r="177" spans="7:21" x14ac:dyDescent="0.25">
      <c r="G177" s="6"/>
      <c r="H177" s="6"/>
      <c r="I177" s="171"/>
      <c r="J177" s="175"/>
      <c r="K177" s="176"/>
      <c r="L177" s="171"/>
      <c r="N177" s="171"/>
      <c r="O177" s="171"/>
      <c r="P177" s="171"/>
      <c r="Q177" s="171"/>
      <c r="R177" s="171"/>
      <c r="S177" s="171"/>
      <c r="T177" s="171"/>
      <c r="U177" s="171"/>
    </row>
    <row r="178" spans="7:21" x14ac:dyDescent="0.25">
      <c r="G178" s="6"/>
      <c r="H178" s="6"/>
      <c r="I178" s="171"/>
      <c r="J178" s="175"/>
      <c r="K178" s="176"/>
      <c r="L178" s="171"/>
      <c r="N178" s="171"/>
      <c r="O178" s="171"/>
      <c r="P178" s="171"/>
      <c r="Q178" s="171"/>
      <c r="R178" s="171"/>
      <c r="S178" s="171"/>
      <c r="T178" s="171"/>
      <c r="U178" s="171"/>
    </row>
    <row r="179" spans="7:21" x14ac:dyDescent="0.25">
      <c r="G179" s="6"/>
      <c r="H179" s="6"/>
      <c r="I179" s="171"/>
      <c r="J179" s="175"/>
      <c r="K179" s="176"/>
      <c r="L179" s="171"/>
      <c r="N179" s="171"/>
      <c r="O179" s="171"/>
      <c r="P179" s="171"/>
      <c r="Q179" s="171"/>
      <c r="R179" s="171"/>
      <c r="S179" s="171"/>
      <c r="T179" s="171"/>
      <c r="U179" s="171"/>
    </row>
    <row r="180" spans="7:21" x14ac:dyDescent="0.25">
      <c r="G180" s="6"/>
      <c r="H180" s="6"/>
      <c r="I180" s="171"/>
      <c r="J180" s="175"/>
      <c r="K180" s="179"/>
      <c r="L180" s="171"/>
      <c r="N180" s="171"/>
      <c r="O180" s="171"/>
      <c r="P180" s="171"/>
      <c r="Q180" s="171"/>
      <c r="R180" s="171"/>
      <c r="S180" s="171"/>
      <c r="T180" s="171"/>
      <c r="U180" s="171"/>
    </row>
    <row r="181" spans="7:21" x14ac:dyDescent="0.25">
      <c r="G181" s="6"/>
      <c r="H181" s="6"/>
      <c r="I181" s="171"/>
      <c r="J181" s="175"/>
      <c r="K181" s="179"/>
      <c r="L181" s="171"/>
      <c r="N181" s="171"/>
      <c r="O181" s="171"/>
      <c r="P181" s="171"/>
      <c r="Q181" s="171"/>
      <c r="R181" s="171"/>
      <c r="S181" s="171"/>
      <c r="T181" s="171"/>
      <c r="U181" s="171"/>
    </row>
    <row r="182" spans="7:21" x14ac:dyDescent="0.25">
      <c r="G182" s="6"/>
      <c r="H182" s="6"/>
      <c r="I182" s="171"/>
      <c r="J182" s="175"/>
      <c r="K182" s="176"/>
      <c r="L182" s="171"/>
      <c r="N182" s="171"/>
      <c r="O182" s="171"/>
      <c r="P182" s="171"/>
      <c r="Q182" s="171"/>
      <c r="R182" s="171"/>
      <c r="S182" s="171"/>
      <c r="T182" s="171"/>
      <c r="U182" s="171"/>
    </row>
    <row r="183" spans="7:21" x14ac:dyDescent="0.25">
      <c r="G183" s="6"/>
      <c r="H183" s="6"/>
      <c r="I183" s="171"/>
      <c r="J183" s="175"/>
      <c r="K183" s="176"/>
      <c r="L183" s="171"/>
      <c r="N183" s="171"/>
      <c r="O183" s="171"/>
      <c r="P183" s="171"/>
      <c r="Q183" s="171"/>
      <c r="R183" s="171"/>
      <c r="S183" s="171"/>
      <c r="T183" s="171"/>
      <c r="U183" s="171"/>
    </row>
    <row r="184" spans="7:21" x14ac:dyDescent="0.25">
      <c r="G184" s="6"/>
      <c r="H184" s="6"/>
      <c r="I184" s="171"/>
      <c r="J184" s="175"/>
      <c r="K184" s="176"/>
      <c r="L184" s="171"/>
      <c r="M184" s="6" t="s">
        <v>470</v>
      </c>
      <c r="N184" s="171"/>
      <c r="O184" s="171"/>
      <c r="P184" s="171"/>
      <c r="Q184" s="171"/>
      <c r="R184" s="171"/>
      <c r="S184" s="171"/>
      <c r="T184" s="171"/>
      <c r="U184" s="171"/>
    </row>
    <row r="185" spans="7:21" x14ac:dyDescent="0.25">
      <c r="G185" s="6"/>
      <c r="H185" s="6"/>
      <c r="I185" s="171"/>
      <c r="J185" s="175"/>
      <c r="K185" s="176"/>
      <c r="L185" s="171"/>
      <c r="N185" s="171"/>
      <c r="O185" s="171"/>
      <c r="P185" s="171"/>
      <c r="Q185" s="171"/>
      <c r="R185" s="171"/>
      <c r="S185" s="171"/>
      <c r="T185" s="171"/>
      <c r="U185" s="171"/>
    </row>
    <row r="186" spans="7:21" x14ac:dyDescent="0.25">
      <c r="G186" s="6"/>
      <c r="H186" s="6"/>
      <c r="I186" s="171"/>
      <c r="J186" s="175"/>
      <c r="K186" s="176"/>
      <c r="L186" s="171"/>
      <c r="N186" s="171"/>
      <c r="O186" s="171"/>
      <c r="P186" s="171"/>
      <c r="Q186" s="171"/>
      <c r="R186" s="171"/>
      <c r="S186" s="171"/>
      <c r="T186" s="171"/>
      <c r="U186" s="171"/>
    </row>
    <row r="187" spans="7:21" x14ac:dyDescent="0.25">
      <c r="G187" s="6"/>
      <c r="H187" s="6"/>
      <c r="I187" s="171"/>
      <c r="J187" s="175"/>
      <c r="K187" s="176"/>
      <c r="L187" s="171"/>
      <c r="N187" s="171"/>
      <c r="O187" s="171"/>
      <c r="P187" s="171"/>
      <c r="Q187" s="171"/>
      <c r="R187" s="171"/>
      <c r="S187" s="171"/>
      <c r="T187" s="171"/>
      <c r="U187" s="171"/>
    </row>
    <row r="188" spans="7:21" x14ac:dyDescent="0.25">
      <c r="G188" s="6"/>
      <c r="H188" s="6"/>
      <c r="I188" s="171"/>
      <c r="J188" s="175"/>
      <c r="K188" s="176"/>
      <c r="L188" s="171"/>
      <c r="N188" s="171"/>
      <c r="O188" s="171"/>
      <c r="P188" s="171"/>
      <c r="Q188" s="171"/>
      <c r="R188" s="171"/>
      <c r="S188" s="171"/>
      <c r="T188" s="171"/>
      <c r="U188" s="171"/>
    </row>
    <row r="189" spans="7:21" x14ac:dyDescent="0.25">
      <c r="G189" s="6"/>
      <c r="H189" s="6"/>
      <c r="I189" s="171"/>
      <c r="J189" s="175"/>
      <c r="K189" s="176"/>
      <c r="L189" s="171"/>
      <c r="N189" s="171"/>
      <c r="O189" s="171"/>
      <c r="P189" s="171"/>
      <c r="Q189" s="171"/>
      <c r="R189" s="171"/>
      <c r="S189" s="171"/>
      <c r="T189" s="171"/>
      <c r="U189" s="171"/>
    </row>
    <row r="190" spans="7:21" x14ac:dyDescent="0.25">
      <c r="G190" s="6"/>
      <c r="H190" s="6"/>
      <c r="I190" s="171"/>
      <c r="J190" s="180"/>
      <c r="K190" s="180"/>
      <c r="L190" s="171"/>
      <c r="N190" s="171"/>
      <c r="O190" s="171"/>
      <c r="P190" s="171"/>
      <c r="Q190" s="171"/>
      <c r="R190" s="171"/>
      <c r="S190" s="171"/>
      <c r="T190" s="171"/>
      <c r="U190" s="171"/>
    </row>
    <row r="191" spans="7:21" x14ac:dyDescent="0.25">
      <c r="G191" s="6"/>
      <c r="H191" s="6"/>
      <c r="I191" s="171"/>
      <c r="J191" s="171"/>
      <c r="K191" s="171"/>
      <c r="L191" s="171"/>
      <c r="N191" s="171"/>
      <c r="O191" s="171"/>
      <c r="P191" s="171"/>
      <c r="Q191" s="171"/>
      <c r="R191" s="171"/>
      <c r="S191" s="171"/>
      <c r="T191" s="171"/>
      <c r="U191" s="171"/>
    </row>
    <row r="192" spans="7:21" x14ac:dyDescent="0.25">
      <c r="G192" s="6"/>
      <c r="H192" s="6"/>
      <c r="I192" s="171"/>
      <c r="J192" s="171"/>
      <c r="K192" s="171"/>
      <c r="L192" s="171"/>
      <c r="N192" s="171"/>
      <c r="O192" s="171"/>
      <c r="P192" s="171"/>
      <c r="Q192" s="171"/>
      <c r="R192" s="171"/>
      <c r="S192" s="171"/>
      <c r="T192" s="171"/>
      <c r="U192" s="171"/>
    </row>
    <row r="193" spans="7:21" x14ac:dyDescent="0.25">
      <c r="G193" s="6"/>
      <c r="H193" s="6"/>
      <c r="I193" s="171"/>
      <c r="J193" s="171"/>
      <c r="K193" s="171"/>
      <c r="L193" s="171"/>
      <c r="N193" s="171"/>
      <c r="O193" s="171"/>
      <c r="P193" s="171"/>
      <c r="Q193" s="171"/>
      <c r="R193" s="171"/>
      <c r="S193" s="171"/>
      <c r="T193" s="171"/>
      <c r="U193" s="171"/>
    </row>
    <row r="194" spans="7:21" x14ac:dyDescent="0.25">
      <c r="G194" s="6"/>
      <c r="H194" s="6"/>
      <c r="I194" s="171"/>
      <c r="J194" s="171"/>
      <c r="K194" s="171"/>
      <c r="L194" s="171"/>
      <c r="N194" s="171"/>
      <c r="O194" s="171"/>
      <c r="P194" s="171"/>
      <c r="Q194" s="171"/>
      <c r="R194" s="171"/>
      <c r="S194" s="171"/>
      <c r="T194" s="171"/>
      <c r="U194" s="171"/>
    </row>
    <row r="195" spans="7:21" x14ac:dyDescent="0.25">
      <c r="G195" s="6"/>
      <c r="H195" s="6"/>
      <c r="I195" s="171"/>
      <c r="J195" s="171"/>
      <c r="K195" s="171"/>
      <c r="L195" s="171"/>
      <c r="N195" s="171"/>
      <c r="O195" s="171"/>
      <c r="P195" s="171"/>
      <c r="Q195" s="171"/>
      <c r="R195" s="171"/>
      <c r="S195" s="171"/>
      <c r="T195" s="171"/>
      <c r="U195" s="171"/>
    </row>
    <row r="196" spans="7:21" x14ac:dyDescent="0.25">
      <c r="G196" s="6"/>
      <c r="H196" s="6"/>
      <c r="I196" s="171"/>
      <c r="J196" s="171"/>
      <c r="K196" s="171"/>
      <c r="L196" s="171"/>
      <c r="N196" s="171"/>
      <c r="O196" s="171"/>
      <c r="P196" s="171"/>
      <c r="Q196" s="171"/>
      <c r="R196" s="171"/>
      <c r="S196" s="171"/>
      <c r="T196" s="171"/>
      <c r="U196" s="171"/>
    </row>
    <row r="197" spans="7:21" x14ac:dyDescent="0.25">
      <c r="G197" s="6"/>
      <c r="H197" s="6"/>
      <c r="I197" s="171"/>
      <c r="J197" s="171"/>
      <c r="K197" s="171"/>
      <c r="L197" s="171"/>
      <c r="N197" s="171"/>
      <c r="O197" s="171"/>
      <c r="P197" s="171"/>
      <c r="Q197" s="171"/>
      <c r="R197" s="171"/>
      <c r="S197" s="171"/>
      <c r="T197" s="171"/>
      <c r="U197" s="171"/>
    </row>
    <row r="198" spans="7:21" x14ac:dyDescent="0.25">
      <c r="G198" s="6"/>
      <c r="H198" s="6"/>
      <c r="I198" s="171"/>
      <c r="J198" s="171"/>
      <c r="K198" s="171"/>
      <c r="L198" s="171"/>
      <c r="N198" s="171"/>
      <c r="O198" s="171"/>
      <c r="P198" s="171"/>
      <c r="Q198" s="171"/>
      <c r="R198" s="171"/>
      <c r="S198" s="171"/>
      <c r="T198" s="171"/>
      <c r="U198" s="171"/>
    </row>
    <row r="199" spans="7:21" x14ac:dyDescent="0.25">
      <c r="G199" s="6"/>
      <c r="H199" s="6"/>
      <c r="I199" s="171"/>
      <c r="J199" s="171"/>
      <c r="K199" s="171"/>
      <c r="L199" s="171"/>
      <c r="N199" s="171"/>
      <c r="O199" s="171"/>
      <c r="P199" s="171"/>
      <c r="Q199" s="171"/>
      <c r="R199" s="171"/>
      <c r="S199" s="171"/>
      <c r="T199" s="171"/>
      <c r="U199" s="171"/>
    </row>
    <row r="200" spans="7:21" x14ac:dyDescent="0.25">
      <c r="G200" s="6"/>
      <c r="H200" s="6"/>
      <c r="I200" s="171"/>
      <c r="J200" s="171"/>
      <c r="K200" s="171"/>
      <c r="L200" s="171"/>
      <c r="N200" s="171"/>
      <c r="O200" s="171"/>
      <c r="P200" s="171"/>
      <c r="Q200" s="171"/>
      <c r="R200" s="171"/>
      <c r="S200" s="171"/>
      <c r="T200" s="171"/>
      <c r="U200" s="171"/>
    </row>
    <row r="201" spans="7:21" x14ac:dyDescent="0.25">
      <c r="G201" s="6"/>
      <c r="H201" s="6"/>
      <c r="I201" s="171"/>
      <c r="J201" s="171"/>
      <c r="K201" s="171"/>
      <c r="L201" s="171"/>
      <c r="N201" s="171"/>
      <c r="O201" s="171"/>
      <c r="P201" s="171"/>
      <c r="Q201" s="171"/>
      <c r="R201" s="171"/>
      <c r="S201" s="171"/>
      <c r="T201" s="171"/>
      <c r="U201" s="171"/>
    </row>
    <row r="202" spans="7:21" x14ac:dyDescent="0.25">
      <c r="G202" s="6"/>
      <c r="H202" s="6"/>
      <c r="I202" s="171"/>
      <c r="J202" s="171"/>
      <c r="K202" s="171"/>
      <c r="L202" s="171"/>
      <c r="N202" s="171"/>
      <c r="O202" s="171"/>
      <c r="P202" s="171"/>
      <c r="Q202" s="171"/>
      <c r="R202" s="171"/>
      <c r="S202" s="171"/>
      <c r="T202" s="171"/>
      <c r="U202" s="171"/>
    </row>
    <row r="203" spans="7:21" x14ac:dyDescent="0.25">
      <c r="G203" s="6"/>
      <c r="H203" s="6"/>
      <c r="I203" s="171"/>
      <c r="J203" s="171"/>
      <c r="K203" s="171"/>
      <c r="L203" s="171"/>
      <c r="N203" s="171"/>
      <c r="O203" s="171"/>
      <c r="P203" s="171"/>
      <c r="Q203" s="171"/>
      <c r="R203" s="171"/>
      <c r="S203" s="171"/>
      <c r="T203" s="171"/>
      <c r="U203" s="171"/>
    </row>
    <row r="204" spans="7:21" x14ac:dyDescent="0.25">
      <c r="G204" s="6"/>
      <c r="H204" s="6"/>
      <c r="I204" s="171"/>
      <c r="J204" s="171"/>
      <c r="K204" s="171"/>
      <c r="L204" s="171"/>
      <c r="N204" s="171"/>
      <c r="O204" s="171"/>
      <c r="P204" s="171"/>
      <c r="Q204" s="171"/>
      <c r="R204" s="171"/>
      <c r="S204" s="171"/>
      <c r="T204" s="171"/>
      <c r="U204" s="171"/>
    </row>
    <row r="205" spans="7:21" x14ac:dyDescent="0.25">
      <c r="G205" s="6"/>
      <c r="H205" s="6"/>
      <c r="I205" s="171"/>
      <c r="J205" s="171"/>
      <c r="K205" s="171"/>
      <c r="L205" s="171"/>
      <c r="N205" s="171"/>
      <c r="O205" s="171"/>
      <c r="P205" s="171"/>
      <c r="Q205" s="171"/>
      <c r="R205" s="171"/>
      <c r="S205" s="171"/>
      <c r="T205" s="171"/>
      <c r="U205" s="171"/>
    </row>
    <row r="206" spans="7:21" x14ac:dyDescent="0.25">
      <c r="G206" s="6"/>
      <c r="H206" s="6"/>
      <c r="I206" s="171"/>
      <c r="J206" s="171"/>
      <c r="K206" s="171"/>
      <c r="L206" s="171"/>
      <c r="N206" s="171"/>
      <c r="O206" s="171"/>
      <c r="P206" s="171"/>
      <c r="Q206" s="171"/>
      <c r="R206" s="171"/>
      <c r="S206" s="171"/>
      <c r="T206" s="171"/>
      <c r="U206" s="171"/>
    </row>
    <row r="207" spans="7:21" x14ac:dyDescent="0.25">
      <c r="G207" s="6"/>
      <c r="H207" s="6"/>
      <c r="I207" s="171"/>
      <c r="J207" s="171"/>
      <c r="K207" s="171"/>
      <c r="L207" s="171"/>
      <c r="N207" s="171"/>
      <c r="O207" s="171"/>
      <c r="P207" s="171"/>
      <c r="Q207" s="171"/>
      <c r="R207" s="171"/>
      <c r="S207" s="171"/>
      <c r="T207" s="171"/>
      <c r="U207" s="171"/>
    </row>
    <row r="208" spans="7:21" x14ac:dyDescent="0.25">
      <c r="G208" s="6"/>
      <c r="H208" s="6"/>
      <c r="I208" s="171"/>
      <c r="J208" s="171"/>
      <c r="K208" s="171"/>
      <c r="L208" s="171"/>
      <c r="N208" s="171"/>
      <c r="O208" s="171"/>
      <c r="P208" s="171"/>
      <c r="Q208" s="171"/>
      <c r="R208" s="171"/>
      <c r="S208" s="171"/>
      <c r="T208" s="171"/>
      <c r="U208" s="171"/>
    </row>
    <row r="209" spans="7:21" x14ac:dyDescent="0.25">
      <c r="G209" s="6"/>
      <c r="H209" s="6"/>
      <c r="I209" s="171"/>
      <c r="J209" s="171"/>
      <c r="K209" s="171"/>
      <c r="L209" s="171"/>
      <c r="N209" s="171"/>
      <c r="O209" s="171"/>
      <c r="P209" s="171"/>
      <c r="Q209" s="171"/>
      <c r="R209" s="171"/>
      <c r="S209" s="171"/>
      <c r="T209" s="171"/>
      <c r="U209" s="171"/>
    </row>
    <row r="210" spans="7:21" x14ac:dyDescent="0.25">
      <c r="G210" s="6"/>
      <c r="H210" s="6"/>
      <c r="I210" s="171"/>
      <c r="J210" s="171"/>
      <c r="K210" s="171"/>
      <c r="L210" s="171"/>
      <c r="N210" s="171"/>
      <c r="O210" s="171"/>
      <c r="P210" s="171"/>
      <c r="Q210" s="171"/>
      <c r="R210" s="171"/>
      <c r="S210" s="171"/>
      <c r="T210" s="171"/>
      <c r="U210" s="171"/>
    </row>
    <row r="211" spans="7:21" x14ac:dyDescent="0.25">
      <c r="G211" s="6"/>
      <c r="H211" s="6"/>
      <c r="I211" s="171"/>
      <c r="J211" s="171"/>
      <c r="K211" s="171"/>
      <c r="L211" s="171"/>
      <c r="N211" s="171"/>
      <c r="O211" s="171"/>
      <c r="P211" s="171"/>
      <c r="Q211" s="171"/>
      <c r="R211" s="171"/>
      <c r="S211" s="171"/>
      <c r="T211" s="171"/>
      <c r="U211" s="171"/>
    </row>
    <row r="212" spans="7:21" x14ac:dyDescent="0.25">
      <c r="G212" s="6"/>
      <c r="H212" s="6"/>
      <c r="I212" s="171"/>
      <c r="J212" s="171"/>
      <c r="K212" s="171"/>
      <c r="L212" s="171"/>
      <c r="N212" s="171"/>
      <c r="O212" s="171"/>
      <c r="P212" s="171"/>
      <c r="Q212" s="171"/>
      <c r="R212" s="171"/>
      <c r="S212" s="171"/>
      <c r="T212" s="171"/>
      <c r="U212" s="171"/>
    </row>
    <row r="213" spans="7:21" x14ac:dyDescent="0.25">
      <c r="G213" s="6"/>
      <c r="H213" s="6"/>
      <c r="I213" s="171"/>
      <c r="J213" s="171"/>
      <c r="K213" s="171"/>
      <c r="L213" s="171"/>
      <c r="N213" s="171"/>
      <c r="O213" s="171"/>
      <c r="P213" s="171"/>
      <c r="Q213" s="171"/>
      <c r="R213" s="171"/>
      <c r="S213" s="171"/>
      <c r="T213" s="171"/>
      <c r="U213" s="171"/>
    </row>
    <row r="214" spans="7:21" x14ac:dyDescent="0.25">
      <c r="G214" s="6"/>
      <c r="H214" s="6"/>
      <c r="I214" s="171"/>
      <c r="J214" s="171"/>
      <c r="K214" s="171"/>
      <c r="L214" s="171"/>
      <c r="N214" s="171"/>
      <c r="O214" s="171"/>
      <c r="P214" s="171"/>
      <c r="Q214" s="171"/>
      <c r="R214" s="171"/>
      <c r="S214" s="171"/>
      <c r="T214" s="171"/>
      <c r="U214" s="171"/>
    </row>
    <row r="215" spans="7:21" x14ac:dyDescent="0.25">
      <c r="G215" s="6"/>
      <c r="H215" s="6"/>
      <c r="I215" s="171"/>
      <c r="J215" s="171"/>
      <c r="K215" s="171"/>
      <c r="L215" s="171"/>
      <c r="N215" s="171"/>
      <c r="O215" s="171"/>
      <c r="P215" s="171"/>
      <c r="Q215" s="171"/>
      <c r="R215" s="171"/>
      <c r="S215" s="171"/>
      <c r="T215" s="171"/>
      <c r="U215" s="171"/>
    </row>
    <row r="216" spans="7:21" x14ac:dyDescent="0.25">
      <c r="G216" s="6"/>
      <c r="H216" s="6"/>
      <c r="I216" s="171"/>
      <c r="J216" s="171"/>
      <c r="K216" s="171"/>
      <c r="L216" s="171"/>
      <c r="N216" s="171"/>
      <c r="O216" s="171"/>
      <c r="P216" s="171"/>
      <c r="Q216" s="171"/>
      <c r="R216" s="171"/>
      <c r="S216" s="171"/>
      <c r="T216" s="171"/>
      <c r="U216" s="171"/>
    </row>
    <row r="217" spans="7:21" x14ac:dyDescent="0.25">
      <c r="G217" s="6"/>
      <c r="H217" s="6"/>
      <c r="I217" s="171"/>
      <c r="J217" s="171"/>
      <c r="K217" s="171"/>
      <c r="L217" s="171"/>
      <c r="N217" s="171"/>
      <c r="O217" s="171"/>
      <c r="P217" s="171"/>
      <c r="Q217" s="171"/>
      <c r="R217" s="171"/>
      <c r="S217" s="171"/>
      <c r="T217" s="171"/>
      <c r="U217" s="171"/>
    </row>
    <row r="218" spans="7:21" x14ac:dyDescent="0.25">
      <c r="G218" s="6"/>
      <c r="H218" s="6"/>
      <c r="I218" s="171"/>
      <c r="J218" s="171"/>
      <c r="K218" s="171"/>
      <c r="L218" s="171"/>
      <c r="N218" s="171"/>
      <c r="O218" s="171"/>
      <c r="P218" s="171"/>
      <c r="Q218" s="171"/>
      <c r="R218" s="171"/>
      <c r="S218" s="171"/>
      <c r="T218" s="171"/>
      <c r="U218" s="171"/>
    </row>
    <row r="219" spans="7:21" x14ac:dyDescent="0.25">
      <c r="G219" s="6"/>
      <c r="H219" s="6"/>
      <c r="I219" s="171"/>
      <c r="J219" s="171"/>
      <c r="K219" s="171"/>
      <c r="L219" s="171"/>
      <c r="N219" s="171"/>
      <c r="O219" s="171"/>
      <c r="P219" s="171"/>
      <c r="Q219" s="171"/>
      <c r="R219" s="171"/>
      <c r="S219" s="171"/>
      <c r="T219" s="171"/>
      <c r="U219" s="171"/>
    </row>
    <row r="220" spans="7:21" x14ac:dyDescent="0.25">
      <c r="G220" s="6"/>
      <c r="H220" s="6"/>
      <c r="I220" s="171"/>
      <c r="J220" s="171"/>
      <c r="K220" s="171"/>
      <c r="L220" s="171"/>
      <c r="N220" s="171"/>
      <c r="O220" s="171"/>
      <c r="P220" s="171"/>
      <c r="Q220" s="171"/>
      <c r="R220" s="171"/>
      <c r="S220" s="171"/>
      <c r="T220" s="171"/>
      <c r="U220" s="171"/>
    </row>
    <row r="221" spans="7:21" x14ac:dyDescent="0.25">
      <c r="G221" s="6"/>
      <c r="H221" s="6"/>
      <c r="I221" s="171"/>
      <c r="J221" s="171"/>
      <c r="K221" s="171"/>
      <c r="L221" s="171"/>
      <c r="N221" s="171"/>
      <c r="O221" s="171"/>
      <c r="P221" s="171"/>
      <c r="Q221" s="171"/>
      <c r="R221" s="171"/>
      <c r="S221" s="171"/>
      <c r="T221" s="171"/>
      <c r="U221" s="171"/>
    </row>
    <row r="222" spans="7:21" x14ac:dyDescent="0.25">
      <c r="G222" s="6"/>
      <c r="H222" s="6"/>
      <c r="I222" s="171"/>
      <c r="J222" s="171"/>
      <c r="K222" s="171"/>
      <c r="L222" s="171"/>
      <c r="N222" s="171"/>
      <c r="O222" s="171"/>
      <c r="P222" s="171"/>
      <c r="Q222" s="171"/>
      <c r="R222" s="171"/>
      <c r="S222" s="171"/>
      <c r="T222" s="171"/>
      <c r="U222" s="171"/>
    </row>
    <row r="223" spans="7:21" x14ac:dyDescent="0.25">
      <c r="G223" s="6"/>
      <c r="H223" s="6"/>
      <c r="I223" s="171"/>
      <c r="J223" s="171"/>
      <c r="K223" s="171"/>
      <c r="L223" s="171"/>
      <c r="N223" s="171"/>
      <c r="O223" s="171"/>
      <c r="P223" s="171"/>
      <c r="Q223" s="171"/>
      <c r="R223" s="171"/>
      <c r="S223" s="171"/>
      <c r="T223" s="171"/>
      <c r="U223" s="171"/>
    </row>
    <row r="224" spans="7:21" x14ac:dyDescent="0.25">
      <c r="G224" s="6"/>
      <c r="H224" s="6"/>
      <c r="I224" s="171"/>
      <c r="J224" s="171"/>
      <c r="K224" s="171"/>
      <c r="L224" s="171"/>
      <c r="N224" s="171"/>
      <c r="O224" s="171"/>
      <c r="P224" s="171"/>
      <c r="Q224" s="171"/>
      <c r="R224" s="171"/>
      <c r="S224" s="171"/>
      <c r="T224" s="171"/>
      <c r="U224" s="171"/>
    </row>
    <row r="225" spans="7:21" x14ac:dyDescent="0.25">
      <c r="G225" s="6"/>
      <c r="H225" s="6"/>
      <c r="I225" s="171"/>
      <c r="J225" s="171"/>
      <c r="K225" s="171"/>
      <c r="L225" s="171"/>
      <c r="M225" s="323"/>
      <c r="N225" s="171"/>
      <c r="O225" s="171"/>
      <c r="P225" s="171"/>
      <c r="Q225" s="171"/>
      <c r="R225" s="171"/>
      <c r="S225" s="171"/>
      <c r="T225" s="171"/>
      <c r="U225" s="171"/>
    </row>
    <row r="226" spans="7:21" x14ac:dyDescent="0.25">
      <c r="G226" s="6"/>
      <c r="H226" s="6"/>
      <c r="I226" s="171"/>
      <c r="J226" s="171"/>
      <c r="K226" s="171"/>
      <c r="L226" s="171"/>
      <c r="M226" s="323"/>
      <c r="N226" s="171"/>
      <c r="O226" s="171"/>
      <c r="P226" s="171"/>
      <c r="Q226" s="171"/>
      <c r="R226" s="171"/>
      <c r="S226" s="171"/>
      <c r="T226" s="171"/>
      <c r="U226" s="171"/>
    </row>
    <row r="227" spans="7:21" x14ac:dyDescent="0.25">
      <c r="G227" s="6"/>
      <c r="H227" s="6"/>
      <c r="I227" s="171"/>
      <c r="J227" s="171"/>
      <c r="K227" s="171"/>
      <c r="L227" s="171"/>
      <c r="M227" s="323"/>
      <c r="N227" s="171"/>
      <c r="O227" s="171"/>
      <c r="P227" s="171"/>
      <c r="Q227" s="171"/>
      <c r="R227" s="171"/>
      <c r="S227" s="171"/>
      <c r="T227" s="171"/>
      <c r="U227" s="171"/>
    </row>
    <row r="228" spans="7:21" x14ac:dyDescent="0.25">
      <c r="G228" s="6"/>
      <c r="H228" s="6"/>
      <c r="I228" s="171"/>
      <c r="N228" s="171"/>
    </row>
    <row r="229" spans="7:21" x14ac:dyDescent="0.25">
      <c r="G229" s="6"/>
      <c r="H229" s="6"/>
      <c r="I229" s="171"/>
      <c r="N229" s="171"/>
    </row>
    <row r="230" spans="7:21" x14ac:dyDescent="0.25">
      <c r="G230" s="6"/>
      <c r="H230" s="6"/>
      <c r="I230" s="171"/>
      <c r="N230" s="171"/>
    </row>
    <row r="231" spans="7:21" x14ac:dyDescent="0.25">
      <c r="G231" s="6"/>
      <c r="H231" s="6"/>
      <c r="I231" s="171"/>
      <c r="M231" s="324" t="s">
        <v>564</v>
      </c>
      <c r="N231" s="171"/>
    </row>
    <row r="232" spans="7:21" ht="18.75" x14ac:dyDescent="0.3">
      <c r="G232" s="6"/>
      <c r="H232" s="6"/>
      <c r="I232" s="171"/>
      <c r="K232" s="161" t="s">
        <v>332</v>
      </c>
      <c r="M232" s="313" t="s">
        <v>565</v>
      </c>
      <c r="N232" s="171"/>
    </row>
    <row r="233" spans="7:21" x14ac:dyDescent="0.25">
      <c r="G233" s="6"/>
      <c r="H233" s="6"/>
      <c r="I233" s="171"/>
      <c r="M233" s="313" t="s">
        <v>566</v>
      </c>
      <c r="N233" s="171"/>
    </row>
    <row r="234" spans="7:21" x14ac:dyDescent="0.25">
      <c r="G234" s="6"/>
      <c r="H234" s="6"/>
      <c r="I234" s="171"/>
      <c r="M234" s="313" t="s">
        <v>567</v>
      </c>
      <c r="N234" s="171"/>
    </row>
    <row r="235" spans="7:21" x14ac:dyDescent="0.25">
      <c r="G235" s="6"/>
      <c r="H235" s="6"/>
      <c r="I235" s="171"/>
      <c r="M235" s="313" t="s">
        <v>568</v>
      </c>
      <c r="N235" s="171"/>
    </row>
    <row r="236" spans="7:21" x14ac:dyDescent="0.25">
      <c r="G236" s="6"/>
      <c r="H236" s="6"/>
      <c r="I236" s="171"/>
      <c r="M236" s="313" t="s">
        <v>569</v>
      </c>
      <c r="N236" s="171"/>
    </row>
    <row r="237" spans="7:21" x14ac:dyDescent="0.25">
      <c r="G237" s="6"/>
      <c r="H237" s="6"/>
      <c r="I237" s="171"/>
      <c r="M237" s="313" t="s">
        <v>570</v>
      </c>
      <c r="N237" s="171"/>
    </row>
    <row r="238" spans="7:21" x14ac:dyDescent="0.25">
      <c r="G238" s="6"/>
      <c r="H238" s="6"/>
      <c r="I238" s="171"/>
      <c r="M238" s="313" t="s">
        <v>571</v>
      </c>
      <c r="N238" s="171"/>
    </row>
    <row r="239" spans="7:21" x14ac:dyDescent="0.25">
      <c r="G239" s="6"/>
      <c r="H239" s="6"/>
      <c r="I239" s="171"/>
      <c r="M239" s="313" t="s">
        <v>572</v>
      </c>
      <c r="N239" s="171"/>
    </row>
    <row r="240" spans="7:21" x14ac:dyDescent="0.25">
      <c r="G240" s="6"/>
      <c r="H240" s="6"/>
      <c r="I240" s="171"/>
      <c r="M240" s="313" t="s">
        <v>573</v>
      </c>
      <c r="N240" s="171"/>
    </row>
    <row r="241" spans="7:14" x14ac:dyDescent="0.25">
      <c r="G241" s="6"/>
      <c r="H241" s="6"/>
      <c r="I241" s="171"/>
      <c r="M241" s="313" t="s">
        <v>574</v>
      </c>
      <c r="N241" s="171"/>
    </row>
    <row r="242" spans="7:14" x14ac:dyDescent="0.25">
      <c r="G242" s="6"/>
      <c r="H242" s="6"/>
      <c r="I242" s="171"/>
      <c r="M242" s="313" t="s">
        <v>575</v>
      </c>
      <c r="N242" s="171"/>
    </row>
    <row r="243" spans="7:14" x14ac:dyDescent="0.25">
      <c r="G243" s="6"/>
      <c r="H243" s="6"/>
      <c r="I243" s="171"/>
      <c r="M243" s="313" t="s">
        <v>576</v>
      </c>
      <c r="N243" s="171"/>
    </row>
    <row r="244" spans="7:14" x14ac:dyDescent="0.25">
      <c r="G244" s="6"/>
      <c r="H244" s="6"/>
      <c r="I244" s="171"/>
      <c r="M244" s="313" t="s">
        <v>577</v>
      </c>
      <c r="N244" s="171"/>
    </row>
    <row r="245" spans="7:14" x14ac:dyDescent="0.25">
      <c r="G245" s="6"/>
      <c r="H245" s="6"/>
      <c r="I245" s="171"/>
      <c r="M245" s="313" t="s">
        <v>578</v>
      </c>
      <c r="N245" s="171"/>
    </row>
    <row r="246" spans="7:14" x14ac:dyDescent="0.25">
      <c r="G246" s="6"/>
      <c r="H246" s="6"/>
      <c r="I246" s="171"/>
      <c r="M246" s="313" t="s">
        <v>579</v>
      </c>
      <c r="N246" s="171"/>
    </row>
    <row r="247" spans="7:14" x14ac:dyDescent="0.25">
      <c r="G247" s="6"/>
      <c r="H247" s="6"/>
      <c r="I247" s="171"/>
      <c r="M247" s="313" t="s">
        <v>580</v>
      </c>
      <c r="N247" s="171"/>
    </row>
    <row r="248" spans="7:14" x14ac:dyDescent="0.25">
      <c r="G248" s="6"/>
      <c r="H248" s="6"/>
      <c r="I248" s="171"/>
      <c r="M248" s="313" t="s">
        <v>581</v>
      </c>
      <c r="N248" s="171"/>
    </row>
    <row r="249" spans="7:14" x14ac:dyDescent="0.25">
      <c r="G249" s="6"/>
      <c r="H249" s="6"/>
      <c r="I249" s="171"/>
      <c r="M249" s="313" t="s">
        <v>582</v>
      </c>
      <c r="N249" s="171"/>
    </row>
    <row r="250" spans="7:14" x14ac:dyDescent="0.25">
      <c r="G250" s="6"/>
      <c r="H250" s="6"/>
      <c r="I250" s="171"/>
      <c r="M250" s="313" t="s">
        <v>583</v>
      </c>
      <c r="N250" s="171"/>
    </row>
    <row r="251" spans="7:14" x14ac:dyDescent="0.25">
      <c r="G251" s="6"/>
      <c r="H251" s="6"/>
      <c r="I251" s="171"/>
      <c r="M251" s="313" t="s">
        <v>584</v>
      </c>
      <c r="N251" s="171"/>
    </row>
    <row r="252" spans="7:14" x14ac:dyDescent="0.25">
      <c r="G252" s="6"/>
      <c r="H252" s="6"/>
      <c r="I252" s="171"/>
      <c r="M252" s="313" t="s">
        <v>585</v>
      </c>
      <c r="N252" s="171"/>
    </row>
    <row r="253" spans="7:14" x14ac:dyDescent="0.25">
      <c r="G253" s="6"/>
      <c r="H253" s="6"/>
      <c r="I253" s="171"/>
      <c r="M253" s="313" t="s">
        <v>586</v>
      </c>
      <c r="N253" s="171"/>
    </row>
    <row r="254" spans="7:14" x14ac:dyDescent="0.25">
      <c r="G254" s="6"/>
      <c r="H254" s="6"/>
      <c r="I254" s="171"/>
      <c r="M254" s="313" t="s">
        <v>587</v>
      </c>
      <c r="N254" s="171"/>
    </row>
    <row r="255" spans="7:14" x14ac:dyDescent="0.25">
      <c r="G255" s="6"/>
      <c r="H255" s="6"/>
      <c r="I255" s="171"/>
      <c r="M255" s="313" t="s">
        <v>588</v>
      </c>
      <c r="N255" s="171"/>
    </row>
    <row r="256" spans="7:14" x14ac:dyDescent="0.25">
      <c r="G256" s="6"/>
      <c r="H256" s="6"/>
      <c r="I256" s="171"/>
      <c r="M256" s="313" t="s">
        <v>589</v>
      </c>
      <c r="N256" s="171"/>
    </row>
    <row r="257" spans="7:14" x14ac:dyDescent="0.25">
      <c r="G257" s="6"/>
      <c r="H257" s="6"/>
      <c r="I257" s="171"/>
      <c r="M257" s="313" t="s">
        <v>590</v>
      </c>
      <c r="N257" s="171"/>
    </row>
    <row r="258" spans="7:14" x14ac:dyDescent="0.25">
      <c r="G258" s="6"/>
      <c r="H258" s="6"/>
      <c r="I258" s="171"/>
      <c r="M258" s="313" t="s">
        <v>591</v>
      </c>
      <c r="N258" s="171"/>
    </row>
    <row r="259" spans="7:14" x14ac:dyDescent="0.25">
      <c r="G259" s="6"/>
      <c r="H259" s="6"/>
      <c r="I259" s="171"/>
      <c r="M259" s="313" t="s">
        <v>592</v>
      </c>
      <c r="N259" s="171"/>
    </row>
    <row r="260" spans="7:14" x14ac:dyDescent="0.25">
      <c r="G260" s="6"/>
      <c r="H260" s="6"/>
      <c r="I260" s="171"/>
      <c r="M260" s="313" t="s">
        <v>593</v>
      </c>
      <c r="N260" s="171"/>
    </row>
    <row r="261" spans="7:14" x14ac:dyDescent="0.25">
      <c r="G261" s="6"/>
      <c r="H261" s="6"/>
      <c r="I261" s="171"/>
      <c r="M261" s="313" t="s">
        <v>594</v>
      </c>
      <c r="N261" s="171"/>
    </row>
    <row r="262" spans="7:14" x14ac:dyDescent="0.25">
      <c r="G262" s="6"/>
      <c r="H262" s="6"/>
      <c r="I262" s="171"/>
      <c r="M262" s="313" t="s">
        <v>595</v>
      </c>
      <c r="N262" s="171"/>
    </row>
    <row r="263" spans="7:14" x14ac:dyDescent="0.25">
      <c r="G263" s="6"/>
      <c r="H263" s="6"/>
      <c r="I263" s="171"/>
      <c r="M263" s="313" t="s">
        <v>596</v>
      </c>
      <c r="N263" s="171"/>
    </row>
    <row r="264" spans="7:14" x14ac:dyDescent="0.25">
      <c r="G264" s="6"/>
      <c r="H264" s="6"/>
      <c r="I264" s="171"/>
      <c r="M264" s="313" t="s">
        <v>597</v>
      </c>
      <c r="N264" s="171"/>
    </row>
    <row r="265" spans="7:14" x14ac:dyDescent="0.25">
      <c r="G265" s="6"/>
      <c r="H265" s="6"/>
      <c r="I265" s="171"/>
      <c r="M265" s="313" t="s">
        <v>598</v>
      </c>
      <c r="N265" s="171"/>
    </row>
    <row r="266" spans="7:14" x14ac:dyDescent="0.25">
      <c r="G266" s="6"/>
      <c r="H266" s="6"/>
      <c r="I266" s="171"/>
      <c r="M266" s="313" t="s">
        <v>599</v>
      </c>
      <c r="N266" s="171"/>
    </row>
    <row r="267" spans="7:14" x14ac:dyDescent="0.25">
      <c r="G267" s="6"/>
      <c r="H267" s="6"/>
      <c r="I267" s="171"/>
      <c r="M267" s="313" t="s">
        <v>600</v>
      </c>
      <c r="N267" s="171"/>
    </row>
    <row r="268" spans="7:14" x14ac:dyDescent="0.25">
      <c r="G268" s="6"/>
      <c r="H268" s="6"/>
      <c r="I268" s="171"/>
      <c r="M268" s="313" t="s">
        <v>601</v>
      </c>
      <c r="N268" s="171"/>
    </row>
    <row r="269" spans="7:14" x14ac:dyDescent="0.25">
      <c r="G269" s="6"/>
      <c r="H269" s="6"/>
      <c r="I269" s="171"/>
      <c r="M269" s="313" t="s">
        <v>602</v>
      </c>
      <c r="N269" s="171"/>
    </row>
    <row r="270" spans="7:14" x14ac:dyDescent="0.25">
      <c r="G270" s="6"/>
      <c r="H270" s="6"/>
      <c r="I270" s="171"/>
      <c r="L270" s="328" t="s">
        <v>1242</v>
      </c>
      <c r="M270" s="326" t="s">
        <v>603</v>
      </c>
      <c r="N270" s="171"/>
    </row>
    <row r="271" spans="7:14" x14ac:dyDescent="0.25">
      <c r="G271" s="6"/>
      <c r="H271" s="6"/>
      <c r="I271" s="171"/>
      <c r="M271" s="326" t="s">
        <v>604</v>
      </c>
      <c r="N271" s="171"/>
    </row>
    <row r="272" spans="7:14" x14ac:dyDescent="0.25">
      <c r="G272" s="6"/>
      <c r="H272" s="6"/>
      <c r="I272" s="171"/>
      <c r="M272" s="326" t="s">
        <v>605</v>
      </c>
      <c r="N272" s="171"/>
    </row>
    <row r="273" spans="7:14" x14ac:dyDescent="0.25">
      <c r="G273" s="6"/>
      <c r="H273" s="6"/>
      <c r="I273" s="171"/>
      <c r="M273" s="326" t="s">
        <v>606</v>
      </c>
      <c r="N273" s="171"/>
    </row>
    <row r="274" spans="7:14" x14ac:dyDescent="0.25">
      <c r="G274" s="6"/>
      <c r="H274" s="6"/>
      <c r="I274" s="171"/>
      <c r="M274" s="326" t="s">
        <v>607</v>
      </c>
      <c r="N274" s="171"/>
    </row>
    <row r="275" spans="7:14" x14ac:dyDescent="0.25">
      <c r="G275" s="6"/>
      <c r="H275" s="6"/>
      <c r="I275" s="171"/>
      <c r="M275" s="313" t="s">
        <v>608</v>
      </c>
      <c r="N275" s="171"/>
    </row>
    <row r="276" spans="7:14" x14ac:dyDescent="0.25">
      <c r="G276" s="6"/>
      <c r="H276" s="6"/>
      <c r="I276" s="171"/>
      <c r="M276" s="313" t="s">
        <v>609</v>
      </c>
      <c r="N276" s="171"/>
    </row>
    <row r="277" spans="7:14" x14ac:dyDescent="0.25">
      <c r="G277" s="6"/>
      <c r="H277" s="6"/>
      <c r="I277" s="171"/>
      <c r="M277" s="313" t="s">
        <v>610</v>
      </c>
      <c r="N277" s="171"/>
    </row>
    <row r="278" spans="7:14" x14ac:dyDescent="0.25">
      <c r="G278" s="6"/>
      <c r="H278" s="6"/>
      <c r="I278" s="171"/>
      <c r="M278" s="313" t="s">
        <v>611</v>
      </c>
      <c r="N278" s="171"/>
    </row>
    <row r="279" spans="7:14" x14ac:dyDescent="0.25">
      <c r="G279" s="6"/>
      <c r="H279" s="6"/>
      <c r="I279" s="171"/>
      <c r="M279" s="325" t="s">
        <v>612</v>
      </c>
      <c r="N279" s="171"/>
    </row>
    <row r="280" spans="7:14" x14ac:dyDescent="0.25">
      <c r="G280" s="6"/>
      <c r="H280" s="6"/>
      <c r="I280" s="171"/>
      <c r="N280" s="171"/>
    </row>
    <row r="281" spans="7:14" x14ac:dyDescent="0.25">
      <c r="G281" s="6"/>
      <c r="H281" s="6"/>
      <c r="I281" s="171"/>
      <c r="N281" s="171"/>
    </row>
    <row r="282" spans="7:14" x14ac:dyDescent="0.25">
      <c r="G282" s="6"/>
      <c r="H282" s="6"/>
      <c r="I282" s="171"/>
      <c r="N282" s="171"/>
    </row>
    <row r="283" spans="7:14" x14ac:dyDescent="0.25">
      <c r="G283" s="6"/>
      <c r="H283" s="6"/>
      <c r="I283" s="171"/>
      <c r="N283" s="171"/>
    </row>
    <row r="284" spans="7:14" x14ac:dyDescent="0.25">
      <c r="G284" s="6"/>
      <c r="H284" s="6"/>
      <c r="I284" s="171"/>
      <c r="J284" s="171"/>
      <c r="K284" s="171"/>
      <c r="L284" s="171"/>
      <c r="M284" s="171"/>
      <c r="N284" s="171"/>
    </row>
    <row r="285" spans="7:14" x14ac:dyDescent="0.25">
      <c r="G285" s="6"/>
      <c r="H285" s="6"/>
      <c r="I285" s="171"/>
      <c r="J285" s="171"/>
      <c r="K285" s="171"/>
      <c r="L285" s="171"/>
      <c r="M285" s="171"/>
      <c r="N285" s="171"/>
    </row>
    <row r="286" spans="7:14" x14ac:dyDescent="0.25">
      <c r="G286" s="6"/>
      <c r="H286" s="6"/>
      <c r="I286" s="171"/>
      <c r="J286" s="171"/>
      <c r="K286" s="171"/>
      <c r="L286" s="171"/>
      <c r="M286" s="171"/>
      <c r="N286" s="171"/>
    </row>
    <row r="287" spans="7:14" x14ac:dyDescent="0.25">
      <c r="G287" s="6"/>
      <c r="H287" s="6"/>
      <c r="I287" s="171"/>
    </row>
    <row r="288" spans="7:14" x14ac:dyDescent="0.25">
      <c r="G288" s="6"/>
      <c r="H288" s="6"/>
    </row>
    <row r="289" spans="7:8" x14ac:dyDescent="0.25">
      <c r="G289" s="6"/>
      <c r="H289" s="6"/>
    </row>
    <row r="290" spans="7:8" x14ac:dyDescent="0.25">
      <c r="G290" s="6"/>
      <c r="H290" s="6"/>
    </row>
    <row r="291" spans="7:8" x14ac:dyDescent="0.25">
      <c r="G291" s="6"/>
      <c r="H291" s="6"/>
    </row>
    <row r="292" spans="7:8" x14ac:dyDescent="0.25">
      <c r="G292" s="6"/>
      <c r="H292" s="6"/>
    </row>
    <row r="293" spans="7:8" x14ac:dyDescent="0.25">
      <c r="G293" s="6"/>
      <c r="H293" s="6"/>
    </row>
    <row r="294" spans="7:8" x14ac:dyDescent="0.25">
      <c r="G294" s="6"/>
      <c r="H294" s="6"/>
    </row>
    <row r="299" spans="7:8" ht="17.25" customHeight="1" x14ac:dyDescent="0.25">
      <c r="G299" s="6"/>
      <c r="H299" s="6"/>
    </row>
  </sheetData>
  <mergeCells count="12">
    <mergeCell ref="B84:E125"/>
    <mergeCell ref="AS3:AS4"/>
    <mergeCell ref="A1:A2"/>
    <mergeCell ref="B1:D2"/>
    <mergeCell ref="B29:D29"/>
    <mergeCell ref="L16:L22"/>
    <mergeCell ref="B27:D27"/>
    <mergeCell ref="B28:D28"/>
    <mergeCell ref="B33:D33"/>
    <mergeCell ref="B35:D35"/>
    <mergeCell ref="B36:D37"/>
    <mergeCell ref="B39:D39"/>
  </mergeCells>
  <conditionalFormatting sqref="AT6:AT54">
    <cfRule type="containsText" dxfId="31" priority="6" stopIfTrue="1" operator="containsText" text="Enter field address">
      <formula>NOT(ISERROR(SEARCH("Enter field address",AT6)))</formula>
    </cfRule>
  </conditionalFormatting>
  <conditionalFormatting sqref="BD6">
    <cfRule type="containsText" dxfId="30" priority="3" stopIfTrue="1" operator="containsText" text="Enter field address">
      <formula>NOT(ISERROR(SEARCH("Enter field address",BD6)))</formula>
    </cfRule>
  </conditionalFormatting>
  <conditionalFormatting sqref="BN6">
    <cfRule type="containsText" dxfId="29" priority="2" stopIfTrue="1" operator="containsText" text="Enter field address">
      <formula>NOT(ISERROR(SEARCH("Enter field address",BN6)))</formula>
    </cfRule>
  </conditionalFormatting>
  <conditionalFormatting sqref="BX6">
    <cfRule type="containsText" dxfId="28" priority="1" stopIfTrue="1" operator="containsText" text="Enter field address">
      <formula>NOT(ISERROR(SEARCH("Enter field address",BX6)))</formula>
    </cfRule>
  </conditionalFormatting>
  <dataValidations count="14">
    <dataValidation type="list" allowBlank="1" showInputMessage="1" sqref="D13" xr:uid="{00000000-0002-0000-0400-000000000000}">
      <formula1>"Digital Radiography, Computer Radiography, Photographic Film, Other, Not known"</formula1>
    </dataValidation>
    <dataValidation type="list" allowBlank="1" showInputMessage="1" sqref="D31" xr:uid="{00000000-0002-0000-0400-000001000000}">
      <formula1>"Digital, Physical, Other, Not know, No Built-in DAP meter"</formula1>
    </dataValidation>
    <dataValidation type="list" allowBlank="1" showInputMessage="1" sqref="D26" xr:uid="{00000000-0002-0000-0400-000002000000}">
      <formula1>$O$5:$O$9</formula1>
    </dataValidation>
    <dataValidation type="list" allowBlank="1" showInputMessage="1" sqref="D30" xr:uid="{00000000-0002-0000-0400-000003000000}">
      <formula1>"Yes,No, Do not know"</formula1>
    </dataValidation>
    <dataValidation type="list" allowBlank="1" showInputMessage="1" sqref="D40" xr:uid="{00000000-0002-0000-0400-000004000000}">
      <formula1>"1, 2, 3, 4, 5, 6, 7, 8, 9, 10"</formula1>
    </dataValidation>
    <dataValidation type="list" allowBlank="1" showInputMessage="1" sqref="D18" xr:uid="{00000000-0002-0000-0400-000005000000}">
      <formula1>"Not measured, Yes: measured and applied, No: measured but not applied, Measured but not know if correction applied, No DAP meter, Not known"</formula1>
    </dataValidation>
    <dataValidation type="list" allowBlank="1" showInputMessage="1" sqref="D46 D76:D77 D66:D67 D56:D57" xr:uid="{00000000-0002-0000-0400-000006000000}">
      <formula1>"Yes, No, Not known"</formula1>
    </dataValidation>
    <dataValidation type="list" allowBlank="1" showInputMessage="1" sqref="D15" xr:uid="{00000000-0002-0000-0400-000007000000}">
      <formula1>$O$12:$O$23</formula1>
    </dataValidation>
    <dataValidation type="list" allowBlank="1" showInputMessage="1" sqref="D47" xr:uid="{00000000-0002-0000-0400-000008000000}">
      <formula1>"Yes, No, Not Known"</formula1>
    </dataValidation>
    <dataValidation type="list" allowBlank="1" showInputMessage="1" sqref="D14" xr:uid="{00000000-0002-0000-0400-000009000000}">
      <formula1>$O$25:$O$30</formula1>
    </dataValidation>
    <dataValidation type="list" allowBlank="1" showInputMessage="1" sqref="D22" xr:uid="{00000000-0002-0000-0400-00000A000000}">
      <formula1>$Q$6:$Q$14</formula1>
    </dataValidation>
    <dataValidation type="date" allowBlank="1" showInputMessage="1" showErrorMessage="1" sqref="D25" xr:uid="{00000000-0002-0000-0400-00000E000000}">
      <formula1>36526</formula1>
      <formula2>44196</formula2>
    </dataValidation>
    <dataValidation type="list" allowBlank="1" showInputMessage="1" sqref="D23" xr:uid="{00000000-0002-0000-0400-00000B000000}">
      <formula1>$O$32:$O$56</formula1>
    </dataValidation>
    <dataValidation type="list" allowBlank="1" showInputMessage="1" sqref="D72 D42 D52 D62" xr:uid="{00000000-0002-0000-0400-00000C000000}">
      <formula1>$Q$31:$Q$55</formula1>
    </dataValidation>
  </dataValidations>
  <printOptions headings="1" gridLines="1"/>
  <pageMargins left="0.70866141732283472" right="0.70866141732283472" top="0.74803149606299213" bottom="0.74803149606299213" header="0.31496062992125984" footer="0.31496062992125984"/>
  <pageSetup paperSize="8" scale="70" orientation="portrait" r:id="rId1"/>
  <ignoredErrors>
    <ignoredError sqref="L14"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CCFFFF"/>
    <pageSetUpPr fitToPage="1"/>
  </sheetPr>
  <dimension ref="A1:US102"/>
  <sheetViews>
    <sheetView zoomScale="70" zoomScaleNormal="70" workbookViewId="0"/>
  </sheetViews>
  <sheetFormatPr defaultColWidth="0" defaultRowHeight="15.75" x14ac:dyDescent="0.25"/>
  <cols>
    <col min="1" max="1" width="11" style="6" customWidth="1"/>
    <col min="2" max="2" width="13.7109375" style="6" customWidth="1"/>
    <col min="3" max="3" width="43.28515625" style="503" customWidth="1"/>
    <col min="4" max="4" width="53.28515625" style="6" customWidth="1"/>
    <col min="5" max="5" width="49.7109375" style="6" customWidth="1"/>
    <col min="6" max="6" width="52.7109375" style="6" customWidth="1"/>
    <col min="7" max="7" width="28.140625" style="6" customWidth="1"/>
    <col min="8" max="8" width="27.85546875" style="6" customWidth="1"/>
    <col min="9" max="9" width="33.7109375" style="6" customWidth="1"/>
    <col min="10" max="10" width="21.7109375" style="6" customWidth="1"/>
    <col min="11" max="11" width="30.7109375" style="6" customWidth="1"/>
    <col min="12" max="13" width="19.28515625" style="6" customWidth="1"/>
    <col min="14" max="14" width="29.7109375" style="337" customWidth="1"/>
    <col min="15" max="15" width="19.28515625" style="6" customWidth="1"/>
    <col min="16" max="16" width="24.28515625" style="6" customWidth="1"/>
    <col min="17" max="17" width="31.28515625" style="337" customWidth="1"/>
    <col min="18" max="18" width="30.28515625" style="337" customWidth="1"/>
    <col min="19" max="19" width="36.42578125" style="337" customWidth="1"/>
    <col min="20" max="20" width="33.7109375" style="6" customWidth="1"/>
    <col min="21" max="21" width="21.7109375" style="6" customWidth="1"/>
    <col min="22" max="22" width="30.7109375" style="6" customWidth="1"/>
    <col min="23" max="24" width="19.28515625" style="6" customWidth="1"/>
    <col min="25" max="25" width="30" style="6" customWidth="1"/>
    <col min="26" max="26" width="20.7109375" style="6" customWidth="1"/>
    <col min="27" max="27" width="23.140625" style="6" customWidth="1"/>
    <col min="28" max="28" width="31.28515625" style="6" customWidth="1"/>
    <col min="29" max="29" width="30.28515625" style="6" customWidth="1"/>
    <col min="30" max="30" width="36.42578125" style="6" customWidth="1"/>
    <col min="31" max="31" width="33.7109375" style="6" customWidth="1"/>
    <col min="32" max="32" width="21.7109375" style="6" customWidth="1"/>
    <col min="33" max="33" width="30.7109375" style="6" customWidth="1"/>
    <col min="34" max="35" width="19.28515625" style="6" customWidth="1"/>
    <col min="36" max="36" width="30.85546875" style="6" customWidth="1"/>
    <col min="37" max="37" width="19.28515625" style="6" customWidth="1"/>
    <col min="38" max="38" width="23.42578125" style="6" customWidth="1"/>
    <col min="39" max="39" width="31.28515625" style="6" customWidth="1"/>
    <col min="40" max="40" width="30.28515625" style="6" customWidth="1"/>
    <col min="41" max="41" width="36.42578125" style="6" customWidth="1"/>
    <col min="42" max="42" width="33.7109375" style="6" customWidth="1"/>
    <col min="43" max="43" width="21.7109375" style="6" customWidth="1"/>
    <col min="44" max="44" width="30.7109375" style="6" customWidth="1"/>
    <col min="45" max="46" width="19.28515625" style="6" customWidth="1"/>
    <col min="47" max="47" width="30" style="6" customWidth="1"/>
    <col min="48" max="48" width="19.28515625" style="6" customWidth="1"/>
    <col min="49" max="49" width="23.85546875" style="6" customWidth="1"/>
    <col min="50" max="50" width="31.28515625" style="6" customWidth="1"/>
    <col min="51" max="51" width="30.28515625" style="6" customWidth="1"/>
    <col min="52" max="52" width="36.42578125" style="6" customWidth="1"/>
    <col min="53" max="53" width="33.7109375" style="6" customWidth="1"/>
    <col min="54" max="54" width="21.7109375" style="6" customWidth="1"/>
    <col min="55" max="55" width="30.7109375" style="6" customWidth="1"/>
    <col min="56" max="57" width="19.28515625" style="6" customWidth="1"/>
    <col min="58" max="58" width="30" style="6" customWidth="1"/>
    <col min="59" max="59" width="19.28515625" style="6" customWidth="1"/>
    <col min="60" max="60" width="24" style="6" customWidth="1"/>
    <col min="61" max="61" width="31.28515625" style="6" customWidth="1"/>
    <col min="62" max="62" width="30.28515625" style="6" customWidth="1"/>
    <col min="63" max="63" width="36.42578125" style="6" customWidth="1"/>
    <col min="64" max="64" width="33.7109375" style="6" customWidth="1"/>
    <col min="65" max="65" width="21.7109375" style="6" customWidth="1"/>
    <col min="66" max="66" width="30.7109375" style="6" customWidth="1"/>
    <col min="67" max="68" width="19.28515625" style="6" customWidth="1"/>
    <col min="69" max="69" width="30" style="6" customWidth="1"/>
    <col min="70" max="70" width="19.28515625" style="6" customWidth="1"/>
    <col min="71" max="71" width="24.42578125" style="6" customWidth="1"/>
    <col min="72" max="72" width="31.28515625" style="6" customWidth="1"/>
    <col min="73" max="73" width="30.28515625" style="6" customWidth="1"/>
    <col min="74" max="74" width="36.42578125" style="6" customWidth="1"/>
    <col min="75" max="75" width="33.7109375" style="6" customWidth="1"/>
    <col min="76" max="76" width="21.7109375" style="6" customWidth="1"/>
    <col min="77" max="77" width="30.7109375" style="6" customWidth="1"/>
    <col min="78" max="79" width="19.28515625" style="6" customWidth="1"/>
    <col min="80" max="80" width="30" style="6" customWidth="1"/>
    <col min="81" max="81" width="19.28515625" style="6" customWidth="1"/>
    <col min="82" max="82" width="24.42578125" style="6" customWidth="1"/>
    <col min="83" max="83" width="31.28515625" style="6" customWidth="1"/>
    <col min="84" max="84" width="30.28515625" style="6" customWidth="1"/>
    <col min="85" max="85" width="36.42578125" style="6" customWidth="1"/>
    <col min="86" max="86" width="33.7109375" style="6" customWidth="1"/>
    <col min="87" max="87" width="21.7109375" style="6" customWidth="1"/>
    <col min="88" max="88" width="30.7109375" style="6" customWidth="1"/>
    <col min="89" max="90" width="19.28515625" style="6" customWidth="1"/>
    <col min="91" max="91" width="30" style="6" customWidth="1"/>
    <col min="92" max="92" width="19.28515625" style="6" customWidth="1"/>
    <col min="93" max="93" width="24.42578125" style="6" customWidth="1"/>
    <col min="94" max="94" width="31.28515625" style="6" customWidth="1"/>
    <col min="95" max="95" width="30.28515625" style="6" customWidth="1"/>
    <col min="96" max="96" width="36.42578125" style="6" customWidth="1"/>
    <col min="97" max="97" width="33.7109375" style="6" customWidth="1"/>
    <col min="98" max="98" width="21.7109375" style="6" customWidth="1"/>
    <col min="99" max="99" width="30.7109375" style="6" customWidth="1"/>
    <col min="100" max="101" width="19.28515625" style="6" customWidth="1"/>
    <col min="102" max="102" width="30" style="6" customWidth="1"/>
    <col min="103" max="103" width="19.28515625" style="6" customWidth="1"/>
    <col min="104" max="104" width="24.42578125" style="6" customWidth="1"/>
    <col min="105" max="105" width="31.28515625" style="6" customWidth="1"/>
    <col min="106" max="106" width="30.28515625" style="6" customWidth="1"/>
    <col min="107" max="107" width="36.42578125" style="6" customWidth="1"/>
    <col min="108" max="108" width="33.7109375" style="6" customWidth="1"/>
    <col min="109" max="109" width="21.7109375" style="6" customWidth="1"/>
    <col min="110" max="110" width="30.7109375" style="6" customWidth="1"/>
    <col min="111" max="112" width="19.28515625" style="6" customWidth="1"/>
    <col min="113" max="113" width="30" style="6" customWidth="1"/>
    <col min="114" max="114" width="19.28515625" style="6" customWidth="1"/>
    <col min="115" max="115" width="24.42578125" style="6" customWidth="1"/>
    <col min="116" max="116" width="31.28515625" style="6" customWidth="1"/>
    <col min="117" max="117" width="30.28515625" style="6" customWidth="1"/>
    <col min="118" max="118" width="36.42578125" style="6" customWidth="1"/>
    <col min="119" max="119" width="33.7109375" style="6" customWidth="1"/>
    <col min="120" max="120" width="21.7109375" style="6" customWidth="1"/>
    <col min="121" max="121" width="30.7109375" style="6" customWidth="1"/>
    <col min="122" max="123" width="19.28515625" style="6" customWidth="1"/>
    <col min="124" max="124" width="30" style="6" customWidth="1"/>
    <col min="125" max="125" width="19.28515625" style="6" customWidth="1"/>
    <col min="126" max="126" width="24.42578125" style="6" customWidth="1"/>
    <col min="127" max="127" width="31.28515625" style="6" customWidth="1"/>
    <col min="128" max="128" width="30.28515625" style="6" customWidth="1"/>
    <col min="129" max="129" width="36.42578125" style="6" customWidth="1"/>
    <col min="130" max="130" width="33.7109375" style="6" customWidth="1"/>
    <col min="131" max="131" width="21.7109375" style="6" customWidth="1"/>
    <col min="132" max="132" width="30.7109375" style="6" customWidth="1"/>
    <col min="133" max="134" width="19.28515625" style="6" customWidth="1"/>
    <col min="135" max="135" width="30" style="6" customWidth="1"/>
    <col min="136" max="136" width="19.28515625" style="6" customWidth="1"/>
    <col min="137" max="137" width="24.42578125" style="6" customWidth="1"/>
    <col min="138" max="138" width="31.28515625" style="6" customWidth="1"/>
    <col min="139" max="139" width="30.28515625" style="6" customWidth="1"/>
    <col min="140" max="140" width="36.42578125" style="6" customWidth="1"/>
    <col min="141" max="141" width="33.7109375" style="6" customWidth="1"/>
    <col min="142" max="142" width="21.7109375" style="6" customWidth="1"/>
    <col min="143" max="143" width="30.7109375" style="6" customWidth="1"/>
    <col min="144" max="145" width="19.28515625" style="6" customWidth="1"/>
    <col min="146" max="146" width="30" style="6" customWidth="1"/>
    <col min="147" max="147" width="19.28515625" style="6" customWidth="1"/>
    <col min="148" max="148" width="24.42578125" style="6" customWidth="1"/>
    <col min="149" max="149" width="31.28515625" style="6" customWidth="1"/>
    <col min="150" max="150" width="30.28515625" style="6" customWidth="1"/>
    <col min="151" max="151" width="36.42578125" style="6" customWidth="1"/>
    <col min="152" max="152" width="33.7109375" style="6" customWidth="1"/>
    <col min="153" max="153" width="21.7109375" style="6" customWidth="1"/>
    <col min="154" max="154" width="30.7109375" style="6" customWidth="1"/>
    <col min="155" max="156" width="19.28515625" style="6" customWidth="1"/>
    <col min="157" max="157" width="30" style="6" customWidth="1"/>
    <col min="158" max="158" width="19.28515625" style="6" customWidth="1"/>
    <col min="159" max="159" width="24.42578125" style="6" customWidth="1"/>
    <col min="160" max="160" width="31.28515625" style="6" customWidth="1"/>
    <col min="161" max="161" width="30.28515625" style="6" customWidth="1"/>
    <col min="162" max="162" width="36.42578125" style="6" customWidth="1"/>
    <col min="163" max="163" width="33.7109375" style="6" customWidth="1"/>
    <col min="164" max="164" width="21.7109375" style="6" customWidth="1"/>
    <col min="165" max="165" width="30.7109375" style="6" customWidth="1"/>
    <col min="166" max="167" width="19.28515625" style="6" customWidth="1"/>
    <col min="168" max="168" width="30" style="6" customWidth="1"/>
    <col min="169" max="169" width="19.28515625" style="6" customWidth="1"/>
    <col min="170" max="170" width="24.42578125" style="6" customWidth="1"/>
    <col min="171" max="171" width="31.28515625" style="6" customWidth="1"/>
    <col min="172" max="172" width="30.28515625" style="6" customWidth="1"/>
    <col min="173" max="173" width="36.42578125" style="6" customWidth="1"/>
    <col min="174" max="174" width="33.7109375" style="6" customWidth="1"/>
    <col min="175" max="175" width="21.7109375" style="6" customWidth="1"/>
    <col min="176" max="176" width="30.7109375" style="6" customWidth="1"/>
    <col min="177" max="178" width="19.28515625" style="6" customWidth="1"/>
    <col min="179" max="179" width="30" style="6" customWidth="1"/>
    <col min="180" max="180" width="19.28515625" style="6" customWidth="1"/>
    <col min="181" max="181" width="24.42578125" style="6" customWidth="1"/>
    <col min="182" max="182" width="31.28515625" style="6" customWidth="1"/>
    <col min="183" max="183" width="30.28515625" style="6" customWidth="1"/>
    <col min="184" max="184" width="36.42578125" style="6" customWidth="1"/>
    <col min="185" max="185" width="33.7109375" style="6" customWidth="1"/>
    <col min="186" max="186" width="21.7109375" style="6" customWidth="1"/>
    <col min="187" max="187" width="30.7109375" style="6" customWidth="1"/>
    <col min="188" max="189" width="19.28515625" style="6" customWidth="1"/>
    <col min="190" max="190" width="30" style="6" customWidth="1"/>
    <col min="191" max="191" width="19.28515625" style="6" customWidth="1"/>
    <col min="192" max="192" width="24.42578125" style="6" customWidth="1"/>
    <col min="193" max="193" width="31.28515625" style="6" customWidth="1"/>
    <col min="194" max="194" width="30.28515625" style="6" customWidth="1"/>
    <col min="195" max="195" width="36.42578125" style="6" customWidth="1"/>
    <col min="196" max="196" width="33.7109375" style="6" customWidth="1"/>
    <col min="197" max="197" width="21.7109375" style="6" customWidth="1"/>
    <col min="198" max="198" width="30.7109375" style="6" customWidth="1"/>
    <col min="199" max="200" width="19.28515625" style="6" customWidth="1"/>
    <col min="201" max="201" width="30" style="6" customWidth="1"/>
    <col min="202" max="202" width="19.28515625" style="6" customWidth="1"/>
    <col min="203" max="203" width="24.42578125" style="6" customWidth="1"/>
    <col min="204" max="204" width="31.28515625" style="6" customWidth="1"/>
    <col min="205" max="205" width="30.28515625" style="6" customWidth="1"/>
    <col min="206" max="206" width="36.42578125" style="6" customWidth="1"/>
    <col min="207" max="207" width="33.7109375" style="6" customWidth="1"/>
    <col min="208" max="208" width="21.7109375" style="6" customWidth="1"/>
    <col min="209" max="209" width="30.7109375" style="6" customWidth="1"/>
    <col min="210" max="211" width="19.28515625" style="6" customWidth="1"/>
    <col min="212" max="212" width="30" style="6" customWidth="1"/>
    <col min="213" max="213" width="19.28515625" style="6" customWidth="1"/>
    <col min="214" max="214" width="24.42578125" style="6" customWidth="1"/>
    <col min="215" max="215" width="31.28515625" style="6" customWidth="1"/>
    <col min="216" max="216" width="30.28515625" style="6" customWidth="1"/>
    <col min="217" max="217" width="36.42578125" style="6" customWidth="1"/>
    <col min="218" max="218" width="33.7109375" style="6" customWidth="1"/>
    <col min="219" max="219" width="21.7109375" style="6" customWidth="1"/>
    <col min="220" max="220" width="30.7109375" style="6" customWidth="1"/>
    <col min="221" max="222" width="19.28515625" style="6" customWidth="1"/>
    <col min="223" max="223" width="30" style="6" customWidth="1"/>
    <col min="224" max="224" width="19.28515625" style="6" customWidth="1"/>
    <col min="225" max="225" width="24.42578125" style="6" customWidth="1"/>
    <col min="226" max="226" width="31.28515625" style="6" customWidth="1"/>
    <col min="227" max="227" width="30.28515625" style="6" customWidth="1"/>
    <col min="228" max="228" width="36.42578125" style="6" customWidth="1"/>
    <col min="229" max="231" width="24" style="6" customWidth="1"/>
    <col min="232" max="232" width="23.85546875" style="6" customWidth="1"/>
    <col min="233" max="233" width="48.85546875" style="6" bestFit="1" customWidth="1"/>
    <col min="234" max="234" width="16.28515625" style="6" customWidth="1"/>
    <col min="235" max="235" width="44.28515625" style="6" customWidth="1"/>
    <col min="236" max="236" width="47.140625" style="6" customWidth="1"/>
    <col min="237" max="237" width="18.5703125" style="44" customWidth="1"/>
    <col min="238" max="238" width="44.28515625" style="6" customWidth="1"/>
    <col min="239" max="239" width="60.7109375" style="6" customWidth="1"/>
    <col min="240" max="240" width="53.7109375" style="6" customWidth="1"/>
    <col min="241" max="241" width="60.7109375" style="6" customWidth="1"/>
    <col min="242" max="248" width="9.140625" style="6" customWidth="1"/>
    <col min="249" max="251" width="9.140625" style="6" hidden="1" customWidth="1"/>
    <col min="252" max="252" width="31.42578125" style="6" hidden="1" customWidth="1"/>
    <col min="253" max="253" width="9.140625" style="6" hidden="1" customWidth="1"/>
    <col min="254" max="254" width="49.140625" style="6" hidden="1" customWidth="1"/>
    <col min="255" max="255" width="9.140625" style="6" hidden="1" customWidth="1"/>
    <col min="256" max="256" width="48" style="6" hidden="1" customWidth="1"/>
    <col min="257" max="257" width="9" style="6" hidden="1" customWidth="1"/>
    <col min="258" max="261" width="9.140625" style="6" hidden="1" customWidth="1"/>
    <col min="262" max="262" width="19.85546875" style="144" hidden="1" customWidth="1"/>
    <col min="263" max="263" width="68.85546875" style="91" hidden="1" customWidth="1"/>
    <col min="264" max="265" width="40.7109375" style="91" hidden="1" customWidth="1"/>
    <col min="266" max="266" width="18.140625" style="91" hidden="1" customWidth="1"/>
    <col min="267" max="267" width="40.7109375" style="91" hidden="1" customWidth="1"/>
    <col min="268" max="268" width="13.28515625" style="91" hidden="1" customWidth="1"/>
    <col min="269" max="269" width="40.7109375" style="91" hidden="1" customWidth="1"/>
    <col min="270" max="270" width="15.7109375" style="91" hidden="1" customWidth="1"/>
    <col min="271" max="271" width="40.85546875" style="91" hidden="1" customWidth="1"/>
    <col min="272" max="272" width="31.28515625" style="91" hidden="1" customWidth="1"/>
    <col min="273" max="273" width="16.85546875" style="91" hidden="1" customWidth="1"/>
    <col min="274" max="274" width="32.42578125" style="91" hidden="1" customWidth="1"/>
    <col min="275" max="275" width="31.28515625" style="91" hidden="1" customWidth="1"/>
    <col min="276" max="276" width="32.85546875" style="91" hidden="1" customWidth="1"/>
    <col min="277" max="278" width="18.42578125" style="93" hidden="1" customWidth="1"/>
    <col min="279" max="279" width="32.85546875" style="91" hidden="1" customWidth="1"/>
    <col min="280" max="281" width="31.28515625" style="91" hidden="1" customWidth="1"/>
    <col min="282" max="282" width="34.28515625" style="91" hidden="1" customWidth="1"/>
    <col min="283" max="284" width="31.7109375" style="91" hidden="1" customWidth="1"/>
    <col min="285" max="285" width="34.42578125" style="91" hidden="1" customWidth="1"/>
    <col min="286" max="286" width="31.28515625" style="91" hidden="1" customWidth="1"/>
    <col min="287" max="287" width="32.85546875" style="91" hidden="1" customWidth="1"/>
    <col min="288" max="289" width="18.42578125" style="93" hidden="1" customWidth="1"/>
    <col min="290" max="290" width="23.28515625" style="91" hidden="1" customWidth="1"/>
    <col min="291" max="292" width="31.28515625" style="91" hidden="1" customWidth="1"/>
    <col min="293" max="293" width="34.28515625" style="91" hidden="1" customWidth="1"/>
    <col min="294" max="295" width="31.7109375" style="91" hidden="1" customWidth="1"/>
    <col min="296" max="296" width="35" style="91" hidden="1" customWidth="1"/>
    <col min="297" max="297" width="31.28515625" style="91" hidden="1" customWidth="1"/>
    <col min="298" max="298" width="32.85546875" style="91" hidden="1" customWidth="1"/>
    <col min="299" max="300" width="18.42578125" style="93" hidden="1" customWidth="1"/>
    <col min="301" max="301" width="21.42578125" style="91" hidden="1" customWidth="1"/>
    <col min="302" max="303" width="31.28515625" style="91" hidden="1" customWidth="1"/>
    <col min="304" max="304" width="34.28515625" style="91" hidden="1" customWidth="1"/>
    <col min="305" max="306" width="31.7109375" style="91" hidden="1" customWidth="1"/>
    <col min="307" max="307" width="34.42578125" style="91" hidden="1" customWidth="1"/>
    <col min="308" max="308" width="31.28515625" style="91" hidden="1" customWidth="1"/>
    <col min="309" max="309" width="32.85546875" style="91" hidden="1" customWidth="1"/>
    <col min="310" max="311" width="18.42578125" style="93" hidden="1" customWidth="1"/>
    <col min="312" max="312" width="21.42578125" style="91" hidden="1" customWidth="1"/>
    <col min="313" max="314" width="31.28515625" style="91" hidden="1" customWidth="1"/>
    <col min="315" max="315" width="34.28515625" style="91" hidden="1" customWidth="1"/>
    <col min="316" max="317" width="31.7109375" style="91" hidden="1" customWidth="1"/>
    <col min="318" max="318" width="34.42578125" style="91" hidden="1" customWidth="1"/>
    <col min="319" max="319" width="31.28515625" style="91" hidden="1" customWidth="1"/>
    <col min="320" max="320" width="32.85546875" style="91" hidden="1" customWidth="1"/>
    <col min="321" max="322" width="18.42578125" style="93" hidden="1" customWidth="1"/>
    <col min="323" max="323" width="21.42578125" style="91" hidden="1" customWidth="1"/>
    <col min="324" max="325" width="31.28515625" style="91" hidden="1" customWidth="1"/>
    <col min="326" max="326" width="34.28515625" style="91" hidden="1" customWidth="1"/>
    <col min="327" max="328" width="31.7109375" style="91" hidden="1" customWidth="1"/>
    <col min="329" max="329" width="34.42578125" style="91" hidden="1" customWidth="1"/>
    <col min="330" max="330" width="31.28515625" style="91" hidden="1" customWidth="1"/>
    <col min="331" max="331" width="32.85546875" style="91" hidden="1" customWidth="1"/>
    <col min="332" max="333" width="18.42578125" style="93" hidden="1" customWidth="1"/>
    <col min="334" max="334" width="22.28515625" style="91" hidden="1" customWidth="1"/>
    <col min="335" max="336" width="31.28515625" style="91" hidden="1" customWidth="1"/>
    <col min="337" max="337" width="34.28515625" style="91" hidden="1" customWidth="1"/>
    <col min="338" max="343" width="31.7109375" style="91" hidden="1" customWidth="1"/>
    <col min="344" max="344" width="61.7109375" style="91" hidden="1" customWidth="1"/>
    <col min="345" max="345" width="40.85546875" style="91" hidden="1" customWidth="1"/>
    <col min="346" max="346" width="32.42578125" style="91" hidden="1" customWidth="1"/>
    <col min="347" max="347" width="31.28515625" style="91" hidden="1" customWidth="1"/>
    <col min="348" max="348" width="32.85546875" style="91" hidden="1" customWidth="1"/>
    <col min="349" max="350" width="18.42578125" style="93" hidden="1" customWidth="1"/>
    <col min="351" max="351" width="32.85546875" style="91" hidden="1" customWidth="1"/>
    <col min="352" max="353" width="31.28515625" style="91" hidden="1" customWidth="1"/>
    <col min="354" max="354" width="34.28515625" style="91" hidden="1" customWidth="1"/>
    <col min="355" max="356" width="31.7109375" style="91" hidden="1" customWidth="1"/>
    <col min="357" max="357" width="34.42578125" style="91" hidden="1" customWidth="1"/>
    <col min="358" max="358" width="31.28515625" style="91" hidden="1" customWidth="1"/>
    <col min="359" max="359" width="32.85546875" style="91" hidden="1" customWidth="1"/>
    <col min="360" max="361" width="18.42578125" style="93" hidden="1" customWidth="1"/>
    <col min="362" max="362" width="23.28515625" style="91" hidden="1" customWidth="1"/>
    <col min="363" max="364" width="31.28515625" style="91" hidden="1" customWidth="1"/>
    <col min="365" max="365" width="34.28515625" style="91" hidden="1" customWidth="1"/>
    <col min="366" max="367" width="31.7109375" style="91" hidden="1" customWidth="1"/>
    <col min="368" max="368" width="35" style="91" hidden="1" customWidth="1"/>
    <col min="369" max="369" width="31.28515625" style="91" hidden="1" customWidth="1"/>
    <col min="370" max="370" width="32.85546875" style="91" hidden="1" customWidth="1"/>
    <col min="371" max="372" width="18.42578125" style="93" hidden="1" customWidth="1"/>
    <col min="373" max="373" width="21.42578125" style="91" hidden="1" customWidth="1"/>
    <col min="374" max="375" width="31.28515625" style="91" hidden="1" customWidth="1"/>
    <col min="376" max="376" width="34.28515625" style="91" hidden="1" customWidth="1"/>
    <col min="377" max="378" width="31.7109375" style="91" hidden="1" customWidth="1"/>
    <col min="379" max="379" width="34.42578125" style="91" hidden="1" customWidth="1"/>
    <col min="380" max="380" width="31.28515625" style="91" hidden="1" customWidth="1"/>
    <col min="381" max="381" width="32.85546875" style="91" hidden="1" customWidth="1"/>
    <col min="382" max="383" width="18.42578125" style="93" hidden="1" customWidth="1"/>
    <col min="384" max="384" width="21.42578125" style="91" hidden="1" customWidth="1"/>
    <col min="385" max="386" width="31.28515625" style="91" hidden="1" customWidth="1"/>
    <col min="387" max="387" width="34.28515625" style="91" hidden="1" customWidth="1"/>
    <col min="388" max="389" width="31.7109375" style="91" hidden="1" customWidth="1"/>
    <col min="390" max="390" width="34.42578125" style="91" hidden="1" customWidth="1"/>
    <col min="391" max="391" width="31.28515625" style="91" hidden="1" customWidth="1"/>
    <col min="392" max="392" width="32.85546875" style="91" hidden="1" customWidth="1"/>
    <col min="393" max="394" width="18.42578125" style="93" hidden="1" customWidth="1"/>
    <col min="395" max="395" width="21.42578125" style="91" hidden="1" customWidth="1"/>
    <col min="396" max="397" width="31.28515625" style="91" hidden="1" customWidth="1"/>
    <col min="398" max="398" width="34.28515625" style="91" hidden="1" customWidth="1"/>
    <col min="399" max="400" width="31.7109375" style="91" hidden="1" customWidth="1"/>
    <col min="401" max="401" width="34.42578125" style="91" hidden="1" customWidth="1"/>
    <col min="402" max="402" width="31.28515625" style="91" hidden="1" customWidth="1"/>
    <col min="403" max="403" width="32.85546875" style="91" hidden="1" customWidth="1"/>
    <col min="404" max="405" width="18.42578125" style="93" hidden="1" customWidth="1"/>
    <col min="406" max="406" width="22.28515625" style="91" hidden="1" customWidth="1"/>
    <col min="407" max="408" width="31.28515625" style="91" hidden="1" customWidth="1"/>
    <col min="409" max="409" width="34.28515625" style="91" hidden="1" customWidth="1"/>
    <col min="410" max="411" width="31.7109375" style="91" hidden="1" customWidth="1"/>
    <col min="412" max="412" width="32.42578125" style="91" hidden="1" customWidth="1"/>
    <col min="413" max="413" width="31.28515625" style="91" hidden="1" customWidth="1"/>
    <col min="414" max="414" width="32.85546875" style="91" hidden="1" customWidth="1"/>
    <col min="415" max="416" width="18.42578125" style="93" hidden="1" customWidth="1"/>
    <col min="417" max="417" width="32.85546875" style="91" hidden="1" customWidth="1"/>
    <col min="418" max="419" width="31.28515625" style="91" hidden="1" customWidth="1"/>
    <col min="420" max="420" width="34.28515625" style="91" hidden="1" customWidth="1"/>
    <col min="421" max="422" width="31.7109375" style="91" hidden="1" customWidth="1"/>
    <col min="423" max="423" width="34.42578125" style="91" hidden="1" customWidth="1"/>
    <col min="424" max="424" width="31.28515625" style="91" hidden="1" customWidth="1"/>
    <col min="425" max="425" width="32.85546875" style="91" hidden="1" customWidth="1"/>
    <col min="426" max="427" width="18.42578125" style="93" hidden="1" customWidth="1"/>
    <col min="428" max="428" width="23.28515625" style="91" hidden="1" customWidth="1"/>
    <col min="429" max="430" width="31.28515625" style="91" hidden="1" customWidth="1"/>
    <col min="431" max="431" width="34.28515625" style="91" hidden="1" customWidth="1"/>
    <col min="432" max="433" width="31.7109375" style="91" hidden="1" customWidth="1"/>
    <col min="434" max="434" width="35" style="91" hidden="1" customWidth="1"/>
    <col min="435" max="435" width="31.28515625" style="91" hidden="1" customWidth="1"/>
    <col min="436" max="436" width="32.85546875" style="91" hidden="1" customWidth="1"/>
    <col min="437" max="438" width="18.42578125" style="93" hidden="1" customWidth="1"/>
    <col min="439" max="439" width="21.42578125" style="91" hidden="1" customWidth="1"/>
    <col min="440" max="441" width="31.28515625" style="91" hidden="1" customWidth="1"/>
    <col min="442" max="442" width="34.28515625" style="91" hidden="1" customWidth="1"/>
    <col min="443" max="444" width="31.7109375" style="91" hidden="1" customWidth="1"/>
    <col min="445" max="445" width="34.42578125" style="91" hidden="1" customWidth="1"/>
    <col min="446" max="446" width="31.28515625" style="91" hidden="1" customWidth="1"/>
    <col min="447" max="447" width="32.85546875" style="91" hidden="1" customWidth="1"/>
    <col min="448" max="449" width="18.42578125" style="93" hidden="1" customWidth="1"/>
    <col min="450" max="450" width="21.42578125" style="91" hidden="1" customWidth="1"/>
    <col min="451" max="452" width="31.28515625" style="91" hidden="1" customWidth="1"/>
    <col min="453" max="453" width="34.28515625" style="91" hidden="1" customWidth="1"/>
    <col min="454" max="455" width="31.7109375" style="91" hidden="1" customWidth="1"/>
    <col min="456" max="456" width="34.42578125" style="91" hidden="1" customWidth="1"/>
    <col min="457" max="457" width="31.28515625" style="91" hidden="1" customWidth="1"/>
    <col min="458" max="458" width="32.85546875" style="91" hidden="1" customWidth="1"/>
    <col min="459" max="460" width="18.42578125" style="93" hidden="1" customWidth="1"/>
    <col min="461" max="461" width="21.42578125" style="91" hidden="1" customWidth="1"/>
    <col min="462" max="463" width="31.28515625" style="91" hidden="1" customWidth="1"/>
    <col min="464" max="464" width="34.28515625" style="91" hidden="1" customWidth="1"/>
    <col min="465" max="466" width="31.7109375" style="91" hidden="1" customWidth="1"/>
    <col min="467" max="467" width="34.42578125" style="91" hidden="1" customWidth="1"/>
    <col min="468" max="468" width="31.28515625" style="91" hidden="1" customWidth="1"/>
    <col min="469" max="469" width="32.85546875" style="91" hidden="1" customWidth="1"/>
    <col min="470" max="471" width="18.42578125" style="93" hidden="1" customWidth="1"/>
    <col min="472" max="472" width="22.28515625" style="91" hidden="1" customWidth="1"/>
    <col min="473" max="474" width="31.28515625" style="91" hidden="1" customWidth="1"/>
    <col min="475" max="475" width="34.28515625" style="91" hidden="1" customWidth="1"/>
    <col min="476" max="477" width="31.7109375" style="91" hidden="1" customWidth="1"/>
    <col min="478" max="478" width="32.42578125" style="91" hidden="1" customWidth="1"/>
    <col min="479" max="479" width="31.28515625" style="91" hidden="1" customWidth="1"/>
    <col min="480" max="480" width="32.85546875" style="91" hidden="1" customWidth="1"/>
    <col min="481" max="482" width="18.42578125" style="93" hidden="1" customWidth="1"/>
    <col min="483" max="483" width="32.85546875" style="91" hidden="1" customWidth="1"/>
    <col min="484" max="485" width="31.28515625" style="91" hidden="1" customWidth="1"/>
    <col min="486" max="486" width="34.28515625" style="91" hidden="1" customWidth="1"/>
    <col min="487" max="488" width="31.7109375" style="91" hidden="1" customWidth="1"/>
    <col min="489" max="489" width="34.42578125" style="91" hidden="1" customWidth="1"/>
    <col min="490" max="490" width="31.28515625" style="91" hidden="1" customWidth="1"/>
    <col min="491" max="491" width="32.85546875" style="91" hidden="1" customWidth="1"/>
    <col min="492" max="493" width="18.42578125" style="93" hidden="1" customWidth="1"/>
    <col min="494" max="494" width="23.28515625" style="91" hidden="1" customWidth="1"/>
    <col min="495" max="496" width="31.28515625" style="91" hidden="1" customWidth="1"/>
    <col min="497" max="497" width="34.28515625" style="91" hidden="1" customWidth="1"/>
    <col min="498" max="499" width="31.7109375" style="91" hidden="1" customWidth="1"/>
    <col min="500" max="500" width="35" style="1381" hidden="1" customWidth="1"/>
    <col min="501" max="501" width="31.28515625" style="1381" hidden="1" customWidth="1"/>
    <col min="502" max="502" width="32.85546875" style="1381" hidden="1" customWidth="1"/>
    <col min="503" max="504" width="18.42578125" style="1382" hidden="1" customWidth="1"/>
    <col min="505" max="505" width="21.42578125" style="1381" hidden="1" customWidth="1"/>
    <col min="506" max="507" width="31.28515625" style="1381" hidden="1" customWidth="1"/>
    <col min="508" max="508" width="34.28515625" style="1381" hidden="1" customWidth="1"/>
    <col min="509" max="510" width="31.7109375" style="1381" hidden="1" customWidth="1"/>
    <col min="511" max="511" width="34.42578125" style="1381" hidden="1" customWidth="1"/>
    <col min="512" max="512" width="31.28515625" style="1381" hidden="1" customWidth="1"/>
    <col min="513" max="513" width="32.85546875" style="1381" hidden="1" customWidth="1"/>
    <col min="514" max="515" width="18.42578125" style="1382" hidden="1" customWidth="1"/>
    <col min="516" max="516" width="21.42578125" style="1381" hidden="1" customWidth="1"/>
    <col min="517" max="518" width="31.28515625" style="1381" hidden="1" customWidth="1"/>
    <col min="519" max="519" width="34.28515625" style="1381" hidden="1" customWidth="1"/>
    <col min="520" max="521" width="31.7109375" style="1381" hidden="1" customWidth="1"/>
    <col min="522" max="522" width="34.42578125" style="1381" hidden="1" customWidth="1"/>
    <col min="523" max="523" width="31.28515625" style="1381" hidden="1" customWidth="1"/>
    <col min="524" max="524" width="32.85546875" style="1381" hidden="1" customWidth="1"/>
    <col min="525" max="526" width="18.42578125" style="1382" hidden="1" customWidth="1"/>
    <col min="527" max="527" width="21.42578125" style="1381" hidden="1" customWidth="1"/>
    <col min="528" max="529" width="31.28515625" style="1381" hidden="1" customWidth="1"/>
    <col min="530" max="530" width="34.28515625" style="1381" hidden="1" customWidth="1"/>
    <col min="531" max="532" width="31.7109375" style="1381" hidden="1" customWidth="1"/>
    <col min="533" max="533" width="34.42578125" style="1381" hidden="1" customWidth="1"/>
    <col min="534" max="534" width="31.28515625" style="1381" hidden="1" customWidth="1"/>
    <col min="535" max="535" width="32.85546875" style="1381" hidden="1" customWidth="1"/>
    <col min="536" max="537" width="18.42578125" style="1382" hidden="1" customWidth="1"/>
    <col min="538" max="538" width="22.28515625" style="1381" hidden="1" customWidth="1"/>
    <col min="539" max="540" width="31.28515625" style="1381" hidden="1" customWidth="1"/>
    <col min="541" max="541" width="34.28515625" style="1381" hidden="1" customWidth="1"/>
    <col min="542" max="543" width="31.7109375" style="1381" hidden="1" customWidth="1"/>
    <col min="544" max="544" width="34.42578125" style="1381" hidden="1" customWidth="1"/>
    <col min="545" max="545" width="31.28515625" style="1381" hidden="1" customWidth="1"/>
    <col min="546" max="546" width="32.85546875" style="1381" hidden="1" customWidth="1"/>
    <col min="547" max="548" width="18.42578125" style="1382" hidden="1" customWidth="1"/>
    <col min="549" max="549" width="21.42578125" style="1381" hidden="1" customWidth="1"/>
    <col min="550" max="551" width="31.28515625" style="1381" hidden="1" customWidth="1"/>
    <col min="552" max="552" width="34.28515625" style="1381" hidden="1" customWidth="1"/>
    <col min="553" max="554" width="31.7109375" style="1381" hidden="1" customWidth="1"/>
    <col min="555" max="555" width="34.42578125" style="1381" hidden="1" customWidth="1"/>
    <col min="556" max="556" width="31.28515625" style="1381" hidden="1" customWidth="1"/>
    <col min="557" max="557" width="32.85546875" style="1381" hidden="1" customWidth="1"/>
    <col min="558" max="559" width="18.42578125" style="1382" hidden="1" customWidth="1"/>
    <col min="560" max="560" width="22.28515625" style="1381" hidden="1" customWidth="1"/>
    <col min="561" max="562" width="31.28515625" style="1381" hidden="1" customWidth="1"/>
    <col min="563" max="563" width="34.28515625" style="1381" hidden="1" customWidth="1"/>
    <col min="564" max="565" width="31.7109375" style="1381" hidden="1" customWidth="1"/>
    <col min="566" max="16384" width="9.140625" style="6" hidden="1"/>
  </cols>
  <sheetData>
    <row r="1" spans="1:565" ht="38.25" customHeight="1" thickBot="1" x14ac:dyDescent="0.35">
      <c r="A1" s="448" t="s">
        <v>741</v>
      </c>
      <c r="B1" s="1626" t="s">
        <v>784</v>
      </c>
      <c r="C1" s="1627"/>
      <c r="D1" s="267" t="s">
        <v>729</v>
      </c>
      <c r="E1" s="423" t="s">
        <v>786</v>
      </c>
      <c r="F1" s="451" t="s">
        <v>815</v>
      </c>
      <c r="G1" s="424" t="s">
        <v>787</v>
      </c>
      <c r="H1" s="425" t="s">
        <v>788</v>
      </c>
      <c r="I1" s="418" t="s">
        <v>789</v>
      </c>
      <c r="M1" s="464" t="s">
        <v>826</v>
      </c>
      <c r="N1" s="464" t="s">
        <v>829</v>
      </c>
      <c r="IO1" s="497" t="s">
        <v>866</v>
      </c>
      <c r="IP1" s="171"/>
      <c r="IQ1" s="171"/>
      <c r="IR1" s="171"/>
      <c r="IS1" s="171"/>
      <c r="IT1" s="171"/>
      <c r="IU1" s="171"/>
      <c r="IV1" s="171"/>
      <c r="IW1" s="171"/>
      <c r="IX1" s="171"/>
      <c r="JB1" s="223"/>
      <c r="JC1" s="223"/>
      <c r="JD1" s="223"/>
      <c r="JE1" s="223"/>
      <c r="JF1" s="223"/>
      <c r="JG1" s="223"/>
      <c r="JH1" s="223"/>
      <c r="JI1" s="223"/>
      <c r="JJ1" s="223"/>
      <c r="JK1" s="223"/>
      <c r="JL1" s="223"/>
      <c r="JM1" s="223"/>
      <c r="JN1" s="223"/>
      <c r="JO1" s="223"/>
      <c r="JP1" s="223"/>
      <c r="JQ1" s="225"/>
      <c r="JR1" s="225"/>
      <c r="JS1" s="223"/>
      <c r="JT1" s="223"/>
      <c r="JU1" s="223"/>
      <c r="JV1" s="223"/>
      <c r="JW1" s="223"/>
      <c r="JX1" s="223"/>
      <c r="JY1" s="223"/>
      <c r="JZ1" s="223"/>
      <c r="KA1" s="223"/>
      <c r="KB1" s="225"/>
      <c r="KC1" s="225"/>
      <c r="KD1" s="223"/>
      <c r="KE1" s="223"/>
      <c r="KF1" s="223"/>
      <c r="KG1" s="223"/>
      <c r="KH1" s="223"/>
      <c r="KI1" s="223"/>
      <c r="KJ1" s="223"/>
      <c r="KK1" s="223"/>
      <c r="KL1" s="223"/>
      <c r="KM1" s="225"/>
      <c r="KN1" s="225"/>
      <c r="KO1" s="223"/>
      <c r="KP1" s="223"/>
      <c r="KQ1" s="223"/>
      <c r="KR1" s="223"/>
      <c r="KS1" s="223"/>
      <c r="KT1" s="223"/>
      <c r="KU1" s="223"/>
      <c r="KV1" s="223"/>
      <c r="KW1" s="223"/>
      <c r="KX1" s="225"/>
      <c r="KY1" s="225"/>
      <c r="KZ1" s="223"/>
      <c r="LA1" s="223"/>
      <c r="LB1" s="223"/>
      <c r="LC1" s="223"/>
      <c r="LD1" s="223"/>
      <c r="LE1" s="223"/>
      <c r="LF1" s="223"/>
      <c r="LG1" s="223"/>
      <c r="LH1" s="223"/>
      <c r="LI1" s="225"/>
      <c r="LJ1" s="225"/>
      <c r="LK1" s="223"/>
      <c r="LL1" s="223"/>
      <c r="LM1" s="223"/>
      <c r="LN1" s="223"/>
      <c r="LO1" s="223"/>
      <c r="LP1" s="223"/>
      <c r="LQ1" s="223"/>
      <c r="LR1" s="223"/>
      <c r="LS1" s="223"/>
      <c r="LT1" s="225"/>
      <c r="LU1" s="225"/>
      <c r="LV1" s="223"/>
      <c r="LW1" s="223"/>
      <c r="LX1" s="223"/>
      <c r="LY1" s="223"/>
      <c r="LZ1" s="223"/>
      <c r="MA1" s="223"/>
      <c r="MB1" s="223"/>
      <c r="MC1" s="223"/>
      <c r="MD1" s="223"/>
      <c r="ME1" s="223"/>
      <c r="MF1" s="223"/>
      <c r="MG1" s="223"/>
      <c r="MH1" s="223"/>
      <c r="MI1" s="223"/>
      <c r="MJ1" s="223"/>
      <c r="MK1" s="225"/>
      <c r="ML1" s="225"/>
      <c r="MM1" s="223"/>
      <c r="MN1" s="223"/>
      <c r="MO1" s="223"/>
      <c r="MP1" s="223"/>
      <c r="MQ1" s="223"/>
      <c r="MR1" s="223"/>
      <c r="MS1" s="223"/>
      <c r="MT1" s="223"/>
      <c r="MU1" s="223"/>
      <c r="MV1" s="225"/>
      <c r="MW1" s="225"/>
      <c r="MX1" s="223"/>
      <c r="MY1" s="223"/>
      <c r="MZ1" s="223"/>
      <c r="NA1" s="223"/>
      <c r="NB1" s="223"/>
      <c r="NC1" s="223"/>
      <c r="ND1" s="223"/>
      <c r="NE1" s="223"/>
      <c r="NF1" s="223"/>
      <c r="NG1" s="225"/>
      <c r="NH1" s="225"/>
      <c r="NI1" s="223"/>
      <c r="NJ1" s="223"/>
      <c r="NK1" s="223"/>
      <c r="NL1" s="223"/>
      <c r="NM1" s="223"/>
      <c r="NN1" s="223"/>
      <c r="NO1" s="223"/>
      <c r="NP1" s="223"/>
      <c r="NQ1" s="223"/>
      <c r="NR1" s="225"/>
      <c r="NS1" s="225"/>
      <c r="NT1" s="223"/>
      <c r="NU1" s="223"/>
      <c r="NV1" s="223"/>
      <c r="NW1" s="223"/>
      <c r="NX1" s="223"/>
      <c r="NY1" s="223"/>
      <c r="NZ1" s="223"/>
      <c r="OA1" s="223"/>
      <c r="OB1" s="223"/>
      <c r="OC1" s="225"/>
      <c r="OD1" s="225"/>
      <c r="OE1" s="223"/>
      <c r="OF1" s="223"/>
      <c r="OG1" s="223"/>
      <c r="OH1" s="223"/>
      <c r="OI1" s="223"/>
      <c r="OJ1" s="223"/>
      <c r="OK1" s="223"/>
      <c r="OL1" s="223"/>
      <c r="OM1" s="223"/>
      <c r="ON1" s="225"/>
      <c r="OO1" s="225"/>
      <c r="OP1" s="223"/>
      <c r="OQ1" s="223"/>
      <c r="OR1" s="223"/>
      <c r="OS1" s="223"/>
      <c r="OT1" s="223"/>
      <c r="OU1" s="223"/>
      <c r="OV1" s="223"/>
      <c r="OW1" s="223"/>
      <c r="OX1" s="223"/>
      <c r="OY1" s="225"/>
      <c r="OZ1" s="225"/>
      <c r="PA1" s="223"/>
      <c r="PB1" s="223"/>
      <c r="PC1" s="223"/>
      <c r="PD1" s="223"/>
      <c r="PE1" s="223"/>
      <c r="PF1" s="223"/>
      <c r="PG1" s="223"/>
      <c r="PH1" s="223"/>
      <c r="PI1" s="223"/>
      <c r="PJ1" s="225"/>
      <c r="PK1" s="225"/>
      <c r="PL1" s="223"/>
      <c r="PM1" s="223"/>
      <c r="PN1" s="223"/>
      <c r="PO1" s="223"/>
      <c r="PP1" s="223"/>
      <c r="PQ1" s="223"/>
      <c r="PR1" s="223"/>
      <c r="PS1" s="223"/>
      <c r="PT1" s="223"/>
      <c r="PU1" s="225"/>
      <c r="PV1" s="225"/>
      <c r="PW1" s="223"/>
      <c r="PX1" s="223"/>
      <c r="PY1" s="223"/>
      <c r="PZ1" s="223"/>
      <c r="QA1" s="223"/>
      <c r="QB1" s="223"/>
      <c r="QC1" s="223"/>
      <c r="QD1" s="223"/>
      <c r="QE1" s="223"/>
      <c r="QF1" s="225"/>
      <c r="QG1" s="225"/>
      <c r="QH1" s="223"/>
      <c r="QI1" s="223"/>
      <c r="QJ1" s="223"/>
      <c r="QK1" s="223"/>
      <c r="QL1" s="223"/>
      <c r="QM1" s="223"/>
      <c r="QN1" s="223"/>
      <c r="QO1" s="223"/>
      <c r="QP1" s="223"/>
      <c r="QQ1" s="225"/>
      <c r="QR1" s="225"/>
      <c r="QS1" s="223"/>
      <c r="QT1" s="223"/>
      <c r="QU1" s="223"/>
      <c r="QV1" s="223"/>
      <c r="QW1" s="223"/>
      <c r="QX1" s="223"/>
      <c r="QY1" s="223"/>
      <c r="QZ1" s="223"/>
      <c r="RA1" s="223"/>
      <c r="RB1" s="225"/>
      <c r="RC1" s="225"/>
      <c r="RD1" s="223"/>
      <c r="RE1" s="223"/>
      <c r="RF1" s="223"/>
      <c r="RG1" s="223"/>
      <c r="RH1" s="223"/>
      <c r="RI1" s="223"/>
      <c r="RJ1" s="223"/>
      <c r="RK1" s="223"/>
      <c r="RL1" s="223"/>
      <c r="RM1" s="225"/>
      <c r="RN1" s="225"/>
      <c r="RO1" s="223"/>
      <c r="RP1" s="223"/>
      <c r="RQ1" s="223"/>
      <c r="RR1" s="223"/>
      <c r="RS1" s="223"/>
      <c r="RT1" s="223"/>
      <c r="RU1" s="223"/>
      <c r="RV1" s="223"/>
      <c r="RW1" s="223"/>
      <c r="RX1" s="225"/>
      <c r="RY1" s="225"/>
      <c r="RZ1" s="223"/>
      <c r="SA1" s="223"/>
      <c r="SB1" s="223"/>
      <c r="SC1" s="223"/>
      <c r="SD1" s="223"/>
      <c r="SE1" s="223" t="s">
        <v>2944</v>
      </c>
      <c r="SF1" s="1356"/>
      <c r="SG1" s="1356"/>
      <c r="SH1" s="1356"/>
      <c r="SI1" s="1357"/>
      <c r="SJ1" s="1357"/>
      <c r="SK1" s="1356"/>
      <c r="SL1" s="1356"/>
      <c r="SM1" s="1356"/>
      <c r="SN1" s="1356"/>
      <c r="SO1" s="1356"/>
      <c r="SP1" s="1356"/>
      <c r="SQ1" s="1356"/>
      <c r="SR1" s="1356"/>
      <c r="SS1" s="1356"/>
      <c r="ST1" s="1357"/>
      <c r="SU1" s="1357"/>
      <c r="SV1" s="1356"/>
      <c r="SW1" s="1356"/>
      <c r="SX1" s="1356"/>
      <c r="SY1" s="1356"/>
      <c r="SZ1" s="1356"/>
      <c r="TA1" s="1356"/>
      <c r="TB1" s="1356"/>
      <c r="TC1" s="1356"/>
      <c r="TD1" s="1356"/>
      <c r="TE1" s="1357"/>
      <c r="TF1" s="1357"/>
      <c r="TG1" s="1356"/>
      <c r="TH1" s="1356"/>
      <c r="TI1" s="1356"/>
      <c r="TJ1" s="1356"/>
      <c r="TK1" s="1356"/>
      <c r="TL1" s="1356"/>
      <c r="TM1" s="1356"/>
      <c r="TN1" s="1356"/>
      <c r="TO1" s="1356"/>
      <c r="TP1" s="1357"/>
      <c r="TQ1" s="1357"/>
      <c r="TR1" s="1356"/>
      <c r="TS1" s="1356"/>
      <c r="TT1" s="1356"/>
      <c r="TU1" s="1356"/>
      <c r="TV1" s="1356"/>
      <c r="TW1" s="1356"/>
      <c r="TX1" s="1356"/>
      <c r="TY1" s="1356"/>
      <c r="TZ1" s="1356"/>
      <c r="UA1" s="1357"/>
      <c r="UB1" s="1357"/>
      <c r="UC1" s="1356"/>
      <c r="UD1" s="1356"/>
      <c r="UE1" s="1356"/>
      <c r="UF1" s="1356"/>
      <c r="UG1" s="1356"/>
      <c r="UH1" s="1356"/>
      <c r="UI1" s="1356"/>
      <c r="UJ1" s="1356"/>
      <c r="UK1" s="1356"/>
      <c r="UL1" s="1357"/>
      <c r="UM1" s="1357"/>
      <c r="UN1" s="1356"/>
      <c r="UO1" s="1356"/>
      <c r="UP1" s="1356"/>
      <c r="UQ1" s="1356"/>
      <c r="UR1" s="1356"/>
      <c r="US1" s="1356"/>
    </row>
    <row r="2" spans="1:565" s="1" customFormat="1" ht="23.25" customHeight="1" thickBot="1" x14ac:dyDescent="0.5">
      <c r="A2" s="1624" t="s">
        <v>751</v>
      </c>
      <c r="B2" s="1625"/>
      <c r="C2" s="1625"/>
      <c r="D2" s="1628" t="s">
        <v>1967</v>
      </c>
      <c r="E2" s="1629"/>
      <c r="F2" s="778"/>
      <c r="G2" s="21"/>
      <c r="H2" s="447"/>
      <c r="I2" s="457" t="s">
        <v>1243</v>
      </c>
      <c r="J2" s="21"/>
      <c r="K2" s="446"/>
      <c r="L2" s="446"/>
      <c r="M2" s="465" t="s">
        <v>827</v>
      </c>
      <c r="N2" s="466" t="s">
        <v>830</v>
      </c>
      <c r="Q2" s="459"/>
      <c r="R2" s="459"/>
      <c r="S2" s="459"/>
      <c r="U2" s="21"/>
      <c r="V2" s="446"/>
      <c r="W2" s="446"/>
      <c r="X2" s="446"/>
      <c r="AF2" s="21"/>
      <c r="AG2" s="446"/>
      <c r="AH2" s="446"/>
      <c r="AI2" s="446"/>
      <c r="AQ2" s="21"/>
      <c r="AR2" s="446"/>
      <c r="AS2" s="446"/>
      <c r="AT2" s="446"/>
      <c r="BB2" s="21"/>
      <c r="BC2" s="446"/>
      <c r="BD2" s="446"/>
      <c r="BE2" s="446"/>
      <c r="BM2" s="21"/>
      <c r="BN2" s="446"/>
      <c r="BO2" s="446"/>
      <c r="BP2" s="446"/>
      <c r="BV2" s="633"/>
      <c r="BX2" s="21"/>
      <c r="BY2" s="1345"/>
      <c r="BZ2" s="1345"/>
      <c r="CA2" s="1345"/>
      <c r="CG2" s="633"/>
      <c r="CI2" s="21"/>
      <c r="CJ2" s="1345"/>
      <c r="CK2" s="1345"/>
      <c r="CL2" s="1345"/>
      <c r="CR2" s="633"/>
      <c r="CT2" s="21"/>
      <c r="CU2" s="1345"/>
      <c r="CV2" s="1345"/>
      <c r="CW2" s="1345"/>
      <c r="DC2" s="633" t="s">
        <v>1006</v>
      </c>
      <c r="DE2" s="21"/>
      <c r="DF2" s="1345"/>
      <c r="DG2" s="1345"/>
      <c r="DH2" s="1345"/>
      <c r="DN2" s="633"/>
      <c r="DP2" s="21"/>
      <c r="DQ2" s="1345"/>
      <c r="DR2" s="1345"/>
      <c r="DS2" s="1345"/>
      <c r="DY2" s="633"/>
      <c r="EA2" s="21"/>
      <c r="EB2" s="1345"/>
      <c r="EC2" s="1345"/>
      <c r="ED2" s="1345"/>
      <c r="EJ2" s="633"/>
      <c r="EL2" s="21"/>
      <c r="EM2" s="1345"/>
      <c r="EN2" s="1345"/>
      <c r="EO2" s="1345"/>
      <c r="EU2" s="633"/>
      <c r="EW2" s="21"/>
      <c r="EX2" s="1345"/>
      <c r="EY2" s="1345"/>
      <c r="EZ2" s="1345"/>
      <c r="FF2" s="633"/>
      <c r="FH2" s="21"/>
      <c r="FI2" s="1345"/>
      <c r="FJ2" s="1345"/>
      <c r="FK2" s="1345"/>
      <c r="FQ2" s="633"/>
      <c r="FS2" s="21"/>
      <c r="FT2" s="1345"/>
      <c r="FU2" s="1345"/>
      <c r="FV2" s="1345"/>
      <c r="GB2" s="633"/>
      <c r="GD2" s="21"/>
      <c r="GE2" s="1345"/>
      <c r="GF2" s="1345"/>
      <c r="GG2" s="1345"/>
      <c r="GM2" s="633"/>
      <c r="GO2" s="21"/>
      <c r="GP2" s="1345"/>
      <c r="GQ2" s="1345"/>
      <c r="GR2" s="1345"/>
      <c r="GX2" s="633"/>
      <c r="GZ2" s="21"/>
      <c r="HA2" s="1345"/>
      <c r="HB2" s="1345"/>
      <c r="HC2" s="1345"/>
      <c r="HI2" s="633"/>
      <c r="HK2" s="21"/>
      <c r="HL2" s="1345"/>
      <c r="HM2" s="1345"/>
      <c r="HN2" s="1345"/>
      <c r="HT2" s="633" t="s">
        <v>1006</v>
      </c>
      <c r="IA2" s="21"/>
      <c r="IB2" s="21"/>
      <c r="IC2" s="716"/>
      <c r="ID2" s="21"/>
      <c r="IE2" s="452"/>
      <c r="IF2" s="447"/>
      <c r="IG2" s="21"/>
      <c r="IO2" s="171"/>
      <c r="IP2" s="171"/>
      <c r="IQ2" s="171"/>
      <c r="IR2" s="170" t="s">
        <v>335</v>
      </c>
      <c r="IS2" s="171"/>
      <c r="IT2" s="171"/>
      <c r="IU2" s="160" t="s">
        <v>232</v>
      </c>
      <c r="IV2" s="46"/>
      <c r="IW2" s="47"/>
      <c r="IX2" s="171"/>
      <c r="JB2" s="850" t="s">
        <v>410</v>
      </c>
      <c r="JD2" s="236" t="s">
        <v>410</v>
      </c>
      <c r="JE2" s="236"/>
      <c r="JF2" s="471"/>
      <c r="JG2" s="236" t="s">
        <v>410</v>
      </c>
      <c r="JH2" s="471"/>
      <c r="JI2" s="471"/>
      <c r="JJ2" s="471"/>
      <c r="JK2" s="236" t="s">
        <v>410</v>
      </c>
      <c r="JL2" s="471"/>
      <c r="JM2" s="471"/>
      <c r="JN2" s="471"/>
      <c r="JO2" s="471"/>
      <c r="JP2" s="471"/>
      <c r="JQ2" s="473"/>
      <c r="JR2" s="473"/>
      <c r="JS2" s="471"/>
      <c r="JT2" s="471"/>
      <c r="JU2" s="471"/>
      <c r="JV2" s="236" t="s">
        <v>410</v>
      </c>
      <c r="JW2" s="471"/>
      <c r="JX2" s="471"/>
      <c r="JY2" s="471"/>
      <c r="JZ2" s="471"/>
      <c r="KA2" s="471"/>
      <c r="KB2" s="473"/>
      <c r="KC2" s="473"/>
      <c r="KD2" s="471"/>
      <c r="KE2" s="471"/>
      <c r="KF2" s="471"/>
      <c r="KG2" s="236" t="s">
        <v>410</v>
      </c>
      <c r="KH2" s="471"/>
      <c r="KI2" s="471"/>
      <c r="KJ2" s="471"/>
      <c r="KK2" s="471"/>
      <c r="KL2" s="471"/>
      <c r="KM2" s="473"/>
      <c r="KN2" s="473"/>
      <c r="KO2" s="471"/>
      <c r="KP2" s="471"/>
      <c r="KQ2" s="471"/>
      <c r="KR2" s="236" t="s">
        <v>410</v>
      </c>
      <c r="KS2" s="471"/>
      <c r="KT2" s="471"/>
      <c r="KU2" s="471"/>
      <c r="KV2" s="471"/>
      <c r="KW2" s="471"/>
      <c r="KX2" s="473"/>
      <c r="KY2" s="473"/>
      <c r="KZ2" s="471"/>
      <c r="LA2" s="471"/>
      <c r="LB2" s="471"/>
      <c r="LC2" s="236" t="s">
        <v>410</v>
      </c>
      <c r="LD2" s="471"/>
      <c r="LE2" s="471"/>
      <c r="LF2" s="471"/>
      <c r="LG2" s="471"/>
      <c r="LH2" s="471"/>
      <c r="LI2" s="473"/>
      <c r="LJ2" s="473"/>
      <c r="LK2" s="471"/>
      <c r="LL2" s="471"/>
      <c r="LM2" s="471"/>
      <c r="LN2" s="236" t="s">
        <v>410</v>
      </c>
      <c r="LO2" s="471"/>
      <c r="LP2" s="471"/>
      <c r="LQ2" s="471"/>
      <c r="LR2" s="471"/>
      <c r="LS2" s="471"/>
      <c r="LT2" s="473"/>
      <c r="LU2" s="473"/>
      <c r="LV2" s="471"/>
      <c r="LW2" s="471"/>
      <c r="LX2" s="471"/>
      <c r="LY2" s="236" t="s">
        <v>410</v>
      </c>
      <c r="LZ2" s="471"/>
      <c r="MA2" s="471"/>
      <c r="MB2" s="471"/>
      <c r="MC2" s="471"/>
      <c r="MD2" s="471"/>
      <c r="ME2" s="471"/>
      <c r="MF2" s="471"/>
      <c r="MG2" s="471"/>
      <c r="MH2" s="471"/>
      <c r="MI2" s="471"/>
      <c r="MJ2" s="471"/>
      <c r="MK2" s="473"/>
      <c r="ML2" s="473"/>
      <c r="MM2" s="471"/>
      <c r="MN2" s="471"/>
      <c r="MO2" s="471"/>
      <c r="MP2" s="236" t="s">
        <v>410</v>
      </c>
      <c r="MQ2" s="471"/>
      <c r="MR2" s="471"/>
      <c r="MS2" s="471"/>
      <c r="MT2" s="471"/>
      <c r="MU2" s="471"/>
      <c r="MV2" s="473"/>
      <c r="MW2" s="473"/>
      <c r="MX2" s="471"/>
      <c r="MY2" s="471"/>
      <c r="MZ2" s="471"/>
      <c r="NA2" s="236" t="s">
        <v>410</v>
      </c>
      <c r="NB2" s="471"/>
      <c r="NC2" s="471"/>
      <c r="ND2" s="471"/>
      <c r="NE2" s="471"/>
      <c r="NF2" s="471"/>
      <c r="NG2" s="473"/>
      <c r="NH2" s="473"/>
      <c r="NI2" s="471"/>
      <c r="NJ2" s="471"/>
      <c r="NK2" s="471"/>
      <c r="NL2" s="236" t="s">
        <v>410</v>
      </c>
      <c r="NM2" s="471"/>
      <c r="NN2" s="471"/>
      <c r="NO2" s="471"/>
      <c r="NP2" s="471"/>
      <c r="NQ2" s="471"/>
      <c r="NR2" s="473"/>
      <c r="NS2" s="473"/>
      <c r="NT2" s="471"/>
      <c r="NU2" s="471"/>
      <c r="NV2" s="471"/>
      <c r="NW2" s="236" t="s">
        <v>410</v>
      </c>
      <c r="NX2" s="471"/>
      <c r="NY2" s="471"/>
      <c r="NZ2" s="471"/>
      <c r="OA2" s="471"/>
      <c r="OB2" s="471"/>
      <c r="OC2" s="473"/>
      <c r="OD2" s="473"/>
      <c r="OE2" s="471"/>
      <c r="OF2" s="471"/>
      <c r="OG2" s="471"/>
      <c r="OH2" s="236" t="s">
        <v>410</v>
      </c>
      <c r="OI2" s="471"/>
      <c r="OJ2" s="471"/>
      <c r="OK2" s="471"/>
      <c r="OL2" s="471"/>
      <c r="OM2" s="471"/>
      <c r="ON2" s="473"/>
      <c r="OO2" s="473"/>
      <c r="OP2" s="471"/>
      <c r="OQ2" s="471"/>
      <c r="OR2" s="471"/>
      <c r="OS2" s="236" t="s">
        <v>410</v>
      </c>
      <c r="OT2" s="471"/>
      <c r="OU2" s="471"/>
      <c r="OV2" s="471"/>
      <c r="OW2" s="471"/>
      <c r="OX2" s="471"/>
      <c r="OY2" s="473"/>
      <c r="OZ2" s="473"/>
      <c r="PA2" s="471"/>
      <c r="PB2" s="471"/>
      <c r="PC2" s="471"/>
      <c r="PD2" s="236" t="s">
        <v>410</v>
      </c>
      <c r="PE2" s="471"/>
      <c r="PF2" s="471"/>
      <c r="PG2" s="471"/>
      <c r="PH2" s="471"/>
      <c r="PI2" s="471"/>
      <c r="PJ2" s="473"/>
      <c r="PK2" s="473"/>
      <c r="PL2" s="471"/>
      <c r="PM2" s="471"/>
      <c r="PN2" s="471"/>
      <c r="PO2" s="236" t="s">
        <v>410</v>
      </c>
      <c r="PP2" s="471"/>
      <c r="PQ2" s="471"/>
      <c r="PR2" s="471"/>
      <c r="PS2" s="471"/>
      <c r="PT2" s="471"/>
      <c r="PU2" s="473"/>
      <c r="PV2" s="473"/>
      <c r="PW2" s="471"/>
      <c r="PX2" s="471"/>
      <c r="PY2" s="471"/>
      <c r="PZ2" s="236" t="s">
        <v>410</v>
      </c>
      <c r="QA2" s="471"/>
      <c r="QB2" s="471"/>
      <c r="QC2" s="471"/>
      <c r="QD2" s="471"/>
      <c r="QE2" s="471"/>
      <c r="QF2" s="473"/>
      <c r="QG2" s="473"/>
      <c r="QH2" s="471"/>
      <c r="QI2" s="471"/>
      <c r="QJ2" s="471"/>
      <c r="QK2" s="236" t="s">
        <v>410</v>
      </c>
      <c r="QL2" s="471"/>
      <c r="QM2" s="471"/>
      <c r="QN2" s="471"/>
      <c r="QO2" s="471"/>
      <c r="QP2" s="471"/>
      <c r="QQ2" s="473"/>
      <c r="QR2" s="473"/>
      <c r="QS2" s="471"/>
      <c r="QT2" s="471"/>
      <c r="QU2" s="471"/>
      <c r="QV2" s="236" t="s">
        <v>410</v>
      </c>
      <c r="QW2" s="471"/>
      <c r="QX2" s="471"/>
      <c r="QY2" s="471"/>
      <c r="QZ2" s="471"/>
      <c r="RA2" s="471"/>
      <c r="RB2" s="473"/>
      <c r="RC2" s="473"/>
      <c r="RD2" s="471"/>
      <c r="RE2" s="471"/>
      <c r="RF2" s="471"/>
      <c r="RG2" s="236" t="s">
        <v>410</v>
      </c>
      <c r="RH2" s="471"/>
      <c r="RI2" s="471"/>
      <c r="RJ2" s="471"/>
      <c r="RK2" s="471"/>
      <c r="RL2" s="471"/>
      <c r="RM2" s="473"/>
      <c r="RN2" s="473"/>
      <c r="RO2" s="471"/>
      <c r="RP2" s="471"/>
      <c r="RQ2" s="471"/>
      <c r="RR2" s="236" t="s">
        <v>410</v>
      </c>
      <c r="RS2" s="471"/>
      <c r="RT2" s="471"/>
      <c r="RU2" s="471"/>
      <c r="RV2" s="471"/>
      <c r="RW2" s="471"/>
      <c r="RX2" s="473"/>
      <c r="RY2" s="473"/>
      <c r="RZ2" s="471"/>
      <c r="SA2" s="471"/>
      <c r="SB2" s="471"/>
      <c r="SC2" s="236" t="s">
        <v>410</v>
      </c>
      <c r="SD2" s="471"/>
      <c r="SE2" s="471"/>
      <c r="SF2" s="1358"/>
      <c r="SG2" s="1358"/>
      <c r="SH2" s="1358"/>
      <c r="SI2" s="1359"/>
      <c r="SJ2" s="1359"/>
      <c r="SK2" s="1358"/>
      <c r="SL2" s="1358"/>
      <c r="SM2" s="1358"/>
      <c r="SN2" s="1360"/>
      <c r="SO2" s="1358"/>
      <c r="SP2" s="1358"/>
      <c r="SQ2" s="1358"/>
      <c r="SR2" s="1358"/>
      <c r="SS2" s="1358"/>
      <c r="ST2" s="1359"/>
      <c r="SU2" s="1359"/>
      <c r="SV2" s="1358"/>
      <c r="SW2" s="1358"/>
      <c r="SX2" s="1358"/>
      <c r="SY2" s="1360"/>
      <c r="SZ2" s="1358"/>
      <c r="TA2" s="1358"/>
      <c r="TB2" s="1358"/>
      <c r="TC2" s="1358"/>
      <c r="TD2" s="1358"/>
      <c r="TE2" s="1359"/>
      <c r="TF2" s="1359"/>
      <c r="TG2" s="1358"/>
      <c r="TH2" s="1358"/>
      <c r="TI2" s="1358"/>
      <c r="TJ2" s="1360"/>
      <c r="TK2" s="1358"/>
      <c r="TL2" s="1358"/>
      <c r="TM2" s="1358"/>
      <c r="TN2" s="1358"/>
      <c r="TO2" s="1358"/>
      <c r="TP2" s="1359"/>
      <c r="TQ2" s="1359"/>
      <c r="TR2" s="1358"/>
      <c r="TS2" s="1358"/>
      <c r="TT2" s="1358"/>
      <c r="TU2" s="1360"/>
      <c r="TV2" s="1358"/>
      <c r="TW2" s="1358"/>
      <c r="TX2" s="1358"/>
      <c r="TY2" s="1358"/>
      <c r="TZ2" s="1358"/>
      <c r="UA2" s="1359"/>
      <c r="UB2" s="1359"/>
      <c r="UC2" s="1358"/>
      <c r="UD2" s="1358"/>
      <c r="UE2" s="1358"/>
      <c r="UF2" s="1360"/>
      <c r="UG2" s="1358"/>
      <c r="UH2" s="1358"/>
      <c r="UI2" s="1358"/>
      <c r="UJ2" s="1358"/>
      <c r="UK2" s="1358"/>
      <c r="UL2" s="1359"/>
      <c r="UM2" s="1359"/>
      <c r="UN2" s="1358"/>
      <c r="UO2" s="1358"/>
      <c r="UP2" s="1358"/>
      <c r="UQ2" s="1360"/>
      <c r="UR2" s="1358"/>
      <c r="US2" s="1358"/>
    </row>
    <row r="3" spans="1:565" s="229" customFormat="1" ht="20.100000000000001" customHeight="1" thickBot="1" x14ac:dyDescent="0.3">
      <c r="B3" s="450" t="s">
        <v>742</v>
      </c>
      <c r="C3" s="526" t="str">
        <f>IF(Radiology_System_General_Info!D12&lt;&gt;"",Radiology_System_General_Info!D12,"No entry")</f>
        <v>No entry</v>
      </c>
      <c r="D3" s="1629"/>
      <c r="E3" s="1629"/>
      <c r="F3" s="778"/>
      <c r="G3" s="439" t="s">
        <v>785</v>
      </c>
      <c r="I3" s="457" t="s">
        <v>817</v>
      </c>
      <c r="M3" s="467" t="s">
        <v>828</v>
      </c>
      <c r="N3" s="460"/>
      <c r="O3" s="467"/>
      <c r="Q3" s="460"/>
      <c r="R3" s="460"/>
      <c r="S3" s="460"/>
      <c r="T3" s="455"/>
      <c r="AE3" s="455"/>
      <c r="AP3" s="455"/>
      <c r="BA3" s="455"/>
      <c r="BL3" s="455"/>
      <c r="BW3" s="455"/>
      <c r="CH3" s="455"/>
      <c r="CS3" s="455"/>
      <c r="DD3" s="455"/>
      <c r="DO3" s="455"/>
      <c r="DZ3" s="455"/>
      <c r="EK3" s="455"/>
      <c r="EV3" s="455"/>
      <c r="FG3" s="455"/>
      <c r="FR3" s="455"/>
      <c r="GC3" s="455"/>
      <c r="GN3" s="455"/>
      <c r="GY3" s="455"/>
      <c r="HJ3" s="455"/>
      <c r="IC3" s="717"/>
      <c r="IO3" s="171"/>
      <c r="IP3" s="171"/>
      <c r="IQ3" s="171"/>
      <c r="IR3" s="171"/>
      <c r="IS3" s="171"/>
      <c r="IT3" s="171"/>
      <c r="IU3" s="272" t="s">
        <v>867</v>
      </c>
      <c r="IV3" s="273"/>
      <c r="IW3" s="591" t="str">
        <f>IF('Contact_Information '!K18&lt;&gt;"",'Contact_Information '!K18,"No entry")</f>
        <v>PRPxxxxa</v>
      </c>
      <c r="IX3" s="171"/>
      <c r="JB3" s="651" t="s">
        <v>368</v>
      </c>
      <c r="JD3" s="652" t="s">
        <v>367</v>
      </c>
      <c r="JE3" s="641" t="s">
        <v>368</v>
      </c>
      <c r="JF3" s="651" t="s">
        <v>368</v>
      </c>
      <c r="JG3" s="652" t="s">
        <v>367</v>
      </c>
      <c r="JH3" s="651"/>
      <c r="JI3" s="652" t="s">
        <v>367</v>
      </c>
      <c r="JJ3" s="651" t="s">
        <v>368</v>
      </c>
      <c r="JK3" s="641" t="s">
        <v>368</v>
      </c>
      <c r="JL3" s="439" t="s">
        <v>785</v>
      </c>
      <c r="JM3" s="642" t="s">
        <v>368</v>
      </c>
      <c r="JN3" s="634"/>
      <c r="JO3" s="634"/>
      <c r="JP3" s="644" t="s">
        <v>368</v>
      </c>
      <c r="JQ3" s="645" t="s">
        <v>367</v>
      </c>
      <c r="JR3" s="644" t="s">
        <v>368</v>
      </c>
      <c r="JS3" s="644" t="s">
        <v>368</v>
      </c>
      <c r="JT3" s="645"/>
      <c r="JU3" s="643"/>
      <c r="JV3" s="645" t="s">
        <v>367</v>
      </c>
      <c r="JW3" s="641" t="s">
        <v>368</v>
      </c>
      <c r="JX3" s="641"/>
      <c r="JY3" s="644" t="s">
        <v>368</v>
      </c>
      <c r="JZ3" s="645" t="s">
        <v>367</v>
      </c>
      <c r="KA3" s="644" t="s">
        <v>368</v>
      </c>
      <c r="KB3" s="645" t="s">
        <v>367</v>
      </c>
      <c r="KC3" s="641" t="s">
        <v>368</v>
      </c>
      <c r="KD3" s="644" t="s">
        <v>368</v>
      </c>
      <c r="KE3" s="643"/>
      <c r="KF3" s="643"/>
      <c r="KG3" s="645" t="s">
        <v>367</v>
      </c>
      <c r="KH3" s="641" t="s">
        <v>368</v>
      </c>
      <c r="KI3" s="641"/>
      <c r="KJ3" s="643"/>
      <c r="KK3" s="643"/>
      <c r="KL3" s="644" t="s">
        <v>368</v>
      </c>
      <c r="KM3" s="645" t="s">
        <v>367</v>
      </c>
      <c r="KN3" s="641" t="s">
        <v>368</v>
      </c>
      <c r="KO3" s="644" t="s">
        <v>368</v>
      </c>
      <c r="KP3" s="643"/>
      <c r="KQ3" s="643"/>
      <c r="KR3" s="645" t="s">
        <v>367</v>
      </c>
      <c r="KS3" s="641" t="s">
        <v>368</v>
      </c>
      <c r="KT3" s="641"/>
      <c r="KU3" s="643"/>
      <c r="KV3" s="643"/>
      <c r="KW3" s="641" t="s">
        <v>368</v>
      </c>
      <c r="KX3" s="644" t="s">
        <v>368</v>
      </c>
      <c r="KY3" s="645" t="s">
        <v>367</v>
      </c>
      <c r="KZ3" s="641" t="s">
        <v>368</v>
      </c>
      <c r="LA3" s="643"/>
      <c r="LB3" s="643"/>
      <c r="LC3" s="641" t="s">
        <v>368</v>
      </c>
      <c r="LD3" s="641" t="s">
        <v>368</v>
      </c>
      <c r="LE3" s="644" t="s">
        <v>368</v>
      </c>
      <c r="LF3" s="645" t="s">
        <v>367</v>
      </c>
      <c r="LG3" s="643"/>
      <c r="LH3" s="641" t="s">
        <v>368</v>
      </c>
      <c r="LI3" s="644" t="s">
        <v>368</v>
      </c>
      <c r="LJ3" s="645" t="s">
        <v>367</v>
      </c>
      <c r="LK3" s="641" t="s">
        <v>368</v>
      </c>
      <c r="LL3" s="643"/>
      <c r="LM3" s="643"/>
      <c r="LN3" s="641" t="s">
        <v>368</v>
      </c>
      <c r="LO3" s="641" t="s">
        <v>368</v>
      </c>
      <c r="LP3" s="641"/>
      <c r="LQ3" s="643"/>
      <c r="LR3" s="643"/>
      <c r="LS3" s="644" t="s">
        <v>368</v>
      </c>
      <c r="LT3" s="645" t="s">
        <v>367</v>
      </c>
      <c r="LU3" s="644" t="s">
        <v>368</v>
      </c>
      <c r="LV3" s="644" t="s">
        <v>368</v>
      </c>
      <c r="LW3" s="645" t="s">
        <v>367</v>
      </c>
      <c r="LX3" s="643"/>
      <c r="LY3" s="645" t="s">
        <v>367</v>
      </c>
      <c r="LZ3" s="644" t="s">
        <v>368</v>
      </c>
      <c r="MA3" s="645" t="s">
        <v>367</v>
      </c>
      <c r="MB3" s="645"/>
      <c r="MC3" s="645"/>
      <c r="MD3" s="645"/>
      <c r="ME3" s="645"/>
      <c r="MF3" s="645"/>
      <c r="MG3" s="645"/>
      <c r="MH3" s="634"/>
      <c r="MI3" s="634"/>
      <c r="MJ3" s="644" t="s">
        <v>368</v>
      </c>
      <c r="MK3" s="645" t="s">
        <v>367</v>
      </c>
      <c r="ML3" s="644" t="s">
        <v>368</v>
      </c>
      <c r="MM3" s="644" t="s">
        <v>368</v>
      </c>
      <c r="MN3" s="645"/>
      <c r="MO3" s="643"/>
      <c r="MP3" s="645" t="s">
        <v>367</v>
      </c>
      <c r="MQ3" s="641" t="s">
        <v>368</v>
      </c>
      <c r="MR3" s="641"/>
      <c r="MS3" s="644" t="s">
        <v>368</v>
      </c>
      <c r="MT3" s="645" t="s">
        <v>367</v>
      </c>
      <c r="MU3" s="644" t="s">
        <v>368</v>
      </c>
      <c r="MV3" s="645" t="s">
        <v>367</v>
      </c>
      <c r="MW3" s="641" t="s">
        <v>368</v>
      </c>
      <c r="MX3" s="644" t="s">
        <v>368</v>
      </c>
      <c r="MY3" s="643"/>
      <c r="MZ3" s="643"/>
      <c r="NA3" s="645" t="s">
        <v>367</v>
      </c>
      <c r="NB3" s="641" t="s">
        <v>368</v>
      </c>
      <c r="NC3" s="641"/>
      <c r="ND3" s="643"/>
      <c r="NE3" s="643"/>
      <c r="NF3" s="644" t="s">
        <v>368</v>
      </c>
      <c r="NG3" s="645" t="s">
        <v>367</v>
      </c>
      <c r="NH3" s="641" t="s">
        <v>368</v>
      </c>
      <c r="NI3" s="644" t="s">
        <v>368</v>
      </c>
      <c r="NJ3" s="643"/>
      <c r="NK3" s="643"/>
      <c r="NL3" s="645" t="s">
        <v>367</v>
      </c>
      <c r="NM3" s="641" t="s">
        <v>368</v>
      </c>
      <c r="NN3" s="641"/>
      <c r="NO3" s="643"/>
      <c r="NP3" s="643"/>
      <c r="NQ3" s="641" t="s">
        <v>368</v>
      </c>
      <c r="NR3" s="644" t="s">
        <v>368</v>
      </c>
      <c r="NS3" s="645" t="s">
        <v>367</v>
      </c>
      <c r="NT3" s="641" t="s">
        <v>368</v>
      </c>
      <c r="NU3" s="643"/>
      <c r="NV3" s="643"/>
      <c r="NW3" s="641" t="s">
        <v>368</v>
      </c>
      <c r="NX3" s="641" t="s">
        <v>368</v>
      </c>
      <c r="NY3" s="644" t="s">
        <v>368</v>
      </c>
      <c r="NZ3" s="645" t="s">
        <v>367</v>
      </c>
      <c r="OA3" s="643"/>
      <c r="OB3" s="641" t="s">
        <v>368</v>
      </c>
      <c r="OC3" s="644" t="s">
        <v>368</v>
      </c>
      <c r="OD3" s="645" t="s">
        <v>367</v>
      </c>
      <c r="OE3" s="641" t="s">
        <v>368</v>
      </c>
      <c r="OF3" s="643"/>
      <c r="OG3" s="643"/>
      <c r="OH3" s="641" t="s">
        <v>368</v>
      </c>
      <c r="OI3" s="641" t="s">
        <v>368</v>
      </c>
      <c r="OJ3" s="641"/>
      <c r="OK3" s="643"/>
      <c r="OL3" s="643"/>
      <c r="OM3" s="644" t="s">
        <v>368</v>
      </c>
      <c r="ON3" s="645" t="s">
        <v>367</v>
      </c>
      <c r="OO3" s="644" t="s">
        <v>368</v>
      </c>
      <c r="OP3" s="644" t="s">
        <v>368</v>
      </c>
      <c r="OQ3" s="645" t="s">
        <v>367</v>
      </c>
      <c r="OR3" s="643"/>
      <c r="OS3" s="645" t="s">
        <v>367</v>
      </c>
      <c r="OT3" s="644" t="s">
        <v>368</v>
      </c>
      <c r="OU3" s="645" t="s">
        <v>367</v>
      </c>
      <c r="OV3" s="634"/>
      <c r="OW3" s="634"/>
      <c r="OX3" s="644" t="s">
        <v>368</v>
      </c>
      <c r="OY3" s="645" t="s">
        <v>367</v>
      </c>
      <c r="OZ3" s="644" t="s">
        <v>368</v>
      </c>
      <c r="PA3" s="644" t="s">
        <v>368</v>
      </c>
      <c r="PB3" s="645"/>
      <c r="PC3" s="643"/>
      <c r="PD3" s="645" t="s">
        <v>367</v>
      </c>
      <c r="PE3" s="641" t="s">
        <v>368</v>
      </c>
      <c r="PF3" s="641"/>
      <c r="PG3" s="644" t="s">
        <v>368</v>
      </c>
      <c r="PH3" s="645" t="s">
        <v>367</v>
      </c>
      <c r="PI3" s="644" t="s">
        <v>368</v>
      </c>
      <c r="PJ3" s="645" t="s">
        <v>367</v>
      </c>
      <c r="PK3" s="641" t="s">
        <v>368</v>
      </c>
      <c r="PL3" s="644" t="s">
        <v>368</v>
      </c>
      <c r="PM3" s="643"/>
      <c r="PN3" s="643"/>
      <c r="PO3" s="645" t="s">
        <v>367</v>
      </c>
      <c r="PP3" s="641" t="s">
        <v>368</v>
      </c>
      <c r="PQ3" s="641"/>
      <c r="PR3" s="643"/>
      <c r="PS3" s="643"/>
      <c r="PT3" s="644" t="s">
        <v>368</v>
      </c>
      <c r="PU3" s="645" t="s">
        <v>367</v>
      </c>
      <c r="PV3" s="641" t="s">
        <v>368</v>
      </c>
      <c r="PW3" s="644" t="s">
        <v>368</v>
      </c>
      <c r="PX3" s="643"/>
      <c r="PY3" s="643"/>
      <c r="PZ3" s="645" t="s">
        <v>367</v>
      </c>
      <c r="QA3" s="641" t="s">
        <v>368</v>
      </c>
      <c r="QB3" s="641"/>
      <c r="QC3" s="643"/>
      <c r="QD3" s="643"/>
      <c r="QE3" s="641" t="s">
        <v>368</v>
      </c>
      <c r="QF3" s="644" t="s">
        <v>368</v>
      </c>
      <c r="QG3" s="645" t="s">
        <v>367</v>
      </c>
      <c r="QH3" s="641" t="s">
        <v>368</v>
      </c>
      <c r="QI3" s="643"/>
      <c r="QJ3" s="643"/>
      <c r="QK3" s="641" t="s">
        <v>368</v>
      </c>
      <c r="QL3" s="641" t="s">
        <v>368</v>
      </c>
      <c r="QM3" s="644" t="s">
        <v>368</v>
      </c>
      <c r="QN3" s="645" t="s">
        <v>367</v>
      </c>
      <c r="QO3" s="643"/>
      <c r="QP3" s="641" t="s">
        <v>368</v>
      </c>
      <c r="QQ3" s="644" t="s">
        <v>368</v>
      </c>
      <c r="QR3" s="645" t="s">
        <v>367</v>
      </c>
      <c r="QS3" s="641" t="s">
        <v>368</v>
      </c>
      <c r="QT3" s="643"/>
      <c r="QU3" s="643"/>
      <c r="QV3" s="641" t="s">
        <v>368</v>
      </c>
      <c r="QW3" s="641" t="s">
        <v>368</v>
      </c>
      <c r="QX3" s="641"/>
      <c r="QY3" s="643"/>
      <c r="QZ3" s="643"/>
      <c r="RA3" s="644" t="s">
        <v>368</v>
      </c>
      <c r="RB3" s="645" t="s">
        <v>367</v>
      </c>
      <c r="RC3" s="644" t="s">
        <v>368</v>
      </c>
      <c r="RD3" s="644" t="s">
        <v>368</v>
      </c>
      <c r="RE3" s="645" t="s">
        <v>367</v>
      </c>
      <c r="RF3" s="643"/>
      <c r="RG3" s="645" t="s">
        <v>367</v>
      </c>
      <c r="RH3" s="644" t="s">
        <v>368</v>
      </c>
      <c r="RI3" s="645" t="s">
        <v>367</v>
      </c>
      <c r="RJ3" s="634"/>
      <c r="RK3" s="634"/>
      <c r="RL3" s="644" t="s">
        <v>368</v>
      </c>
      <c r="RM3" s="645" t="s">
        <v>367</v>
      </c>
      <c r="RN3" s="644" t="s">
        <v>368</v>
      </c>
      <c r="RO3" s="644" t="s">
        <v>368</v>
      </c>
      <c r="RP3" s="645"/>
      <c r="RQ3" s="643"/>
      <c r="RR3" s="645" t="s">
        <v>367</v>
      </c>
      <c r="RS3" s="641" t="s">
        <v>368</v>
      </c>
      <c r="RT3" s="641"/>
      <c r="RU3" s="644" t="s">
        <v>368</v>
      </c>
      <c r="RV3" s="645" t="s">
        <v>367</v>
      </c>
      <c r="RW3" s="644" t="s">
        <v>368</v>
      </c>
      <c r="RX3" s="645" t="s">
        <v>367</v>
      </c>
      <c r="RY3" s="641" t="s">
        <v>368</v>
      </c>
      <c r="RZ3" s="644" t="s">
        <v>368</v>
      </c>
      <c r="SA3" s="643"/>
      <c r="SB3" s="643"/>
      <c r="SC3" s="645" t="s">
        <v>367</v>
      </c>
      <c r="SD3" s="641" t="s">
        <v>368</v>
      </c>
      <c r="SE3" s="641"/>
      <c r="SF3" s="1361"/>
      <c r="SG3" s="1361"/>
      <c r="SH3" s="1362"/>
      <c r="SI3" s="1363"/>
      <c r="SJ3" s="1364"/>
      <c r="SK3" s="1362"/>
      <c r="SL3" s="1361"/>
      <c r="SM3" s="1361"/>
      <c r="SN3" s="1363"/>
      <c r="SO3" s="1364"/>
      <c r="SP3" s="1364"/>
      <c r="SQ3" s="1361"/>
      <c r="SR3" s="1361"/>
      <c r="SS3" s="1364"/>
      <c r="ST3" s="1362"/>
      <c r="SU3" s="1363"/>
      <c r="SV3" s="1364"/>
      <c r="SW3" s="1361"/>
      <c r="SX3" s="1361"/>
      <c r="SY3" s="1364"/>
      <c r="SZ3" s="1364"/>
      <c r="TA3" s="1362"/>
      <c r="TB3" s="1363"/>
      <c r="TC3" s="1361"/>
      <c r="TD3" s="1364"/>
      <c r="TE3" s="1362"/>
      <c r="TF3" s="1363"/>
      <c r="TG3" s="1364"/>
      <c r="TH3" s="1361"/>
      <c r="TI3" s="1361"/>
      <c r="TJ3" s="1364"/>
      <c r="TK3" s="1364"/>
      <c r="TL3" s="1364"/>
      <c r="TM3" s="1361"/>
      <c r="TN3" s="1361"/>
      <c r="TO3" s="1362"/>
      <c r="TP3" s="1363"/>
      <c r="TQ3" s="1362"/>
      <c r="TR3" s="1362"/>
      <c r="TS3" s="1363"/>
      <c r="TT3" s="1361"/>
      <c r="TU3" s="1363"/>
      <c r="TV3" s="1362"/>
      <c r="TW3" s="1363"/>
      <c r="TX3" s="1363"/>
      <c r="TY3" s="1361"/>
      <c r="TZ3" s="1364"/>
      <c r="UA3" s="1362"/>
      <c r="UB3" s="1363"/>
      <c r="UC3" s="1364"/>
      <c r="UD3" s="1361"/>
      <c r="UE3" s="1361"/>
      <c r="UF3" s="1364"/>
      <c r="UG3" s="1364"/>
      <c r="UH3" s="1364"/>
      <c r="UI3" s="1361"/>
      <c r="UJ3" s="1361"/>
      <c r="UK3" s="1362"/>
      <c r="UL3" s="1363"/>
      <c r="UM3" s="1362"/>
      <c r="UN3" s="1362"/>
      <c r="UO3" s="1363"/>
      <c r="UP3" s="1361"/>
      <c r="UQ3" s="1363"/>
      <c r="UR3" s="1362"/>
      <c r="US3" s="1363"/>
    </row>
    <row r="4" spans="1:565" s="229" customFormat="1" ht="20.100000000000001" customHeight="1" thickBot="1" x14ac:dyDescent="0.35">
      <c r="B4" s="190" t="s">
        <v>743</v>
      </c>
      <c r="C4" s="526" t="str">
        <f>IF('Contact_Information '!D29&lt;&gt;"",'Contact_Information '!D29,"No entry")</f>
        <v>No entry</v>
      </c>
      <c r="D4" s="1630"/>
      <c r="E4" s="1630"/>
      <c r="F4" s="778"/>
      <c r="G4" s="426" t="str">
        <f>IF(Radiology_System_General_Info!D15&lt;&gt;"",IF(Radiology_System_General_Info!D15&lt;&gt;"Other",Radiology_System_General_Info!D15,IF(Radiology_System_General_Info!D16&lt;&gt;"",Radiology_System_General_Info!D16,"No alternate units entered")),"No units selected")</f>
        <v>No units selected</v>
      </c>
      <c r="I4" s="440" t="s">
        <v>802</v>
      </c>
      <c r="J4" s="441"/>
      <c r="K4" s="441"/>
      <c r="L4" s="441"/>
      <c r="M4" s="441"/>
      <c r="N4" s="461"/>
      <c r="O4" s="441"/>
      <c r="P4" s="456"/>
      <c r="Q4" s="461"/>
      <c r="R4" s="461"/>
      <c r="S4" s="461"/>
      <c r="T4" s="440" t="s">
        <v>803</v>
      </c>
      <c r="U4" s="441"/>
      <c r="V4" s="441"/>
      <c r="W4" s="441"/>
      <c r="X4" s="441"/>
      <c r="Y4" s="456"/>
      <c r="Z4" s="441"/>
      <c r="AA4" s="456"/>
      <c r="AB4" s="456"/>
      <c r="AC4" s="456"/>
      <c r="AD4" s="456"/>
      <c r="AE4" s="440" t="s">
        <v>805</v>
      </c>
      <c r="AF4" s="441"/>
      <c r="AG4" s="441"/>
      <c r="AH4" s="441"/>
      <c r="AI4" s="441"/>
      <c r="AJ4" s="456"/>
      <c r="AK4" s="441"/>
      <c r="AL4" s="456"/>
      <c r="AM4" s="456"/>
      <c r="AN4" s="456"/>
      <c r="AO4" s="456"/>
      <c r="AP4" s="440" t="s">
        <v>807</v>
      </c>
      <c r="AQ4" s="441"/>
      <c r="AR4" s="441"/>
      <c r="AS4" s="441"/>
      <c r="AT4" s="441"/>
      <c r="AU4" s="456"/>
      <c r="AV4" s="441"/>
      <c r="AW4" s="456"/>
      <c r="AX4" s="456"/>
      <c r="AY4" s="456"/>
      <c r="AZ4" s="456"/>
      <c r="BA4" s="440" t="s">
        <v>809</v>
      </c>
      <c r="BB4" s="441"/>
      <c r="BC4" s="441"/>
      <c r="BD4" s="441"/>
      <c r="BE4" s="441"/>
      <c r="BF4" s="456"/>
      <c r="BG4" s="441"/>
      <c r="BH4" s="456"/>
      <c r="BI4" s="456"/>
      <c r="BJ4" s="456"/>
      <c r="BK4" s="456"/>
      <c r="BL4" s="440" t="s">
        <v>811</v>
      </c>
      <c r="BM4" s="441"/>
      <c r="BN4" s="441"/>
      <c r="BO4" s="441"/>
      <c r="BP4" s="441"/>
      <c r="BQ4" s="456"/>
      <c r="BR4" s="441"/>
      <c r="BS4" s="456"/>
      <c r="BT4" s="456"/>
      <c r="BU4" s="456"/>
      <c r="BV4" s="456"/>
      <c r="BW4" s="440" t="s">
        <v>2784</v>
      </c>
      <c r="BX4" s="441"/>
      <c r="BY4" s="441"/>
      <c r="BZ4" s="441"/>
      <c r="CA4" s="441"/>
      <c r="CB4" s="456"/>
      <c r="CC4" s="441"/>
      <c r="CD4" s="456"/>
      <c r="CE4" s="456"/>
      <c r="CF4" s="456"/>
      <c r="CG4" s="456"/>
      <c r="CH4" s="440" t="s">
        <v>2783</v>
      </c>
      <c r="CI4" s="441"/>
      <c r="CJ4" s="441"/>
      <c r="CK4" s="441"/>
      <c r="CL4" s="441"/>
      <c r="CM4" s="456"/>
      <c r="CN4" s="441"/>
      <c r="CO4" s="456"/>
      <c r="CP4" s="456"/>
      <c r="CQ4" s="456"/>
      <c r="CR4" s="456"/>
      <c r="CS4" s="440" t="s">
        <v>2781</v>
      </c>
      <c r="CT4" s="441"/>
      <c r="CU4" s="441"/>
      <c r="CV4" s="441"/>
      <c r="CW4" s="441"/>
      <c r="CX4" s="456"/>
      <c r="CY4" s="441"/>
      <c r="CZ4" s="456"/>
      <c r="DA4" s="456"/>
      <c r="DB4" s="456"/>
      <c r="DC4" s="456"/>
      <c r="DD4" s="440" t="s">
        <v>2779</v>
      </c>
      <c r="DE4" s="441"/>
      <c r="DF4" s="441"/>
      <c r="DG4" s="441"/>
      <c r="DH4" s="441"/>
      <c r="DI4" s="456"/>
      <c r="DJ4" s="441"/>
      <c r="DK4" s="456"/>
      <c r="DL4" s="456"/>
      <c r="DM4" s="456"/>
      <c r="DN4" s="456"/>
      <c r="DO4" s="440" t="s">
        <v>2777</v>
      </c>
      <c r="DP4" s="441"/>
      <c r="DQ4" s="441"/>
      <c r="DR4" s="441"/>
      <c r="DS4" s="441"/>
      <c r="DT4" s="456"/>
      <c r="DU4" s="441"/>
      <c r="DV4" s="456"/>
      <c r="DW4" s="456"/>
      <c r="DX4" s="456"/>
      <c r="DY4" s="456"/>
      <c r="DZ4" s="440" t="s">
        <v>2775</v>
      </c>
      <c r="EA4" s="441"/>
      <c r="EB4" s="441"/>
      <c r="EC4" s="441"/>
      <c r="ED4" s="441"/>
      <c r="EE4" s="456"/>
      <c r="EF4" s="441"/>
      <c r="EG4" s="456"/>
      <c r="EH4" s="456"/>
      <c r="EI4" s="456"/>
      <c r="EJ4" s="456"/>
      <c r="EK4" s="440" t="s">
        <v>2773</v>
      </c>
      <c r="EL4" s="441"/>
      <c r="EM4" s="441"/>
      <c r="EN4" s="441"/>
      <c r="EO4" s="441"/>
      <c r="EP4" s="456"/>
      <c r="EQ4" s="441"/>
      <c r="ER4" s="456"/>
      <c r="ES4" s="456"/>
      <c r="ET4" s="456"/>
      <c r="EU4" s="456"/>
      <c r="EV4" s="440" t="s">
        <v>2771</v>
      </c>
      <c r="EW4" s="441"/>
      <c r="EX4" s="441"/>
      <c r="EY4" s="441"/>
      <c r="EZ4" s="441"/>
      <c r="FA4" s="456"/>
      <c r="FB4" s="441"/>
      <c r="FC4" s="456"/>
      <c r="FD4" s="456"/>
      <c r="FE4" s="456"/>
      <c r="FF4" s="456"/>
      <c r="FG4" s="440" t="s">
        <v>2769</v>
      </c>
      <c r="FH4" s="441"/>
      <c r="FI4" s="441"/>
      <c r="FJ4" s="441"/>
      <c r="FK4" s="441"/>
      <c r="FL4" s="456"/>
      <c r="FM4" s="441"/>
      <c r="FN4" s="456"/>
      <c r="FO4" s="456"/>
      <c r="FP4" s="456"/>
      <c r="FQ4" s="456"/>
      <c r="FR4" s="440" t="s">
        <v>2767</v>
      </c>
      <c r="FS4" s="441"/>
      <c r="FT4" s="441"/>
      <c r="FU4" s="441"/>
      <c r="FV4" s="441"/>
      <c r="FW4" s="456"/>
      <c r="FX4" s="441"/>
      <c r="FY4" s="456"/>
      <c r="FZ4" s="456"/>
      <c r="GA4" s="456"/>
      <c r="GB4" s="456"/>
      <c r="GC4" s="440" t="s">
        <v>2765</v>
      </c>
      <c r="GD4" s="441"/>
      <c r="GE4" s="441"/>
      <c r="GF4" s="441"/>
      <c r="GG4" s="441"/>
      <c r="GH4" s="456"/>
      <c r="GI4" s="441"/>
      <c r="GJ4" s="456"/>
      <c r="GK4" s="456"/>
      <c r="GL4" s="456"/>
      <c r="GM4" s="456"/>
      <c r="GN4" s="440" t="s">
        <v>2763</v>
      </c>
      <c r="GO4" s="441"/>
      <c r="GP4" s="441"/>
      <c r="GQ4" s="441"/>
      <c r="GR4" s="441"/>
      <c r="GS4" s="456"/>
      <c r="GT4" s="441"/>
      <c r="GU4" s="456"/>
      <c r="GV4" s="456"/>
      <c r="GW4" s="456"/>
      <c r="GX4" s="456"/>
      <c r="GY4" s="440" t="s">
        <v>2761</v>
      </c>
      <c r="GZ4" s="441"/>
      <c r="HA4" s="441"/>
      <c r="HB4" s="441"/>
      <c r="HC4" s="441"/>
      <c r="HD4" s="456"/>
      <c r="HE4" s="441"/>
      <c r="HF4" s="456"/>
      <c r="HG4" s="456"/>
      <c r="HH4" s="456"/>
      <c r="HI4" s="456"/>
      <c r="HJ4" s="440" t="s">
        <v>2759</v>
      </c>
      <c r="HK4" s="441"/>
      <c r="HL4" s="441"/>
      <c r="HM4" s="441"/>
      <c r="HN4" s="441"/>
      <c r="HO4" s="456"/>
      <c r="HP4" s="441"/>
      <c r="HQ4" s="456"/>
      <c r="HR4" s="456"/>
      <c r="HS4" s="456"/>
      <c r="HT4" s="456"/>
      <c r="HU4" s="428" t="s">
        <v>831</v>
      </c>
      <c r="HV4" s="429"/>
      <c r="HW4" s="429"/>
      <c r="HX4" s="427"/>
      <c r="HY4" s="6"/>
      <c r="HZ4" s="6"/>
      <c r="IA4" s="6"/>
      <c r="IB4" s="6"/>
      <c r="IC4" s="44"/>
      <c r="ID4" s="6"/>
      <c r="IE4" s="6"/>
      <c r="IF4" s="6"/>
      <c r="IG4" s="6"/>
      <c r="IO4" s="171"/>
      <c r="IP4" s="171"/>
      <c r="IQ4" s="171"/>
      <c r="IR4" s="171"/>
      <c r="IS4" s="171"/>
      <c r="IT4" s="171"/>
      <c r="IU4" s="272" t="s">
        <v>868</v>
      </c>
      <c r="IV4" s="273"/>
      <c r="IW4" s="592" t="s">
        <v>1014</v>
      </c>
      <c r="IX4" s="171"/>
      <c r="JB4" s="842" t="s">
        <v>1396</v>
      </c>
      <c r="JC4" s="639" t="s">
        <v>1016</v>
      </c>
      <c r="JD4" s="639" t="s">
        <v>1007</v>
      </c>
      <c r="JE4" s="103"/>
      <c r="JF4" s="134"/>
      <c r="JG4" s="103"/>
      <c r="JH4" s="134"/>
      <c r="JI4" s="103"/>
      <c r="JJ4" s="103"/>
      <c r="JK4" s="103"/>
      <c r="JL4" s="1141" t="str">
        <f>IF(Radiology_System_General_Info!D15&lt;&gt;"",IF(Radiology_System_General_Info!D15&lt;&gt;"Other",Radiology_System_General_Info!D15,IF(Radiology_System_General_Info!D16&lt;&gt;"",Radiology_System_General_Info!D16,"No alternate units entered")),"No units selected")</f>
        <v>No units selected</v>
      </c>
      <c r="JM4" s="103"/>
      <c r="JN4" s="675" t="s">
        <v>802</v>
      </c>
      <c r="JO4" s="103"/>
      <c r="JP4" s="103"/>
      <c r="JQ4" s="105"/>
      <c r="JR4" s="105"/>
      <c r="JS4" s="103"/>
      <c r="JT4" s="103"/>
      <c r="JU4" s="103"/>
      <c r="JV4" s="131"/>
      <c r="JW4" s="103"/>
      <c r="JX4" s="103"/>
      <c r="JY4" s="635" t="s">
        <v>803</v>
      </c>
      <c r="JZ4" s="103"/>
      <c r="KA4" s="103"/>
      <c r="KB4" s="105"/>
      <c r="KC4" s="105"/>
      <c r="KD4" s="103"/>
      <c r="KE4" s="103"/>
      <c r="KF4" s="103"/>
      <c r="KG4" s="131"/>
      <c r="KH4" s="103"/>
      <c r="KI4" s="103"/>
      <c r="KJ4" s="675" t="s">
        <v>805</v>
      </c>
      <c r="KK4" s="103"/>
      <c r="KL4" s="103"/>
      <c r="KM4" s="105"/>
      <c r="KN4" s="105"/>
      <c r="KO4" s="103"/>
      <c r="KP4" s="103" t="s">
        <v>805</v>
      </c>
      <c r="KQ4" s="103"/>
      <c r="KR4" s="131"/>
      <c r="KS4" s="103"/>
      <c r="KT4" s="103"/>
      <c r="KU4" s="635" t="s">
        <v>807</v>
      </c>
      <c r="KV4" s="103"/>
      <c r="KW4" s="103"/>
      <c r="KX4" s="105"/>
      <c r="KY4" s="105"/>
      <c r="KZ4" s="103"/>
      <c r="LA4" s="103"/>
      <c r="LB4" s="103"/>
      <c r="LC4" s="131"/>
      <c r="LD4" s="103"/>
      <c r="LE4" s="103"/>
      <c r="LF4" s="635" t="s">
        <v>809</v>
      </c>
      <c r="LG4" s="103"/>
      <c r="LH4" s="103"/>
      <c r="LI4" s="105"/>
      <c r="LJ4" s="105"/>
      <c r="LK4" s="103"/>
      <c r="LL4" s="103"/>
      <c r="LM4" s="103"/>
      <c r="LN4" s="131"/>
      <c r="LO4" s="103"/>
      <c r="LP4" s="103"/>
      <c r="LQ4" s="635" t="s">
        <v>811</v>
      </c>
      <c r="LR4" s="103"/>
      <c r="LS4" s="103"/>
      <c r="LT4" s="105"/>
      <c r="LU4" s="105"/>
      <c r="LV4" s="103"/>
      <c r="LW4" s="103"/>
      <c r="LX4" s="103"/>
      <c r="LY4" s="131"/>
      <c r="LZ4" s="103"/>
      <c r="MA4" s="103"/>
      <c r="MB4" s="646" t="s">
        <v>831</v>
      </c>
      <c r="MC4" s="647"/>
      <c r="MD4" s="647"/>
      <c r="ME4" s="648"/>
      <c r="MF4" s="91"/>
      <c r="MG4" s="91"/>
      <c r="MH4" s="675" t="s">
        <v>2784</v>
      </c>
      <c r="MI4" s="103"/>
      <c r="MJ4" s="103"/>
      <c r="MK4" s="105"/>
      <c r="ML4" s="105"/>
      <c r="MM4" s="103"/>
      <c r="MN4" s="103"/>
      <c r="MO4" s="103"/>
      <c r="MP4" s="131"/>
      <c r="MQ4" s="103"/>
      <c r="MR4" s="103"/>
      <c r="MS4" s="635" t="s">
        <v>2783</v>
      </c>
      <c r="MT4" s="103"/>
      <c r="MU4" s="103"/>
      <c r="MV4" s="105"/>
      <c r="MW4" s="105"/>
      <c r="MX4" s="103"/>
      <c r="MY4" s="103"/>
      <c r="MZ4" s="103"/>
      <c r="NA4" s="131"/>
      <c r="NB4" s="103"/>
      <c r="NC4" s="103"/>
      <c r="ND4" s="675" t="s">
        <v>2781</v>
      </c>
      <c r="NE4" s="103"/>
      <c r="NF4" s="103"/>
      <c r="NG4" s="105"/>
      <c r="NH4" s="105"/>
      <c r="NI4" s="103"/>
      <c r="NJ4" s="103" t="s">
        <v>2781</v>
      </c>
      <c r="NK4" s="103"/>
      <c r="NL4" s="131"/>
      <c r="NM4" s="103"/>
      <c r="NN4" s="103"/>
      <c r="NO4" s="635" t="s">
        <v>2779</v>
      </c>
      <c r="NP4" s="103"/>
      <c r="NQ4" s="103"/>
      <c r="NR4" s="105"/>
      <c r="NS4" s="105"/>
      <c r="NT4" s="103"/>
      <c r="NU4" s="103"/>
      <c r="NV4" s="103"/>
      <c r="NW4" s="131"/>
      <c r="NX4" s="103"/>
      <c r="NY4" s="103"/>
      <c r="NZ4" s="635" t="s">
        <v>2777</v>
      </c>
      <c r="OA4" s="103"/>
      <c r="OB4" s="103"/>
      <c r="OC4" s="105"/>
      <c r="OD4" s="105"/>
      <c r="OE4" s="103"/>
      <c r="OF4" s="103"/>
      <c r="OG4" s="103"/>
      <c r="OH4" s="131"/>
      <c r="OI4" s="103"/>
      <c r="OJ4" s="103"/>
      <c r="OK4" s="635" t="s">
        <v>2775</v>
      </c>
      <c r="OL4" s="103"/>
      <c r="OM4" s="103"/>
      <c r="ON4" s="105"/>
      <c r="OO4" s="105"/>
      <c r="OP4" s="103"/>
      <c r="OQ4" s="103"/>
      <c r="OR4" s="103"/>
      <c r="OS4" s="131"/>
      <c r="OT4" s="103"/>
      <c r="OU4" s="103"/>
      <c r="OV4" s="675" t="s">
        <v>2773</v>
      </c>
      <c r="OW4" s="103"/>
      <c r="OX4" s="103"/>
      <c r="OY4" s="105"/>
      <c r="OZ4" s="105"/>
      <c r="PA4" s="103"/>
      <c r="PB4" s="103"/>
      <c r="PC4" s="103"/>
      <c r="PD4" s="131"/>
      <c r="PE4" s="103"/>
      <c r="PF4" s="103"/>
      <c r="PG4" s="635" t="s">
        <v>2771</v>
      </c>
      <c r="PH4" s="103"/>
      <c r="PI4" s="103"/>
      <c r="PJ4" s="105"/>
      <c r="PK4" s="105"/>
      <c r="PL4" s="103"/>
      <c r="PM4" s="103"/>
      <c r="PN4" s="103"/>
      <c r="PO4" s="131"/>
      <c r="PP4" s="103"/>
      <c r="PQ4" s="103"/>
      <c r="PR4" s="675" t="s">
        <v>2769</v>
      </c>
      <c r="PS4" s="103"/>
      <c r="PT4" s="103"/>
      <c r="PU4" s="105"/>
      <c r="PV4" s="105"/>
      <c r="PW4" s="103"/>
      <c r="PX4" s="103" t="s">
        <v>2769</v>
      </c>
      <c r="PY4" s="103"/>
      <c r="PZ4" s="131"/>
      <c r="QA4" s="103"/>
      <c r="QB4" s="103"/>
      <c r="QC4" s="635" t="s">
        <v>2767</v>
      </c>
      <c r="QD4" s="103"/>
      <c r="QE4" s="103"/>
      <c r="QF4" s="105"/>
      <c r="QG4" s="105"/>
      <c r="QH4" s="103"/>
      <c r="QI4" s="103"/>
      <c r="QJ4" s="103"/>
      <c r="QK4" s="131"/>
      <c r="QL4" s="103"/>
      <c r="QM4" s="103"/>
      <c r="QN4" s="635" t="s">
        <v>2765</v>
      </c>
      <c r="QO4" s="103"/>
      <c r="QP4" s="103"/>
      <c r="QQ4" s="105"/>
      <c r="QR4" s="105"/>
      <c r="QS4" s="103"/>
      <c r="QT4" s="103"/>
      <c r="QU4" s="103"/>
      <c r="QV4" s="131"/>
      <c r="QW4" s="103"/>
      <c r="QX4" s="103"/>
      <c r="QY4" s="635" t="s">
        <v>2763</v>
      </c>
      <c r="QZ4" s="103"/>
      <c r="RA4" s="103"/>
      <c r="RB4" s="105"/>
      <c r="RC4" s="105"/>
      <c r="RD4" s="103"/>
      <c r="RE4" s="103"/>
      <c r="RF4" s="103"/>
      <c r="RG4" s="131"/>
      <c r="RH4" s="103"/>
      <c r="RI4" s="103"/>
      <c r="RJ4" s="675" t="s">
        <v>2761</v>
      </c>
      <c r="RK4" s="103"/>
      <c r="RL4" s="103"/>
      <c r="RM4" s="105"/>
      <c r="RN4" s="105"/>
      <c r="RO4" s="103"/>
      <c r="RP4" s="103"/>
      <c r="RQ4" s="103"/>
      <c r="RR4" s="131"/>
      <c r="RS4" s="103"/>
      <c r="RT4" s="103"/>
      <c r="RU4" s="635" t="s">
        <v>2759</v>
      </c>
      <c r="RV4" s="103"/>
      <c r="RW4" s="103"/>
      <c r="RX4" s="105"/>
      <c r="RY4" s="105"/>
      <c r="RZ4" s="103"/>
      <c r="SA4" s="103"/>
      <c r="SB4" s="103"/>
      <c r="SC4" s="131"/>
      <c r="SD4" s="103"/>
      <c r="SE4" s="103"/>
      <c r="SF4" s="1365"/>
      <c r="SG4" s="1366"/>
      <c r="SH4" s="1366"/>
      <c r="SI4" s="1367"/>
      <c r="SJ4" s="1367"/>
      <c r="SK4" s="1366"/>
      <c r="SL4" s="1366"/>
      <c r="SM4" s="1366"/>
      <c r="SN4" s="1368"/>
      <c r="SO4" s="1366"/>
      <c r="SP4" s="1366"/>
      <c r="SQ4" s="1365"/>
      <c r="SR4" s="1366"/>
      <c r="SS4" s="1366"/>
      <c r="ST4" s="1367"/>
      <c r="SU4" s="1367"/>
      <c r="SV4" s="1366"/>
      <c r="SW4" s="1366"/>
      <c r="SX4" s="1366"/>
      <c r="SY4" s="1368"/>
      <c r="SZ4" s="1366"/>
      <c r="TA4" s="1366"/>
      <c r="TB4" s="1365"/>
      <c r="TC4" s="1366"/>
      <c r="TD4" s="1366"/>
      <c r="TE4" s="1367"/>
      <c r="TF4" s="1367"/>
      <c r="TG4" s="1366"/>
      <c r="TH4" s="1366"/>
      <c r="TI4" s="1366"/>
      <c r="TJ4" s="1368"/>
      <c r="TK4" s="1366"/>
      <c r="TL4" s="1366"/>
      <c r="TM4" s="1365"/>
      <c r="TN4" s="1366"/>
      <c r="TO4" s="1366"/>
      <c r="TP4" s="1367"/>
      <c r="TQ4" s="1367"/>
      <c r="TR4" s="1366"/>
      <c r="TS4" s="1366"/>
      <c r="TT4" s="1366"/>
      <c r="TU4" s="1368"/>
      <c r="TV4" s="1366"/>
      <c r="TW4" s="1366"/>
      <c r="TX4" s="1365"/>
      <c r="TY4" s="1366"/>
      <c r="TZ4" s="1366"/>
      <c r="UA4" s="1367"/>
      <c r="UB4" s="1367"/>
      <c r="UC4" s="1366"/>
      <c r="UD4" s="1366"/>
      <c r="UE4" s="1366"/>
      <c r="UF4" s="1368"/>
      <c r="UG4" s="1366"/>
      <c r="UH4" s="1366"/>
      <c r="UI4" s="1365"/>
      <c r="UJ4" s="1366"/>
      <c r="UK4" s="1366"/>
      <c r="UL4" s="1367"/>
      <c r="UM4" s="1367"/>
      <c r="UN4" s="1366"/>
      <c r="UO4" s="1366"/>
      <c r="UP4" s="1366"/>
      <c r="UQ4" s="1368"/>
      <c r="UR4" s="1366"/>
      <c r="US4" s="1366"/>
    </row>
    <row r="5" spans="1:565" s="218" customFormat="1" ht="84.75" customHeight="1" thickBot="1" x14ac:dyDescent="0.35">
      <c r="B5" s="449" t="s">
        <v>752</v>
      </c>
      <c r="C5" s="432" t="s">
        <v>814</v>
      </c>
      <c r="D5" s="430" t="s">
        <v>1970</v>
      </c>
      <c r="E5" s="431" t="s">
        <v>835</v>
      </c>
      <c r="F5" s="432" t="s">
        <v>1919</v>
      </c>
      <c r="G5" s="433" t="s">
        <v>816</v>
      </c>
      <c r="H5" s="430" t="s">
        <v>1828</v>
      </c>
      <c r="I5" s="453" t="s">
        <v>1215</v>
      </c>
      <c r="J5" s="442" t="s">
        <v>1146</v>
      </c>
      <c r="K5" s="442" t="s">
        <v>1153</v>
      </c>
      <c r="L5" s="430" t="s">
        <v>820</v>
      </c>
      <c r="M5" s="458" t="s">
        <v>821</v>
      </c>
      <c r="N5" s="430" t="s">
        <v>1152</v>
      </c>
      <c r="O5" s="773" t="s">
        <v>1327</v>
      </c>
      <c r="P5" s="454" t="s">
        <v>1328</v>
      </c>
      <c r="Q5" s="774" t="s">
        <v>1974</v>
      </c>
      <c r="R5" s="1289" t="s">
        <v>753</v>
      </c>
      <c r="S5" s="1290" t="s">
        <v>801</v>
      </c>
      <c r="T5" s="453" t="s">
        <v>1215</v>
      </c>
      <c r="U5" s="442" t="s">
        <v>818</v>
      </c>
      <c r="V5" s="442" t="s">
        <v>819</v>
      </c>
      <c r="W5" s="430" t="s">
        <v>820</v>
      </c>
      <c r="X5" s="458" t="s">
        <v>821</v>
      </c>
      <c r="Y5" s="430" t="s">
        <v>1151</v>
      </c>
      <c r="Z5" s="773" t="s">
        <v>822</v>
      </c>
      <c r="AA5" s="454" t="s">
        <v>1328</v>
      </c>
      <c r="AB5" s="774" t="s">
        <v>1975</v>
      </c>
      <c r="AC5" s="1289" t="s">
        <v>753</v>
      </c>
      <c r="AD5" s="1291" t="s">
        <v>804</v>
      </c>
      <c r="AE5" s="453" t="s">
        <v>1215</v>
      </c>
      <c r="AF5" s="442" t="s">
        <v>818</v>
      </c>
      <c r="AG5" s="442" t="s">
        <v>819</v>
      </c>
      <c r="AH5" s="430" t="s">
        <v>820</v>
      </c>
      <c r="AI5" s="458" t="s">
        <v>821</v>
      </c>
      <c r="AJ5" s="430" t="s">
        <v>744</v>
      </c>
      <c r="AK5" s="773" t="s">
        <v>822</v>
      </c>
      <c r="AL5" s="454" t="s">
        <v>1328</v>
      </c>
      <c r="AM5" s="774" t="s">
        <v>1976</v>
      </c>
      <c r="AN5" s="1289" t="s">
        <v>753</v>
      </c>
      <c r="AO5" s="1291" t="s">
        <v>806</v>
      </c>
      <c r="AP5" s="453" t="s">
        <v>1215</v>
      </c>
      <c r="AQ5" s="442" t="s">
        <v>818</v>
      </c>
      <c r="AR5" s="442" t="s">
        <v>819</v>
      </c>
      <c r="AS5" s="430" t="s">
        <v>820</v>
      </c>
      <c r="AT5" s="458" t="s">
        <v>821</v>
      </c>
      <c r="AU5" s="430" t="s">
        <v>744</v>
      </c>
      <c r="AV5" s="773" t="s">
        <v>822</v>
      </c>
      <c r="AW5" s="454" t="s">
        <v>1328</v>
      </c>
      <c r="AX5" s="774" t="s">
        <v>1977</v>
      </c>
      <c r="AY5" s="1289" t="s">
        <v>753</v>
      </c>
      <c r="AZ5" s="1291" t="s">
        <v>808</v>
      </c>
      <c r="BA5" s="453" t="s">
        <v>1215</v>
      </c>
      <c r="BB5" s="442" t="s">
        <v>818</v>
      </c>
      <c r="BC5" s="442" t="s">
        <v>819</v>
      </c>
      <c r="BD5" s="430" t="s">
        <v>820</v>
      </c>
      <c r="BE5" s="458" t="s">
        <v>821</v>
      </c>
      <c r="BF5" s="430" t="s">
        <v>744</v>
      </c>
      <c r="BG5" s="773" t="s">
        <v>822</v>
      </c>
      <c r="BH5" s="454" t="s">
        <v>1328</v>
      </c>
      <c r="BI5" s="774" t="s">
        <v>1978</v>
      </c>
      <c r="BJ5" s="1289" t="s">
        <v>753</v>
      </c>
      <c r="BK5" s="1291" t="s">
        <v>810</v>
      </c>
      <c r="BL5" s="453" t="s">
        <v>1215</v>
      </c>
      <c r="BM5" s="442" t="s">
        <v>818</v>
      </c>
      <c r="BN5" s="442" t="s">
        <v>819</v>
      </c>
      <c r="BO5" s="430" t="s">
        <v>820</v>
      </c>
      <c r="BP5" s="458" t="s">
        <v>821</v>
      </c>
      <c r="BQ5" s="430" t="s">
        <v>744</v>
      </c>
      <c r="BR5" s="773" t="s">
        <v>822</v>
      </c>
      <c r="BS5" s="454" t="s">
        <v>1328</v>
      </c>
      <c r="BT5" s="774" t="s">
        <v>1979</v>
      </c>
      <c r="BU5" s="1289" t="s">
        <v>753</v>
      </c>
      <c r="BV5" s="436" t="s">
        <v>800</v>
      </c>
      <c r="BW5" s="453" t="s">
        <v>1215</v>
      </c>
      <c r="BX5" s="442" t="s">
        <v>818</v>
      </c>
      <c r="BY5" s="442" t="s">
        <v>819</v>
      </c>
      <c r="BZ5" s="430" t="s">
        <v>820</v>
      </c>
      <c r="CA5" s="458" t="s">
        <v>821</v>
      </c>
      <c r="CB5" s="430" t="s">
        <v>744</v>
      </c>
      <c r="CC5" s="773" t="s">
        <v>822</v>
      </c>
      <c r="CD5" s="454" t="s">
        <v>1328</v>
      </c>
      <c r="CE5" s="774" t="s">
        <v>1979</v>
      </c>
      <c r="CF5" s="1289" t="s">
        <v>753</v>
      </c>
      <c r="CG5" s="436" t="s">
        <v>2785</v>
      </c>
      <c r="CH5" s="453" t="s">
        <v>1215</v>
      </c>
      <c r="CI5" s="442" t="s">
        <v>818</v>
      </c>
      <c r="CJ5" s="442" t="s">
        <v>819</v>
      </c>
      <c r="CK5" s="430" t="s">
        <v>820</v>
      </c>
      <c r="CL5" s="458" t="s">
        <v>821</v>
      </c>
      <c r="CM5" s="430" t="s">
        <v>744</v>
      </c>
      <c r="CN5" s="773" t="s">
        <v>822</v>
      </c>
      <c r="CO5" s="454" t="s">
        <v>1328</v>
      </c>
      <c r="CP5" s="774" t="s">
        <v>1979</v>
      </c>
      <c r="CQ5" s="1289" t="s">
        <v>753</v>
      </c>
      <c r="CR5" s="436" t="s">
        <v>2782</v>
      </c>
      <c r="CS5" s="453" t="s">
        <v>1215</v>
      </c>
      <c r="CT5" s="442" t="s">
        <v>818</v>
      </c>
      <c r="CU5" s="442" t="s">
        <v>819</v>
      </c>
      <c r="CV5" s="430" t="s">
        <v>820</v>
      </c>
      <c r="CW5" s="458" t="s">
        <v>821</v>
      </c>
      <c r="CX5" s="430" t="s">
        <v>744</v>
      </c>
      <c r="CY5" s="773" t="s">
        <v>822</v>
      </c>
      <c r="CZ5" s="454" t="s">
        <v>1328</v>
      </c>
      <c r="DA5" s="774" t="s">
        <v>1979</v>
      </c>
      <c r="DB5" s="1289" t="s">
        <v>753</v>
      </c>
      <c r="DC5" s="436" t="s">
        <v>2780</v>
      </c>
      <c r="DD5" s="453" t="s">
        <v>1215</v>
      </c>
      <c r="DE5" s="442" t="s">
        <v>818</v>
      </c>
      <c r="DF5" s="442" t="s">
        <v>819</v>
      </c>
      <c r="DG5" s="430" t="s">
        <v>820</v>
      </c>
      <c r="DH5" s="458" t="s">
        <v>821</v>
      </c>
      <c r="DI5" s="430" t="s">
        <v>744</v>
      </c>
      <c r="DJ5" s="773" t="s">
        <v>822</v>
      </c>
      <c r="DK5" s="454" t="s">
        <v>1328</v>
      </c>
      <c r="DL5" s="774" t="s">
        <v>1979</v>
      </c>
      <c r="DM5" s="1289" t="s">
        <v>753</v>
      </c>
      <c r="DN5" s="436" t="s">
        <v>2778</v>
      </c>
      <c r="DO5" s="453" t="s">
        <v>1215</v>
      </c>
      <c r="DP5" s="442" t="s">
        <v>818</v>
      </c>
      <c r="DQ5" s="442" t="s">
        <v>819</v>
      </c>
      <c r="DR5" s="430" t="s">
        <v>820</v>
      </c>
      <c r="DS5" s="458" t="s">
        <v>821</v>
      </c>
      <c r="DT5" s="430" t="s">
        <v>744</v>
      </c>
      <c r="DU5" s="773" t="s">
        <v>822</v>
      </c>
      <c r="DV5" s="454" t="s">
        <v>1328</v>
      </c>
      <c r="DW5" s="774" t="s">
        <v>1979</v>
      </c>
      <c r="DX5" s="1289" t="s">
        <v>753</v>
      </c>
      <c r="DY5" s="436" t="s">
        <v>2776</v>
      </c>
      <c r="DZ5" s="453" t="s">
        <v>1215</v>
      </c>
      <c r="EA5" s="442" t="s">
        <v>818</v>
      </c>
      <c r="EB5" s="442" t="s">
        <v>819</v>
      </c>
      <c r="EC5" s="430" t="s">
        <v>820</v>
      </c>
      <c r="ED5" s="458" t="s">
        <v>821</v>
      </c>
      <c r="EE5" s="430" t="s">
        <v>744</v>
      </c>
      <c r="EF5" s="773" t="s">
        <v>822</v>
      </c>
      <c r="EG5" s="454" t="s">
        <v>1328</v>
      </c>
      <c r="EH5" s="774" t="s">
        <v>1979</v>
      </c>
      <c r="EI5" s="1289" t="s">
        <v>753</v>
      </c>
      <c r="EJ5" s="436" t="s">
        <v>2774</v>
      </c>
      <c r="EK5" s="453" t="s">
        <v>1215</v>
      </c>
      <c r="EL5" s="442" t="s">
        <v>818</v>
      </c>
      <c r="EM5" s="442" t="s">
        <v>819</v>
      </c>
      <c r="EN5" s="430" t="s">
        <v>820</v>
      </c>
      <c r="EO5" s="458" t="s">
        <v>821</v>
      </c>
      <c r="EP5" s="430" t="s">
        <v>744</v>
      </c>
      <c r="EQ5" s="773" t="s">
        <v>822</v>
      </c>
      <c r="ER5" s="454" t="s">
        <v>1328</v>
      </c>
      <c r="ES5" s="774" t="s">
        <v>1979</v>
      </c>
      <c r="ET5" s="1289" t="s">
        <v>753</v>
      </c>
      <c r="EU5" s="436" t="s">
        <v>2772</v>
      </c>
      <c r="EV5" s="453" t="s">
        <v>1215</v>
      </c>
      <c r="EW5" s="442" t="s">
        <v>818</v>
      </c>
      <c r="EX5" s="442" t="s">
        <v>819</v>
      </c>
      <c r="EY5" s="430" t="s">
        <v>820</v>
      </c>
      <c r="EZ5" s="458" t="s">
        <v>821</v>
      </c>
      <c r="FA5" s="430" t="s">
        <v>744</v>
      </c>
      <c r="FB5" s="773" t="s">
        <v>822</v>
      </c>
      <c r="FC5" s="454" t="s">
        <v>1328</v>
      </c>
      <c r="FD5" s="774" t="s">
        <v>1979</v>
      </c>
      <c r="FE5" s="1289" t="s">
        <v>753</v>
      </c>
      <c r="FF5" s="436" t="s">
        <v>2770</v>
      </c>
      <c r="FG5" s="453" t="s">
        <v>1215</v>
      </c>
      <c r="FH5" s="442" t="s">
        <v>818</v>
      </c>
      <c r="FI5" s="442" t="s">
        <v>819</v>
      </c>
      <c r="FJ5" s="430" t="s">
        <v>820</v>
      </c>
      <c r="FK5" s="458" t="s">
        <v>821</v>
      </c>
      <c r="FL5" s="430" t="s">
        <v>744</v>
      </c>
      <c r="FM5" s="773" t="s">
        <v>822</v>
      </c>
      <c r="FN5" s="454" t="s">
        <v>1328</v>
      </c>
      <c r="FO5" s="774" t="s">
        <v>1979</v>
      </c>
      <c r="FP5" s="1289" t="s">
        <v>753</v>
      </c>
      <c r="FQ5" s="436" t="s">
        <v>2768</v>
      </c>
      <c r="FR5" s="453" t="s">
        <v>1215</v>
      </c>
      <c r="FS5" s="442" t="s">
        <v>818</v>
      </c>
      <c r="FT5" s="442" t="s">
        <v>819</v>
      </c>
      <c r="FU5" s="430" t="s">
        <v>820</v>
      </c>
      <c r="FV5" s="458" t="s">
        <v>821</v>
      </c>
      <c r="FW5" s="430" t="s">
        <v>744</v>
      </c>
      <c r="FX5" s="773" t="s">
        <v>822</v>
      </c>
      <c r="FY5" s="454" t="s">
        <v>1328</v>
      </c>
      <c r="FZ5" s="774" t="s">
        <v>1979</v>
      </c>
      <c r="GA5" s="1289" t="s">
        <v>753</v>
      </c>
      <c r="GB5" s="436" t="s">
        <v>2766</v>
      </c>
      <c r="GC5" s="453" t="s">
        <v>1215</v>
      </c>
      <c r="GD5" s="442" t="s">
        <v>818</v>
      </c>
      <c r="GE5" s="442" t="s">
        <v>819</v>
      </c>
      <c r="GF5" s="430" t="s">
        <v>820</v>
      </c>
      <c r="GG5" s="458" t="s">
        <v>821</v>
      </c>
      <c r="GH5" s="430" t="s">
        <v>744</v>
      </c>
      <c r="GI5" s="773" t="s">
        <v>822</v>
      </c>
      <c r="GJ5" s="454" t="s">
        <v>1328</v>
      </c>
      <c r="GK5" s="774" t="s">
        <v>1979</v>
      </c>
      <c r="GL5" s="1289" t="s">
        <v>753</v>
      </c>
      <c r="GM5" s="436" t="s">
        <v>2764</v>
      </c>
      <c r="GN5" s="453" t="s">
        <v>1215</v>
      </c>
      <c r="GO5" s="442" t="s">
        <v>818</v>
      </c>
      <c r="GP5" s="442" t="s">
        <v>819</v>
      </c>
      <c r="GQ5" s="430" t="s">
        <v>820</v>
      </c>
      <c r="GR5" s="458" t="s">
        <v>821</v>
      </c>
      <c r="GS5" s="430" t="s">
        <v>744</v>
      </c>
      <c r="GT5" s="773" t="s">
        <v>822</v>
      </c>
      <c r="GU5" s="454" t="s">
        <v>1328</v>
      </c>
      <c r="GV5" s="774" t="s">
        <v>1979</v>
      </c>
      <c r="GW5" s="1289" t="s">
        <v>753</v>
      </c>
      <c r="GX5" s="436" t="s">
        <v>2762</v>
      </c>
      <c r="GY5" s="453" t="s">
        <v>1215</v>
      </c>
      <c r="GZ5" s="442" t="s">
        <v>818</v>
      </c>
      <c r="HA5" s="442" t="s">
        <v>819</v>
      </c>
      <c r="HB5" s="430" t="s">
        <v>820</v>
      </c>
      <c r="HC5" s="458" t="s">
        <v>821</v>
      </c>
      <c r="HD5" s="430" t="s">
        <v>744</v>
      </c>
      <c r="HE5" s="773" t="s">
        <v>822</v>
      </c>
      <c r="HF5" s="454" t="s">
        <v>1328</v>
      </c>
      <c r="HG5" s="774" t="s">
        <v>1979</v>
      </c>
      <c r="HH5" s="1289" t="s">
        <v>753</v>
      </c>
      <c r="HI5" s="436" t="s">
        <v>2760</v>
      </c>
      <c r="HJ5" s="453" t="s">
        <v>1215</v>
      </c>
      <c r="HK5" s="442" t="s">
        <v>818</v>
      </c>
      <c r="HL5" s="442" t="s">
        <v>819</v>
      </c>
      <c r="HM5" s="430" t="s">
        <v>820</v>
      </c>
      <c r="HN5" s="458" t="s">
        <v>821</v>
      </c>
      <c r="HO5" s="430" t="s">
        <v>744</v>
      </c>
      <c r="HP5" s="773" t="s">
        <v>822</v>
      </c>
      <c r="HQ5" s="454" t="s">
        <v>1328</v>
      </c>
      <c r="HR5" s="774" t="s">
        <v>1979</v>
      </c>
      <c r="HS5" s="1289" t="s">
        <v>753</v>
      </c>
      <c r="HT5" s="436" t="s">
        <v>2758</v>
      </c>
      <c r="HU5" s="764" t="s">
        <v>1163</v>
      </c>
      <c r="HV5" s="764" t="s">
        <v>1163</v>
      </c>
      <c r="HW5" s="764" t="s">
        <v>1163</v>
      </c>
      <c r="HX5" s="764" t="s">
        <v>1163</v>
      </c>
      <c r="HY5" s="436" t="s">
        <v>832</v>
      </c>
      <c r="HZ5" s="713" t="s">
        <v>1154</v>
      </c>
      <c r="IA5" s="715" t="s">
        <v>1156</v>
      </c>
      <c r="IB5" s="436" t="s">
        <v>833</v>
      </c>
      <c r="IC5" s="714" t="s">
        <v>1155</v>
      </c>
      <c r="ID5" s="715" t="s">
        <v>1157</v>
      </c>
      <c r="IE5" s="434" t="s">
        <v>834</v>
      </c>
      <c r="IF5" s="432" t="s">
        <v>745</v>
      </c>
      <c r="IG5" s="435" t="s">
        <v>746</v>
      </c>
      <c r="IO5" s="171"/>
      <c r="IP5" s="171"/>
      <c r="IQ5" s="171"/>
      <c r="IR5" s="1392" t="s">
        <v>464</v>
      </c>
      <c r="IS5" s="171"/>
      <c r="IT5" s="171"/>
      <c r="IU5" s="171"/>
      <c r="IV5" s="171"/>
      <c r="IW5" s="171"/>
      <c r="IX5" s="171"/>
      <c r="JB5" s="841" t="s">
        <v>1397</v>
      </c>
      <c r="JC5" s="650" t="s">
        <v>1017</v>
      </c>
      <c r="JD5" s="640" t="s">
        <v>643</v>
      </c>
      <c r="JE5" s="257" t="s">
        <v>427</v>
      </c>
      <c r="JF5" s="282" t="s">
        <v>289</v>
      </c>
      <c r="JG5" s="256" t="s">
        <v>461</v>
      </c>
      <c r="JH5" s="243" t="s">
        <v>1158</v>
      </c>
      <c r="JI5" s="256" t="s">
        <v>1160</v>
      </c>
      <c r="JJ5" s="242" t="s">
        <v>1159</v>
      </c>
      <c r="JK5" s="256" t="s">
        <v>1161</v>
      </c>
      <c r="JL5" s="239" t="s">
        <v>1009</v>
      </c>
      <c r="JM5" s="258" t="s">
        <v>1008</v>
      </c>
      <c r="JN5" s="676" t="s">
        <v>1010</v>
      </c>
      <c r="JO5" s="240" t="s">
        <v>1011</v>
      </c>
      <c r="JP5" s="238" t="s">
        <v>246</v>
      </c>
      <c r="JQ5" s="238" t="s">
        <v>248</v>
      </c>
      <c r="JR5" s="238" t="s">
        <v>293</v>
      </c>
      <c r="JS5" s="238" t="s">
        <v>11</v>
      </c>
      <c r="JT5" s="238" t="s">
        <v>1012</v>
      </c>
      <c r="JU5" s="238" t="s">
        <v>1013</v>
      </c>
      <c r="JV5" s="98" t="s">
        <v>290</v>
      </c>
      <c r="JW5" s="98" t="s">
        <v>291</v>
      </c>
      <c r="JX5" s="98" t="s">
        <v>801</v>
      </c>
      <c r="JY5" s="240" t="s">
        <v>1010</v>
      </c>
      <c r="JZ5" s="240" t="s">
        <v>1011</v>
      </c>
      <c r="KA5" s="238" t="s">
        <v>246</v>
      </c>
      <c r="KB5" s="238" t="s">
        <v>248</v>
      </c>
      <c r="KC5" s="238" t="s">
        <v>293</v>
      </c>
      <c r="KD5" s="238" t="s">
        <v>11</v>
      </c>
      <c r="KE5" s="238" t="s">
        <v>1012</v>
      </c>
      <c r="KF5" s="238" t="s">
        <v>1641</v>
      </c>
      <c r="KG5" s="98" t="s">
        <v>290</v>
      </c>
      <c r="KH5" s="98" t="s">
        <v>291</v>
      </c>
      <c r="KI5" s="98" t="s">
        <v>804</v>
      </c>
      <c r="KJ5" s="240" t="s">
        <v>1010</v>
      </c>
      <c r="KK5" s="240" t="s">
        <v>1011</v>
      </c>
      <c r="KL5" s="238" t="s">
        <v>246</v>
      </c>
      <c r="KM5" s="238" t="s">
        <v>248</v>
      </c>
      <c r="KN5" s="238" t="s">
        <v>293</v>
      </c>
      <c r="KO5" s="238" t="s">
        <v>11</v>
      </c>
      <c r="KP5" s="238" t="s">
        <v>1012</v>
      </c>
      <c r="KQ5" s="238" t="s">
        <v>1641</v>
      </c>
      <c r="KR5" s="98" t="s">
        <v>290</v>
      </c>
      <c r="KS5" s="98" t="s">
        <v>291</v>
      </c>
      <c r="KT5" s="98" t="s">
        <v>806</v>
      </c>
      <c r="KU5" s="240" t="s">
        <v>1010</v>
      </c>
      <c r="KV5" s="240" t="s">
        <v>1011</v>
      </c>
      <c r="KW5" s="238" t="s">
        <v>246</v>
      </c>
      <c r="KX5" s="238" t="s">
        <v>248</v>
      </c>
      <c r="KY5" s="238" t="s">
        <v>293</v>
      </c>
      <c r="KZ5" s="238" t="s">
        <v>11</v>
      </c>
      <c r="LA5" s="238" t="s">
        <v>1012</v>
      </c>
      <c r="LB5" s="238" t="s">
        <v>1642</v>
      </c>
      <c r="LC5" s="98" t="s">
        <v>290</v>
      </c>
      <c r="LD5" s="98" t="s">
        <v>291</v>
      </c>
      <c r="LE5" s="98" t="s">
        <v>808</v>
      </c>
      <c r="LF5" s="240" t="s">
        <v>1010</v>
      </c>
      <c r="LG5" s="240" t="s">
        <v>1011</v>
      </c>
      <c r="LH5" s="238" t="s">
        <v>246</v>
      </c>
      <c r="LI5" s="238" t="s">
        <v>248</v>
      </c>
      <c r="LJ5" s="238" t="s">
        <v>293</v>
      </c>
      <c r="LK5" s="238" t="s">
        <v>11</v>
      </c>
      <c r="LL5" s="238" t="s">
        <v>1012</v>
      </c>
      <c r="LM5" s="238" t="s">
        <v>1641</v>
      </c>
      <c r="LN5" s="98" t="s">
        <v>290</v>
      </c>
      <c r="LO5" s="98" t="s">
        <v>291</v>
      </c>
      <c r="LP5" s="98" t="s">
        <v>810</v>
      </c>
      <c r="LQ5" s="240" t="s">
        <v>1010</v>
      </c>
      <c r="LR5" s="649" t="s">
        <v>1011</v>
      </c>
      <c r="LS5" s="585" t="s">
        <v>246</v>
      </c>
      <c r="LT5" s="585" t="s">
        <v>248</v>
      </c>
      <c r="LU5" s="585" t="s">
        <v>293</v>
      </c>
      <c r="LV5" s="585" t="s">
        <v>11</v>
      </c>
      <c r="LW5" s="585" t="s">
        <v>1012</v>
      </c>
      <c r="LX5" s="585" t="s">
        <v>1641</v>
      </c>
      <c r="LY5" s="586" t="s">
        <v>290</v>
      </c>
      <c r="LZ5" s="586" t="s">
        <v>291</v>
      </c>
      <c r="MA5" s="586" t="s">
        <v>800</v>
      </c>
      <c r="MB5" s="1296" t="str">
        <f>IF($HU$5&lt;&gt;"Enter field name here",IF(LEN($HU$5)&lt;250,$HU$5,"Long header:- see workbook"),"No heading entered")</f>
        <v>No heading entered</v>
      </c>
      <c r="MC5" s="1294" t="str">
        <f>IF($HV$5&lt;&gt;"Enter field name here",IF(LEN($HV$5)&lt;250,$HV$5,"Long header:- see workbook"),"No heading entered")</f>
        <v>No heading entered</v>
      </c>
      <c r="MD5" s="1294" t="str">
        <f>IF($HW$5&lt;&gt;"Enter field name here",IF(LEN($HW$5)&lt;250,$HW$5,"Long header:- see workbook"),"No heading entered")</f>
        <v>No heading entered</v>
      </c>
      <c r="ME5" s="1295" t="str">
        <f>IF($HX$5&lt;&gt;"Enter field name here",IF(LEN($HX$5)&lt;250,$HX$5,"Long header:- see workbook"),"No heading entered")</f>
        <v>No heading entered</v>
      </c>
      <c r="MF5" s="688" t="s">
        <v>745</v>
      </c>
      <c r="MG5" s="689" t="s">
        <v>746</v>
      </c>
      <c r="MH5" s="676" t="s">
        <v>1010</v>
      </c>
      <c r="MI5" s="240" t="s">
        <v>1011</v>
      </c>
      <c r="MJ5" s="238" t="s">
        <v>246</v>
      </c>
      <c r="MK5" s="238" t="s">
        <v>248</v>
      </c>
      <c r="ML5" s="238" t="s">
        <v>293</v>
      </c>
      <c r="MM5" s="238" t="s">
        <v>11</v>
      </c>
      <c r="MN5" s="238" t="s">
        <v>1012</v>
      </c>
      <c r="MO5" s="238" t="s">
        <v>1013</v>
      </c>
      <c r="MP5" s="98" t="s">
        <v>290</v>
      </c>
      <c r="MQ5" s="98" t="s">
        <v>291</v>
      </c>
      <c r="MR5" s="98" t="s">
        <v>2943</v>
      </c>
      <c r="MS5" s="240" t="s">
        <v>1010</v>
      </c>
      <c r="MT5" s="240" t="s">
        <v>1011</v>
      </c>
      <c r="MU5" s="238" t="s">
        <v>246</v>
      </c>
      <c r="MV5" s="238" t="s">
        <v>248</v>
      </c>
      <c r="MW5" s="238" t="s">
        <v>293</v>
      </c>
      <c r="MX5" s="238" t="s">
        <v>11</v>
      </c>
      <c r="MY5" s="238" t="s">
        <v>1012</v>
      </c>
      <c r="MZ5" s="238" t="s">
        <v>1641</v>
      </c>
      <c r="NA5" s="98" t="s">
        <v>290</v>
      </c>
      <c r="NB5" s="98" t="s">
        <v>291</v>
      </c>
      <c r="NC5" s="98" t="s">
        <v>2782</v>
      </c>
      <c r="ND5" s="240" t="s">
        <v>1010</v>
      </c>
      <c r="NE5" s="240" t="s">
        <v>1011</v>
      </c>
      <c r="NF5" s="238" t="s">
        <v>246</v>
      </c>
      <c r="NG5" s="238" t="s">
        <v>248</v>
      </c>
      <c r="NH5" s="238" t="s">
        <v>293</v>
      </c>
      <c r="NI5" s="238" t="s">
        <v>11</v>
      </c>
      <c r="NJ5" s="238" t="s">
        <v>1012</v>
      </c>
      <c r="NK5" s="238" t="s">
        <v>1641</v>
      </c>
      <c r="NL5" s="98" t="s">
        <v>290</v>
      </c>
      <c r="NM5" s="98" t="s">
        <v>291</v>
      </c>
      <c r="NN5" s="98" t="s">
        <v>2780</v>
      </c>
      <c r="NO5" s="240" t="s">
        <v>1010</v>
      </c>
      <c r="NP5" s="240" t="s">
        <v>1011</v>
      </c>
      <c r="NQ5" s="238" t="s">
        <v>246</v>
      </c>
      <c r="NR5" s="238" t="s">
        <v>248</v>
      </c>
      <c r="NS5" s="238" t="s">
        <v>293</v>
      </c>
      <c r="NT5" s="238" t="s">
        <v>11</v>
      </c>
      <c r="NU5" s="238" t="s">
        <v>1012</v>
      </c>
      <c r="NV5" s="238" t="s">
        <v>1642</v>
      </c>
      <c r="NW5" s="98" t="s">
        <v>290</v>
      </c>
      <c r="NX5" s="98" t="s">
        <v>291</v>
      </c>
      <c r="NY5" s="98" t="s">
        <v>2778</v>
      </c>
      <c r="NZ5" s="240" t="s">
        <v>1010</v>
      </c>
      <c r="OA5" s="240" t="s">
        <v>1011</v>
      </c>
      <c r="OB5" s="238" t="s">
        <v>246</v>
      </c>
      <c r="OC5" s="238" t="s">
        <v>248</v>
      </c>
      <c r="OD5" s="238" t="s">
        <v>293</v>
      </c>
      <c r="OE5" s="238" t="s">
        <v>11</v>
      </c>
      <c r="OF5" s="238" t="s">
        <v>1012</v>
      </c>
      <c r="OG5" s="238" t="s">
        <v>1641</v>
      </c>
      <c r="OH5" s="98" t="s">
        <v>290</v>
      </c>
      <c r="OI5" s="98" t="s">
        <v>291</v>
      </c>
      <c r="OJ5" s="98" t="s">
        <v>2776</v>
      </c>
      <c r="OK5" s="240" t="s">
        <v>1010</v>
      </c>
      <c r="OL5" s="649" t="s">
        <v>1011</v>
      </c>
      <c r="OM5" s="585" t="s">
        <v>246</v>
      </c>
      <c r="ON5" s="585" t="s">
        <v>248</v>
      </c>
      <c r="OO5" s="585" t="s">
        <v>293</v>
      </c>
      <c r="OP5" s="585" t="s">
        <v>11</v>
      </c>
      <c r="OQ5" s="585" t="s">
        <v>1012</v>
      </c>
      <c r="OR5" s="585" t="s">
        <v>1641</v>
      </c>
      <c r="OS5" s="586" t="s">
        <v>290</v>
      </c>
      <c r="OT5" s="586" t="s">
        <v>291</v>
      </c>
      <c r="OU5" s="586" t="s">
        <v>2774</v>
      </c>
      <c r="OV5" s="676" t="s">
        <v>1010</v>
      </c>
      <c r="OW5" s="240" t="s">
        <v>1011</v>
      </c>
      <c r="OX5" s="238" t="s">
        <v>246</v>
      </c>
      <c r="OY5" s="238" t="s">
        <v>248</v>
      </c>
      <c r="OZ5" s="238" t="s">
        <v>293</v>
      </c>
      <c r="PA5" s="238" t="s">
        <v>11</v>
      </c>
      <c r="PB5" s="238" t="s">
        <v>1012</v>
      </c>
      <c r="PC5" s="238" t="s">
        <v>1013</v>
      </c>
      <c r="PD5" s="98" t="s">
        <v>290</v>
      </c>
      <c r="PE5" s="98" t="s">
        <v>291</v>
      </c>
      <c r="PF5" s="98" t="s">
        <v>2772</v>
      </c>
      <c r="PG5" s="240" t="s">
        <v>1010</v>
      </c>
      <c r="PH5" s="240" t="s">
        <v>1011</v>
      </c>
      <c r="PI5" s="238" t="s">
        <v>246</v>
      </c>
      <c r="PJ5" s="238" t="s">
        <v>248</v>
      </c>
      <c r="PK5" s="238" t="s">
        <v>293</v>
      </c>
      <c r="PL5" s="238" t="s">
        <v>11</v>
      </c>
      <c r="PM5" s="238" t="s">
        <v>1012</v>
      </c>
      <c r="PN5" s="238" t="s">
        <v>1641</v>
      </c>
      <c r="PO5" s="98" t="s">
        <v>290</v>
      </c>
      <c r="PP5" s="98" t="s">
        <v>291</v>
      </c>
      <c r="PQ5" s="98" t="s">
        <v>2770</v>
      </c>
      <c r="PR5" s="240" t="s">
        <v>1010</v>
      </c>
      <c r="PS5" s="240" t="s">
        <v>1011</v>
      </c>
      <c r="PT5" s="238" t="s">
        <v>246</v>
      </c>
      <c r="PU5" s="238" t="s">
        <v>248</v>
      </c>
      <c r="PV5" s="238" t="s">
        <v>293</v>
      </c>
      <c r="PW5" s="238" t="s">
        <v>11</v>
      </c>
      <c r="PX5" s="238" t="s">
        <v>1012</v>
      </c>
      <c r="PY5" s="238" t="s">
        <v>1641</v>
      </c>
      <c r="PZ5" s="98" t="s">
        <v>290</v>
      </c>
      <c r="QA5" s="98" t="s">
        <v>291</v>
      </c>
      <c r="QB5" s="98" t="s">
        <v>2768</v>
      </c>
      <c r="QC5" s="240" t="s">
        <v>1010</v>
      </c>
      <c r="QD5" s="240" t="s">
        <v>1011</v>
      </c>
      <c r="QE5" s="238" t="s">
        <v>246</v>
      </c>
      <c r="QF5" s="238" t="s">
        <v>248</v>
      </c>
      <c r="QG5" s="238" t="s">
        <v>293</v>
      </c>
      <c r="QH5" s="238" t="s">
        <v>11</v>
      </c>
      <c r="QI5" s="238" t="s">
        <v>1012</v>
      </c>
      <c r="QJ5" s="238" t="s">
        <v>1642</v>
      </c>
      <c r="QK5" s="98" t="s">
        <v>290</v>
      </c>
      <c r="QL5" s="98" t="s">
        <v>291</v>
      </c>
      <c r="QM5" s="98" t="s">
        <v>2766</v>
      </c>
      <c r="QN5" s="240" t="s">
        <v>1010</v>
      </c>
      <c r="QO5" s="240" t="s">
        <v>1011</v>
      </c>
      <c r="QP5" s="238" t="s">
        <v>246</v>
      </c>
      <c r="QQ5" s="238" t="s">
        <v>248</v>
      </c>
      <c r="QR5" s="238" t="s">
        <v>293</v>
      </c>
      <c r="QS5" s="238" t="s">
        <v>11</v>
      </c>
      <c r="QT5" s="238" t="s">
        <v>1012</v>
      </c>
      <c r="QU5" s="238" t="s">
        <v>1641</v>
      </c>
      <c r="QV5" s="98" t="s">
        <v>290</v>
      </c>
      <c r="QW5" s="98" t="s">
        <v>291</v>
      </c>
      <c r="QX5" s="98" t="s">
        <v>2764</v>
      </c>
      <c r="QY5" s="240" t="s">
        <v>1010</v>
      </c>
      <c r="QZ5" s="649" t="s">
        <v>1011</v>
      </c>
      <c r="RA5" s="585" t="s">
        <v>246</v>
      </c>
      <c r="RB5" s="585" t="s">
        <v>248</v>
      </c>
      <c r="RC5" s="585" t="s">
        <v>293</v>
      </c>
      <c r="RD5" s="585" t="s">
        <v>11</v>
      </c>
      <c r="RE5" s="585" t="s">
        <v>1012</v>
      </c>
      <c r="RF5" s="585" t="s">
        <v>1641</v>
      </c>
      <c r="RG5" s="586" t="s">
        <v>290</v>
      </c>
      <c r="RH5" s="586" t="s">
        <v>291</v>
      </c>
      <c r="RI5" s="586" t="s">
        <v>2762</v>
      </c>
      <c r="RJ5" s="676" t="s">
        <v>1010</v>
      </c>
      <c r="RK5" s="240" t="s">
        <v>1011</v>
      </c>
      <c r="RL5" s="238" t="s">
        <v>246</v>
      </c>
      <c r="RM5" s="238" t="s">
        <v>248</v>
      </c>
      <c r="RN5" s="238" t="s">
        <v>293</v>
      </c>
      <c r="RO5" s="238" t="s">
        <v>11</v>
      </c>
      <c r="RP5" s="238" t="s">
        <v>1012</v>
      </c>
      <c r="RQ5" s="238" t="s">
        <v>1013</v>
      </c>
      <c r="RR5" s="98" t="s">
        <v>290</v>
      </c>
      <c r="RS5" s="98" t="s">
        <v>291</v>
      </c>
      <c r="RT5" s="98" t="s">
        <v>2760</v>
      </c>
      <c r="RU5" s="240" t="s">
        <v>1010</v>
      </c>
      <c r="RV5" s="240" t="s">
        <v>1011</v>
      </c>
      <c r="RW5" s="238" t="s">
        <v>246</v>
      </c>
      <c r="RX5" s="238" t="s">
        <v>248</v>
      </c>
      <c r="RY5" s="238" t="s">
        <v>293</v>
      </c>
      <c r="RZ5" s="238" t="s">
        <v>11</v>
      </c>
      <c r="SA5" s="238" t="s">
        <v>1012</v>
      </c>
      <c r="SB5" s="238" t="s">
        <v>1641</v>
      </c>
      <c r="SC5" s="98" t="s">
        <v>290</v>
      </c>
      <c r="SD5" s="98" t="s">
        <v>291</v>
      </c>
      <c r="SE5" s="1018" t="s">
        <v>2758</v>
      </c>
      <c r="SF5" s="1369"/>
      <c r="SG5" s="1369"/>
      <c r="SH5" s="1370"/>
      <c r="SI5" s="1370"/>
      <c r="SJ5" s="1370"/>
      <c r="SK5" s="1370"/>
      <c r="SL5" s="1370"/>
      <c r="SM5" s="1370"/>
      <c r="SN5" s="1371"/>
      <c r="SO5" s="1371"/>
      <c r="SP5" s="1371"/>
      <c r="SQ5" s="1369"/>
      <c r="SR5" s="1369"/>
      <c r="SS5" s="1370"/>
      <c r="ST5" s="1370"/>
      <c r="SU5" s="1370"/>
      <c r="SV5" s="1370"/>
      <c r="SW5" s="1370"/>
      <c r="SX5" s="1370"/>
      <c r="SY5" s="1371"/>
      <c r="SZ5" s="1371"/>
      <c r="TA5" s="1371"/>
      <c r="TB5" s="1369"/>
      <c r="TC5" s="1369"/>
      <c r="TD5" s="1370"/>
      <c r="TE5" s="1370"/>
      <c r="TF5" s="1370"/>
      <c r="TG5" s="1370"/>
      <c r="TH5" s="1370"/>
      <c r="TI5" s="1370"/>
      <c r="TJ5" s="1371"/>
      <c r="TK5" s="1371"/>
      <c r="TL5" s="1371"/>
      <c r="TM5" s="1369"/>
      <c r="TN5" s="1369"/>
      <c r="TO5" s="1370"/>
      <c r="TP5" s="1370"/>
      <c r="TQ5" s="1370"/>
      <c r="TR5" s="1370"/>
      <c r="TS5" s="1370"/>
      <c r="TT5" s="1370"/>
      <c r="TU5" s="1371"/>
      <c r="TV5" s="1371"/>
      <c r="TW5" s="1371"/>
      <c r="TX5" s="1369"/>
      <c r="TY5" s="1369"/>
      <c r="TZ5" s="1370"/>
      <c r="UA5" s="1370"/>
      <c r="UB5" s="1370"/>
      <c r="UC5" s="1370"/>
      <c r="UD5" s="1370"/>
      <c r="UE5" s="1370"/>
      <c r="UF5" s="1371"/>
      <c r="UG5" s="1371"/>
      <c r="UH5" s="1371"/>
      <c r="UI5" s="1369"/>
      <c r="UJ5" s="1369"/>
      <c r="UK5" s="1370"/>
      <c r="UL5" s="1370"/>
      <c r="UM5" s="1370"/>
      <c r="UN5" s="1370"/>
      <c r="UO5" s="1370"/>
      <c r="UP5" s="1370"/>
      <c r="UQ5" s="1371"/>
      <c r="UR5" s="1371"/>
      <c r="US5" s="1371"/>
    </row>
    <row r="6" spans="1:565" ht="39" customHeight="1" thickBot="1" x14ac:dyDescent="0.35">
      <c r="A6" s="1631" t="s">
        <v>1255</v>
      </c>
      <c r="B6" s="1150" t="s">
        <v>747</v>
      </c>
      <c r="C6" s="527" t="s">
        <v>754</v>
      </c>
      <c r="D6" s="938" t="str">
        <f>VLOOKUP($C6,'Info Exam and Projection List'!$M$4:$P$34,2)</f>
        <v>A requested projection to provide a clear bench mark dose. 
Only examinations on table, please exclude those on trolleys and mobile exposures.</v>
      </c>
      <c r="E6" s="939"/>
      <c r="F6" s="933" t="s">
        <v>1250</v>
      </c>
      <c r="G6" s="944" t="s">
        <v>812</v>
      </c>
      <c r="H6" s="1244">
        <v>1</v>
      </c>
      <c r="I6" s="947" t="s">
        <v>790</v>
      </c>
      <c r="J6" s="951" t="s">
        <v>308</v>
      </c>
      <c r="K6" s="952" t="s">
        <v>458</v>
      </c>
      <c r="L6" s="786">
        <v>100</v>
      </c>
      <c r="M6" s="786">
        <v>5</v>
      </c>
      <c r="N6" s="795" t="s">
        <v>458</v>
      </c>
      <c r="O6" s="786">
        <v>75</v>
      </c>
      <c r="P6" s="786">
        <v>60</v>
      </c>
      <c r="Q6" s="462" t="s">
        <v>797</v>
      </c>
      <c r="R6" s="462" t="s">
        <v>1147</v>
      </c>
      <c r="S6" s="959"/>
      <c r="T6" s="963"/>
      <c r="U6" s="951"/>
      <c r="V6" s="964"/>
      <c r="W6" s="786"/>
      <c r="X6" s="786"/>
      <c r="Y6" s="952"/>
      <c r="Z6" s="786"/>
      <c r="AA6" s="786"/>
      <c r="AB6" s="810"/>
      <c r="AC6" s="810"/>
      <c r="AD6" s="959"/>
      <c r="AE6" s="948"/>
      <c r="AF6" s="951"/>
      <c r="AG6" s="952"/>
      <c r="AH6" s="786"/>
      <c r="AI6" s="786"/>
      <c r="AJ6" s="952"/>
      <c r="AK6" s="786"/>
      <c r="AL6" s="786"/>
      <c r="AM6" s="810"/>
      <c r="AN6" s="810"/>
      <c r="AO6" s="959"/>
      <c r="AP6" s="948"/>
      <c r="AQ6" s="951"/>
      <c r="AR6" s="952"/>
      <c r="AS6" s="786"/>
      <c r="AT6" s="786"/>
      <c r="AU6" s="952"/>
      <c r="AV6" s="786"/>
      <c r="AW6" s="786"/>
      <c r="AX6" s="810"/>
      <c r="AY6" s="810"/>
      <c r="AZ6" s="959"/>
      <c r="BA6" s="963"/>
      <c r="BB6" s="951"/>
      <c r="BC6" s="964"/>
      <c r="BD6" s="786"/>
      <c r="BE6" s="786"/>
      <c r="BF6" s="952"/>
      <c r="BG6" s="786"/>
      <c r="BH6" s="786"/>
      <c r="BI6" s="810"/>
      <c r="BJ6" s="810"/>
      <c r="BK6" s="959"/>
      <c r="BL6" s="948"/>
      <c r="BM6" s="951"/>
      <c r="BN6" s="952"/>
      <c r="BO6" s="786"/>
      <c r="BP6" s="786"/>
      <c r="BQ6" s="952"/>
      <c r="BR6" s="786"/>
      <c r="BS6" s="786"/>
      <c r="BT6" s="810"/>
      <c r="BU6" s="810"/>
      <c r="BV6" s="959"/>
      <c r="BW6" s="948"/>
      <c r="BX6" s="951"/>
      <c r="BY6" s="952"/>
      <c r="BZ6" s="786"/>
      <c r="CA6" s="786"/>
      <c r="CB6" s="952"/>
      <c r="CC6" s="786"/>
      <c r="CD6" s="786"/>
      <c r="CE6" s="810"/>
      <c r="CF6" s="810"/>
      <c r="CG6" s="959"/>
      <c r="CH6" s="948"/>
      <c r="CI6" s="951"/>
      <c r="CJ6" s="952"/>
      <c r="CK6" s="786"/>
      <c r="CL6" s="786"/>
      <c r="CM6" s="952"/>
      <c r="CN6" s="786"/>
      <c r="CO6" s="786"/>
      <c r="CP6" s="810"/>
      <c r="CQ6" s="810"/>
      <c r="CR6" s="959"/>
      <c r="CS6" s="948"/>
      <c r="CT6" s="951"/>
      <c r="CU6" s="952"/>
      <c r="CV6" s="786"/>
      <c r="CW6" s="786"/>
      <c r="CX6" s="952"/>
      <c r="CY6" s="786"/>
      <c r="CZ6" s="786"/>
      <c r="DA6" s="810"/>
      <c r="DB6" s="810"/>
      <c r="DC6" s="959"/>
      <c r="DD6" s="948"/>
      <c r="DE6" s="951"/>
      <c r="DF6" s="952"/>
      <c r="DG6" s="786"/>
      <c r="DH6" s="786"/>
      <c r="DI6" s="952"/>
      <c r="DJ6" s="786"/>
      <c r="DK6" s="786"/>
      <c r="DL6" s="810"/>
      <c r="DM6" s="810"/>
      <c r="DN6" s="959"/>
      <c r="DO6" s="948"/>
      <c r="DP6" s="951"/>
      <c r="DQ6" s="952"/>
      <c r="DR6" s="786"/>
      <c r="DS6" s="786"/>
      <c r="DT6" s="952"/>
      <c r="DU6" s="786"/>
      <c r="DV6" s="786"/>
      <c r="DW6" s="810"/>
      <c r="DX6" s="810"/>
      <c r="DY6" s="959"/>
      <c r="DZ6" s="948"/>
      <c r="EA6" s="951"/>
      <c r="EB6" s="952"/>
      <c r="EC6" s="786"/>
      <c r="ED6" s="786"/>
      <c r="EE6" s="952"/>
      <c r="EF6" s="786"/>
      <c r="EG6" s="786"/>
      <c r="EH6" s="810"/>
      <c r="EI6" s="810"/>
      <c r="EJ6" s="959"/>
      <c r="EK6" s="948"/>
      <c r="EL6" s="951"/>
      <c r="EM6" s="952"/>
      <c r="EN6" s="786"/>
      <c r="EO6" s="786"/>
      <c r="EP6" s="952"/>
      <c r="EQ6" s="786"/>
      <c r="ER6" s="786"/>
      <c r="ES6" s="810"/>
      <c r="ET6" s="810"/>
      <c r="EU6" s="959"/>
      <c r="EV6" s="948"/>
      <c r="EW6" s="951"/>
      <c r="EX6" s="952"/>
      <c r="EY6" s="786"/>
      <c r="EZ6" s="786"/>
      <c r="FA6" s="952"/>
      <c r="FB6" s="786"/>
      <c r="FC6" s="786"/>
      <c r="FD6" s="810"/>
      <c r="FE6" s="810"/>
      <c r="FF6" s="959"/>
      <c r="FG6" s="948"/>
      <c r="FH6" s="951"/>
      <c r="FI6" s="952"/>
      <c r="FJ6" s="786"/>
      <c r="FK6" s="786"/>
      <c r="FL6" s="952"/>
      <c r="FM6" s="786"/>
      <c r="FN6" s="786"/>
      <c r="FO6" s="810"/>
      <c r="FP6" s="810"/>
      <c r="FQ6" s="959"/>
      <c r="FR6" s="948"/>
      <c r="FS6" s="951"/>
      <c r="FT6" s="952"/>
      <c r="FU6" s="786"/>
      <c r="FV6" s="786"/>
      <c r="FW6" s="952"/>
      <c r="FX6" s="786"/>
      <c r="FY6" s="786"/>
      <c r="FZ6" s="810"/>
      <c r="GA6" s="810"/>
      <c r="GB6" s="959"/>
      <c r="GC6" s="948"/>
      <c r="GD6" s="951"/>
      <c r="GE6" s="952"/>
      <c r="GF6" s="786"/>
      <c r="GG6" s="786"/>
      <c r="GH6" s="952"/>
      <c r="GI6" s="786"/>
      <c r="GJ6" s="786"/>
      <c r="GK6" s="810"/>
      <c r="GL6" s="810"/>
      <c r="GM6" s="959"/>
      <c r="GN6" s="948"/>
      <c r="GO6" s="951"/>
      <c r="GP6" s="952"/>
      <c r="GQ6" s="786"/>
      <c r="GR6" s="786"/>
      <c r="GS6" s="952"/>
      <c r="GT6" s="786"/>
      <c r="GU6" s="786"/>
      <c r="GV6" s="810"/>
      <c r="GW6" s="810"/>
      <c r="GX6" s="959"/>
      <c r="GY6" s="948"/>
      <c r="GZ6" s="951"/>
      <c r="HA6" s="952"/>
      <c r="HB6" s="786"/>
      <c r="HC6" s="786"/>
      <c r="HD6" s="952"/>
      <c r="HE6" s="786"/>
      <c r="HF6" s="786"/>
      <c r="HG6" s="810"/>
      <c r="HH6" s="810"/>
      <c r="HI6" s="959"/>
      <c r="HJ6" s="948"/>
      <c r="HK6" s="951"/>
      <c r="HL6" s="952"/>
      <c r="HM6" s="786"/>
      <c r="HN6" s="786"/>
      <c r="HO6" s="952"/>
      <c r="HP6" s="786"/>
      <c r="HQ6" s="786"/>
      <c r="HR6" s="810"/>
      <c r="HS6" s="810"/>
      <c r="HT6" s="959"/>
      <c r="HU6" s="437"/>
      <c r="HV6" s="437"/>
      <c r="HW6" s="437"/>
      <c r="HX6" s="437"/>
      <c r="HY6" s="443" t="s">
        <v>341</v>
      </c>
      <c r="HZ6" s="1247" t="s">
        <v>1</v>
      </c>
      <c r="IA6" s="978"/>
      <c r="IB6" s="443" t="s">
        <v>342</v>
      </c>
      <c r="IC6" s="1249" t="s">
        <v>1</v>
      </c>
      <c r="ID6" s="978"/>
      <c r="IE6" s="978"/>
      <c r="IF6" s="979" t="s">
        <v>399</v>
      </c>
      <c r="IG6" s="980"/>
      <c r="IO6" s="171"/>
      <c r="IP6" s="171"/>
      <c r="IQ6" s="171"/>
      <c r="IR6" s="1392" t="s">
        <v>825</v>
      </c>
      <c r="IS6" s="171"/>
      <c r="IT6" s="171"/>
      <c r="IU6" s="171"/>
      <c r="IV6" s="171"/>
      <c r="IW6" s="171"/>
      <c r="IX6" s="171"/>
      <c r="JB6" s="906" t="str">
        <f>$B6</f>
        <v>Example A</v>
      </c>
      <c r="JC6" s="846" t="str">
        <f>CONCATENATE('Contact_Information '!$AO$5,Exam_Protocol_Information!$IW$4,"-",$B6)</f>
        <v>No entry-No entry-Hyyyy-Rzzzz-PRPxxxxa-003-Example A</v>
      </c>
      <c r="JD6" s="582" t="str">
        <f>IF($C6&lt;&gt;"",IF($C6&lt;&gt;"Y01. Other",$C6,IF($E6&lt;&gt;"",$E6,"No entry")),"No record")</f>
        <v xml:space="preserve">X01. Abdomen:  AP view </v>
      </c>
      <c r="JE6" s="96" t="str">
        <f>IF($F6&lt;&gt;"",$F6,"No entry")</f>
        <v>Abdomen AP</v>
      </c>
      <c r="JF6" s="636" t="s">
        <v>902</v>
      </c>
      <c r="JG6" s="637" t="str">
        <f>IF($IE6&lt;&gt;"",$IE6,"No entry")</f>
        <v>No entry</v>
      </c>
      <c r="JH6" s="718" t="str">
        <f>IF(HZ6&lt;&gt;"",HZ6,"No entry")</f>
        <v>Yes</v>
      </c>
      <c r="JI6" s="762" t="str">
        <f>IF($IA6&lt;&gt;"",$IA6,"No entry" )</f>
        <v>No entry</v>
      </c>
      <c r="JJ6" s="719" t="str">
        <f>IF($IC6&lt;&gt;"",$IC6,"No entry")</f>
        <v>Yes</v>
      </c>
      <c r="JK6" s="762" t="str">
        <f>IF($ID6&lt;&gt;"",$ID6, "No entry")</f>
        <v>No entry</v>
      </c>
      <c r="JL6" s="264" t="str">
        <f>IF($G6&lt;&gt;"",IF($G6&lt;&gt;"Radiology System default",$G6,$JL$4),$JL$4)</f>
        <v>No units selected</v>
      </c>
      <c r="JM6" s="599">
        <f>IF($C6&lt;&gt;"",IF($H6&lt;&gt;"",$H6,-15),-45)</f>
        <v>1</v>
      </c>
      <c r="JN6" s="677" t="str">
        <f>IF($I6&lt;&gt;"",$I6,"No Protocol projection entered")</f>
        <v>AP - Antero-Posterior</v>
      </c>
      <c r="JO6" s="584" t="str">
        <f>IF($J6&lt;&gt;"",$J6,"No entry")</f>
        <v>Detector 1</v>
      </c>
      <c r="JP6" s="584" t="str">
        <f>IF($K6&lt;&gt;"",$K6,"No entry")</f>
        <v>Yes: Used for most exposures</v>
      </c>
      <c r="JQ6" s="584">
        <f>IF($L6&lt;&gt;"",$L6,-15)</f>
        <v>100</v>
      </c>
      <c r="JR6" s="584">
        <f>IF($M6&lt;&gt;"",$M6,-15)</f>
        <v>5</v>
      </c>
      <c r="JS6" s="584" t="str">
        <f>IF($N6&lt;&gt;"",$N6,"No entry")</f>
        <v>Yes: Used for most exposures</v>
      </c>
      <c r="JT6" s="584">
        <f>IF($O6&lt;&gt;"",$O6,"No entry")</f>
        <v>75</v>
      </c>
      <c r="JU6" s="584">
        <f>IF($P6&lt;&gt;"",$P6,"No entry")</f>
        <v>60</v>
      </c>
      <c r="JV6" s="584" t="str">
        <f>IF($Q6&lt;&gt;"",$Q6,"No entry")</f>
        <v>Erect: Standing</v>
      </c>
      <c r="JW6" s="584" t="str">
        <f>IF($R6&lt;&gt;"",$R6,"No entry")</f>
        <v>Yes, for most exposures</v>
      </c>
      <c r="JX6" s="584" t="str">
        <f>IF($S6&lt;&gt;"",$S6,"No entry")</f>
        <v>No entry</v>
      </c>
      <c r="JY6" s="584" t="str">
        <f>IF($T6&lt;&gt;"",$T6,"No entry")</f>
        <v>No entry</v>
      </c>
      <c r="JZ6" s="584" t="str">
        <f>IF($U6&lt;&gt;"",$U6,"No entry")</f>
        <v>No entry</v>
      </c>
      <c r="KA6" s="584" t="str">
        <f>IF($V6&lt;&gt;"",$V6,"No entry")</f>
        <v>No entry</v>
      </c>
      <c r="KB6" s="584">
        <f>IF($W6&lt;&gt;"",$W6,-15)</f>
        <v>-15</v>
      </c>
      <c r="KC6" s="584">
        <f>IF($X6&lt;&gt;"",$X6,-15)</f>
        <v>-15</v>
      </c>
      <c r="KD6" s="584" t="str">
        <f>IF($Y6&lt;&gt;"",$Y6,"No entry")</f>
        <v>No entry</v>
      </c>
      <c r="KE6" s="584">
        <f>IF($Z6&lt;&gt;"",$Z6,-15)</f>
        <v>-15</v>
      </c>
      <c r="KF6" s="584">
        <f>IF($AA6&lt;&gt;"",$AA6,-15)</f>
        <v>-15</v>
      </c>
      <c r="KG6" s="584" t="str">
        <f>IF($AB6&lt;&gt;"",$AB6,"No entry")</f>
        <v>No entry</v>
      </c>
      <c r="KH6" s="584" t="str">
        <f>IF($AC6&lt;&gt;"",$AC6,"No entry")</f>
        <v>No entry</v>
      </c>
      <c r="KI6" s="584" t="str">
        <f>IF($AD6&lt;&gt;"",$AD6,"No entry")</f>
        <v>No entry</v>
      </c>
      <c r="KJ6" s="584" t="str">
        <f>IF($AE6&lt;&gt;"",$AE6,"No entry")</f>
        <v>No entry</v>
      </c>
      <c r="KK6" s="584" t="str">
        <f>IF($AF6&lt;&gt;"",$AF6,"No entry")</f>
        <v>No entry</v>
      </c>
      <c r="KL6" s="584" t="str">
        <f>IF($AG6&lt;&gt;"",$AG6,"No entry")</f>
        <v>No entry</v>
      </c>
      <c r="KM6" s="584">
        <f>IF($AH6&lt;&gt;"",$AH6,-15)</f>
        <v>-15</v>
      </c>
      <c r="KN6" s="584">
        <f>IF($AI6&lt;&gt;"",$AI6,-15)</f>
        <v>-15</v>
      </c>
      <c r="KO6" s="584" t="str">
        <f>IF($AJ6&lt;&gt;"",$AJ6,"No entry")</f>
        <v>No entry</v>
      </c>
      <c r="KP6" s="584">
        <f>IF($AK6&lt;&gt;"",$AK6,-15)</f>
        <v>-15</v>
      </c>
      <c r="KQ6" s="584">
        <f>IF($AL6&lt;&gt;"",$AL6,-15)</f>
        <v>-15</v>
      </c>
      <c r="KR6" s="584" t="str">
        <f>IF($AM6&lt;&gt;"",$AM6,"No entry")</f>
        <v>No entry</v>
      </c>
      <c r="KS6" s="584" t="str">
        <f>IF($AN6&lt;&gt;"",$AN6,"No entry")</f>
        <v>No entry</v>
      </c>
      <c r="KT6" s="584" t="str">
        <f>IF($AO6&lt;&gt;"",$AO6,"No entry")</f>
        <v>No entry</v>
      </c>
      <c r="KU6" s="584" t="str">
        <f>IF($AP6&lt;&gt;"",$AP6,"No entry")</f>
        <v>No entry</v>
      </c>
      <c r="KV6" s="584" t="str">
        <f>IF($AQ6&lt;&gt;"",$AQ6,"No entry")</f>
        <v>No entry</v>
      </c>
      <c r="KW6" s="584" t="str">
        <f>IF($AR6&lt;&gt;"",$AR6,"No entry")</f>
        <v>No entry</v>
      </c>
      <c r="KX6" s="584">
        <f>IF($AS6&lt;&gt;"",$AS6,-15)</f>
        <v>-15</v>
      </c>
      <c r="KY6" s="584">
        <f>IF($AT6&lt;&gt;"",$AT6,-15)</f>
        <v>-15</v>
      </c>
      <c r="KZ6" s="584" t="str">
        <f>IF($AU6&lt;&gt;"",$AU6,"No entry")</f>
        <v>No entry</v>
      </c>
      <c r="LA6" s="584">
        <f>IF($AV6&lt;&gt;"",$AV6,-15)</f>
        <v>-15</v>
      </c>
      <c r="LB6" s="584">
        <f>IF($AW6&lt;&gt;"",$AW6,-15)</f>
        <v>-15</v>
      </c>
      <c r="LC6" s="584" t="str">
        <f>IF($AX6&lt;&gt;"",$AX6,"No entry")</f>
        <v>No entry</v>
      </c>
      <c r="LD6" s="584" t="str">
        <f>IF($AY6&lt;&gt;"",$AY6,"No entry")</f>
        <v>No entry</v>
      </c>
      <c r="LE6" s="584" t="str">
        <f>IF($AZ6&lt;&gt;"",$AZ6,"No entry")</f>
        <v>No entry</v>
      </c>
      <c r="LF6" s="584" t="str">
        <f>IF($BA6&lt;&gt;"",$BA6,"No entry")</f>
        <v>No entry</v>
      </c>
      <c r="LG6" s="584" t="str">
        <f>IF($BB6&lt;&gt;"",$BB6,"No entry")</f>
        <v>No entry</v>
      </c>
      <c r="LH6" s="584" t="str">
        <f>IF($BC6&lt;&gt;"",$BC6,"No entry")</f>
        <v>No entry</v>
      </c>
      <c r="LI6" s="584">
        <f>IF($BD6&lt;&gt;"",$BD6,-15)</f>
        <v>-15</v>
      </c>
      <c r="LJ6" s="584">
        <f>IF($BE6&lt;&gt;"",$BE6,-15)</f>
        <v>-15</v>
      </c>
      <c r="LK6" s="584" t="str">
        <f>IF($BF6&lt;&gt;"",$BF6,"No entry")</f>
        <v>No entry</v>
      </c>
      <c r="LL6" s="584">
        <f>IF($BG6&lt;&gt;"",$BG6,-15)</f>
        <v>-15</v>
      </c>
      <c r="LM6" s="584">
        <f>IF($BH6&lt;&gt;"",$BH6,-15)</f>
        <v>-15</v>
      </c>
      <c r="LN6" s="584" t="str">
        <f>IF($BI6&lt;&gt;"",$BI6,"No entry")</f>
        <v>No entry</v>
      </c>
      <c r="LO6" s="584" t="str">
        <f>IF($BJ6&lt;&gt;"",$BJ6,"No entry")</f>
        <v>No entry</v>
      </c>
      <c r="LP6" s="584" t="str">
        <f>IF($BK6&lt;&gt;"",$BK6,"No entry")</f>
        <v>No entry</v>
      </c>
      <c r="LQ6" s="584" t="str">
        <f>IF($BL6&lt;&gt;"",$BL6,"No entry")</f>
        <v>No entry</v>
      </c>
      <c r="LR6" s="584" t="str">
        <f>IF($BM6&lt;&gt;"",$BM6,"No entry")</f>
        <v>No entry</v>
      </c>
      <c r="LS6" s="584" t="str">
        <f>IF($BN6&lt;&gt;"",$BN6,"No entry")</f>
        <v>No entry</v>
      </c>
      <c r="LT6" s="584">
        <f>IF($BO6&lt;&gt;"",$BO6,-15)</f>
        <v>-15</v>
      </c>
      <c r="LU6" s="584">
        <f>IF($BP6&lt;&gt;"",$BP6,-15)</f>
        <v>-15</v>
      </c>
      <c r="LV6" s="584" t="str">
        <f>IF($BQ6&lt;&gt;"",$BQ6,"No entry")</f>
        <v>No entry</v>
      </c>
      <c r="LW6" s="584">
        <f>IF($BR6&lt;&gt;"",$BR6,-15)</f>
        <v>-15</v>
      </c>
      <c r="LX6" s="584">
        <f>IF($BS6&lt;&gt;"",$BS6,-15)</f>
        <v>-15</v>
      </c>
      <c r="LY6" s="584" t="str">
        <f>IF($BT6&lt;&gt;"",$BT6,"No entry")</f>
        <v>No entry</v>
      </c>
      <c r="LZ6" s="584" t="str">
        <f>IF($BU6&lt;&gt;"",$BU6,"No entry")</f>
        <v>No entry</v>
      </c>
      <c r="MA6" s="584" t="str">
        <f>IF($BV6&lt;&gt;"",$BV6,"No entry")</f>
        <v>No entry</v>
      </c>
      <c r="MB6" s="584">
        <f>IF($C6&lt;&gt;"",IF($MB$5&lt;&gt;"No heading entered",IF($HU6&lt;&gt;"",$HU6,-15),-15),-45)</f>
        <v>-15</v>
      </c>
      <c r="MC6" s="584">
        <f>IF($C6&lt;&gt;"",IF($MC$5&lt;&gt;"No heading entered",IF($HV6&lt;&gt;"",$HV6,-15),-15),-45)</f>
        <v>-15</v>
      </c>
      <c r="MD6" s="584">
        <f>IF($C6&lt;&gt;"",IF($MD$5&lt;&gt;"No heading entered",IF($HW6&lt;&gt;"",$HW6,-15),-15),-45)</f>
        <v>-15</v>
      </c>
      <c r="ME6" s="584">
        <f>IF($C6&lt;&gt;"",IF($ME$5&lt;&gt;"No heading entered",IF($HX6&lt;&gt;"",$HX6,-15),-15),-45)</f>
        <v>-15</v>
      </c>
      <c r="MF6" s="584" t="str">
        <f>IF($IF6&lt;&gt;"",$IF6,"No entry")</f>
        <v>Yes: Retrospectively from various source records (see below)</v>
      </c>
      <c r="MG6" s="584" t="str">
        <f>IF($IG6&lt;&gt;"",$IG6,"No entry")</f>
        <v>No entry</v>
      </c>
      <c r="MH6" s="677" t="str">
        <f>IF($I6&lt;&gt;"",$I6,"No Protocol projection entered")</f>
        <v>AP - Antero-Posterior</v>
      </c>
      <c r="MI6" s="584" t="str">
        <f>IF($J6&lt;&gt;"",$J6,"No entry")</f>
        <v>Detector 1</v>
      </c>
      <c r="MJ6" s="584" t="str">
        <f>IF($K6&lt;&gt;"",$K6,"No entry")</f>
        <v>Yes: Used for most exposures</v>
      </c>
      <c r="MK6" s="584">
        <f>IF($L6&lt;&gt;"",$L6,-15)</f>
        <v>100</v>
      </c>
      <c r="ML6" s="584">
        <f>IF($M6&lt;&gt;"",$M6,-15)</f>
        <v>5</v>
      </c>
      <c r="MM6" s="584" t="str">
        <f>IF($N6&lt;&gt;"",$N6,"No entry")</f>
        <v>Yes: Used for most exposures</v>
      </c>
      <c r="MN6" s="584">
        <f>IF($O6&lt;&gt;"",$O6,"No entry")</f>
        <v>75</v>
      </c>
      <c r="MO6" s="584">
        <f>IF($P6&lt;&gt;"",$P6,"No entry")</f>
        <v>60</v>
      </c>
      <c r="MP6" s="584" t="str">
        <f>IF($Q6&lt;&gt;"",$Q6,"No entry")</f>
        <v>Erect: Standing</v>
      </c>
      <c r="MQ6" s="584" t="str">
        <f>IF($R6&lt;&gt;"",$R6,"No entry")</f>
        <v>Yes, for most exposures</v>
      </c>
      <c r="MR6" s="584" t="str">
        <f>IF($S6&lt;&gt;"",$S6,"No entry")</f>
        <v>No entry</v>
      </c>
      <c r="MS6" s="584" t="str">
        <f>IF($T6&lt;&gt;"",$T6,"No entry")</f>
        <v>No entry</v>
      </c>
      <c r="MT6" s="584" t="str">
        <f>IF($U6&lt;&gt;"",$U6,"No entry")</f>
        <v>No entry</v>
      </c>
      <c r="MU6" s="584" t="str">
        <f>IF($V6&lt;&gt;"",$V6,"No entry")</f>
        <v>No entry</v>
      </c>
      <c r="MV6" s="584">
        <f>IF($W6&lt;&gt;"",$W6,-15)</f>
        <v>-15</v>
      </c>
      <c r="MW6" s="584">
        <f>IF($X6&lt;&gt;"",$X6,-15)</f>
        <v>-15</v>
      </c>
      <c r="MX6" s="584" t="str">
        <f>IF($Y6&lt;&gt;"",$Y6,"No entry")</f>
        <v>No entry</v>
      </c>
      <c r="MY6" s="584">
        <f>IF($Z6&lt;&gt;"",$Z6,-15)</f>
        <v>-15</v>
      </c>
      <c r="MZ6" s="584">
        <f>IF($AA6&lt;&gt;"",$AA6,-15)</f>
        <v>-15</v>
      </c>
      <c r="NA6" s="584" t="str">
        <f>IF($AB6&lt;&gt;"",$AB6,"No entry")</f>
        <v>No entry</v>
      </c>
      <c r="NB6" s="584" t="str">
        <f>IF($AC6&lt;&gt;"",$AC6,"No entry")</f>
        <v>No entry</v>
      </c>
      <c r="NC6" s="584" t="str">
        <f>IF($AD6&lt;&gt;"",$AD6,"No entry")</f>
        <v>No entry</v>
      </c>
      <c r="ND6" s="584" t="str">
        <f>IF($AE6&lt;&gt;"",$AE6,"No entry")</f>
        <v>No entry</v>
      </c>
      <c r="NE6" s="584" t="str">
        <f>IF($AF6&lt;&gt;"",$AF6,"No entry")</f>
        <v>No entry</v>
      </c>
      <c r="NF6" s="584" t="str">
        <f>IF($AG6&lt;&gt;"",$AG6,"No entry")</f>
        <v>No entry</v>
      </c>
      <c r="NG6" s="584">
        <f>IF($AH6&lt;&gt;"",$AH6,-15)</f>
        <v>-15</v>
      </c>
      <c r="NH6" s="584">
        <f>IF($AI6&lt;&gt;"",$AI6,-15)</f>
        <v>-15</v>
      </c>
      <c r="NI6" s="584" t="str">
        <f>IF($AJ6&lt;&gt;"",$AJ6,"No entry")</f>
        <v>No entry</v>
      </c>
      <c r="NJ6" s="584">
        <f>IF($AK6&lt;&gt;"",$AK6,-15)</f>
        <v>-15</v>
      </c>
      <c r="NK6" s="584">
        <f>IF($AL6&lt;&gt;"",$AL6,-15)</f>
        <v>-15</v>
      </c>
      <c r="NL6" s="584" t="str">
        <f>IF($AM6&lt;&gt;"",$AM6,"No entry")</f>
        <v>No entry</v>
      </c>
      <c r="NM6" s="584" t="str">
        <f>IF($AN6&lt;&gt;"",$AN6,"No entry")</f>
        <v>No entry</v>
      </c>
      <c r="NN6" s="584" t="str">
        <f>IF($AO6&lt;&gt;"",$AO6,"No entry")</f>
        <v>No entry</v>
      </c>
      <c r="NO6" s="584" t="str">
        <f>IF($AP6&lt;&gt;"",$AP6,"No entry")</f>
        <v>No entry</v>
      </c>
      <c r="NP6" s="584" t="str">
        <f>IF($AQ6&lt;&gt;"",$AQ6,"No entry")</f>
        <v>No entry</v>
      </c>
      <c r="NQ6" s="584" t="str">
        <f>IF($AR6&lt;&gt;"",$AR6,"No entry")</f>
        <v>No entry</v>
      </c>
      <c r="NR6" s="584">
        <f>IF($AS6&lt;&gt;"",$AS6,-15)</f>
        <v>-15</v>
      </c>
      <c r="NS6" s="584">
        <f>IF($AT6&lt;&gt;"",$AT6,-15)</f>
        <v>-15</v>
      </c>
      <c r="NT6" s="584" t="str">
        <f>IF($AU6&lt;&gt;"",$AU6,"No entry")</f>
        <v>No entry</v>
      </c>
      <c r="NU6" s="584">
        <f>IF($AV6&lt;&gt;"",$AV6,-15)</f>
        <v>-15</v>
      </c>
      <c r="NV6" s="584">
        <f>IF($AW6&lt;&gt;"",$AW6,-15)</f>
        <v>-15</v>
      </c>
      <c r="NW6" s="584" t="str">
        <f>IF($AX6&lt;&gt;"",$AX6,"No entry")</f>
        <v>No entry</v>
      </c>
      <c r="NX6" s="584" t="str">
        <f>IF($AY6&lt;&gt;"",$AY6,"No entry")</f>
        <v>No entry</v>
      </c>
      <c r="NY6" s="584" t="str">
        <f>IF($AZ6&lt;&gt;"",$AZ6,"No entry")</f>
        <v>No entry</v>
      </c>
      <c r="NZ6" s="584" t="str">
        <f>IF($BA6&lt;&gt;"",$BA6,"No entry")</f>
        <v>No entry</v>
      </c>
      <c r="OA6" s="584" t="str">
        <f>IF($BB6&lt;&gt;"",$BB6,"No entry")</f>
        <v>No entry</v>
      </c>
      <c r="OB6" s="584" t="str">
        <f>IF($BC6&lt;&gt;"",$BC6,"No entry")</f>
        <v>No entry</v>
      </c>
      <c r="OC6" s="584">
        <f>IF($BD6&lt;&gt;"",$BD6,-15)</f>
        <v>-15</v>
      </c>
      <c r="OD6" s="584">
        <f>IF($BE6&lt;&gt;"",$BE6,-15)</f>
        <v>-15</v>
      </c>
      <c r="OE6" s="584" t="str">
        <f>IF($BF6&lt;&gt;"",$BF6,"No entry")</f>
        <v>No entry</v>
      </c>
      <c r="OF6" s="584">
        <f>IF($BG6&lt;&gt;"",$BG6,-15)</f>
        <v>-15</v>
      </c>
      <c r="OG6" s="584">
        <f>IF($BH6&lt;&gt;"",$BH6,-15)</f>
        <v>-15</v>
      </c>
      <c r="OH6" s="584" t="str">
        <f>IF($BI6&lt;&gt;"",$BI6,"No entry")</f>
        <v>No entry</v>
      </c>
      <c r="OI6" s="584" t="str">
        <f>IF($BJ6&lt;&gt;"",$BJ6,"No entry")</f>
        <v>No entry</v>
      </c>
      <c r="OJ6" s="584" t="str">
        <f>IF($BK6&lt;&gt;"",$BK6,"No entry")</f>
        <v>No entry</v>
      </c>
      <c r="OK6" s="584" t="str">
        <f>IF($BL6&lt;&gt;"",$BL6,"No entry")</f>
        <v>No entry</v>
      </c>
      <c r="OL6" s="584" t="str">
        <f>IF($BM6&lt;&gt;"",$BM6,"No entry")</f>
        <v>No entry</v>
      </c>
      <c r="OM6" s="584" t="str">
        <f>IF($BN6&lt;&gt;"",$BN6,"No entry")</f>
        <v>No entry</v>
      </c>
      <c r="ON6" s="584">
        <f>IF($BO6&lt;&gt;"",$BO6,-15)</f>
        <v>-15</v>
      </c>
      <c r="OO6" s="584">
        <f>IF($BP6&lt;&gt;"",$BP6,-15)</f>
        <v>-15</v>
      </c>
      <c r="OP6" s="584" t="str">
        <f>IF($BQ6&lt;&gt;"",$BQ6,"No entry")</f>
        <v>No entry</v>
      </c>
      <c r="OQ6" s="584">
        <f>IF($BR6&lt;&gt;"",$BR6,-15)</f>
        <v>-15</v>
      </c>
      <c r="OR6" s="584">
        <f>IF($BS6&lt;&gt;"",$BS6,-15)</f>
        <v>-15</v>
      </c>
      <c r="OS6" s="584" t="str">
        <f>IF($BT6&lt;&gt;"",$BT6,"No entry")</f>
        <v>No entry</v>
      </c>
      <c r="OT6" s="584" t="str">
        <f>IF($BU6&lt;&gt;"",$BU6,"No entry")</f>
        <v>No entry</v>
      </c>
      <c r="OU6" s="584" t="str">
        <f>IF($BV6&lt;&gt;"",$BV6,"No entry")</f>
        <v>No entry</v>
      </c>
      <c r="OV6" s="677" t="str">
        <f>IF($I6&lt;&gt;"",$I6,"No Protocol projection entered")</f>
        <v>AP - Antero-Posterior</v>
      </c>
      <c r="OW6" s="584" t="str">
        <f>IF($J6&lt;&gt;"",$J6,"No entry")</f>
        <v>Detector 1</v>
      </c>
      <c r="OX6" s="584" t="str">
        <f>IF($K6&lt;&gt;"",$K6,"No entry")</f>
        <v>Yes: Used for most exposures</v>
      </c>
      <c r="OY6" s="584">
        <f>IF($L6&lt;&gt;"",$L6,-15)</f>
        <v>100</v>
      </c>
      <c r="OZ6" s="584">
        <f>IF($M6&lt;&gt;"",$M6,-15)</f>
        <v>5</v>
      </c>
      <c r="PA6" s="584" t="str">
        <f>IF($N6&lt;&gt;"",$N6,"No entry")</f>
        <v>Yes: Used for most exposures</v>
      </c>
      <c r="PB6" s="584">
        <f>IF($O6&lt;&gt;"",$O6,"No entry")</f>
        <v>75</v>
      </c>
      <c r="PC6" s="584">
        <f>IF($P6&lt;&gt;"",$P6,"No entry")</f>
        <v>60</v>
      </c>
      <c r="PD6" s="584" t="str">
        <f>IF($Q6&lt;&gt;"",$Q6,"No entry")</f>
        <v>Erect: Standing</v>
      </c>
      <c r="PE6" s="584" t="str">
        <f>IF($R6&lt;&gt;"",$R6,"No entry")</f>
        <v>Yes, for most exposures</v>
      </c>
      <c r="PF6" s="584" t="str">
        <f>IF($S6&lt;&gt;"",$S6,"No entry")</f>
        <v>No entry</v>
      </c>
      <c r="PG6" s="584" t="str">
        <f>IF($T6&lt;&gt;"",$T6,"No entry")</f>
        <v>No entry</v>
      </c>
      <c r="PH6" s="584" t="str">
        <f>IF($U6&lt;&gt;"",$U6,"No entry")</f>
        <v>No entry</v>
      </c>
      <c r="PI6" s="584" t="str">
        <f>IF($V6&lt;&gt;"",$V6,"No entry")</f>
        <v>No entry</v>
      </c>
      <c r="PJ6" s="584">
        <f>IF($W6&lt;&gt;"",$W6,-15)</f>
        <v>-15</v>
      </c>
      <c r="PK6" s="584">
        <f>IF($X6&lt;&gt;"",$X6,-15)</f>
        <v>-15</v>
      </c>
      <c r="PL6" s="584" t="str">
        <f>IF($Y6&lt;&gt;"",$Y6,"No entry")</f>
        <v>No entry</v>
      </c>
      <c r="PM6" s="584">
        <f>IF($Z6&lt;&gt;"",$Z6,-15)</f>
        <v>-15</v>
      </c>
      <c r="PN6" s="584">
        <f>IF($AA6&lt;&gt;"",$AA6,-15)</f>
        <v>-15</v>
      </c>
      <c r="PO6" s="584" t="str">
        <f>IF($AB6&lt;&gt;"",$AB6,"No entry")</f>
        <v>No entry</v>
      </c>
      <c r="PP6" s="584" t="str">
        <f>IF($AC6&lt;&gt;"",$AC6,"No entry")</f>
        <v>No entry</v>
      </c>
      <c r="PQ6" s="584" t="str">
        <f>IF($AD6&lt;&gt;"",$AD6,"No entry")</f>
        <v>No entry</v>
      </c>
      <c r="PR6" s="584" t="str">
        <f>IF($AE6&lt;&gt;"",$AE6,"No entry")</f>
        <v>No entry</v>
      </c>
      <c r="PS6" s="584" t="str">
        <f>IF($AF6&lt;&gt;"",$AF6,"No entry")</f>
        <v>No entry</v>
      </c>
      <c r="PT6" s="584" t="str">
        <f>IF($AG6&lt;&gt;"",$AG6,"No entry")</f>
        <v>No entry</v>
      </c>
      <c r="PU6" s="584">
        <f>IF($AH6&lt;&gt;"",$AH6,-15)</f>
        <v>-15</v>
      </c>
      <c r="PV6" s="584">
        <f>IF($AI6&lt;&gt;"",$AI6,-15)</f>
        <v>-15</v>
      </c>
      <c r="PW6" s="584" t="str">
        <f>IF($AJ6&lt;&gt;"",$AJ6,"No entry")</f>
        <v>No entry</v>
      </c>
      <c r="PX6" s="584">
        <f>IF($AK6&lt;&gt;"",$AK6,-15)</f>
        <v>-15</v>
      </c>
      <c r="PY6" s="584">
        <f>IF($AL6&lt;&gt;"",$AL6,-15)</f>
        <v>-15</v>
      </c>
      <c r="PZ6" s="584" t="str">
        <f>IF($AM6&lt;&gt;"",$AM6,"No entry")</f>
        <v>No entry</v>
      </c>
      <c r="QA6" s="584" t="str">
        <f>IF($AN6&lt;&gt;"",$AN6,"No entry")</f>
        <v>No entry</v>
      </c>
      <c r="QB6" s="584" t="str">
        <f>IF($AO6&lt;&gt;"",$AO6,"No entry")</f>
        <v>No entry</v>
      </c>
      <c r="QC6" s="584" t="str">
        <f>IF($AP6&lt;&gt;"",$AP6,"No entry")</f>
        <v>No entry</v>
      </c>
      <c r="QD6" s="584" t="str">
        <f>IF($AQ6&lt;&gt;"",$AQ6,"No entry")</f>
        <v>No entry</v>
      </c>
      <c r="QE6" s="584" t="str">
        <f>IF($AR6&lt;&gt;"",$AR6,"No entry")</f>
        <v>No entry</v>
      </c>
      <c r="QF6" s="584">
        <f>IF($AS6&lt;&gt;"",$AS6,-15)</f>
        <v>-15</v>
      </c>
      <c r="QG6" s="584">
        <f>IF($AT6&lt;&gt;"",$AT6,-15)</f>
        <v>-15</v>
      </c>
      <c r="QH6" s="584" t="str">
        <f>IF($AU6&lt;&gt;"",$AU6,"No entry")</f>
        <v>No entry</v>
      </c>
      <c r="QI6" s="584">
        <f>IF($AV6&lt;&gt;"",$AV6,-15)</f>
        <v>-15</v>
      </c>
      <c r="QJ6" s="584">
        <f>IF($AW6&lt;&gt;"",$AW6,-15)</f>
        <v>-15</v>
      </c>
      <c r="QK6" s="584" t="str">
        <f>IF($AX6&lt;&gt;"",$AX6,"No entry")</f>
        <v>No entry</v>
      </c>
      <c r="QL6" s="584" t="str">
        <f>IF($AY6&lt;&gt;"",$AY6,"No entry")</f>
        <v>No entry</v>
      </c>
      <c r="QM6" s="584" t="str">
        <f>IF($AZ6&lt;&gt;"",$AZ6,"No entry")</f>
        <v>No entry</v>
      </c>
      <c r="QN6" s="584" t="str">
        <f>IF($BA6&lt;&gt;"",$BA6,"No entry")</f>
        <v>No entry</v>
      </c>
      <c r="QO6" s="584" t="str">
        <f>IF($BB6&lt;&gt;"",$BB6,"No entry")</f>
        <v>No entry</v>
      </c>
      <c r="QP6" s="584" t="str">
        <f>IF($BC6&lt;&gt;"",$BC6,"No entry")</f>
        <v>No entry</v>
      </c>
      <c r="QQ6" s="584">
        <f>IF($BD6&lt;&gt;"",$BD6,-15)</f>
        <v>-15</v>
      </c>
      <c r="QR6" s="584">
        <f>IF($BE6&lt;&gt;"",$BE6,-15)</f>
        <v>-15</v>
      </c>
      <c r="QS6" s="584" t="str">
        <f>IF($BF6&lt;&gt;"",$BF6,"No entry")</f>
        <v>No entry</v>
      </c>
      <c r="QT6" s="584">
        <f>IF($BG6&lt;&gt;"",$BG6,-15)</f>
        <v>-15</v>
      </c>
      <c r="QU6" s="584">
        <f>IF($BH6&lt;&gt;"",$BH6,-15)</f>
        <v>-15</v>
      </c>
      <c r="QV6" s="584" t="str">
        <f>IF($BI6&lt;&gt;"",$BI6,"No entry")</f>
        <v>No entry</v>
      </c>
      <c r="QW6" s="584" t="str">
        <f>IF($BJ6&lt;&gt;"",$BJ6,"No entry")</f>
        <v>No entry</v>
      </c>
      <c r="QX6" s="584" t="str">
        <f>IF($BK6&lt;&gt;"",$BK6,"No entry")</f>
        <v>No entry</v>
      </c>
      <c r="QY6" s="584" t="str">
        <f>IF($BL6&lt;&gt;"",$BL6,"No entry")</f>
        <v>No entry</v>
      </c>
      <c r="QZ6" s="584" t="str">
        <f>IF($BM6&lt;&gt;"",$BM6,"No entry")</f>
        <v>No entry</v>
      </c>
      <c r="RA6" s="584" t="str">
        <f>IF($BN6&lt;&gt;"",$BN6,"No entry")</f>
        <v>No entry</v>
      </c>
      <c r="RB6" s="584">
        <f>IF($BO6&lt;&gt;"",$BO6,-15)</f>
        <v>-15</v>
      </c>
      <c r="RC6" s="584">
        <f>IF($BP6&lt;&gt;"",$BP6,-15)</f>
        <v>-15</v>
      </c>
      <c r="RD6" s="584" t="str">
        <f>IF($BQ6&lt;&gt;"",$BQ6,"No entry")</f>
        <v>No entry</v>
      </c>
      <c r="RE6" s="584">
        <f>IF($BR6&lt;&gt;"",$BR6,-15)</f>
        <v>-15</v>
      </c>
      <c r="RF6" s="584">
        <f>IF($BS6&lt;&gt;"",$BS6,-15)</f>
        <v>-15</v>
      </c>
      <c r="RG6" s="584" t="str">
        <f>IF($BT6&lt;&gt;"",$BT6,"No entry")</f>
        <v>No entry</v>
      </c>
      <c r="RH6" s="584" t="str">
        <f>IF($BU6&lt;&gt;"",$BU6,"No entry")</f>
        <v>No entry</v>
      </c>
      <c r="RI6" s="584" t="str">
        <f>IF($BV6&lt;&gt;"",$BV6,"No entry")</f>
        <v>No entry</v>
      </c>
      <c r="RJ6" s="677" t="str">
        <f>IF($I6&lt;&gt;"",$I6,"No Protocol projection entered")</f>
        <v>AP - Antero-Posterior</v>
      </c>
      <c r="RK6" s="584" t="str">
        <f>IF($J6&lt;&gt;"",$J6,"No entry")</f>
        <v>Detector 1</v>
      </c>
      <c r="RL6" s="584" t="str">
        <f>IF($K6&lt;&gt;"",$K6,"No entry")</f>
        <v>Yes: Used for most exposures</v>
      </c>
      <c r="RM6" s="584">
        <f>IF($L6&lt;&gt;"",$L6,-15)</f>
        <v>100</v>
      </c>
      <c r="RN6" s="584">
        <f>IF($M6&lt;&gt;"",$M6,-15)</f>
        <v>5</v>
      </c>
      <c r="RO6" s="584" t="str">
        <f>IF($N6&lt;&gt;"",$N6,"No entry")</f>
        <v>Yes: Used for most exposures</v>
      </c>
      <c r="RP6" s="584">
        <f>IF($O6&lt;&gt;"",$O6,"No entry")</f>
        <v>75</v>
      </c>
      <c r="RQ6" s="584">
        <f>IF($P6&lt;&gt;"",$P6,"No entry")</f>
        <v>60</v>
      </c>
      <c r="RR6" s="584" t="str">
        <f>IF($Q6&lt;&gt;"",$Q6,"No entry")</f>
        <v>Erect: Standing</v>
      </c>
      <c r="RS6" s="584" t="str">
        <f>IF($R6&lt;&gt;"",$R6,"No entry")</f>
        <v>Yes, for most exposures</v>
      </c>
      <c r="RT6" s="584" t="str">
        <f>IF($S6&lt;&gt;"",$S6,"No entry")</f>
        <v>No entry</v>
      </c>
      <c r="RU6" s="584" t="str">
        <f>IF($T6&lt;&gt;"",$T6,"No entry")</f>
        <v>No entry</v>
      </c>
      <c r="RV6" s="584" t="str">
        <f>IF($U6&lt;&gt;"",$U6,"No entry")</f>
        <v>No entry</v>
      </c>
      <c r="RW6" s="584" t="str">
        <f>IF($V6&lt;&gt;"",$V6,"No entry")</f>
        <v>No entry</v>
      </c>
      <c r="RX6" s="584">
        <f>IF($W6&lt;&gt;"",$W6,-15)</f>
        <v>-15</v>
      </c>
      <c r="RY6" s="584">
        <f>IF($X6&lt;&gt;"",$X6,-15)</f>
        <v>-15</v>
      </c>
      <c r="RZ6" s="584" t="str">
        <f>IF($Y6&lt;&gt;"",$Y6,"No entry")</f>
        <v>No entry</v>
      </c>
      <c r="SA6" s="584">
        <f>IF($Z6&lt;&gt;"",$Z6,-15)</f>
        <v>-15</v>
      </c>
      <c r="SB6" s="584">
        <f>IF($AA6&lt;&gt;"",$AA6,-15)</f>
        <v>-15</v>
      </c>
      <c r="SC6" s="584" t="str">
        <f>IF($AB6&lt;&gt;"",$AB6,"No entry")</f>
        <v>No entry</v>
      </c>
      <c r="SD6" s="584" t="str">
        <f>IF($AC6&lt;&gt;"",$AC6,"No entry")</f>
        <v>No entry</v>
      </c>
      <c r="SE6" s="599" t="str">
        <f>IF($AD6&lt;&gt;"",$AD6,"No entry")</f>
        <v>No entry</v>
      </c>
      <c r="SF6" s="1372"/>
      <c r="SG6" s="1372"/>
      <c r="SH6" s="1372"/>
      <c r="SI6" s="1372"/>
      <c r="SJ6" s="1372"/>
      <c r="SK6" s="1372"/>
      <c r="SL6" s="1372"/>
      <c r="SM6" s="1372"/>
      <c r="SN6" s="1372"/>
      <c r="SO6" s="1372"/>
      <c r="SP6" s="1372"/>
      <c r="SQ6" s="1372"/>
      <c r="SR6" s="1372"/>
      <c r="SS6" s="1372"/>
      <c r="ST6" s="1372"/>
      <c r="SU6" s="1372"/>
      <c r="SV6" s="1372"/>
      <c r="SW6" s="1372"/>
      <c r="SX6" s="1372"/>
      <c r="SY6" s="1372"/>
      <c r="SZ6" s="1372"/>
      <c r="TA6" s="1372"/>
      <c r="TB6" s="1372"/>
      <c r="TC6" s="1372"/>
      <c r="TD6" s="1372"/>
      <c r="TE6" s="1372"/>
      <c r="TF6" s="1372"/>
      <c r="TG6" s="1372"/>
      <c r="TH6" s="1372"/>
      <c r="TI6" s="1372"/>
      <c r="TJ6" s="1372"/>
      <c r="TK6" s="1372"/>
      <c r="TL6" s="1372"/>
      <c r="TM6" s="1372"/>
      <c r="TN6" s="1372"/>
      <c r="TO6" s="1372"/>
      <c r="TP6" s="1372"/>
      <c r="TQ6" s="1372"/>
      <c r="TR6" s="1372"/>
      <c r="TS6" s="1372"/>
      <c r="TT6" s="1372"/>
      <c r="TU6" s="1372"/>
      <c r="TV6" s="1372"/>
      <c r="TW6" s="1372"/>
      <c r="TX6" s="1372"/>
      <c r="TY6" s="1372"/>
      <c r="TZ6" s="1372"/>
      <c r="UA6" s="1372"/>
      <c r="UB6" s="1372"/>
      <c r="UC6" s="1372"/>
      <c r="UD6" s="1372"/>
      <c r="UE6" s="1372"/>
      <c r="UF6" s="1372"/>
      <c r="UG6" s="1372"/>
      <c r="UH6" s="1372"/>
      <c r="UI6" s="1372"/>
      <c r="UJ6" s="1372"/>
      <c r="UK6" s="1372"/>
      <c r="UL6" s="1372"/>
      <c r="UM6" s="1372"/>
      <c r="UN6" s="1372"/>
      <c r="UO6" s="1372"/>
      <c r="UP6" s="1372"/>
      <c r="UQ6" s="1372"/>
      <c r="UR6" s="1372"/>
      <c r="US6" s="1372"/>
    </row>
    <row r="7" spans="1:565" ht="38.25" customHeight="1" thickBot="1" x14ac:dyDescent="0.3">
      <c r="A7" s="1632"/>
      <c r="B7" s="1151" t="s">
        <v>748</v>
      </c>
      <c r="C7" s="528" t="s">
        <v>755</v>
      </c>
      <c r="D7" s="938" t="str">
        <f>VLOOKUP($C7,'Info Exam and Projection List'!$M$4:$P$34,2)</f>
        <v>Only examinations performed on table, please exclude those on trolleys and mobile exposures. If possible, list projections used in exam in the projection name columns.</v>
      </c>
      <c r="E7" s="940"/>
      <c r="F7" s="934" t="s">
        <v>1251</v>
      </c>
      <c r="G7" s="944" t="s">
        <v>812</v>
      </c>
      <c r="H7" s="1244">
        <v>2</v>
      </c>
      <c r="I7" s="948" t="s">
        <v>1218</v>
      </c>
      <c r="J7" s="951" t="s">
        <v>231</v>
      </c>
      <c r="K7" s="952" t="s">
        <v>458</v>
      </c>
      <c r="L7" s="787">
        <v>100</v>
      </c>
      <c r="M7" s="787">
        <v>5</v>
      </c>
      <c r="N7" s="795" t="s">
        <v>458</v>
      </c>
      <c r="O7" s="787">
        <v>75</v>
      </c>
      <c r="P7" s="787">
        <v>50</v>
      </c>
      <c r="Q7" s="462" t="s">
        <v>797</v>
      </c>
      <c r="R7" s="462" t="s">
        <v>1</v>
      </c>
      <c r="S7" s="960"/>
      <c r="T7" s="949" t="s">
        <v>629</v>
      </c>
      <c r="U7" s="951" t="s">
        <v>231</v>
      </c>
      <c r="V7" s="952" t="s">
        <v>458</v>
      </c>
      <c r="W7" s="787">
        <v>100</v>
      </c>
      <c r="X7" s="787">
        <v>5</v>
      </c>
      <c r="Y7" s="952" t="s">
        <v>458</v>
      </c>
      <c r="Z7" s="787">
        <v>80</v>
      </c>
      <c r="AA7" s="787">
        <v>90</v>
      </c>
      <c r="AB7" s="810" t="s">
        <v>797</v>
      </c>
      <c r="AC7" s="810" t="s">
        <v>1</v>
      </c>
      <c r="AD7" s="960"/>
      <c r="AE7" s="948"/>
      <c r="AF7" s="951"/>
      <c r="AG7" s="952"/>
      <c r="AH7" s="787"/>
      <c r="AI7" s="787"/>
      <c r="AJ7" s="952"/>
      <c r="AK7" s="787"/>
      <c r="AL7" s="787"/>
      <c r="AM7" s="810"/>
      <c r="AN7" s="810"/>
      <c r="AO7" s="960"/>
      <c r="AP7" s="949"/>
      <c r="AQ7" s="951"/>
      <c r="AR7" s="952"/>
      <c r="AS7" s="787"/>
      <c r="AT7" s="787"/>
      <c r="AU7" s="952"/>
      <c r="AV7" s="787"/>
      <c r="AW7" s="787"/>
      <c r="AX7" s="810"/>
      <c r="AY7" s="810"/>
      <c r="AZ7" s="960"/>
      <c r="BA7" s="975"/>
      <c r="BB7" s="951"/>
      <c r="BC7" s="964"/>
      <c r="BD7" s="787"/>
      <c r="BE7" s="787"/>
      <c r="BF7" s="952"/>
      <c r="BG7" s="787"/>
      <c r="BH7" s="787"/>
      <c r="BI7" s="810"/>
      <c r="BJ7" s="810"/>
      <c r="BK7" s="960"/>
      <c r="BL7" s="948"/>
      <c r="BM7" s="951"/>
      <c r="BN7" s="952"/>
      <c r="BO7" s="787"/>
      <c r="BP7" s="787"/>
      <c r="BQ7" s="952"/>
      <c r="BR7" s="787"/>
      <c r="BS7" s="787"/>
      <c r="BT7" s="810"/>
      <c r="BU7" s="810"/>
      <c r="BV7" s="960"/>
      <c r="BW7" s="948"/>
      <c r="BX7" s="951"/>
      <c r="BY7" s="952"/>
      <c r="BZ7" s="787"/>
      <c r="CA7" s="787"/>
      <c r="CB7" s="952"/>
      <c r="CC7" s="787"/>
      <c r="CD7" s="787"/>
      <c r="CE7" s="810"/>
      <c r="CF7" s="810"/>
      <c r="CG7" s="960"/>
      <c r="CH7" s="948"/>
      <c r="CI7" s="951"/>
      <c r="CJ7" s="952"/>
      <c r="CK7" s="787"/>
      <c r="CL7" s="787"/>
      <c r="CM7" s="952"/>
      <c r="CN7" s="787"/>
      <c r="CO7" s="787"/>
      <c r="CP7" s="810"/>
      <c r="CQ7" s="810"/>
      <c r="CR7" s="960"/>
      <c r="CS7" s="948"/>
      <c r="CT7" s="951"/>
      <c r="CU7" s="952"/>
      <c r="CV7" s="787"/>
      <c r="CW7" s="787"/>
      <c r="CX7" s="952"/>
      <c r="CY7" s="787"/>
      <c r="CZ7" s="787"/>
      <c r="DA7" s="810"/>
      <c r="DB7" s="810"/>
      <c r="DC7" s="960"/>
      <c r="DD7" s="948"/>
      <c r="DE7" s="951"/>
      <c r="DF7" s="952"/>
      <c r="DG7" s="787"/>
      <c r="DH7" s="787"/>
      <c r="DI7" s="952"/>
      <c r="DJ7" s="787"/>
      <c r="DK7" s="787"/>
      <c r="DL7" s="810"/>
      <c r="DM7" s="810"/>
      <c r="DN7" s="960"/>
      <c r="DO7" s="948"/>
      <c r="DP7" s="951"/>
      <c r="DQ7" s="952"/>
      <c r="DR7" s="787"/>
      <c r="DS7" s="787"/>
      <c r="DT7" s="952"/>
      <c r="DU7" s="787"/>
      <c r="DV7" s="787"/>
      <c r="DW7" s="810"/>
      <c r="DX7" s="810"/>
      <c r="DY7" s="960"/>
      <c r="DZ7" s="948"/>
      <c r="EA7" s="951"/>
      <c r="EB7" s="952"/>
      <c r="EC7" s="787"/>
      <c r="ED7" s="787"/>
      <c r="EE7" s="952"/>
      <c r="EF7" s="787"/>
      <c r="EG7" s="787"/>
      <c r="EH7" s="810"/>
      <c r="EI7" s="810"/>
      <c r="EJ7" s="960"/>
      <c r="EK7" s="948"/>
      <c r="EL7" s="951"/>
      <c r="EM7" s="952"/>
      <c r="EN7" s="787"/>
      <c r="EO7" s="787"/>
      <c r="EP7" s="952"/>
      <c r="EQ7" s="787"/>
      <c r="ER7" s="787"/>
      <c r="ES7" s="810"/>
      <c r="ET7" s="810"/>
      <c r="EU7" s="960"/>
      <c r="EV7" s="948"/>
      <c r="EW7" s="951"/>
      <c r="EX7" s="952"/>
      <c r="EY7" s="787"/>
      <c r="EZ7" s="787"/>
      <c r="FA7" s="952"/>
      <c r="FB7" s="787"/>
      <c r="FC7" s="787"/>
      <c r="FD7" s="810"/>
      <c r="FE7" s="810"/>
      <c r="FF7" s="960"/>
      <c r="FG7" s="948"/>
      <c r="FH7" s="951"/>
      <c r="FI7" s="952"/>
      <c r="FJ7" s="787"/>
      <c r="FK7" s="787"/>
      <c r="FL7" s="952"/>
      <c r="FM7" s="787"/>
      <c r="FN7" s="787"/>
      <c r="FO7" s="810"/>
      <c r="FP7" s="810"/>
      <c r="FQ7" s="960"/>
      <c r="FR7" s="948"/>
      <c r="FS7" s="951"/>
      <c r="FT7" s="952"/>
      <c r="FU7" s="787"/>
      <c r="FV7" s="787"/>
      <c r="FW7" s="952"/>
      <c r="FX7" s="787"/>
      <c r="FY7" s="787"/>
      <c r="FZ7" s="810"/>
      <c r="GA7" s="810"/>
      <c r="GB7" s="960"/>
      <c r="GC7" s="948"/>
      <c r="GD7" s="951"/>
      <c r="GE7" s="952"/>
      <c r="GF7" s="787"/>
      <c r="GG7" s="787"/>
      <c r="GH7" s="952"/>
      <c r="GI7" s="787"/>
      <c r="GJ7" s="787"/>
      <c r="GK7" s="810"/>
      <c r="GL7" s="810"/>
      <c r="GM7" s="960"/>
      <c r="GN7" s="948"/>
      <c r="GO7" s="951"/>
      <c r="GP7" s="952"/>
      <c r="GQ7" s="787"/>
      <c r="GR7" s="787"/>
      <c r="GS7" s="952"/>
      <c r="GT7" s="787"/>
      <c r="GU7" s="787"/>
      <c r="GV7" s="810"/>
      <c r="GW7" s="810"/>
      <c r="GX7" s="960"/>
      <c r="GY7" s="948"/>
      <c r="GZ7" s="951"/>
      <c r="HA7" s="952"/>
      <c r="HB7" s="787"/>
      <c r="HC7" s="787"/>
      <c r="HD7" s="952"/>
      <c r="HE7" s="787"/>
      <c r="HF7" s="787"/>
      <c r="HG7" s="810"/>
      <c r="HH7" s="810"/>
      <c r="HI7" s="960"/>
      <c r="HJ7" s="948"/>
      <c r="HK7" s="951"/>
      <c r="HL7" s="952"/>
      <c r="HM7" s="787"/>
      <c r="HN7" s="787"/>
      <c r="HO7" s="952"/>
      <c r="HP7" s="787"/>
      <c r="HQ7" s="787"/>
      <c r="HR7" s="810"/>
      <c r="HS7" s="810"/>
      <c r="HT7" s="960"/>
      <c r="HU7" s="438"/>
      <c r="HV7" s="438"/>
      <c r="HW7" s="438"/>
      <c r="HX7" s="438"/>
      <c r="HY7" s="443" t="s">
        <v>341</v>
      </c>
      <c r="HZ7" s="1247" t="s">
        <v>1</v>
      </c>
      <c r="IA7" s="981"/>
      <c r="IB7" s="443" t="s">
        <v>342</v>
      </c>
      <c r="IC7" s="1250" t="s">
        <v>1</v>
      </c>
      <c r="ID7" s="981"/>
      <c r="IE7" s="981"/>
      <c r="IF7" s="982" t="s">
        <v>397</v>
      </c>
      <c r="IG7" s="983"/>
      <c r="IO7" s="171"/>
      <c r="IP7" s="171"/>
      <c r="IQ7" s="306"/>
      <c r="IR7" s="735" t="s">
        <v>459</v>
      </c>
      <c r="IS7" s="307"/>
      <c r="IT7" s="307"/>
      <c r="IU7" s="307"/>
      <c r="IV7" s="307"/>
      <c r="IW7" s="308"/>
      <c r="IX7" s="171"/>
      <c r="JC7" s="88"/>
      <c r="JD7" s="88"/>
      <c r="JE7" s="88"/>
      <c r="JF7" s="283"/>
      <c r="JG7" s="156"/>
      <c r="JH7" s="255"/>
      <c r="JJ7" s="156"/>
      <c r="JL7" s="90"/>
      <c r="JM7" s="90"/>
      <c r="JN7" s="90"/>
      <c r="JO7" s="90"/>
      <c r="JP7" s="90"/>
      <c r="JQ7" s="90"/>
      <c r="JR7" s="121"/>
      <c r="JS7" s="90"/>
      <c r="JT7" s="90"/>
      <c r="JU7" s="90"/>
      <c r="JV7" s="88"/>
      <c r="JW7" s="88"/>
      <c r="JX7" s="88"/>
      <c r="JY7" s="90"/>
      <c r="JZ7" s="90"/>
      <c r="KA7" s="90"/>
      <c r="KB7" s="90"/>
      <c r="KC7" s="121"/>
      <c r="KD7" s="90"/>
      <c r="KE7" s="90"/>
      <c r="KF7" s="90"/>
      <c r="KG7" s="88"/>
      <c r="KH7" s="88"/>
      <c r="KI7" s="88"/>
      <c r="KJ7" s="90"/>
      <c r="KK7" s="90"/>
      <c r="KL7" s="90"/>
      <c r="KM7" s="90"/>
      <c r="KN7" s="121"/>
      <c r="KO7" s="90"/>
      <c r="KP7" s="90"/>
      <c r="KQ7" s="90"/>
      <c r="KR7" s="88"/>
      <c r="KS7" s="88"/>
      <c r="KT7" s="88"/>
      <c r="KU7" s="90"/>
      <c r="KV7" s="90"/>
      <c r="KW7" s="90"/>
      <c r="KX7" s="90"/>
      <c r="KY7" s="121"/>
      <c r="KZ7" s="90"/>
      <c r="LA7" s="90"/>
      <c r="LB7" s="90"/>
      <c r="LC7" s="88"/>
      <c r="LD7" s="88"/>
      <c r="LE7" s="88"/>
      <c r="LF7" s="90"/>
      <c r="LG7" s="90"/>
      <c r="LH7" s="90"/>
      <c r="LI7" s="90"/>
      <c r="LJ7" s="121"/>
      <c r="LK7" s="90"/>
      <c r="LL7" s="90"/>
      <c r="LM7" s="90"/>
      <c r="LN7" s="88"/>
      <c r="LO7" s="88"/>
      <c r="LP7" s="88"/>
      <c r="LQ7" s="90"/>
      <c r="LR7" s="90"/>
      <c r="LS7" s="90"/>
      <c r="LT7" s="90"/>
      <c r="LU7" s="121"/>
      <c r="LV7" s="90"/>
      <c r="LW7" s="90"/>
      <c r="LX7" s="90"/>
      <c r="LY7" s="88"/>
      <c r="LZ7" s="88"/>
      <c r="MA7" s="88"/>
      <c r="MB7" s="88"/>
      <c r="MC7" s="88"/>
      <c r="MD7" s="88"/>
      <c r="ME7" s="88"/>
      <c r="MF7" s="88"/>
      <c r="MG7" s="88"/>
      <c r="MH7" s="90"/>
      <c r="MI7" s="90"/>
      <c r="MJ7" s="90"/>
      <c r="MK7" s="90"/>
      <c r="ML7" s="121"/>
      <c r="MM7" s="90"/>
      <c r="MN7" s="90"/>
      <c r="MO7" s="90"/>
      <c r="MP7" s="88"/>
      <c r="MQ7" s="88"/>
      <c r="MR7" s="88"/>
      <c r="MS7" s="90"/>
      <c r="MT7" s="90"/>
      <c r="MU7" s="90"/>
      <c r="MV7" s="90"/>
      <c r="MW7" s="121"/>
      <c r="MX7" s="90"/>
      <c r="MY7" s="90"/>
      <c r="MZ7" s="90"/>
      <c r="NA7" s="88"/>
      <c r="NB7" s="88"/>
      <c r="NC7" s="88"/>
      <c r="ND7" s="90"/>
      <c r="NE7" s="90"/>
      <c r="NF7" s="90"/>
      <c r="NG7" s="90"/>
      <c r="NH7" s="121"/>
      <c r="NI7" s="90"/>
      <c r="NJ7" s="90"/>
      <c r="NK7" s="90"/>
      <c r="NL7" s="88"/>
      <c r="NM7" s="88"/>
      <c r="NN7" s="88"/>
      <c r="NO7" s="90"/>
      <c r="NP7" s="90"/>
      <c r="NQ7" s="90"/>
      <c r="NR7" s="90"/>
      <c r="NS7" s="121"/>
      <c r="NT7" s="90"/>
      <c r="NU7" s="90"/>
      <c r="NV7" s="90"/>
      <c r="NW7" s="88"/>
      <c r="NX7" s="88"/>
      <c r="NY7" s="88"/>
      <c r="NZ7" s="90"/>
      <c r="OA7" s="90"/>
      <c r="OB7" s="90"/>
      <c r="OC7" s="90"/>
      <c r="OD7" s="121"/>
      <c r="OE7" s="90"/>
      <c r="OF7" s="90"/>
      <c r="OG7" s="90"/>
      <c r="OH7" s="88"/>
      <c r="OI7" s="88"/>
      <c r="OJ7" s="88"/>
      <c r="OK7" s="90"/>
      <c r="OL7" s="90"/>
      <c r="OM7" s="90"/>
      <c r="ON7" s="90"/>
      <c r="OO7" s="121"/>
      <c r="OP7" s="90"/>
      <c r="OQ7" s="90"/>
      <c r="OR7" s="90"/>
      <c r="OS7" s="88"/>
      <c r="OT7" s="88"/>
      <c r="OU7" s="88"/>
      <c r="OV7" s="90"/>
      <c r="OW7" s="90"/>
      <c r="OX7" s="90"/>
      <c r="OY7" s="90"/>
      <c r="OZ7" s="121"/>
      <c r="PA7" s="90"/>
      <c r="PB7" s="90"/>
      <c r="PC7" s="90"/>
      <c r="PD7" s="88"/>
      <c r="PE7" s="88"/>
      <c r="PF7" s="88"/>
      <c r="PG7" s="90"/>
      <c r="PH7" s="90"/>
      <c r="PI7" s="90"/>
      <c r="PJ7" s="90"/>
      <c r="PK7" s="121"/>
      <c r="PL7" s="90"/>
      <c r="PM7" s="90"/>
      <c r="PN7" s="90"/>
      <c r="PO7" s="88"/>
      <c r="PP7" s="88"/>
      <c r="PQ7" s="88"/>
      <c r="PR7" s="90"/>
      <c r="PS7" s="90"/>
      <c r="PT7" s="90"/>
      <c r="PU7" s="90"/>
      <c r="PV7" s="121"/>
      <c r="PW7" s="90"/>
      <c r="PX7" s="90"/>
      <c r="PY7" s="90"/>
      <c r="PZ7" s="88"/>
      <c r="QA7" s="88"/>
      <c r="QB7" s="88"/>
      <c r="QC7" s="90"/>
      <c r="QD7" s="90"/>
      <c r="QE7" s="90"/>
      <c r="QF7" s="90"/>
      <c r="QG7" s="121"/>
      <c r="QH7" s="90"/>
      <c r="QI7" s="90"/>
      <c r="QJ7" s="90"/>
      <c r="QK7" s="88"/>
      <c r="QL7" s="88"/>
      <c r="QM7" s="88"/>
      <c r="QN7" s="90"/>
      <c r="QO7" s="90"/>
      <c r="QP7" s="90"/>
      <c r="QQ7" s="90"/>
      <c r="QR7" s="121"/>
      <c r="QS7" s="90"/>
      <c r="QT7" s="90"/>
      <c r="QU7" s="90"/>
      <c r="QV7" s="88"/>
      <c r="QW7" s="88"/>
      <c r="QX7" s="88"/>
      <c r="QY7" s="90"/>
      <c r="QZ7" s="90"/>
      <c r="RA7" s="90"/>
      <c r="RB7" s="90"/>
      <c r="RC7" s="121"/>
      <c r="RD7" s="90"/>
      <c r="RE7" s="90"/>
      <c r="RF7" s="90"/>
      <c r="RG7" s="88"/>
      <c r="RH7" s="88"/>
      <c r="RI7" s="88"/>
      <c r="RJ7" s="90"/>
      <c r="RK7" s="90"/>
      <c r="RL7" s="90"/>
      <c r="RM7" s="90"/>
      <c r="RN7" s="121"/>
      <c r="RO7" s="90"/>
      <c r="RP7" s="90"/>
      <c r="RQ7" s="90"/>
      <c r="RR7" s="88"/>
      <c r="RS7" s="88"/>
      <c r="RT7" s="88"/>
      <c r="RU7" s="90"/>
      <c r="RV7" s="90"/>
      <c r="RW7" s="90"/>
      <c r="RX7" s="90"/>
      <c r="RY7" s="121"/>
      <c r="RZ7" s="90"/>
      <c r="SA7" s="90"/>
      <c r="SB7" s="90"/>
      <c r="SC7" s="88"/>
      <c r="SD7" s="88"/>
      <c r="SE7" s="88"/>
      <c r="SF7" s="1372"/>
      <c r="SG7" s="1372"/>
      <c r="SH7" s="1372"/>
      <c r="SI7" s="1372"/>
      <c r="SJ7" s="1373"/>
      <c r="SK7" s="1372"/>
      <c r="SL7" s="1372"/>
      <c r="SM7" s="1372"/>
      <c r="SN7" s="1374"/>
      <c r="SO7" s="1374"/>
      <c r="SP7" s="1374"/>
      <c r="SQ7" s="1372"/>
      <c r="SR7" s="1372"/>
      <c r="SS7" s="1372"/>
      <c r="ST7" s="1372"/>
      <c r="SU7" s="1373"/>
      <c r="SV7" s="1372"/>
      <c r="SW7" s="1372"/>
      <c r="SX7" s="1372"/>
      <c r="SY7" s="1374"/>
      <c r="SZ7" s="1374"/>
      <c r="TA7" s="1374"/>
      <c r="TB7" s="1372"/>
      <c r="TC7" s="1372"/>
      <c r="TD7" s="1372"/>
      <c r="TE7" s="1372"/>
      <c r="TF7" s="1373"/>
      <c r="TG7" s="1372"/>
      <c r="TH7" s="1372"/>
      <c r="TI7" s="1372"/>
      <c r="TJ7" s="1374"/>
      <c r="TK7" s="1374"/>
      <c r="TL7" s="1374"/>
      <c r="TM7" s="1372"/>
      <c r="TN7" s="1372"/>
      <c r="TO7" s="1372"/>
      <c r="TP7" s="1372"/>
      <c r="TQ7" s="1373"/>
      <c r="TR7" s="1372"/>
      <c r="TS7" s="1372"/>
      <c r="TT7" s="1372"/>
      <c r="TU7" s="1374"/>
      <c r="TV7" s="1374"/>
      <c r="TW7" s="1374"/>
      <c r="TX7" s="1372"/>
      <c r="TY7" s="1372"/>
      <c r="TZ7" s="1372"/>
      <c r="UA7" s="1372"/>
      <c r="UB7" s="1373"/>
      <c r="UC7" s="1372"/>
      <c r="UD7" s="1372"/>
      <c r="UE7" s="1372"/>
      <c r="UF7" s="1374"/>
      <c r="UG7" s="1374"/>
      <c r="UH7" s="1374"/>
      <c r="UI7" s="1372"/>
      <c r="UJ7" s="1372"/>
      <c r="UK7" s="1372"/>
      <c r="UL7" s="1372"/>
      <c r="UM7" s="1373"/>
      <c r="UN7" s="1372"/>
      <c r="UO7" s="1372"/>
      <c r="UP7" s="1372"/>
      <c r="UQ7" s="1374"/>
      <c r="UR7" s="1374"/>
      <c r="US7" s="1374"/>
    </row>
    <row r="8" spans="1:565" ht="54.75" customHeight="1" thickBot="1" x14ac:dyDescent="0.3">
      <c r="A8" s="1632"/>
      <c r="B8" s="1151" t="s">
        <v>749</v>
      </c>
      <c r="C8" s="528" t="s">
        <v>756</v>
      </c>
      <c r="D8" s="938" t="str">
        <f>VLOOKUP($C8,'Info Exam and Projection List'!$M$4:$P$34,2)</f>
        <v>Complete exam assumed to be PA and Lateral. If not, and if possible, list projections for complete exam in the projection name columns. If possible exclude atypical exposures such as nasogastric tube positioning.</v>
      </c>
      <c r="E8" s="940"/>
      <c r="F8" s="934" t="s">
        <v>1252</v>
      </c>
      <c r="G8" s="944" t="s">
        <v>812</v>
      </c>
      <c r="H8" s="1244">
        <v>3</v>
      </c>
      <c r="I8" s="949" t="s">
        <v>1218</v>
      </c>
      <c r="J8" s="951" t="s">
        <v>231</v>
      </c>
      <c r="K8" s="952" t="s">
        <v>458</v>
      </c>
      <c r="L8" s="787">
        <v>170</v>
      </c>
      <c r="M8" s="787">
        <v>3</v>
      </c>
      <c r="N8" s="795" t="s">
        <v>458</v>
      </c>
      <c r="O8" s="787">
        <v>110</v>
      </c>
      <c r="P8" s="787">
        <v>6</v>
      </c>
      <c r="Q8" s="462" t="s">
        <v>797</v>
      </c>
      <c r="R8" s="462" t="s">
        <v>1</v>
      </c>
      <c r="S8" s="960"/>
      <c r="T8" s="949" t="s">
        <v>629</v>
      </c>
      <c r="U8" s="951" t="s">
        <v>231</v>
      </c>
      <c r="V8" s="952" t="s">
        <v>458</v>
      </c>
      <c r="W8" s="787">
        <v>170</v>
      </c>
      <c r="X8" s="787">
        <v>3</v>
      </c>
      <c r="Y8" s="952" t="s">
        <v>458</v>
      </c>
      <c r="Z8" s="787">
        <v>110</v>
      </c>
      <c r="AA8" s="787">
        <v>10</v>
      </c>
      <c r="AB8" s="810" t="s">
        <v>797</v>
      </c>
      <c r="AC8" s="810" t="s">
        <v>1</v>
      </c>
      <c r="AD8" s="960"/>
      <c r="AE8" s="948" t="s">
        <v>1389</v>
      </c>
      <c r="AF8" s="951" t="s">
        <v>231</v>
      </c>
      <c r="AG8" s="952" t="s">
        <v>458</v>
      </c>
      <c r="AH8" s="787">
        <v>100</v>
      </c>
      <c r="AI8" s="787">
        <v>4</v>
      </c>
      <c r="AJ8" s="952" t="s">
        <v>22</v>
      </c>
      <c r="AK8" s="787">
        <v>80</v>
      </c>
      <c r="AL8" s="787">
        <v>16</v>
      </c>
      <c r="AM8" s="810" t="s">
        <v>797</v>
      </c>
      <c r="AN8" s="810" t="s">
        <v>1</v>
      </c>
      <c r="AO8" s="960"/>
      <c r="AP8" s="949"/>
      <c r="AQ8" s="951"/>
      <c r="AR8" s="952"/>
      <c r="AS8" s="787"/>
      <c r="AT8" s="787"/>
      <c r="AU8" s="952"/>
      <c r="AV8" s="787"/>
      <c r="AW8" s="787"/>
      <c r="AX8" s="810"/>
      <c r="AY8" s="810"/>
      <c r="AZ8" s="960"/>
      <c r="BA8" s="975"/>
      <c r="BB8" s="951"/>
      <c r="BC8" s="964"/>
      <c r="BD8" s="787"/>
      <c r="BE8" s="787"/>
      <c r="BF8" s="952"/>
      <c r="BG8" s="787"/>
      <c r="BH8" s="787"/>
      <c r="BI8" s="810"/>
      <c r="BJ8" s="810"/>
      <c r="BK8" s="960"/>
      <c r="BL8" s="948"/>
      <c r="BM8" s="951"/>
      <c r="BN8" s="952"/>
      <c r="BO8" s="787"/>
      <c r="BP8" s="787"/>
      <c r="BQ8" s="952"/>
      <c r="BR8" s="787"/>
      <c r="BS8" s="787"/>
      <c r="BT8" s="810"/>
      <c r="BU8" s="810"/>
      <c r="BV8" s="960"/>
      <c r="BW8" s="948"/>
      <c r="BX8" s="951"/>
      <c r="BY8" s="952"/>
      <c r="BZ8" s="787"/>
      <c r="CA8" s="787"/>
      <c r="CB8" s="952"/>
      <c r="CC8" s="787"/>
      <c r="CD8" s="787"/>
      <c r="CE8" s="810"/>
      <c r="CF8" s="810"/>
      <c r="CG8" s="960"/>
      <c r="CH8" s="948"/>
      <c r="CI8" s="951"/>
      <c r="CJ8" s="952"/>
      <c r="CK8" s="787"/>
      <c r="CL8" s="787"/>
      <c r="CM8" s="952"/>
      <c r="CN8" s="787"/>
      <c r="CO8" s="787"/>
      <c r="CP8" s="810"/>
      <c r="CQ8" s="810"/>
      <c r="CR8" s="960"/>
      <c r="CS8" s="948"/>
      <c r="CT8" s="951"/>
      <c r="CU8" s="952"/>
      <c r="CV8" s="787"/>
      <c r="CW8" s="787"/>
      <c r="CX8" s="952"/>
      <c r="CY8" s="787"/>
      <c r="CZ8" s="787"/>
      <c r="DA8" s="810"/>
      <c r="DB8" s="810"/>
      <c r="DC8" s="960"/>
      <c r="DD8" s="948"/>
      <c r="DE8" s="951"/>
      <c r="DF8" s="952"/>
      <c r="DG8" s="787"/>
      <c r="DH8" s="787"/>
      <c r="DI8" s="952"/>
      <c r="DJ8" s="787"/>
      <c r="DK8" s="787"/>
      <c r="DL8" s="810"/>
      <c r="DM8" s="810"/>
      <c r="DN8" s="960"/>
      <c r="DO8" s="948"/>
      <c r="DP8" s="951"/>
      <c r="DQ8" s="952"/>
      <c r="DR8" s="787"/>
      <c r="DS8" s="787"/>
      <c r="DT8" s="952"/>
      <c r="DU8" s="787"/>
      <c r="DV8" s="787"/>
      <c r="DW8" s="810"/>
      <c r="DX8" s="810"/>
      <c r="DY8" s="960"/>
      <c r="DZ8" s="948"/>
      <c r="EA8" s="951"/>
      <c r="EB8" s="952"/>
      <c r="EC8" s="787"/>
      <c r="ED8" s="787"/>
      <c r="EE8" s="952"/>
      <c r="EF8" s="787"/>
      <c r="EG8" s="787"/>
      <c r="EH8" s="810"/>
      <c r="EI8" s="810"/>
      <c r="EJ8" s="960"/>
      <c r="EK8" s="948"/>
      <c r="EL8" s="951"/>
      <c r="EM8" s="952"/>
      <c r="EN8" s="787"/>
      <c r="EO8" s="787"/>
      <c r="EP8" s="952"/>
      <c r="EQ8" s="787"/>
      <c r="ER8" s="787"/>
      <c r="ES8" s="810"/>
      <c r="ET8" s="810"/>
      <c r="EU8" s="960"/>
      <c r="EV8" s="948"/>
      <c r="EW8" s="951"/>
      <c r="EX8" s="952"/>
      <c r="EY8" s="787"/>
      <c r="EZ8" s="787"/>
      <c r="FA8" s="952"/>
      <c r="FB8" s="787"/>
      <c r="FC8" s="787"/>
      <c r="FD8" s="810"/>
      <c r="FE8" s="810"/>
      <c r="FF8" s="960"/>
      <c r="FG8" s="948"/>
      <c r="FH8" s="951"/>
      <c r="FI8" s="952"/>
      <c r="FJ8" s="787"/>
      <c r="FK8" s="787"/>
      <c r="FL8" s="952"/>
      <c r="FM8" s="787"/>
      <c r="FN8" s="787"/>
      <c r="FO8" s="810"/>
      <c r="FP8" s="810"/>
      <c r="FQ8" s="960"/>
      <c r="FR8" s="948"/>
      <c r="FS8" s="951"/>
      <c r="FT8" s="952"/>
      <c r="FU8" s="787"/>
      <c r="FV8" s="787"/>
      <c r="FW8" s="952"/>
      <c r="FX8" s="787"/>
      <c r="FY8" s="787"/>
      <c r="FZ8" s="810"/>
      <c r="GA8" s="810"/>
      <c r="GB8" s="960"/>
      <c r="GC8" s="948"/>
      <c r="GD8" s="951"/>
      <c r="GE8" s="952"/>
      <c r="GF8" s="787"/>
      <c r="GG8" s="787"/>
      <c r="GH8" s="952"/>
      <c r="GI8" s="787"/>
      <c r="GJ8" s="787"/>
      <c r="GK8" s="810"/>
      <c r="GL8" s="810"/>
      <c r="GM8" s="960"/>
      <c r="GN8" s="948"/>
      <c r="GO8" s="951"/>
      <c r="GP8" s="952"/>
      <c r="GQ8" s="787"/>
      <c r="GR8" s="787"/>
      <c r="GS8" s="952"/>
      <c r="GT8" s="787"/>
      <c r="GU8" s="787"/>
      <c r="GV8" s="810"/>
      <c r="GW8" s="810"/>
      <c r="GX8" s="960"/>
      <c r="GY8" s="948"/>
      <c r="GZ8" s="951"/>
      <c r="HA8" s="952"/>
      <c r="HB8" s="787"/>
      <c r="HC8" s="787"/>
      <c r="HD8" s="952"/>
      <c r="HE8" s="787"/>
      <c r="HF8" s="787"/>
      <c r="HG8" s="810"/>
      <c r="HH8" s="810"/>
      <c r="HI8" s="960"/>
      <c r="HJ8" s="948"/>
      <c r="HK8" s="951"/>
      <c r="HL8" s="952"/>
      <c r="HM8" s="787"/>
      <c r="HN8" s="787"/>
      <c r="HO8" s="952"/>
      <c r="HP8" s="787"/>
      <c r="HQ8" s="787"/>
      <c r="HR8" s="810"/>
      <c r="HS8" s="810"/>
      <c r="HT8" s="960"/>
      <c r="HU8" s="438"/>
      <c r="HV8" s="438"/>
      <c r="HW8" s="438"/>
      <c r="HX8" s="438"/>
      <c r="HY8" s="443" t="s">
        <v>307</v>
      </c>
      <c r="HZ8" s="1247" t="s">
        <v>1</v>
      </c>
      <c r="IA8" s="981"/>
      <c r="IB8" s="443" t="s">
        <v>306</v>
      </c>
      <c r="IC8" s="1250" t="s">
        <v>1</v>
      </c>
      <c r="ID8" s="981"/>
      <c r="IE8" s="981"/>
      <c r="IF8" s="982" t="s">
        <v>397</v>
      </c>
      <c r="IG8" s="983"/>
      <c r="IO8" s="171"/>
      <c r="IP8" s="171"/>
      <c r="IQ8" s="409"/>
      <c r="IR8" s="333" t="s">
        <v>353</v>
      </c>
      <c r="IS8" s="180"/>
      <c r="IT8" s="180"/>
      <c r="IU8" s="180"/>
      <c r="IV8" s="180"/>
      <c r="IW8" s="309"/>
      <c r="IX8" s="171"/>
      <c r="JB8" s="347"/>
      <c r="JC8" s="88"/>
      <c r="JD8" s="88"/>
      <c r="JE8" s="88"/>
      <c r="JF8" s="283"/>
      <c r="JG8" s="156"/>
      <c r="JH8" s="255"/>
      <c r="JJ8" s="156"/>
      <c r="JL8" s="90"/>
      <c r="JM8" s="90"/>
      <c r="JN8" s="90"/>
      <c r="JO8" s="90"/>
      <c r="JP8" s="90"/>
      <c r="JQ8" s="90"/>
      <c r="JR8" s="121"/>
      <c r="JS8" s="90"/>
      <c r="JT8" s="90"/>
      <c r="JU8" s="90"/>
      <c r="JV8" s="88"/>
      <c r="JW8" s="88"/>
      <c r="JX8" s="88"/>
      <c r="JY8" s="90"/>
      <c r="JZ8" s="90"/>
      <c r="KA8" s="90"/>
      <c r="KB8" s="90"/>
      <c r="KC8" s="121"/>
      <c r="KD8" s="90"/>
      <c r="KE8" s="90"/>
      <c r="KF8" s="90"/>
      <c r="KG8" s="88"/>
      <c r="KH8" s="88"/>
      <c r="KI8" s="88"/>
      <c r="KJ8" s="90"/>
      <c r="KK8" s="90"/>
      <c r="KL8" s="90"/>
      <c r="KM8" s="90"/>
      <c r="KN8" s="121"/>
      <c r="KO8" s="90"/>
      <c r="KP8" s="90"/>
      <c r="KQ8" s="90"/>
      <c r="KR8" s="88"/>
      <c r="KS8" s="88"/>
      <c r="KT8" s="88"/>
      <c r="KU8" s="90"/>
      <c r="KV8" s="90"/>
      <c r="KW8" s="90"/>
      <c r="KX8" s="90"/>
      <c r="KY8" s="121"/>
      <c r="KZ8" s="90"/>
      <c r="LA8" s="90"/>
      <c r="LB8" s="90"/>
      <c r="LC8" s="88"/>
      <c r="LD8" s="88"/>
      <c r="LE8" s="88"/>
      <c r="LF8" s="90"/>
      <c r="LG8" s="90"/>
      <c r="LH8" s="90"/>
      <c r="LI8" s="90"/>
      <c r="LJ8" s="121"/>
      <c r="LK8" s="90"/>
      <c r="LL8" s="90"/>
      <c r="LM8" s="90"/>
      <c r="LN8" s="88"/>
      <c r="LO8" s="88"/>
      <c r="LP8" s="88"/>
      <c r="LQ8" s="90"/>
      <c r="LR8" s="90"/>
      <c r="LS8" s="90"/>
      <c r="LT8" s="90"/>
      <c r="LU8" s="121"/>
      <c r="LV8" s="90"/>
      <c r="LW8" s="90"/>
      <c r="LX8" s="90"/>
      <c r="LY8" s="88"/>
      <c r="LZ8" s="88"/>
      <c r="MA8" s="88"/>
      <c r="MB8" s="88"/>
      <c r="MC8" s="88"/>
      <c r="MD8" s="88"/>
      <c r="ME8" s="88"/>
      <c r="MF8" s="88"/>
      <c r="MG8" s="88"/>
      <c r="MH8" s="90"/>
      <c r="MI8" s="90"/>
      <c r="MJ8" s="90"/>
      <c r="MK8" s="90"/>
      <c r="ML8" s="121"/>
      <c r="MM8" s="90"/>
      <c r="MN8" s="90"/>
      <c r="MO8" s="90"/>
      <c r="MP8" s="88"/>
      <c r="MQ8" s="88"/>
      <c r="MR8" s="88"/>
      <c r="MS8" s="90"/>
      <c r="MT8" s="90"/>
      <c r="MU8" s="90"/>
      <c r="MV8" s="90"/>
      <c r="MW8" s="121"/>
      <c r="MX8" s="90"/>
      <c r="MY8" s="90"/>
      <c r="MZ8" s="90"/>
      <c r="NA8" s="88"/>
      <c r="NB8" s="88"/>
      <c r="NC8" s="88"/>
      <c r="ND8" s="90"/>
      <c r="NE8" s="90"/>
      <c r="NF8" s="90"/>
      <c r="NG8" s="90"/>
      <c r="NH8" s="121"/>
      <c r="NI8" s="90"/>
      <c r="NJ8" s="90"/>
      <c r="NK8" s="90"/>
      <c r="NL8" s="88"/>
      <c r="NM8" s="88"/>
      <c r="NN8" s="88"/>
      <c r="NO8" s="90"/>
      <c r="NP8" s="90"/>
      <c r="NQ8" s="90"/>
      <c r="NR8" s="90"/>
      <c r="NS8" s="121"/>
      <c r="NT8" s="90"/>
      <c r="NU8" s="90"/>
      <c r="NV8" s="90"/>
      <c r="NW8" s="88"/>
      <c r="NX8" s="88"/>
      <c r="NY8" s="88"/>
      <c r="NZ8" s="90"/>
      <c r="OA8" s="90"/>
      <c r="OB8" s="90"/>
      <c r="OC8" s="90"/>
      <c r="OD8" s="121"/>
      <c r="OE8" s="90"/>
      <c r="OF8" s="90"/>
      <c r="OG8" s="90"/>
      <c r="OH8" s="88"/>
      <c r="OI8" s="88"/>
      <c r="OJ8" s="88"/>
      <c r="OK8" s="90"/>
      <c r="OL8" s="90"/>
      <c r="OM8" s="90"/>
      <c r="ON8" s="90"/>
      <c r="OO8" s="121"/>
      <c r="OP8" s="90"/>
      <c r="OQ8" s="90"/>
      <c r="OR8" s="90"/>
      <c r="OS8" s="88"/>
      <c r="OT8" s="88"/>
      <c r="OU8" s="88"/>
      <c r="OV8" s="90"/>
      <c r="OW8" s="90"/>
      <c r="OX8" s="90"/>
      <c r="OY8" s="90"/>
      <c r="OZ8" s="121"/>
      <c r="PA8" s="90"/>
      <c r="PB8" s="90"/>
      <c r="PC8" s="90"/>
      <c r="PD8" s="88"/>
      <c r="PE8" s="88"/>
      <c r="PF8" s="88"/>
      <c r="PG8" s="90"/>
      <c r="PH8" s="90"/>
      <c r="PI8" s="90"/>
      <c r="PJ8" s="90"/>
      <c r="PK8" s="121"/>
      <c r="PL8" s="90"/>
      <c r="PM8" s="90"/>
      <c r="PN8" s="90"/>
      <c r="PO8" s="88"/>
      <c r="PP8" s="88"/>
      <c r="PQ8" s="88"/>
      <c r="PR8" s="90"/>
      <c r="PS8" s="90"/>
      <c r="PT8" s="90"/>
      <c r="PU8" s="90"/>
      <c r="PV8" s="121"/>
      <c r="PW8" s="90"/>
      <c r="PX8" s="90"/>
      <c r="PY8" s="90"/>
      <c r="PZ8" s="88"/>
      <c r="QA8" s="88"/>
      <c r="QB8" s="88"/>
      <c r="QC8" s="90"/>
      <c r="QD8" s="90"/>
      <c r="QE8" s="90"/>
      <c r="QF8" s="90"/>
      <c r="QG8" s="121"/>
      <c r="QH8" s="90"/>
      <c r="QI8" s="90"/>
      <c r="QJ8" s="90"/>
      <c r="QK8" s="88"/>
      <c r="QL8" s="88"/>
      <c r="QM8" s="88"/>
      <c r="QN8" s="90"/>
      <c r="QO8" s="90"/>
      <c r="QP8" s="90"/>
      <c r="QQ8" s="90"/>
      <c r="QR8" s="121"/>
      <c r="QS8" s="90"/>
      <c r="QT8" s="90"/>
      <c r="QU8" s="90"/>
      <c r="QV8" s="88"/>
      <c r="QW8" s="88"/>
      <c r="QX8" s="88"/>
      <c r="QY8" s="90"/>
      <c r="QZ8" s="90"/>
      <c r="RA8" s="90"/>
      <c r="RB8" s="90"/>
      <c r="RC8" s="121"/>
      <c r="RD8" s="90"/>
      <c r="RE8" s="90"/>
      <c r="RF8" s="90"/>
      <c r="RG8" s="88"/>
      <c r="RH8" s="88"/>
      <c r="RI8" s="88"/>
      <c r="RJ8" s="90"/>
      <c r="RK8" s="90"/>
      <c r="RL8" s="90"/>
      <c r="RM8" s="90"/>
      <c r="RN8" s="121"/>
      <c r="RO8" s="90"/>
      <c r="RP8" s="90"/>
      <c r="RQ8" s="90"/>
      <c r="RR8" s="88"/>
      <c r="RS8" s="88"/>
      <c r="RT8" s="88"/>
      <c r="RU8" s="90"/>
      <c r="RV8" s="90"/>
      <c r="RW8" s="90"/>
      <c r="RX8" s="90"/>
      <c r="RY8" s="121"/>
      <c r="RZ8" s="90"/>
      <c r="SA8" s="90"/>
      <c r="SB8" s="90"/>
      <c r="SC8" s="88"/>
      <c r="SD8" s="88"/>
      <c r="SE8" s="88"/>
      <c r="SF8" s="1372"/>
      <c r="SG8" s="1372"/>
      <c r="SH8" s="1372"/>
      <c r="SI8" s="1372"/>
      <c r="SJ8" s="1373"/>
      <c r="SK8" s="1372"/>
      <c r="SL8" s="1372"/>
      <c r="SM8" s="1372"/>
      <c r="SN8" s="1374"/>
      <c r="SO8" s="1374"/>
      <c r="SP8" s="1374"/>
      <c r="SQ8" s="1372"/>
      <c r="SR8" s="1372"/>
      <c r="SS8" s="1372"/>
      <c r="ST8" s="1372"/>
      <c r="SU8" s="1373"/>
      <c r="SV8" s="1372"/>
      <c r="SW8" s="1372"/>
      <c r="SX8" s="1372"/>
      <c r="SY8" s="1374"/>
      <c r="SZ8" s="1374"/>
      <c r="TA8" s="1374"/>
      <c r="TB8" s="1372"/>
      <c r="TC8" s="1372"/>
      <c r="TD8" s="1372"/>
      <c r="TE8" s="1372"/>
      <c r="TF8" s="1373"/>
      <c r="TG8" s="1372"/>
      <c r="TH8" s="1372"/>
      <c r="TI8" s="1372"/>
      <c r="TJ8" s="1374"/>
      <c r="TK8" s="1374"/>
      <c r="TL8" s="1374"/>
      <c r="TM8" s="1372"/>
      <c r="TN8" s="1372"/>
      <c r="TO8" s="1372"/>
      <c r="TP8" s="1372"/>
      <c r="TQ8" s="1373"/>
      <c r="TR8" s="1372"/>
      <c r="TS8" s="1372"/>
      <c r="TT8" s="1372"/>
      <c r="TU8" s="1374"/>
      <c r="TV8" s="1374"/>
      <c r="TW8" s="1374"/>
      <c r="TX8" s="1372"/>
      <c r="TY8" s="1372"/>
      <c r="TZ8" s="1372"/>
      <c r="UA8" s="1372"/>
      <c r="UB8" s="1373"/>
      <c r="UC8" s="1372"/>
      <c r="UD8" s="1372"/>
      <c r="UE8" s="1372"/>
      <c r="UF8" s="1374"/>
      <c r="UG8" s="1374"/>
      <c r="UH8" s="1374"/>
      <c r="UI8" s="1372"/>
      <c r="UJ8" s="1372"/>
      <c r="UK8" s="1372"/>
      <c r="UL8" s="1372"/>
      <c r="UM8" s="1373"/>
      <c r="UN8" s="1372"/>
      <c r="UO8" s="1372"/>
      <c r="UP8" s="1372"/>
      <c r="UQ8" s="1374"/>
      <c r="UR8" s="1374"/>
      <c r="US8" s="1374"/>
    </row>
    <row r="9" spans="1:565" ht="39.75" customHeight="1" thickBot="1" x14ac:dyDescent="0.3">
      <c r="A9" s="1632"/>
      <c r="B9" s="1152" t="s">
        <v>750</v>
      </c>
      <c r="C9" s="813" t="s">
        <v>757</v>
      </c>
      <c r="D9" s="938" t="str">
        <f>VLOOKUP($C9,'Info Exam and Projection List'!$M$4:$P$34,2)</f>
        <v xml:space="preserve"> A requested projection to provide a clear bench mark dose. 
Trolley or ward based exposures. If possible exclude atypical exposures such as nasogastric tube positioning.</v>
      </c>
      <c r="E9" s="941"/>
      <c r="F9" s="935" t="s">
        <v>1253</v>
      </c>
      <c r="G9" s="945" t="s">
        <v>1254</v>
      </c>
      <c r="H9" s="1245">
        <v>1</v>
      </c>
      <c r="I9" s="950" t="s">
        <v>790</v>
      </c>
      <c r="J9" s="953" t="s">
        <v>285</v>
      </c>
      <c r="K9" s="954" t="s">
        <v>459</v>
      </c>
      <c r="L9" s="814">
        <v>170</v>
      </c>
      <c r="M9" s="814">
        <v>3</v>
      </c>
      <c r="N9" s="958" t="s">
        <v>459</v>
      </c>
      <c r="O9" s="814">
        <v>100</v>
      </c>
      <c r="P9" s="814">
        <v>6</v>
      </c>
      <c r="Q9" s="815" t="s">
        <v>305</v>
      </c>
      <c r="R9" s="815" t="s">
        <v>2</v>
      </c>
      <c r="S9" s="961"/>
      <c r="T9" s="965"/>
      <c r="U9" s="953"/>
      <c r="V9" s="966"/>
      <c r="W9" s="814"/>
      <c r="X9" s="814"/>
      <c r="Y9" s="954"/>
      <c r="Z9" s="814"/>
      <c r="AA9" s="814"/>
      <c r="AB9" s="972"/>
      <c r="AC9" s="972"/>
      <c r="AD9" s="961"/>
      <c r="AE9" s="974"/>
      <c r="AF9" s="953"/>
      <c r="AG9" s="954"/>
      <c r="AH9" s="814"/>
      <c r="AI9" s="814"/>
      <c r="AJ9" s="954"/>
      <c r="AK9" s="814"/>
      <c r="AL9" s="814"/>
      <c r="AM9" s="972"/>
      <c r="AN9" s="972"/>
      <c r="AO9" s="961"/>
      <c r="AP9" s="976"/>
      <c r="AQ9" s="953"/>
      <c r="AR9" s="954"/>
      <c r="AS9" s="814"/>
      <c r="AT9" s="814"/>
      <c r="AU9" s="954"/>
      <c r="AV9" s="814"/>
      <c r="AW9" s="814"/>
      <c r="AX9" s="972"/>
      <c r="AY9" s="972"/>
      <c r="AZ9" s="961"/>
      <c r="BA9" s="965"/>
      <c r="BB9" s="953"/>
      <c r="BC9" s="966"/>
      <c r="BD9" s="814"/>
      <c r="BE9" s="814"/>
      <c r="BF9" s="954"/>
      <c r="BG9" s="814"/>
      <c r="BH9" s="814"/>
      <c r="BI9" s="972"/>
      <c r="BJ9" s="972"/>
      <c r="BK9" s="961"/>
      <c r="BL9" s="974"/>
      <c r="BM9" s="953"/>
      <c r="BN9" s="954"/>
      <c r="BO9" s="814"/>
      <c r="BP9" s="814"/>
      <c r="BQ9" s="954"/>
      <c r="BR9" s="814"/>
      <c r="BS9" s="814"/>
      <c r="BT9" s="972"/>
      <c r="BU9" s="972"/>
      <c r="BV9" s="961"/>
      <c r="BW9" s="974"/>
      <c r="BX9" s="953"/>
      <c r="BY9" s="954"/>
      <c r="BZ9" s="814"/>
      <c r="CA9" s="814"/>
      <c r="CB9" s="954"/>
      <c r="CC9" s="814"/>
      <c r="CD9" s="814"/>
      <c r="CE9" s="972"/>
      <c r="CF9" s="972"/>
      <c r="CG9" s="961"/>
      <c r="CH9" s="974"/>
      <c r="CI9" s="953"/>
      <c r="CJ9" s="954"/>
      <c r="CK9" s="814"/>
      <c r="CL9" s="814"/>
      <c r="CM9" s="954"/>
      <c r="CN9" s="814"/>
      <c r="CO9" s="814"/>
      <c r="CP9" s="972"/>
      <c r="CQ9" s="972"/>
      <c r="CR9" s="961"/>
      <c r="CS9" s="974"/>
      <c r="CT9" s="953"/>
      <c r="CU9" s="954"/>
      <c r="CV9" s="814"/>
      <c r="CW9" s="814"/>
      <c r="CX9" s="954"/>
      <c r="CY9" s="814"/>
      <c r="CZ9" s="814"/>
      <c r="DA9" s="972"/>
      <c r="DB9" s="972"/>
      <c r="DC9" s="961"/>
      <c r="DD9" s="974"/>
      <c r="DE9" s="953"/>
      <c r="DF9" s="954"/>
      <c r="DG9" s="814"/>
      <c r="DH9" s="814"/>
      <c r="DI9" s="954"/>
      <c r="DJ9" s="814"/>
      <c r="DK9" s="814"/>
      <c r="DL9" s="972"/>
      <c r="DM9" s="972"/>
      <c r="DN9" s="961"/>
      <c r="DO9" s="974"/>
      <c r="DP9" s="953"/>
      <c r="DQ9" s="954"/>
      <c r="DR9" s="814"/>
      <c r="DS9" s="814"/>
      <c r="DT9" s="954"/>
      <c r="DU9" s="814"/>
      <c r="DV9" s="814"/>
      <c r="DW9" s="972"/>
      <c r="DX9" s="972"/>
      <c r="DY9" s="961"/>
      <c r="DZ9" s="974"/>
      <c r="EA9" s="953"/>
      <c r="EB9" s="954"/>
      <c r="EC9" s="814"/>
      <c r="ED9" s="814"/>
      <c r="EE9" s="954"/>
      <c r="EF9" s="814"/>
      <c r="EG9" s="814"/>
      <c r="EH9" s="972"/>
      <c r="EI9" s="972"/>
      <c r="EJ9" s="961"/>
      <c r="EK9" s="974"/>
      <c r="EL9" s="953"/>
      <c r="EM9" s="954"/>
      <c r="EN9" s="814"/>
      <c r="EO9" s="814"/>
      <c r="EP9" s="954"/>
      <c r="EQ9" s="814"/>
      <c r="ER9" s="814"/>
      <c r="ES9" s="972"/>
      <c r="ET9" s="972"/>
      <c r="EU9" s="961"/>
      <c r="EV9" s="974"/>
      <c r="EW9" s="953"/>
      <c r="EX9" s="954"/>
      <c r="EY9" s="814"/>
      <c r="EZ9" s="814"/>
      <c r="FA9" s="954"/>
      <c r="FB9" s="814"/>
      <c r="FC9" s="814"/>
      <c r="FD9" s="972"/>
      <c r="FE9" s="972"/>
      <c r="FF9" s="961"/>
      <c r="FG9" s="974"/>
      <c r="FH9" s="953"/>
      <c r="FI9" s="954"/>
      <c r="FJ9" s="814"/>
      <c r="FK9" s="814"/>
      <c r="FL9" s="954"/>
      <c r="FM9" s="814"/>
      <c r="FN9" s="814"/>
      <c r="FO9" s="972"/>
      <c r="FP9" s="972"/>
      <c r="FQ9" s="961"/>
      <c r="FR9" s="974"/>
      <c r="FS9" s="953"/>
      <c r="FT9" s="954"/>
      <c r="FU9" s="814"/>
      <c r="FV9" s="814"/>
      <c r="FW9" s="954"/>
      <c r="FX9" s="814"/>
      <c r="FY9" s="814"/>
      <c r="FZ9" s="972"/>
      <c r="GA9" s="972"/>
      <c r="GB9" s="961"/>
      <c r="GC9" s="974"/>
      <c r="GD9" s="953"/>
      <c r="GE9" s="954"/>
      <c r="GF9" s="814"/>
      <c r="GG9" s="814"/>
      <c r="GH9" s="954"/>
      <c r="GI9" s="814"/>
      <c r="GJ9" s="814"/>
      <c r="GK9" s="972"/>
      <c r="GL9" s="972"/>
      <c r="GM9" s="961"/>
      <c r="GN9" s="974"/>
      <c r="GO9" s="953"/>
      <c r="GP9" s="954"/>
      <c r="GQ9" s="814"/>
      <c r="GR9" s="814"/>
      <c r="GS9" s="954"/>
      <c r="GT9" s="814"/>
      <c r="GU9" s="814"/>
      <c r="GV9" s="972"/>
      <c r="GW9" s="972"/>
      <c r="GX9" s="961"/>
      <c r="GY9" s="974"/>
      <c r="GZ9" s="953"/>
      <c r="HA9" s="954"/>
      <c r="HB9" s="814"/>
      <c r="HC9" s="814"/>
      <c r="HD9" s="954"/>
      <c r="HE9" s="814"/>
      <c r="HF9" s="814"/>
      <c r="HG9" s="972"/>
      <c r="HH9" s="972"/>
      <c r="HI9" s="961"/>
      <c r="HJ9" s="974"/>
      <c r="HK9" s="953"/>
      <c r="HL9" s="954"/>
      <c r="HM9" s="814"/>
      <c r="HN9" s="814"/>
      <c r="HO9" s="954"/>
      <c r="HP9" s="814"/>
      <c r="HQ9" s="814"/>
      <c r="HR9" s="972"/>
      <c r="HS9" s="972"/>
      <c r="HT9" s="961"/>
      <c r="HU9" s="816"/>
      <c r="HV9" s="816"/>
      <c r="HW9" s="816"/>
      <c r="HX9" s="816"/>
      <c r="HY9" s="817" t="s">
        <v>307</v>
      </c>
      <c r="HZ9" s="1248" t="s">
        <v>1</v>
      </c>
      <c r="IA9" s="984"/>
      <c r="IB9" s="817" t="s">
        <v>306</v>
      </c>
      <c r="IC9" s="1251" t="s">
        <v>1</v>
      </c>
      <c r="ID9" s="984"/>
      <c r="IE9" s="984"/>
      <c r="IF9" s="985" t="s">
        <v>397</v>
      </c>
      <c r="IG9" s="986"/>
      <c r="IO9" s="171"/>
      <c r="IP9" s="171"/>
      <c r="IQ9" s="291"/>
      <c r="IR9" s="1" t="s">
        <v>457</v>
      </c>
      <c r="IS9" s="1"/>
      <c r="IT9" s="329" t="s">
        <v>628</v>
      </c>
      <c r="IU9" s="1"/>
      <c r="IV9" s="1"/>
      <c r="IW9" s="290"/>
      <c r="IX9" s="171"/>
      <c r="JB9" s="843" t="s">
        <v>1557</v>
      </c>
      <c r="JC9" s="909" t="s">
        <v>1558</v>
      </c>
      <c r="JD9" s="845" t="s">
        <v>1559</v>
      </c>
      <c r="JE9" s="909" t="s">
        <v>1560</v>
      </c>
      <c r="JF9" s="845" t="s">
        <v>1561</v>
      </c>
      <c r="JG9" s="909" t="s">
        <v>1562</v>
      </c>
      <c r="JH9" s="845" t="s">
        <v>1563</v>
      </c>
      <c r="JI9" s="909" t="s">
        <v>1564</v>
      </c>
      <c r="JJ9" s="845" t="s">
        <v>1565</v>
      </c>
      <c r="JK9" s="909" t="s">
        <v>1566</v>
      </c>
      <c r="JL9" s="845" t="s">
        <v>1567</v>
      </c>
      <c r="JM9" s="909" t="s">
        <v>1568</v>
      </c>
      <c r="JN9" s="845" t="s">
        <v>1569</v>
      </c>
      <c r="JO9" s="909" t="s">
        <v>1570</v>
      </c>
      <c r="JP9" s="845" t="s">
        <v>1571</v>
      </c>
      <c r="JQ9" s="909" t="s">
        <v>1572</v>
      </c>
      <c r="JR9" s="845" t="s">
        <v>1573</v>
      </c>
      <c r="JS9" s="909" t="s">
        <v>1574</v>
      </c>
      <c r="JT9" s="845" t="s">
        <v>1575</v>
      </c>
      <c r="JU9" s="909" t="s">
        <v>1576</v>
      </c>
      <c r="JV9" s="845" t="s">
        <v>1577</v>
      </c>
      <c r="JW9" s="909" t="s">
        <v>1578</v>
      </c>
      <c r="JX9" s="845" t="s">
        <v>1579</v>
      </c>
      <c r="JY9" s="909" t="s">
        <v>1580</v>
      </c>
      <c r="JZ9" s="845" t="s">
        <v>1581</v>
      </c>
      <c r="KA9" s="909" t="s">
        <v>1582</v>
      </c>
      <c r="KB9" s="845" t="s">
        <v>1583</v>
      </c>
      <c r="KC9" s="909" t="s">
        <v>1584</v>
      </c>
      <c r="KD9" s="845" t="s">
        <v>1585</v>
      </c>
      <c r="KE9" s="909" t="s">
        <v>1586</v>
      </c>
      <c r="KF9" s="845" t="s">
        <v>1587</v>
      </c>
      <c r="KG9" s="909" t="s">
        <v>1588</v>
      </c>
      <c r="KH9" s="845" t="s">
        <v>1589</v>
      </c>
      <c r="KI9" s="909" t="s">
        <v>1590</v>
      </c>
      <c r="KJ9" s="845" t="s">
        <v>1591</v>
      </c>
      <c r="KK9" s="909" t="s">
        <v>1592</v>
      </c>
      <c r="KL9" s="845" t="s">
        <v>1593</v>
      </c>
      <c r="KM9" s="909" t="s">
        <v>1594</v>
      </c>
      <c r="KN9" s="845" t="s">
        <v>1595</v>
      </c>
      <c r="KO9" s="909" t="s">
        <v>1596</v>
      </c>
      <c r="KP9" s="845" t="s">
        <v>1597</v>
      </c>
      <c r="KQ9" s="909" t="s">
        <v>1598</v>
      </c>
      <c r="KR9" s="845" t="s">
        <v>1599</v>
      </c>
      <c r="KS9" s="909" t="s">
        <v>1600</v>
      </c>
      <c r="KT9" s="845" t="s">
        <v>1601</v>
      </c>
      <c r="KU9" s="909" t="s">
        <v>1602</v>
      </c>
      <c r="KV9" s="845" t="s">
        <v>1603</v>
      </c>
      <c r="KW9" s="909" t="s">
        <v>1604</v>
      </c>
      <c r="KX9" s="845" t="s">
        <v>1605</v>
      </c>
      <c r="KY9" s="909" t="s">
        <v>1606</v>
      </c>
      <c r="KZ9" s="845" t="s">
        <v>1607</v>
      </c>
      <c r="LA9" s="909" t="s">
        <v>1608</v>
      </c>
      <c r="LB9" s="845" t="s">
        <v>1609</v>
      </c>
      <c r="LC9" s="909" t="s">
        <v>1610</v>
      </c>
      <c r="LD9" s="845" t="s">
        <v>1611</v>
      </c>
      <c r="LE9" s="909" t="s">
        <v>1612</v>
      </c>
      <c r="LF9" s="845" t="s">
        <v>1613</v>
      </c>
      <c r="LG9" s="909" t="s">
        <v>1614</v>
      </c>
      <c r="LH9" s="845" t="s">
        <v>1615</v>
      </c>
      <c r="LI9" s="909" t="s">
        <v>1616</v>
      </c>
      <c r="LJ9" s="845" t="s">
        <v>1617</v>
      </c>
      <c r="LK9" s="909" t="s">
        <v>1618</v>
      </c>
      <c r="LL9" s="845" t="s">
        <v>1619</v>
      </c>
      <c r="LM9" s="909" t="s">
        <v>1620</v>
      </c>
      <c r="LN9" s="845" t="s">
        <v>1621</v>
      </c>
      <c r="LO9" s="909" t="s">
        <v>1622</v>
      </c>
      <c r="LP9" s="845" t="s">
        <v>1623</v>
      </c>
      <c r="LQ9" s="909" t="s">
        <v>1624</v>
      </c>
      <c r="LR9" s="845" t="s">
        <v>1625</v>
      </c>
      <c r="LS9" s="909" t="s">
        <v>1626</v>
      </c>
      <c r="LT9" s="845" t="s">
        <v>1627</v>
      </c>
      <c r="LU9" s="909" t="s">
        <v>1628</v>
      </c>
      <c r="LV9" s="845" t="s">
        <v>1629</v>
      </c>
      <c r="LW9" s="909" t="s">
        <v>1630</v>
      </c>
      <c r="LX9" s="845" t="s">
        <v>1631</v>
      </c>
      <c r="LY9" s="909" t="s">
        <v>1632</v>
      </c>
      <c r="LZ9" s="845" t="s">
        <v>1633</v>
      </c>
      <c r="MA9" s="909" t="s">
        <v>1634</v>
      </c>
      <c r="MB9" s="845" t="s">
        <v>1635</v>
      </c>
      <c r="MC9" s="909" t="s">
        <v>1636</v>
      </c>
      <c r="MD9" s="845" t="s">
        <v>1637</v>
      </c>
      <c r="ME9" s="909" t="s">
        <v>1638</v>
      </c>
      <c r="MF9" s="845" t="s">
        <v>1639</v>
      </c>
      <c r="MG9" s="910" t="s">
        <v>1640</v>
      </c>
      <c r="MH9" s="845" t="s">
        <v>2789</v>
      </c>
      <c r="MI9" s="909" t="s">
        <v>2790</v>
      </c>
      <c r="MJ9" s="845" t="s">
        <v>2791</v>
      </c>
      <c r="MK9" s="910" t="s">
        <v>2792</v>
      </c>
      <c r="ML9" s="845" t="s">
        <v>2793</v>
      </c>
      <c r="MM9" s="909" t="s">
        <v>2794</v>
      </c>
      <c r="MN9" s="845" t="s">
        <v>2795</v>
      </c>
      <c r="MO9" s="910" t="s">
        <v>2796</v>
      </c>
      <c r="MP9" s="845" t="s">
        <v>2797</v>
      </c>
      <c r="MQ9" s="909" t="s">
        <v>2798</v>
      </c>
      <c r="MR9" s="845" t="s">
        <v>2799</v>
      </c>
      <c r="MS9" s="910" t="s">
        <v>2800</v>
      </c>
      <c r="MT9" s="845" t="s">
        <v>2801</v>
      </c>
      <c r="MU9" s="909" t="s">
        <v>2802</v>
      </c>
      <c r="MV9" s="845" t="s">
        <v>2803</v>
      </c>
      <c r="MW9" s="910" t="s">
        <v>2804</v>
      </c>
      <c r="MX9" s="845" t="s">
        <v>2805</v>
      </c>
      <c r="MY9" s="909" t="s">
        <v>2806</v>
      </c>
      <c r="MZ9" s="845" t="s">
        <v>2807</v>
      </c>
      <c r="NA9" s="910" t="s">
        <v>2808</v>
      </c>
      <c r="NB9" s="845" t="s">
        <v>2809</v>
      </c>
      <c r="NC9" s="909" t="s">
        <v>2810</v>
      </c>
      <c r="ND9" s="845" t="s">
        <v>2811</v>
      </c>
      <c r="NE9" s="910" t="s">
        <v>2812</v>
      </c>
      <c r="NF9" s="845" t="s">
        <v>2813</v>
      </c>
      <c r="NG9" s="909" t="s">
        <v>2814</v>
      </c>
      <c r="NH9" s="845" t="s">
        <v>2815</v>
      </c>
      <c r="NI9" s="910" t="s">
        <v>2816</v>
      </c>
      <c r="NJ9" s="845" t="s">
        <v>2817</v>
      </c>
      <c r="NK9" s="909" t="s">
        <v>2818</v>
      </c>
      <c r="NL9" s="845" t="s">
        <v>2819</v>
      </c>
      <c r="NM9" s="910" t="s">
        <v>2820</v>
      </c>
      <c r="NN9" s="845" t="s">
        <v>2821</v>
      </c>
      <c r="NO9" s="909" t="s">
        <v>2822</v>
      </c>
      <c r="NP9" s="845" t="s">
        <v>2823</v>
      </c>
      <c r="NQ9" s="910" t="s">
        <v>2824</v>
      </c>
      <c r="NR9" s="845" t="s">
        <v>2825</v>
      </c>
      <c r="NS9" s="909" t="s">
        <v>2826</v>
      </c>
      <c r="NT9" s="845" t="s">
        <v>2827</v>
      </c>
      <c r="NU9" s="910" t="s">
        <v>2828</v>
      </c>
      <c r="NV9" s="845" t="s">
        <v>2829</v>
      </c>
      <c r="NW9" s="909" t="s">
        <v>2830</v>
      </c>
      <c r="NX9" s="845" t="s">
        <v>2831</v>
      </c>
      <c r="NY9" s="910" t="s">
        <v>2832</v>
      </c>
      <c r="NZ9" s="845" t="s">
        <v>2833</v>
      </c>
      <c r="OA9" s="909" t="s">
        <v>2834</v>
      </c>
      <c r="OB9" s="845" t="s">
        <v>2835</v>
      </c>
      <c r="OC9" s="910" t="s">
        <v>2836</v>
      </c>
      <c r="OD9" s="845" t="s">
        <v>2837</v>
      </c>
      <c r="OE9" s="909" t="s">
        <v>2838</v>
      </c>
      <c r="OF9" s="845" t="s">
        <v>2839</v>
      </c>
      <c r="OG9" s="910" t="s">
        <v>2840</v>
      </c>
      <c r="OH9" s="845" t="s">
        <v>2841</v>
      </c>
      <c r="OI9" s="909" t="s">
        <v>2842</v>
      </c>
      <c r="OJ9" s="845" t="s">
        <v>2843</v>
      </c>
      <c r="OK9" s="910" t="s">
        <v>2844</v>
      </c>
      <c r="OL9" s="845" t="s">
        <v>2845</v>
      </c>
      <c r="OM9" s="909" t="s">
        <v>2846</v>
      </c>
      <c r="ON9" s="845" t="s">
        <v>2847</v>
      </c>
      <c r="OO9" s="910" t="s">
        <v>2848</v>
      </c>
      <c r="OP9" s="845" t="s">
        <v>2849</v>
      </c>
      <c r="OQ9" s="909" t="s">
        <v>2850</v>
      </c>
      <c r="OR9" s="845" t="s">
        <v>2851</v>
      </c>
      <c r="OS9" s="910" t="s">
        <v>2852</v>
      </c>
      <c r="OT9" s="845" t="s">
        <v>2853</v>
      </c>
      <c r="OU9" s="909" t="s">
        <v>2854</v>
      </c>
      <c r="OV9" s="845" t="s">
        <v>2855</v>
      </c>
      <c r="OW9" s="910" t="s">
        <v>2856</v>
      </c>
      <c r="OX9" s="845" t="s">
        <v>2857</v>
      </c>
      <c r="OY9" s="909" t="s">
        <v>2858</v>
      </c>
      <c r="OZ9" s="845" t="s">
        <v>2859</v>
      </c>
      <c r="PA9" s="910" t="s">
        <v>2860</v>
      </c>
      <c r="PB9" s="845" t="s">
        <v>2861</v>
      </c>
      <c r="PC9" s="909" t="s">
        <v>2862</v>
      </c>
      <c r="PD9" s="845" t="s">
        <v>2863</v>
      </c>
      <c r="PE9" s="910" t="s">
        <v>2864</v>
      </c>
      <c r="PF9" s="845" t="s">
        <v>2865</v>
      </c>
      <c r="PG9" s="909" t="s">
        <v>2866</v>
      </c>
      <c r="PH9" s="845" t="s">
        <v>2867</v>
      </c>
      <c r="PI9" s="910" t="s">
        <v>2868</v>
      </c>
      <c r="PJ9" s="845" t="s">
        <v>2869</v>
      </c>
      <c r="PK9" s="909" t="s">
        <v>2870</v>
      </c>
      <c r="PL9" s="845" t="s">
        <v>2871</v>
      </c>
      <c r="PM9" s="910" t="s">
        <v>2872</v>
      </c>
      <c r="PN9" s="845" t="s">
        <v>2873</v>
      </c>
      <c r="PO9" s="909" t="s">
        <v>2874</v>
      </c>
      <c r="PP9" s="845" t="s">
        <v>2875</v>
      </c>
      <c r="PQ9" s="910" t="s">
        <v>2876</v>
      </c>
      <c r="PR9" s="845" t="s">
        <v>2877</v>
      </c>
      <c r="PS9" s="909" t="s">
        <v>2878</v>
      </c>
      <c r="PT9" s="845" t="s">
        <v>2879</v>
      </c>
      <c r="PU9" s="910" t="s">
        <v>2880</v>
      </c>
      <c r="PV9" s="845" t="s">
        <v>2881</v>
      </c>
      <c r="PW9" s="909" t="s">
        <v>2882</v>
      </c>
      <c r="PX9" s="845" t="s">
        <v>2883</v>
      </c>
      <c r="PY9" s="910" t="s">
        <v>2884</v>
      </c>
      <c r="PZ9" s="845" t="s">
        <v>2885</v>
      </c>
      <c r="QA9" s="909" t="s">
        <v>2886</v>
      </c>
      <c r="QB9" s="845" t="s">
        <v>2887</v>
      </c>
      <c r="QC9" s="910" t="s">
        <v>2888</v>
      </c>
      <c r="QD9" s="845" t="s">
        <v>2889</v>
      </c>
      <c r="QE9" s="909" t="s">
        <v>2890</v>
      </c>
      <c r="QF9" s="845" t="s">
        <v>2891</v>
      </c>
      <c r="QG9" s="910" t="s">
        <v>2892</v>
      </c>
      <c r="QH9" s="845" t="s">
        <v>2893</v>
      </c>
      <c r="QI9" s="909" t="s">
        <v>2894</v>
      </c>
      <c r="QJ9" s="845" t="s">
        <v>2895</v>
      </c>
      <c r="QK9" s="910" t="s">
        <v>2896</v>
      </c>
      <c r="QL9" s="845" t="s">
        <v>2897</v>
      </c>
      <c r="QM9" s="909" t="s">
        <v>2898</v>
      </c>
      <c r="QN9" s="845" t="s">
        <v>2899</v>
      </c>
      <c r="QO9" s="910" t="s">
        <v>2900</v>
      </c>
      <c r="QP9" s="845" t="s">
        <v>2901</v>
      </c>
      <c r="QQ9" s="909" t="s">
        <v>2902</v>
      </c>
      <c r="QR9" s="845" t="s">
        <v>2903</v>
      </c>
      <c r="QS9" s="910" t="s">
        <v>2904</v>
      </c>
      <c r="QT9" s="845" t="s">
        <v>2905</v>
      </c>
      <c r="QU9" s="909" t="s">
        <v>2906</v>
      </c>
      <c r="QV9" s="845" t="s">
        <v>2907</v>
      </c>
      <c r="QW9" s="910" t="s">
        <v>2908</v>
      </c>
      <c r="QX9" s="845" t="s">
        <v>2909</v>
      </c>
      <c r="QY9" s="909" t="s">
        <v>2910</v>
      </c>
      <c r="QZ9" s="845" t="s">
        <v>2911</v>
      </c>
      <c r="RA9" s="910" t="s">
        <v>2912</v>
      </c>
      <c r="RB9" s="845" t="s">
        <v>2913</v>
      </c>
      <c r="RC9" s="909" t="s">
        <v>2914</v>
      </c>
      <c r="RD9" s="845" t="s">
        <v>2915</v>
      </c>
      <c r="RE9" s="910" t="s">
        <v>2916</v>
      </c>
      <c r="RF9" s="845" t="s">
        <v>2917</v>
      </c>
      <c r="RG9" s="909" t="s">
        <v>2918</v>
      </c>
      <c r="RH9" s="845" t="s">
        <v>2919</v>
      </c>
      <c r="RI9" s="910" t="s">
        <v>2920</v>
      </c>
      <c r="RJ9" s="845" t="s">
        <v>2921</v>
      </c>
      <c r="RK9" s="909" t="s">
        <v>2922</v>
      </c>
      <c r="RL9" s="845" t="s">
        <v>2923</v>
      </c>
      <c r="RM9" s="910" t="s">
        <v>2924</v>
      </c>
      <c r="RN9" s="845" t="s">
        <v>2925</v>
      </c>
      <c r="RO9" s="909" t="s">
        <v>2926</v>
      </c>
      <c r="RP9" s="845" t="s">
        <v>2927</v>
      </c>
      <c r="RQ9" s="910" t="s">
        <v>2928</v>
      </c>
      <c r="RR9" s="845" t="s">
        <v>2929</v>
      </c>
      <c r="RS9" s="909" t="s">
        <v>2930</v>
      </c>
      <c r="RT9" s="845" t="s">
        <v>2931</v>
      </c>
      <c r="RU9" s="910" t="s">
        <v>2932</v>
      </c>
      <c r="RV9" s="845" t="s">
        <v>2933</v>
      </c>
      <c r="RW9" s="909" t="s">
        <v>2934</v>
      </c>
      <c r="RX9" s="845" t="s">
        <v>2935</v>
      </c>
      <c r="RY9" s="910" t="s">
        <v>2936</v>
      </c>
      <c r="RZ9" s="845" t="s">
        <v>2937</v>
      </c>
      <c r="SA9" s="909" t="s">
        <v>2938</v>
      </c>
      <c r="SB9" s="845" t="s">
        <v>2939</v>
      </c>
      <c r="SC9" s="910" t="s">
        <v>2940</v>
      </c>
      <c r="SD9" s="845" t="s">
        <v>2941</v>
      </c>
      <c r="SE9" s="1355" t="s">
        <v>2942</v>
      </c>
      <c r="SF9" s="1375"/>
      <c r="SG9" s="1376"/>
      <c r="SH9" s="1375"/>
      <c r="SI9" s="1376"/>
      <c r="SJ9" s="1375"/>
      <c r="SK9" s="1376"/>
      <c r="SL9" s="1375"/>
      <c r="SM9" s="1376"/>
      <c r="SN9" s="1375"/>
      <c r="SO9" s="1376"/>
      <c r="SP9" s="1375"/>
      <c r="SQ9" s="1376"/>
      <c r="SR9" s="1375"/>
      <c r="SS9" s="1376"/>
      <c r="ST9" s="1375"/>
      <c r="SU9" s="1376"/>
      <c r="SV9" s="1375"/>
      <c r="SW9" s="1376"/>
      <c r="SX9" s="1375"/>
      <c r="SY9" s="1376"/>
      <c r="SZ9" s="1375"/>
      <c r="TA9" s="1376"/>
      <c r="TB9" s="1375"/>
      <c r="TC9" s="1376"/>
      <c r="TD9" s="1375"/>
      <c r="TE9" s="1376"/>
      <c r="TF9" s="1375"/>
      <c r="TG9" s="1376"/>
      <c r="TH9" s="1375"/>
      <c r="TI9" s="1376"/>
      <c r="TJ9" s="1375"/>
      <c r="TK9" s="1376"/>
      <c r="TL9" s="1375"/>
      <c r="TM9" s="1376"/>
      <c r="TN9" s="1375"/>
      <c r="TO9" s="1376"/>
      <c r="TP9" s="1375"/>
      <c r="TQ9" s="1376"/>
      <c r="TR9" s="1375"/>
      <c r="TS9" s="1376"/>
      <c r="TT9" s="1375"/>
      <c r="TU9" s="1376"/>
      <c r="TV9" s="1375"/>
      <c r="TW9" s="1376"/>
      <c r="TX9" s="1375"/>
      <c r="TY9" s="1376"/>
      <c r="TZ9" s="1375"/>
      <c r="UA9" s="1376"/>
      <c r="UB9" s="1375"/>
      <c r="UC9" s="1376"/>
      <c r="UD9" s="1375"/>
      <c r="UE9" s="1376"/>
      <c r="UF9" s="1375"/>
      <c r="UG9" s="1376"/>
      <c r="UH9" s="1375"/>
      <c r="UI9" s="1376"/>
      <c r="UJ9" s="1375"/>
      <c r="UK9" s="1376"/>
      <c r="UL9" s="1375"/>
      <c r="UM9" s="1376"/>
      <c r="UN9" s="1375"/>
      <c r="UO9" s="1376"/>
      <c r="UP9" s="1375"/>
      <c r="UQ9" s="1376"/>
      <c r="UR9" s="1375"/>
      <c r="US9" s="1376"/>
    </row>
    <row r="10" spans="1:565" ht="30" customHeight="1" x14ac:dyDescent="0.25">
      <c r="B10" s="1153" t="s">
        <v>428</v>
      </c>
      <c r="C10" s="811"/>
      <c r="D10" s="1354" t="str">
        <f>IFERROR(VLOOKUP($C10,'Info Exam and Projection List'!$M$4:$P$34,2),"No entry")</f>
        <v>No entry</v>
      </c>
      <c r="E10" s="942"/>
      <c r="F10" s="936"/>
      <c r="G10" s="946"/>
      <c r="H10" s="1246"/>
      <c r="I10" s="977"/>
      <c r="J10" s="955"/>
      <c r="K10" s="956"/>
      <c r="L10" s="957"/>
      <c r="M10" s="957"/>
      <c r="N10" s="796"/>
      <c r="O10" s="957"/>
      <c r="P10" s="957"/>
      <c r="Q10" s="498"/>
      <c r="R10" s="498"/>
      <c r="S10" s="962"/>
      <c r="T10" s="963"/>
      <c r="U10" s="955"/>
      <c r="V10" s="967"/>
      <c r="W10" s="957"/>
      <c r="X10" s="957"/>
      <c r="Y10" s="969"/>
      <c r="Z10" s="957"/>
      <c r="AA10" s="957"/>
      <c r="AB10" s="973"/>
      <c r="AC10" s="973"/>
      <c r="AD10" s="962"/>
      <c r="AE10" s="948"/>
      <c r="AF10" s="955"/>
      <c r="AG10" s="969"/>
      <c r="AH10" s="957"/>
      <c r="AI10" s="957"/>
      <c r="AJ10" s="969"/>
      <c r="AK10" s="957"/>
      <c r="AL10" s="957"/>
      <c r="AM10" s="973"/>
      <c r="AN10" s="973"/>
      <c r="AO10" s="962"/>
      <c r="AP10" s="948"/>
      <c r="AQ10" s="955"/>
      <c r="AR10" s="969"/>
      <c r="AS10" s="957"/>
      <c r="AT10" s="957"/>
      <c r="AU10" s="969"/>
      <c r="AV10" s="957"/>
      <c r="AW10" s="957"/>
      <c r="AX10" s="973"/>
      <c r="AY10" s="973"/>
      <c r="AZ10" s="962"/>
      <c r="BA10" s="963"/>
      <c r="BB10" s="955"/>
      <c r="BC10" s="967"/>
      <c r="BD10" s="957"/>
      <c r="BE10" s="957"/>
      <c r="BF10" s="969"/>
      <c r="BG10" s="957"/>
      <c r="BH10" s="957"/>
      <c r="BI10" s="973"/>
      <c r="BJ10" s="973"/>
      <c r="BK10" s="962"/>
      <c r="BL10" s="948"/>
      <c r="BM10" s="955"/>
      <c r="BN10" s="969"/>
      <c r="BO10" s="957"/>
      <c r="BP10" s="957"/>
      <c r="BQ10" s="969"/>
      <c r="BR10" s="957"/>
      <c r="BS10" s="957"/>
      <c r="BT10" s="973"/>
      <c r="BU10" s="973"/>
      <c r="BV10" s="962"/>
      <c r="BW10" s="948"/>
      <c r="BX10" s="955"/>
      <c r="BY10" s="969"/>
      <c r="BZ10" s="957"/>
      <c r="CA10" s="957"/>
      <c r="CB10" s="969"/>
      <c r="CC10" s="957"/>
      <c r="CD10" s="957"/>
      <c r="CE10" s="973"/>
      <c r="CF10" s="973"/>
      <c r="CG10" s="962"/>
      <c r="CH10" s="948"/>
      <c r="CI10" s="955"/>
      <c r="CJ10" s="969"/>
      <c r="CK10" s="957"/>
      <c r="CL10" s="957"/>
      <c r="CM10" s="969"/>
      <c r="CN10" s="957"/>
      <c r="CO10" s="957"/>
      <c r="CP10" s="973"/>
      <c r="CQ10" s="973"/>
      <c r="CR10" s="962"/>
      <c r="CS10" s="948"/>
      <c r="CT10" s="955"/>
      <c r="CU10" s="969"/>
      <c r="CV10" s="957"/>
      <c r="CW10" s="957"/>
      <c r="CX10" s="969"/>
      <c r="CY10" s="957"/>
      <c r="CZ10" s="957"/>
      <c r="DA10" s="973"/>
      <c r="DB10" s="973"/>
      <c r="DC10" s="962"/>
      <c r="DD10" s="948"/>
      <c r="DE10" s="955"/>
      <c r="DF10" s="969"/>
      <c r="DG10" s="957"/>
      <c r="DH10" s="957"/>
      <c r="DI10" s="969"/>
      <c r="DJ10" s="957"/>
      <c r="DK10" s="957"/>
      <c r="DL10" s="973"/>
      <c r="DM10" s="973"/>
      <c r="DN10" s="962"/>
      <c r="DO10" s="948"/>
      <c r="DP10" s="955"/>
      <c r="DQ10" s="969"/>
      <c r="DR10" s="957"/>
      <c r="DS10" s="957"/>
      <c r="DT10" s="969"/>
      <c r="DU10" s="957"/>
      <c r="DV10" s="957"/>
      <c r="DW10" s="973"/>
      <c r="DX10" s="973"/>
      <c r="DY10" s="962"/>
      <c r="DZ10" s="948"/>
      <c r="EA10" s="955"/>
      <c r="EB10" s="969"/>
      <c r="EC10" s="957"/>
      <c r="ED10" s="957"/>
      <c r="EE10" s="969"/>
      <c r="EF10" s="957"/>
      <c r="EG10" s="957"/>
      <c r="EH10" s="973"/>
      <c r="EI10" s="973"/>
      <c r="EJ10" s="962"/>
      <c r="EK10" s="948"/>
      <c r="EL10" s="955"/>
      <c r="EM10" s="969"/>
      <c r="EN10" s="957"/>
      <c r="EO10" s="957"/>
      <c r="EP10" s="969"/>
      <c r="EQ10" s="957"/>
      <c r="ER10" s="957"/>
      <c r="ES10" s="973"/>
      <c r="ET10" s="973"/>
      <c r="EU10" s="962"/>
      <c r="EV10" s="948"/>
      <c r="EW10" s="955"/>
      <c r="EX10" s="969"/>
      <c r="EY10" s="957"/>
      <c r="EZ10" s="957"/>
      <c r="FA10" s="969"/>
      <c r="FB10" s="957"/>
      <c r="FC10" s="957"/>
      <c r="FD10" s="973"/>
      <c r="FE10" s="973"/>
      <c r="FF10" s="962"/>
      <c r="FG10" s="948"/>
      <c r="FH10" s="955"/>
      <c r="FI10" s="969"/>
      <c r="FJ10" s="957"/>
      <c r="FK10" s="957"/>
      <c r="FL10" s="969"/>
      <c r="FM10" s="957"/>
      <c r="FN10" s="957"/>
      <c r="FO10" s="973"/>
      <c r="FP10" s="973"/>
      <c r="FQ10" s="962"/>
      <c r="FR10" s="948"/>
      <c r="FS10" s="955"/>
      <c r="FT10" s="969"/>
      <c r="FU10" s="957"/>
      <c r="FV10" s="957"/>
      <c r="FW10" s="969"/>
      <c r="FX10" s="957"/>
      <c r="FY10" s="957"/>
      <c r="FZ10" s="973"/>
      <c r="GA10" s="973"/>
      <c r="GB10" s="962"/>
      <c r="GC10" s="948"/>
      <c r="GD10" s="955"/>
      <c r="GE10" s="969"/>
      <c r="GF10" s="957"/>
      <c r="GG10" s="957"/>
      <c r="GH10" s="969"/>
      <c r="GI10" s="957"/>
      <c r="GJ10" s="957"/>
      <c r="GK10" s="973"/>
      <c r="GL10" s="973"/>
      <c r="GM10" s="962"/>
      <c r="GN10" s="948"/>
      <c r="GO10" s="955"/>
      <c r="GP10" s="969"/>
      <c r="GQ10" s="957"/>
      <c r="GR10" s="957"/>
      <c r="GS10" s="969"/>
      <c r="GT10" s="957"/>
      <c r="GU10" s="957"/>
      <c r="GV10" s="973"/>
      <c r="GW10" s="973"/>
      <c r="GX10" s="962"/>
      <c r="GY10" s="948"/>
      <c r="GZ10" s="955"/>
      <c r="HA10" s="969"/>
      <c r="HB10" s="957"/>
      <c r="HC10" s="957"/>
      <c r="HD10" s="969"/>
      <c r="HE10" s="957"/>
      <c r="HF10" s="957"/>
      <c r="HG10" s="973"/>
      <c r="HH10" s="973"/>
      <c r="HI10" s="962"/>
      <c r="HJ10" s="948"/>
      <c r="HK10" s="955"/>
      <c r="HL10" s="969"/>
      <c r="HM10" s="957"/>
      <c r="HN10" s="957"/>
      <c r="HO10" s="969"/>
      <c r="HP10" s="957"/>
      <c r="HQ10" s="957"/>
      <c r="HR10" s="973"/>
      <c r="HS10" s="973"/>
      <c r="HT10" s="962"/>
      <c r="HU10" s="812"/>
      <c r="HV10" s="812"/>
      <c r="HW10" s="812"/>
      <c r="HX10" s="812"/>
      <c r="HY10" s="499" t="str">
        <f>IFERROR(VLOOKUP($C10,'Info Exam and Projection List'!$M$4:$R$34,5),"No entry")</f>
        <v>No entry</v>
      </c>
      <c r="HZ10" s="703"/>
      <c r="IA10" s="987"/>
      <c r="IB10" s="499" t="str">
        <f>IFERROR(VLOOKUP($C10,'Info Exam and Projection List'!$M$4:$R$34,6),"No entry")</f>
        <v>No entry</v>
      </c>
      <c r="IC10" s="548"/>
      <c r="ID10" s="987"/>
      <c r="IE10" s="987"/>
      <c r="IF10" s="988"/>
      <c r="IG10" s="987"/>
      <c r="IO10" s="171"/>
      <c r="IP10" s="171"/>
      <c r="IQ10" s="291"/>
      <c r="IR10" s="735" t="s">
        <v>458</v>
      </c>
      <c r="IS10" s="1"/>
      <c r="IT10" s="6" t="s">
        <v>790</v>
      </c>
      <c r="IU10" s="1"/>
      <c r="IV10" s="212" t="s">
        <v>309</v>
      </c>
      <c r="IW10" s="290"/>
      <c r="IX10" s="171"/>
      <c r="JB10" s="668">
        <v>1</v>
      </c>
      <c r="JC10" s="907" t="str">
        <f>IF(C10&lt;&gt;"",CONCATENATE('Contact_Information '!$AO$5,Exam_Protocol_Information!$IW$4,"-",$B10),"No record entry")</f>
        <v>No record entry</v>
      </c>
      <c r="JD10" s="908" t="str">
        <f>IF($C10&lt;&gt;"",IF($C10&lt;&gt;"Y01. Other Exam",IF($C10&lt;&gt;"Y02. Other Projection",$C10,IF($E10&lt;&gt;"",IF(LEN($E10)&lt;250,$E10,"Long name:-see workbook"),"No entry")),IF($E10&lt;&gt;"",IF(LEN($E10)&lt;250,$E10,"Long name:-see workbook"),"No entry")),"No record entry")</f>
        <v>No record entry</v>
      </c>
      <c r="JE10" s="884" t="str">
        <f>IF($C10&lt;&gt;"",IF($F10&lt;&gt;"",IF(LEN($F10)&lt;250,$F10,"Long Name:-see workbook"),"No entry"),"No record entry")</f>
        <v>No record entry</v>
      </c>
      <c r="JF10" s="911"/>
      <c r="JG10" s="637" t="str">
        <f>IF($C10&lt;&gt;"",IF($IE10&lt;&gt;"",IF(LEN($IE10)&lt;250,$IE10,"Long name:-see workbook"),"No entry"),"No record entry")</f>
        <v>No record entry</v>
      </c>
      <c r="JH10" s="1134" t="str">
        <f>IF($C10&lt;&gt;"",IF(HZ10&lt;&gt;"",HZ10,IF($IA10&lt;&gt;"","No",IF($HY10&lt;&gt;"N/A: Enter in column IA","Yes","No entry"))), "No record entry")</f>
        <v>No record entry</v>
      </c>
      <c r="JI10" s="1135" t="str">
        <f>IF($C10&lt;&gt;"",IF($HY10&lt;&gt;"No entry",IF(Exam_Protocol_Information!$HY10&lt;&gt;"N/A: Enter in Column IA",IF($HZ10&lt;&gt;"No",$HY10,IF(LEN($IA10)&lt;250,IF($IA10&lt;&gt;"",$IA10,"No entry"),"Long name:-see worksheet")),IF($IA10&lt;&gt;"",IF(LEN($IA10)&lt;250,$IA10,"Long name:-see worksheet"),"No entry")),"No entry"),"No record entry")</f>
        <v>No record entry</v>
      </c>
      <c r="JJ10" s="719" t="str">
        <f>IF($C10&lt;&gt;"",IF($IC10&lt;&gt;"",$IC10,IF($ID10&lt;&gt;"","No",IF($IB10&lt;&gt;"N/A: Enter in column ID","Yes","No entry"))),"No record entry")</f>
        <v>No record entry</v>
      </c>
      <c r="JK10" s="1135" t="str">
        <f>IF($C10&lt;&gt;"",IF($IB10&lt;&gt;"#N/A",IF($IB10&lt;&gt;"N/A: Enter in Column CF",IF($IC10&lt;&gt;"No",$IB10,IF(LEN($ID10)&lt;250,IF($ID10&lt;&gt;"",$ID10,"No entry"),"Long name:-see worksheet")),IF($ID10&lt;&gt;"",IF(LEN($ID10)&lt;250,$ID10,"Long name:-see worksheet"),"No entry")),"No entry"),"No record entry")</f>
        <v>No record entry</v>
      </c>
      <c r="JL10" s="264" t="str">
        <f>IF($C10&lt;&gt;"",IF($G10&lt;&gt;"",IF($G10&lt;&gt;"Radiology System default",$G10,$JL$4),$JL$4),"No record entry")</f>
        <v>No record entry</v>
      </c>
      <c r="JM10" s="599">
        <f>IF($C10&lt;&gt;"",IF($H10&lt;&gt;"",$H10,-15),-45)</f>
        <v>-45</v>
      </c>
      <c r="JN10" s="677" t="str">
        <f>IF($C10&lt;&gt;"",IF($I10&lt;&gt;"",$I10,"No entry"),"No record entry")</f>
        <v>No record entry</v>
      </c>
      <c r="JO10" s="584" t="str">
        <f>IF($C10&lt;&gt;"",IF($J10&lt;&gt;"",$J10,"No entry"),"No record entry")</f>
        <v>No record entry</v>
      </c>
      <c r="JP10" s="584" t="str">
        <f>IF($C10&lt;&gt;"",IF($K10&lt;&gt;"",$K10,"No entry"),"No record entry")</f>
        <v>No record entry</v>
      </c>
      <c r="JQ10" s="584">
        <f>IF($C10&lt;&gt;"",IF($L10&lt;&gt;"",$L10,-15),-45)</f>
        <v>-45</v>
      </c>
      <c r="JR10" s="584">
        <f>IF($C10&lt;&gt;"",IF($M10&lt;&gt;"",$M10,-15),-45)</f>
        <v>-45</v>
      </c>
      <c r="JS10" s="584" t="str">
        <f>IF($C10&lt;&gt;"",IF($N10&lt;&gt;"",$N10,"No entry"),"No record entry")</f>
        <v>No record entry</v>
      </c>
      <c r="JT10" s="584">
        <f>IF($C10&lt;&gt;"",IF($O10&lt;&gt;"",$O10,-15),-45)</f>
        <v>-45</v>
      </c>
      <c r="JU10" s="584">
        <f>IF($C10&lt;&gt;"",IF($P10&lt;&gt;"",$P10,-15),-45)</f>
        <v>-45</v>
      </c>
      <c r="JV10" s="584" t="str">
        <f>IF($C10&lt;&gt;"",IF($Q10&lt;&gt;"",$Q10,"No entry"),"No record entry")</f>
        <v>No record entry</v>
      </c>
      <c r="JW10" s="584" t="str">
        <f>IF($C10&lt;&gt;"",IF($R10&lt;&gt;"",$R10,"No entry"),"No record entry")</f>
        <v>No record entry</v>
      </c>
      <c r="JX10" s="584" t="str">
        <f>IF($C10&lt;&gt;"",IF($S10&lt;&gt;"",IF(LEN($S10)&lt;250,$S10,"Long comment:see workbook"),"No entry"),"No record entry")</f>
        <v>No record entry</v>
      </c>
      <c r="JY10" s="584" t="str">
        <f>IF($C10&lt;&gt;"",IF($T10&lt;&gt;"",$T10,"No entry"),"No record entry")</f>
        <v>No record entry</v>
      </c>
      <c r="JZ10" s="584" t="str">
        <f>IF($C10&lt;&gt;"",IF($U10&lt;&gt;"",$U10,"No entry"),"No record entry")</f>
        <v>No record entry</v>
      </c>
      <c r="KA10" s="584" t="str">
        <f>IF($C10&lt;&gt;"",IF($V10&lt;&gt;"",$V10,"No entry"),"No record entry")</f>
        <v>No record entry</v>
      </c>
      <c r="KB10" s="584">
        <f>IF($C10&lt;&gt;"",IF($W10&lt;&gt;"",$W10,-15),-45)</f>
        <v>-45</v>
      </c>
      <c r="KC10" s="584">
        <f>IF($C10&lt;&gt;"",IF($X10&lt;&gt;"",$X10,-15),-45)</f>
        <v>-45</v>
      </c>
      <c r="KD10" s="584" t="str">
        <f>IF($C10&lt;&gt;"",IF($Y10&lt;&gt;"",$Y10,"No entry"),"No record entry")</f>
        <v>No record entry</v>
      </c>
      <c r="KE10" s="584">
        <f>IF($C10&lt;&gt;"",IF($Z10&lt;&gt;"",$Z10,-15),-45)</f>
        <v>-45</v>
      </c>
      <c r="KF10" s="584">
        <f>IF($C10&lt;&gt;"",IF($AA10&lt;&gt;"",$AA10,-15),-45)</f>
        <v>-45</v>
      </c>
      <c r="KG10" s="584" t="str">
        <f>IF($C10&lt;&gt;"",IF($AB10&lt;&gt;"",$AB10,"No entry"),"No record entry")</f>
        <v>No record entry</v>
      </c>
      <c r="KH10" s="584" t="str">
        <f>IF($C10&lt;&gt;"",IF($AC10&lt;&gt;"",$AC10,"No entry"),"No record entry")</f>
        <v>No record entry</v>
      </c>
      <c r="KI10" s="584" t="str">
        <f>IF($C10&lt;&gt;"",IF($AD10&lt;&gt;"",IF(LEN($AD10)&lt;250,$AD10,"Long comment:-see workbook"),"No entry"),"No record entry")</f>
        <v>No record entry</v>
      </c>
      <c r="KJ10" s="584" t="str">
        <f>IF($C10&lt;&gt;"",IF($AE10&lt;&gt;"",$AE10,"No entry"),"No record entry")</f>
        <v>No record entry</v>
      </c>
      <c r="KK10" s="584" t="str">
        <f>IF($C10&lt;&gt;"",IF($AF10&lt;&gt;"",$AF10,"No entry"),"No record entry")</f>
        <v>No record entry</v>
      </c>
      <c r="KL10" s="584" t="str">
        <f>IF($C10&lt;&gt;"",IF($AG10&lt;&gt;"",$AG10,"No entry"),"No record entry")</f>
        <v>No record entry</v>
      </c>
      <c r="KM10" s="584">
        <f>IF($C10&lt;&gt;"",IF($AH10&lt;&gt;"",$AH10,-15),-45)</f>
        <v>-45</v>
      </c>
      <c r="KN10" s="584">
        <f>IF($C10&lt;&gt;"",IF($AI10&lt;&gt;"",$AI10,-15),-45)</f>
        <v>-45</v>
      </c>
      <c r="KO10" s="584" t="str">
        <f>IF($C10&lt;&gt;"",IF($AJ10&lt;&gt;"",$AJ10,"No entry"),"No record entry")</f>
        <v>No record entry</v>
      </c>
      <c r="KP10" s="584">
        <f>IF($C10&lt;&gt;"",IF($AK10&lt;&gt;"",$AK10,-15),-45)</f>
        <v>-45</v>
      </c>
      <c r="KQ10" s="584">
        <f>IF($C10&lt;&gt;"",IF($AL10&lt;&gt;"",$AL10,-15),-45)</f>
        <v>-45</v>
      </c>
      <c r="KR10" s="584" t="str">
        <f>IF($C10&lt;&gt;"",IF($AM10&lt;&gt;"",$AM10,"No entry"),"No record entry")</f>
        <v>No record entry</v>
      </c>
      <c r="KS10" s="584" t="str">
        <f>IF($C10&lt;&gt;"",IF($AN10&lt;&gt;"",$AN10,"No entry"),"No record entry")</f>
        <v>No record entry</v>
      </c>
      <c r="KT10" s="584" t="str">
        <f>IF($C10&lt;&gt;"",IF($AO10&lt;&gt;"",IF(LEN($AO10)&lt;250,$AO10,"Long comment:-see workbook"),"No entry"),"No record entry")</f>
        <v>No record entry</v>
      </c>
      <c r="KU10" s="584" t="str">
        <f>IF($C10&lt;&gt;"",IF($AP10&lt;&gt;"",$AP10,"No entry"),"No record entry")</f>
        <v>No record entry</v>
      </c>
      <c r="KV10" s="584" t="str">
        <f>IF($C10&lt;&gt;"",IF($AQ10&lt;&gt;"",$AQ10,"No entry"),"No record entry")</f>
        <v>No record entry</v>
      </c>
      <c r="KW10" s="584" t="str">
        <f>IF($C10&lt;&gt;"",IF($AR10&lt;&gt;"",$AR10,"No entry"),"No record entry")</f>
        <v>No record entry</v>
      </c>
      <c r="KX10" s="584">
        <f>IF($C10&lt;&gt;"",IF($AS10&lt;&gt;"",$AS10,-15),-45)</f>
        <v>-45</v>
      </c>
      <c r="KY10" s="584">
        <f>IF($C10&lt;&gt;"",IF($AT10&lt;&gt;"",$AT10,-15),-45)</f>
        <v>-45</v>
      </c>
      <c r="KZ10" s="584" t="str">
        <f>IF($C10&lt;&gt;"",IF($AU10&lt;&gt;"",$AU10,"No entry"),"No record entry")</f>
        <v>No record entry</v>
      </c>
      <c r="LA10" s="584">
        <f>IF($C10&lt;&gt;"",IF($AV10&lt;&gt;"",$AV10,-15),-45)</f>
        <v>-45</v>
      </c>
      <c r="LB10" s="584">
        <f>IF($C10&lt;&gt;"",IF($AW10&lt;&gt;"",$AW10,-15),-45)</f>
        <v>-45</v>
      </c>
      <c r="LC10" s="584" t="str">
        <f>IF($C10&lt;&gt;"",IF($AX10&lt;&gt;"",$AX10,"No entry"),"No record entry")</f>
        <v>No record entry</v>
      </c>
      <c r="LD10" s="584" t="str">
        <f>IF($C10&lt;&gt;"",IF($AY10&lt;&gt;"",$AY10,"No entry"),"No record entry")</f>
        <v>No record entry</v>
      </c>
      <c r="LE10" s="584" t="str">
        <f>IF($C10&lt;&gt;"",IF($AZ10&lt;&gt;"",IF(LEN($AZ10)&lt;250,$AZ10,"Long comment:-see workbook"),"No entry"),"No record entry")</f>
        <v>No record entry</v>
      </c>
      <c r="LF10" s="584" t="str">
        <f>IF($C10&lt;&gt;"",IF($BA10&lt;&gt;"",$BA10,"No entry"),"No record entry")</f>
        <v>No record entry</v>
      </c>
      <c r="LG10" s="584" t="str">
        <f>IF($C10&lt;&gt;"",IF($BB10&lt;&gt;"",$BB10,"No entry"),"No record entry")</f>
        <v>No record entry</v>
      </c>
      <c r="LH10" s="584" t="str">
        <f>IF($C10&lt;&gt;"",IF($BC10&lt;&gt;"",$BC10,"No entry"),"No record entry")</f>
        <v>No record entry</v>
      </c>
      <c r="LI10" s="584">
        <f>IF($C10&lt;&gt;"",IF($BD10&lt;&gt;"",$BD10,-15),-45)</f>
        <v>-45</v>
      </c>
      <c r="LJ10" s="584">
        <f>IF($C10&lt;&gt;"",IF($BE10&lt;&gt;"",$BE10,-15),-45)</f>
        <v>-45</v>
      </c>
      <c r="LK10" s="584" t="str">
        <f>IF($C10&lt;&gt;"",IF($BF10&lt;&gt;"",$BF10,"No entry"),"No record entry")</f>
        <v>No record entry</v>
      </c>
      <c r="LL10" s="584">
        <f>IF($C10&lt;&gt;"",IF($BG10&lt;&gt;"",$BG10,-15),-45)</f>
        <v>-45</v>
      </c>
      <c r="LM10" s="584">
        <f>IF($C10&lt;&gt;"",IF($BH10&lt;&gt;"",$BH10,-15),-45)</f>
        <v>-45</v>
      </c>
      <c r="LN10" s="584" t="str">
        <f>IF($C10&lt;&gt;"",IF($BI10&lt;&gt;"",$BI10,"No entry"),"No record entry")</f>
        <v>No record entry</v>
      </c>
      <c r="LO10" s="584" t="str">
        <f>IF($C10&lt;&gt;"",IF($BJ10&lt;&gt;"",$BJ10,"No entry"),"No record entry")</f>
        <v>No record entry</v>
      </c>
      <c r="LP10" s="584" t="str">
        <f>IF($C10&lt;&gt;"",IF($BK10&lt;&gt;"",IF(LEN($BK10)&lt;250,$BK10,"Long comment:-see workbook"),"No entry"),"No record entry")</f>
        <v>No record entry</v>
      </c>
      <c r="LQ10" s="584" t="str">
        <f>IF($C10&lt;&gt;"",IF($BL10&lt;&gt;"",$BL10,"No entry"),"No record entry")</f>
        <v>No record entry</v>
      </c>
      <c r="LR10" s="584" t="str">
        <f>IF($C10&lt;&gt;"",IF($BM10&lt;&gt;"",$BM10,"No entry"),"No record entry")</f>
        <v>No record entry</v>
      </c>
      <c r="LS10" s="584" t="str">
        <f>IF($C10&lt;&gt;"",IF($BN10&lt;&gt;"",$BN10,"No entry"),"No record entry")</f>
        <v>No record entry</v>
      </c>
      <c r="LT10" s="584">
        <f>IF($C10&lt;&gt;"",IF($BO10&lt;&gt;"",$BO10,-15),-45)</f>
        <v>-45</v>
      </c>
      <c r="LU10" s="584">
        <f>IF($C10&lt;&gt;"",IF($BP10&lt;&gt;"",$BP10,-15),-45)</f>
        <v>-45</v>
      </c>
      <c r="LV10" s="584" t="str">
        <f>IF($C10&lt;&gt;"",IF($BQ10&lt;&gt;"",$BQ10,"No entry"),"No record entry")</f>
        <v>No record entry</v>
      </c>
      <c r="LW10" s="584">
        <f>IF($C10&lt;&gt;"",IF($BR10&lt;&gt;"",$BR10,-15),-45)</f>
        <v>-45</v>
      </c>
      <c r="LX10" s="584">
        <f>IF($C10&lt;&gt;"",IF($BS10&lt;&gt;"",$BS10,-15),-45)</f>
        <v>-45</v>
      </c>
      <c r="LY10" s="584" t="str">
        <f>IF($C10&lt;&gt;"",IF($BT10&lt;&gt;"",$BT10,"No entry"),"No record entry")</f>
        <v>No record entry</v>
      </c>
      <c r="LZ10" s="584" t="str">
        <f>IF($C10&lt;&gt;"",IF($BU10&lt;&gt;"",$BU10,"No entry"),"No record entry")</f>
        <v>No record entry</v>
      </c>
      <c r="MA10" s="584" t="str">
        <f>IF($C10&lt;&gt;"",IF($BV10&lt;&gt;"",IF(LEN($BV10)&lt;250,$BV10,"Long comment:-see workbook"),"No entry"),"No record entry")</f>
        <v>No record entry</v>
      </c>
      <c r="MB10" s="584">
        <f>IF($C10&lt;&gt;"",IF($MB$5&lt;&gt;"No heading entered",IF($HU10&lt;&gt;"",$HU10,-15),-15),-45)</f>
        <v>-45</v>
      </c>
      <c r="MC10" s="584">
        <f>IF($C10&lt;&gt;"",IF($MC$5&lt;&gt;"No heading entered",IF($HV10&lt;&gt;"",$HV10,-15),-15),-45)</f>
        <v>-45</v>
      </c>
      <c r="MD10" s="584">
        <f>IF($C10&lt;&gt;"",IF($MD$5&lt;&gt;"No heading entered",IF($HW10&lt;&gt;"",$HW10,-15),-15),-45)</f>
        <v>-45</v>
      </c>
      <c r="ME10" s="584">
        <f>IF($C10&lt;&gt;"",IF($ME$5&lt;&gt;"No heading entered",IF($HX10&lt;&gt;"",$HX10,-15),-15),-45)</f>
        <v>-45</v>
      </c>
      <c r="MF10" s="584" t="str">
        <f>IF($C10&lt;&gt;"",IF($IF10&lt;&gt;"",IF(LEN($IF10)&lt;250,$IF10,"Long comment:-see workbook"),"No entry"),"No record entry")</f>
        <v>No record entry</v>
      </c>
      <c r="MG10" s="584" t="str">
        <f>IF($C10&lt;&gt;"",IF($IG10&lt;&gt;"",IF(LEN($IG10)&lt;250,$IG10,"Long comment:-see workbook"),"No entry"),"No record entry")</f>
        <v>No record entry</v>
      </c>
      <c r="MH10" s="677" t="str">
        <f>IF($C10&lt;&gt;"",IF($BW10&lt;&gt;"",$BW10,"No entry"),"No record entry")</f>
        <v>No record entry</v>
      </c>
      <c r="MI10" s="584" t="str">
        <f>IF($C10&lt;&gt;"",IF($BX10&lt;&gt;"",$BX10,"No entry"),"No record entry")</f>
        <v>No record entry</v>
      </c>
      <c r="MJ10" s="584" t="str">
        <f>IF($C10&lt;&gt;"",IF($BY10&lt;&gt;"",$BY10,"No entry"),"No record entry")</f>
        <v>No record entry</v>
      </c>
      <c r="MK10" s="584">
        <f>IF($C10&lt;&gt;"",IF($BZ10&lt;&gt;"",$BZ10,-15),-45)</f>
        <v>-45</v>
      </c>
      <c r="ML10" s="584">
        <f>IF($C10&lt;&gt;"",IF($CA10&lt;&gt;"",$CA10,-15),-45)</f>
        <v>-45</v>
      </c>
      <c r="MM10" s="584" t="str">
        <f>IF($C10&lt;&gt;"",IF($CB10&lt;&gt;"",$CB10,"No entry"),"No record entry")</f>
        <v>No record entry</v>
      </c>
      <c r="MN10" s="584">
        <f>IF($C10&lt;&gt;"",IF($CC10&lt;&gt;"",$CC10,-15),-45)</f>
        <v>-45</v>
      </c>
      <c r="MO10" s="584">
        <f>IF($C10&lt;&gt;"",IF($CD10&lt;&gt;"",$CD10,-15),-45)</f>
        <v>-45</v>
      </c>
      <c r="MP10" s="584" t="str">
        <f>IF($C10&lt;&gt;"",IF($CE10&lt;&gt;"",$CE10,"No entry"),"No record entry")</f>
        <v>No record entry</v>
      </c>
      <c r="MQ10" s="584" t="str">
        <f>IF($C10&lt;&gt;"",IF($CF10&lt;&gt;"",$CF10,"No entry"),"No record entry")</f>
        <v>No record entry</v>
      </c>
      <c r="MR10" s="584" t="str">
        <f>IF($C10&lt;&gt;"",IF($CG10&lt;&gt;"",IF(LEN($CG10)&lt;250,$CG10,"Long comment:see workbook"),"No entry"),"No record entry")</f>
        <v>No record entry</v>
      </c>
      <c r="MS10" s="677" t="str">
        <f>IF($C10&lt;&gt;"",IF($CH10&lt;&gt;"",$CH10,"No entry"),"No record entry")</f>
        <v>No record entry</v>
      </c>
      <c r="MT10" s="584" t="str">
        <f>IF($C10&lt;&gt;"",IF($CI10&lt;&gt;"",$CI10,"No entry"),"No record entry")</f>
        <v>No record entry</v>
      </c>
      <c r="MU10" s="584" t="str">
        <f>IF($C10&lt;&gt;"",IF($CJ10&lt;&gt;"",$CJ10,"No entry"),"No record entry")</f>
        <v>No record entry</v>
      </c>
      <c r="MV10" s="584">
        <f>IF($C10&lt;&gt;"",IF($CK10&lt;&gt;"",$CK10,-15),-45)</f>
        <v>-45</v>
      </c>
      <c r="MW10" s="584">
        <f>IF($C10&lt;&gt;"",IF($CL10&lt;&gt;"",$CL10,-15),-45)</f>
        <v>-45</v>
      </c>
      <c r="MX10" s="584" t="str">
        <f>IF($C10&lt;&gt;"",IF($CM10&lt;&gt;"",$CM10,"No entry"),"No record entry")</f>
        <v>No record entry</v>
      </c>
      <c r="MY10" s="584">
        <f>IF($C10&lt;&gt;"",IF($CN10&lt;&gt;"",$CN10,-15),-45)</f>
        <v>-45</v>
      </c>
      <c r="MZ10" s="584">
        <f>IF($C10&lt;&gt;"",IF($CO10&lt;&gt;"",$CO10,-15),-45)</f>
        <v>-45</v>
      </c>
      <c r="NA10" s="584" t="str">
        <f>IF($C10&lt;&gt;"",IF($CP10&lt;&gt;"",$CP10,"No entry"),"No record entry")</f>
        <v>No record entry</v>
      </c>
      <c r="NB10" s="584" t="str">
        <f>IF($C10&lt;&gt;"",IF($CQ10&lt;&gt;"",$CQ10,"No entry"),"No record entry")</f>
        <v>No record entry</v>
      </c>
      <c r="NC10" s="584" t="str">
        <f>IF($C10&lt;&gt;"",IF($CR10&lt;&gt;"",IF(LEN($CR10)&lt;250,$CR10,"Long comment:see workbook"),"No entry"),"No record entry")</f>
        <v>No record entry</v>
      </c>
      <c r="ND10" s="677" t="str">
        <f>IF($C10&lt;&gt;"",IF($CS10&lt;&gt;"",$CS10,"No entry"),"No record entry")</f>
        <v>No record entry</v>
      </c>
      <c r="NE10" s="584" t="str">
        <f>IF($C10&lt;&gt;"",IF($CT10&lt;&gt;"",$CT10,"No entry"),"No record entry")</f>
        <v>No record entry</v>
      </c>
      <c r="NF10" s="584" t="str">
        <f>IF($C10&lt;&gt;"",IF($CU10&lt;&gt;"",$CU10,"No entry"),"No record entry")</f>
        <v>No record entry</v>
      </c>
      <c r="NG10" s="584">
        <f>IF($C10&lt;&gt;"",IF($CV10&lt;&gt;"",$CV10,-15),-45)</f>
        <v>-45</v>
      </c>
      <c r="NH10" s="584">
        <f>IF($C10&lt;&gt;"",IF($CW10&lt;&gt;"",$CW10,-15),-45)</f>
        <v>-45</v>
      </c>
      <c r="NI10" s="584" t="str">
        <f>IF($C10&lt;&gt;"",IF($CX10&lt;&gt;"",$CX10,"No entry"),"No record entry")</f>
        <v>No record entry</v>
      </c>
      <c r="NJ10" s="584">
        <f>IF($C10&lt;&gt;"",IF($CY10&lt;&gt;"",$CY10,-15),-45)</f>
        <v>-45</v>
      </c>
      <c r="NK10" s="584">
        <f>IF($C10&lt;&gt;"",IF($CZ10&lt;&gt;"",$CZ10,-15),-45)</f>
        <v>-45</v>
      </c>
      <c r="NL10" s="584" t="str">
        <f>IF($C10&lt;&gt;"",IF($DA10&lt;&gt;"",$DA10,"No entry"),"No record entry")</f>
        <v>No record entry</v>
      </c>
      <c r="NM10" s="584" t="str">
        <f>IF($C10&lt;&gt;"",IF($DB10&lt;&gt;"",$DB10,"No entry"),"No record entry")</f>
        <v>No record entry</v>
      </c>
      <c r="NN10" s="584" t="str">
        <f>IF($C10&lt;&gt;"",IF($DC10&lt;&gt;"",IF(LEN($DC10)&lt;250,$DC10,"Long comment:see workbook"),"No entry"),"No record entry")</f>
        <v>No record entry</v>
      </c>
      <c r="NO10" s="677" t="str">
        <f>IF($C10&lt;&gt;"",IF($DD10&lt;&gt;"",$DD10,"No entry"),"No record entry")</f>
        <v>No record entry</v>
      </c>
      <c r="NP10" s="584" t="str">
        <f>IF($C10&lt;&gt;"",IF($DE10&lt;&gt;"",$DE10,"No entry"),"No record entry")</f>
        <v>No record entry</v>
      </c>
      <c r="NQ10" s="584" t="str">
        <f>IF($C10&lt;&gt;"",IF($DF10&lt;&gt;"",$DF10,"No entry"),"No record entry")</f>
        <v>No record entry</v>
      </c>
      <c r="NR10" s="584">
        <f>IF($C10&lt;&gt;"",IF($DG10&lt;&gt;"",$DG10,-15),-45)</f>
        <v>-45</v>
      </c>
      <c r="NS10" s="584">
        <f>IF($C10&lt;&gt;"",IF($DH10&lt;&gt;"",$DH10,-15),-45)</f>
        <v>-45</v>
      </c>
      <c r="NT10" s="584" t="str">
        <f>IF($C10&lt;&gt;"",IF($DI10&lt;&gt;"",$DI10,"No entry"),"No record entry")</f>
        <v>No record entry</v>
      </c>
      <c r="NU10" s="584">
        <f>IF($C10&lt;&gt;"",IF($DJ10&lt;&gt;"",$DJ10,-15),-45)</f>
        <v>-45</v>
      </c>
      <c r="NV10" s="584">
        <f>IF($C10&lt;&gt;"",IF($DK10&lt;&gt;"",$DK10,-15),-45)</f>
        <v>-45</v>
      </c>
      <c r="NW10" s="584" t="str">
        <f>IF($C10&lt;&gt;"",IF($DL10&lt;&gt;"",$DL10,"No entry"),"No record entry")</f>
        <v>No record entry</v>
      </c>
      <c r="NX10" s="584" t="str">
        <f>IF($C10&lt;&gt;"",IF($DM10&lt;&gt;"",$DM10,"No entry"),"No record entry")</f>
        <v>No record entry</v>
      </c>
      <c r="NY10" s="584" t="str">
        <f>IF($C10&lt;&gt;"",IF($DN10&lt;&gt;"",IF(LEN($DN10)&lt;250,$DN10,"Long comment:see workbook"),"No entry"),"No record entry")</f>
        <v>No record entry</v>
      </c>
      <c r="NZ10" s="677" t="str">
        <f>IF($C10&lt;&gt;"",IF($DO10&lt;&gt;"",$DO10,"No entry"),"No record entry")</f>
        <v>No record entry</v>
      </c>
      <c r="OA10" s="584" t="str">
        <f>IF($C10&lt;&gt;"",IF($DP10&lt;&gt;"",$DP10,"No entry"),"No record entry")</f>
        <v>No record entry</v>
      </c>
      <c r="OB10" s="584" t="str">
        <f>IF($C10&lt;&gt;"",IF($DQ10&lt;&gt;"",$DQ10,"No entry"),"No record entry")</f>
        <v>No record entry</v>
      </c>
      <c r="OC10" s="584">
        <f>IF($C10&lt;&gt;"",IF($DR10&lt;&gt;"",$DR10,-15),-45)</f>
        <v>-45</v>
      </c>
      <c r="OD10" s="584">
        <f>IF($C10&lt;&gt;"",IF($DS10&lt;&gt;"",$DS10,-15),-45)</f>
        <v>-45</v>
      </c>
      <c r="OE10" s="584" t="str">
        <f>IF($C10&lt;&gt;"",IF($DT10&lt;&gt;"",$DT10,"No entry"),"No record entry")</f>
        <v>No record entry</v>
      </c>
      <c r="OF10" s="584">
        <f>IF($C10&lt;&gt;"",IF($DU10&lt;&gt;"",$DU10,-15),-45)</f>
        <v>-45</v>
      </c>
      <c r="OG10" s="584">
        <f>IF($C10&lt;&gt;"",IF($DV10&lt;&gt;"",$DV10,-15),-45)</f>
        <v>-45</v>
      </c>
      <c r="OH10" s="584" t="str">
        <f>IF($C10&lt;&gt;"",IF($DW10&lt;&gt;"",$DW10,"No entry"),"No record entry")</f>
        <v>No record entry</v>
      </c>
      <c r="OI10" s="584" t="str">
        <f>IF($C10&lt;&gt;"",IF($DX10&lt;&gt;"",$DX10,"No entry"),"No record entry")</f>
        <v>No record entry</v>
      </c>
      <c r="OJ10" s="584" t="str">
        <f>IF($C10&lt;&gt;"",IF($DY10&lt;&gt;"",IF(LEN($DY10)&lt;250,$DY10,"Long comment:see workbook"),"No entry"),"No record entry")</f>
        <v>No record entry</v>
      </c>
      <c r="OK10" s="677" t="str">
        <f>IF($C10&lt;&gt;"",IF($DZ10&lt;&gt;"",$DZ10,"No entry"),"No record entry")</f>
        <v>No record entry</v>
      </c>
      <c r="OL10" s="584" t="str">
        <f>IF($C10&lt;&gt;"",IF($EA10&lt;&gt;"",$EA10,"No entry"),"No record entry")</f>
        <v>No record entry</v>
      </c>
      <c r="OM10" s="584" t="str">
        <f>IF($C10&lt;&gt;"",IF($EB10&lt;&gt;"",$EB10,"No entry"),"No record entry")</f>
        <v>No record entry</v>
      </c>
      <c r="ON10" s="584">
        <f>IF($C10&lt;&gt;"",IF($EC10&lt;&gt;"",$EC10,-15),-45)</f>
        <v>-45</v>
      </c>
      <c r="OO10" s="584">
        <f>IF($C10&lt;&gt;"",IF($ED10&lt;&gt;"",$ED10,-15),-45)</f>
        <v>-45</v>
      </c>
      <c r="OP10" s="584" t="str">
        <f>IF($C10&lt;&gt;"",IF($EE10&lt;&gt;"",$EE10,"No entry"),"No record entry")</f>
        <v>No record entry</v>
      </c>
      <c r="OQ10" s="584">
        <f>IF($C10&lt;&gt;"",IF($EF10&lt;&gt;"",$EF10,-15),-45)</f>
        <v>-45</v>
      </c>
      <c r="OR10" s="584">
        <f>IF($C10&lt;&gt;"",IF($EG10&lt;&gt;"",$EG10,-15),-45)</f>
        <v>-45</v>
      </c>
      <c r="OS10" s="584" t="str">
        <f>IF($C10&lt;&gt;"",IF($EH10&lt;&gt;"",$EH10,"No entry"),"No record entry")</f>
        <v>No record entry</v>
      </c>
      <c r="OT10" s="584" t="str">
        <f>IF($C10&lt;&gt;"",IF($EI10&lt;&gt;"",$EI10,"No entry"),"No record entry")</f>
        <v>No record entry</v>
      </c>
      <c r="OU10" s="584" t="str">
        <f>IF($C10&lt;&gt;"",IF($EJ10&lt;&gt;"",IF(LEN($EJ10)&lt;250,$EJ10,"Long comment:see workbook"),"No entry"),"No record entry")</f>
        <v>No record entry</v>
      </c>
      <c r="OV10" s="677" t="str">
        <f>IF($C10&lt;&gt;"",IF($EK10&lt;&gt;"",$EK10,"No entry"),"No record entry")</f>
        <v>No record entry</v>
      </c>
      <c r="OW10" s="584" t="str">
        <f>IF($C10&lt;&gt;"",IF($EL10&lt;&gt;"",$EL10,"No entry"),"No record entry")</f>
        <v>No record entry</v>
      </c>
      <c r="OX10" s="584" t="str">
        <f>IF($C10&lt;&gt;"",IF($EM10&lt;&gt;"",$EM10,"No entry"),"No record entry")</f>
        <v>No record entry</v>
      </c>
      <c r="OY10" s="584">
        <f>IF($C10&lt;&gt;"",IF($EN10&lt;&gt;"",$EN10,-15),-45)</f>
        <v>-45</v>
      </c>
      <c r="OZ10" s="584">
        <f>IF($C10&lt;&gt;"",IF($EO10&lt;&gt;"",$EO10,-15),-45)</f>
        <v>-45</v>
      </c>
      <c r="PA10" s="584" t="str">
        <f>IF($C10&lt;&gt;"",IF($EP10&lt;&gt;"",$EP10,"No entry"),"No record entry")</f>
        <v>No record entry</v>
      </c>
      <c r="PB10" s="584">
        <f>IF($C10&lt;&gt;"",IF($EQ10&lt;&gt;"",$EQ10,-15),-45)</f>
        <v>-45</v>
      </c>
      <c r="PC10" s="584">
        <f>IF($C10&lt;&gt;"",IF($ER10&lt;&gt;"",$ER10,-15),-45)</f>
        <v>-45</v>
      </c>
      <c r="PD10" s="584" t="str">
        <f>IF($C10&lt;&gt;"",IF($ES10&lt;&gt;"",$ES10,"No entry"),"No record entry")</f>
        <v>No record entry</v>
      </c>
      <c r="PE10" s="584" t="str">
        <f>IF($C10&lt;&gt;"",IF($ET10&lt;&gt;"",$ET10,"No entry"),"No record entry")</f>
        <v>No record entry</v>
      </c>
      <c r="PF10" s="584" t="str">
        <f>IF($C10&lt;&gt;"",IF($EU10&lt;&gt;"",IF(LEN($EU10)&lt;250,$EU10,"Long comment:see workbook"),"No entry"),"No record entry")</f>
        <v>No record entry</v>
      </c>
      <c r="PG10" s="677" t="str">
        <f>IF($C10&lt;&gt;"",IF($EV10&lt;&gt;"",$EV10,"No entry"),"No record entry")</f>
        <v>No record entry</v>
      </c>
      <c r="PH10" s="584" t="str">
        <f>IF($C10&lt;&gt;"",IF($EW10&lt;&gt;"",$EW10,"No entry"),"No record entry")</f>
        <v>No record entry</v>
      </c>
      <c r="PI10" s="584" t="str">
        <f>IF($C10&lt;&gt;"",IF($EX10&lt;&gt;"",$EX10,"No entry"),"No record entry")</f>
        <v>No record entry</v>
      </c>
      <c r="PJ10" s="584">
        <f>IF($C10&lt;&gt;"",IF($EY10&lt;&gt;"",$EY10,-15),-45)</f>
        <v>-45</v>
      </c>
      <c r="PK10" s="584">
        <f>IF($C10&lt;&gt;"",IF($EZ10&lt;&gt;"",$EZ10,-15),-45)</f>
        <v>-45</v>
      </c>
      <c r="PL10" s="584" t="str">
        <f>IF($C10&lt;&gt;"",IF($FA10&lt;&gt;"",$FA10,"No entry"),"No record entry")</f>
        <v>No record entry</v>
      </c>
      <c r="PM10" s="584">
        <f>IF($C10&lt;&gt;"",IF($FB10&lt;&gt;"",$FB10,-15),-45)</f>
        <v>-45</v>
      </c>
      <c r="PN10" s="584">
        <f>IF($C10&lt;&gt;"",IF($FC10&lt;&gt;"",$FC10,-15),-45)</f>
        <v>-45</v>
      </c>
      <c r="PO10" s="584" t="str">
        <f>IF($C10&lt;&gt;"",IF($FD10&lt;&gt;"",$FD10,"No entry"),"No record entry")</f>
        <v>No record entry</v>
      </c>
      <c r="PP10" s="584" t="str">
        <f>IF($C10&lt;&gt;"",IF($FE10&lt;&gt;"",$FE10,"No entry"),"No record entry")</f>
        <v>No record entry</v>
      </c>
      <c r="PQ10" s="584" t="str">
        <f>IF($C10&lt;&gt;"",IF($FF10&lt;&gt;"",IF(LEN($FF10)&lt;250,$FF10,"Long comment:see workbook"),"No entry"),"No record entry")</f>
        <v>No record entry</v>
      </c>
      <c r="PR10" s="677" t="str">
        <f>IF($C10&lt;&gt;"",IF($FG10&lt;&gt;"",$FG10,"No entry"),"No record entry")</f>
        <v>No record entry</v>
      </c>
      <c r="PS10" s="584" t="str">
        <f>IF($C10&lt;&gt;"",IF($FH10&lt;&gt;"",$FH10,"No entry"),"No record entry")</f>
        <v>No record entry</v>
      </c>
      <c r="PT10" s="584" t="str">
        <f>IF($C10&lt;&gt;"",IF($FI10&lt;&gt;"",$FI10,"No entry"),"No record entry")</f>
        <v>No record entry</v>
      </c>
      <c r="PU10" s="584">
        <f>IF($C10&lt;&gt;"",IF($FJ10&lt;&gt;"",$FJ10,-15),-45)</f>
        <v>-45</v>
      </c>
      <c r="PV10" s="584">
        <f>IF($C10&lt;&gt;"",IF($FK10&lt;&gt;"",$FK10,-15),-45)</f>
        <v>-45</v>
      </c>
      <c r="PW10" s="584" t="str">
        <f>IF($C10&lt;&gt;"",IF($FL10&lt;&gt;"",$FL10,"No entry"),"No record entry")</f>
        <v>No record entry</v>
      </c>
      <c r="PX10" s="584">
        <f>IF($C10&lt;&gt;"",IF($FM10&lt;&gt;"",$FM10,-15),-45)</f>
        <v>-45</v>
      </c>
      <c r="PY10" s="584">
        <f>IF($C10&lt;&gt;"",IF($FN10&lt;&gt;"",$FN10,-15),-45)</f>
        <v>-45</v>
      </c>
      <c r="PZ10" s="584" t="str">
        <f>IF($C10&lt;&gt;"",IF($FO10&lt;&gt;"",$FO10,"No entry"),"No record entry")</f>
        <v>No record entry</v>
      </c>
      <c r="QA10" s="584" t="str">
        <f>IF($C10&lt;&gt;"",IF($FP10&lt;&gt;"",$FP10,"No entry"),"No record entry")</f>
        <v>No record entry</v>
      </c>
      <c r="QB10" s="584" t="str">
        <f>IF($C10&lt;&gt;"",IF($FQ10&lt;&gt;"",IF(LEN($FQ10)&lt;250,$FQ10,"Long comment:see workbook"),"No entry"),"No record entry")</f>
        <v>No record entry</v>
      </c>
      <c r="QC10" s="677" t="str">
        <f>IF($C10&lt;&gt;"",IF($FR10&lt;&gt;"",$FR10,"No entry"),"No record entry")</f>
        <v>No record entry</v>
      </c>
      <c r="QD10" s="584" t="str">
        <f>IF($C10&lt;&gt;"",IF($FS10&lt;&gt;"",$FS10,"No entry"),"No record entry")</f>
        <v>No record entry</v>
      </c>
      <c r="QE10" s="584" t="str">
        <f>IF($C10&lt;&gt;"",IF($FT10&lt;&gt;"",$FT10,"No entry"),"No record entry")</f>
        <v>No record entry</v>
      </c>
      <c r="QF10" s="584">
        <f>IF($C10&lt;&gt;"",IF($FU10&lt;&gt;"",$FU10,-15),-45)</f>
        <v>-45</v>
      </c>
      <c r="QG10" s="584">
        <f>IF($C10&lt;&gt;"",IF($FV10&lt;&gt;"",$FV10,-15),-45)</f>
        <v>-45</v>
      </c>
      <c r="QH10" s="584" t="str">
        <f>IF($C10&lt;&gt;"",IF($FW10&lt;&gt;"",$FW10,"No entry"),"No record entry")</f>
        <v>No record entry</v>
      </c>
      <c r="QI10" s="584">
        <f>IF($C10&lt;&gt;"",IF($FX10&lt;&gt;"",$FX10,-15),-45)</f>
        <v>-45</v>
      </c>
      <c r="QJ10" s="584">
        <f>IF($C10&lt;&gt;"",IF($FY10&lt;&gt;"",$FY10,-15),-45)</f>
        <v>-45</v>
      </c>
      <c r="QK10" s="584" t="str">
        <f>IF($C10&lt;&gt;"",IF($FZ10&lt;&gt;"",$FZ10,"No entry"),"No record entry")</f>
        <v>No record entry</v>
      </c>
      <c r="QL10" s="584" t="str">
        <f>IF($C10&lt;&gt;"",IF($GA10&lt;&gt;"",$GA10,"No entry"),"No record entry")</f>
        <v>No record entry</v>
      </c>
      <c r="QM10" s="584" t="str">
        <f>IF($C10&lt;&gt;"",IF($GB10&lt;&gt;"",IF(LEN($GB10)&lt;250,$GB10,"Long comment:see workbook"),"No entry"),"No record entry")</f>
        <v>No record entry</v>
      </c>
      <c r="QN10" s="677" t="str">
        <f>IF($C10&lt;&gt;"",IF($GC10&lt;&gt;"",$GC10,"No entry"),"No record entry")</f>
        <v>No record entry</v>
      </c>
      <c r="QO10" s="584" t="str">
        <f>IF($C10&lt;&gt;"",IF($GD10&lt;&gt;"",$GD10,"No entry"),"No record entry")</f>
        <v>No record entry</v>
      </c>
      <c r="QP10" s="584" t="str">
        <f>IF($C10&lt;&gt;"",IF($GE10&lt;&gt;"",$GE10,"No entry"),"No record entry")</f>
        <v>No record entry</v>
      </c>
      <c r="QQ10" s="584">
        <f>IF($C10&lt;&gt;"",IF($GF10&lt;&gt;"",$GF10,-15),-45)</f>
        <v>-45</v>
      </c>
      <c r="QR10" s="584">
        <f>IF($C10&lt;&gt;"",IF($GG10&lt;&gt;"",$GG10,-15),-45)</f>
        <v>-45</v>
      </c>
      <c r="QS10" s="584" t="str">
        <f>IF($C10&lt;&gt;"",IF($GH10&lt;&gt;"",$GH10,"No entry"),"No record entry")</f>
        <v>No record entry</v>
      </c>
      <c r="QT10" s="584">
        <f>IF($C10&lt;&gt;"",IF($GI10&lt;&gt;"",$GI10,-15),-45)</f>
        <v>-45</v>
      </c>
      <c r="QU10" s="584">
        <f>IF($C10&lt;&gt;"",IF($GJ10&lt;&gt;"",$GJ10,-15),-45)</f>
        <v>-45</v>
      </c>
      <c r="QV10" s="584" t="str">
        <f>IF($C10&lt;&gt;"",IF($GK10&lt;&gt;"",$GK10,"No entry"),"No record entry")</f>
        <v>No record entry</v>
      </c>
      <c r="QW10" s="584" t="str">
        <f>IF($C10&lt;&gt;"",IF($GL10&lt;&gt;"",$GL10,"No entry"),"No record entry")</f>
        <v>No record entry</v>
      </c>
      <c r="QX10" s="584" t="str">
        <f>IF($C10&lt;&gt;"",IF($GM10&lt;&gt;"",IF(LEN($GM10)&lt;250,$GM10,"Long comment:see workbook"),"No entry"),"No record entry")</f>
        <v>No record entry</v>
      </c>
      <c r="QY10" s="677" t="str">
        <f>IF($C10&lt;&gt;"",IF($GN10&lt;&gt;"",$GN10,"No entry"),"No record entry")</f>
        <v>No record entry</v>
      </c>
      <c r="QZ10" s="584" t="str">
        <f>IF($C10&lt;&gt;"",IF($GO10&lt;&gt;"",$GO10,"No entry"),"No record entry")</f>
        <v>No record entry</v>
      </c>
      <c r="RA10" s="584" t="str">
        <f>IF($C10&lt;&gt;"",IF($GP10&lt;&gt;"",$GP10,"No entry"),"No record entry")</f>
        <v>No record entry</v>
      </c>
      <c r="RB10" s="584">
        <f>IF($C10&lt;&gt;"",IF($GQ10&lt;&gt;"",$GQ10,-15),-45)</f>
        <v>-45</v>
      </c>
      <c r="RC10" s="584">
        <f>IF($C10&lt;&gt;"",IF($GR10&lt;&gt;"",$GR10,-15),-45)</f>
        <v>-45</v>
      </c>
      <c r="RD10" s="584" t="str">
        <f>IF($C10&lt;&gt;"",IF($GS10&lt;&gt;"",$GS10,"No entry"),"No record entry")</f>
        <v>No record entry</v>
      </c>
      <c r="RE10" s="584">
        <f>IF($C10&lt;&gt;"",IF($GT10&lt;&gt;"",$GT10,-15),-45)</f>
        <v>-45</v>
      </c>
      <c r="RF10" s="584">
        <f>IF($C10&lt;&gt;"",IF($GU10&lt;&gt;"",$GU10,-15),-45)</f>
        <v>-45</v>
      </c>
      <c r="RG10" s="584" t="str">
        <f>IF($C10&lt;&gt;"",IF($GV10&lt;&gt;"",$GV10,"No entry"),"No record entry")</f>
        <v>No record entry</v>
      </c>
      <c r="RH10" s="584" t="str">
        <f>IF($C10&lt;&gt;"",IF($GW10&lt;&gt;"",$GW10,"No entry"),"No record entry")</f>
        <v>No record entry</v>
      </c>
      <c r="RI10" s="584" t="str">
        <f>IF($C10&lt;&gt;"",IF($GX10&lt;&gt;"",IF(LEN($GX10)&lt;250,$GX10,"Long comment:see workbook"),"No entry"),"No record entry")</f>
        <v>No record entry</v>
      </c>
      <c r="RJ10" s="677" t="str">
        <f>IF($C10&lt;&gt;"",IF($GY10&lt;&gt;"",$GY10,"No entry"),"No record entry")</f>
        <v>No record entry</v>
      </c>
      <c r="RK10" s="584" t="str">
        <f>IF($C10&lt;&gt;"",IF($GZ10&lt;&gt;"",$GZ10,"No entry"),"No record entry")</f>
        <v>No record entry</v>
      </c>
      <c r="RL10" s="584" t="str">
        <f>IF($C10&lt;&gt;"",IF($HA10&lt;&gt;"",$HA10,"No entry"),"No record entry")</f>
        <v>No record entry</v>
      </c>
      <c r="RM10" s="584">
        <f>IF($C10&lt;&gt;"",IF($HB10&lt;&gt;"",$HB10,-15),-45)</f>
        <v>-45</v>
      </c>
      <c r="RN10" s="584">
        <f>IF($C10&lt;&gt;"",IF($HC10&lt;&gt;"",$HC10,-15),-45)</f>
        <v>-45</v>
      </c>
      <c r="RO10" s="584" t="str">
        <f>IF($C10&lt;&gt;"",IF($HD10&lt;&gt;"",$HD10,"No entry"),"No record entry")</f>
        <v>No record entry</v>
      </c>
      <c r="RP10" s="584">
        <f>IF($C10&lt;&gt;"",IF($HE10&lt;&gt;"",$HE10,-15),-45)</f>
        <v>-45</v>
      </c>
      <c r="RQ10" s="584">
        <f>IF($C10&lt;&gt;"",IF($HF10&lt;&gt;"",$HF10,-15),-45)</f>
        <v>-45</v>
      </c>
      <c r="RR10" s="584" t="str">
        <f>IF($C10&lt;&gt;"",IF($HG10&lt;&gt;"",$HG10,"No entry"),"No record entry")</f>
        <v>No record entry</v>
      </c>
      <c r="RS10" s="584" t="str">
        <f>IF($C10&lt;&gt;"",IF($HH10&lt;&gt;"",$HH10,"No entry"),"No record entry")</f>
        <v>No record entry</v>
      </c>
      <c r="RT10" s="584" t="str">
        <f>IF($C10&lt;&gt;"",IF($HI10&lt;&gt;"",IF(LEN($HI10)&lt;250,$HI10,"Long comment:see workbook"),"No entry"),"No record entry")</f>
        <v>No record entry</v>
      </c>
      <c r="RU10" s="677" t="str">
        <f>IF($C10&lt;&gt;"",IF($HJ10&lt;&gt;"",$HJ10,"No entry"),"No record entry")</f>
        <v>No record entry</v>
      </c>
      <c r="RV10" s="584" t="str">
        <f>IF($C10&lt;&gt;"",IF($HK10&lt;&gt;"",$HK10,"No entry"),"No record entry")</f>
        <v>No record entry</v>
      </c>
      <c r="RW10" s="584" t="str">
        <f>IF($C10&lt;&gt;"",IF($HL10&lt;&gt;"",$HL10,"No entry"),"No record entry")</f>
        <v>No record entry</v>
      </c>
      <c r="RX10" s="584">
        <f>IF($C10&lt;&gt;"",IF($HM10&lt;&gt;"",$HM10,-15),-45)</f>
        <v>-45</v>
      </c>
      <c r="RY10" s="584">
        <f>IF($C10&lt;&gt;"",IF($HN10&lt;&gt;"",$HN10,-15),-45)</f>
        <v>-45</v>
      </c>
      <c r="RZ10" s="584" t="str">
        <f>IF($C10&lt;&gt;"",IF($HO10&lt;&gt;"",$HO10,"No entry"),"No record entry")</f>
        <v>No record entry</v>
      </c>
      <c r="SA10" s="584">
        <f>IF($C10&lt;&gt;"",IF($HP10&lt;&gt;"",$HP10,-15),-45)</f>
        <v>-45</v>
      </c>
      <c r="SB10" s="584">
        <f>IF($C10&lt;&gt;"",IF($HQ10&lt;&gt;"",$HQ10,-15),-45)</f>
        <v>-45</v>
      </c>
      <c r="SC10" s="584" t="str">
        <f>IF($C10&lt;&gt;"",IF($HR10&lt;&gt;"",$HR10,"No entry"),"No record entry")</f>
        <v>No record entry</v>
      </c>
      <c r="SD10" s="584" t="str">
        <f>IF($C10&lt;&gt;"",IF($HS10&lt;&gt;"",$HS10,"No entry"),"No record entry")</f>
        <v>No record entry</v>
      </c>
      <c r="SE10" s="599" t="str">
        <f>IF($C10&lt;&gt;"",IF($HT10&lt;&gt;"",IF(LEN($HT10)&lt;250,$HT10,"Long comment:see workbook"),"No entry"),"No record entry")</f>
        <v>No record entry</v>
      </c>
      <c r="SF10" s="1377"/>
      <c r="SG10" s="1372"/>
      <c r="SH10" s="1372"/>
      <c r="SI10" s="1372"/>
      <c r="SJ10" s="1372"/>
      <c r="SK10" s="1372"/>
      <c r="SL10" s="1372"/>
      <c r="SM10" s="1372"/>
      <c r="SN10" s="1372"/>
      <c r="SO10" s="1372"/>
      <c r="SP10" s="1372"/>
      <c r="SQ10" s="1377"/>
      <c r="SR10" s="1372"/>
      <c r="SS10" s="1372"/>
      <c r="ST10" s="1372"/>
      <c r="SU10" s="1372"/>
      <c r="SV10" s="1372"/>
      <c r="SW10" s="1372"/>
      <c r="SX10" s="1372"/>
      <c r="SY10" s="1372"/>
      <c r="SZ10" s="1372"/>
      <c r="TA10" s="1372"/>
      <c r="TB10" s="1377"/>
      <c r="TC10" s="1372"/>
      <c r="TD10" s="1372"/>
      <c r="TE10" s="1372"/>
      <c r="TF10" s="1372"/>
      <c r="TG10" s="1372"/>
      <c r="TH10" s="1372"/>
      <c r="TI10" s="1372"/>
      <c r="TJ10" s="1372"/>
      <c r="TK10" s="1372"/>
      <c r="TL10" s="1372"/>
      <c r="TM10" s="1377"/>
      <c r="TN10" s="1372"/>
      <c r="TO10" s="1372"/>
      <c r="TP10" s="1372"/>
      <c r="TQ10" s="1372"/>
      <c r="TR10" s="1372"/>
      <c r="TS10" s="1372"/>
      <c r="TT10" s="1372"/>
      <c r="TU10" s="1372"/>
      <c r="TV10" s="1372"/>
      <c r="TW10" s="1372"/>
      <c r="TX10" s="1372"/>
      <c r="TY10" s="1372"/>
      <c r="TZ10" s="1372"/>
      <c r="UA10" s="1372"/>
      <c r="UB10" s="1372"/>
      <c r="UC10" s="1372"/>
      <c r="UD10" s="1372"/>
      <c r="UE10" s="1372"/>
      <c r="UF10" s="1372"/>
      <c r="UG10" s="1372"/>
      <c r="UH10" s="1372"/>
      <c r="UI10" s="1372"/>
      <c r="UJ10" s="1372"/>
      <c r="UK10" s="1372"/>
      <c r="UL10" s="1372"/>
      <c r="UM10" s="1372"/>
      <c r="UN10" s="1372"/>
      <c r="UO10" s="1372"/>
      <c r="UP10" s="1372"/>
      <c r="UQ10" s="1372"/>
      <c r="UR10" s="1372"/>
      <c r="US10" s="1372"/>
    </row>
    <row r="11" spans="1:565" s="218" customFormat="1" ht="30" customHeight="1" x14ac:dyDescent="0.25">
      <c r="B11" s="1154" t="s">
        <v>429</v>
      </c>
      <c r="C11" s="811"/>
      <c r="D11" s="938" t="str">
        <f>IFERROR(VLOOKUP($C11,'Info Exam and Projection List'!$M$4:$P$34,2),"No entry")</f>
        <v>No entry</v>
      </c>
      <c r="E11" s="943"/>
      <c r="F11" s="937"/>
      <c r="G11" s="483"/>
      <c r="H11" s="1246"/>
      <c r="I11" s="949"/>
      <c r="J11" s="951"/>
      <c r="K11" s="952"/>
      <c r="L11" s="787"/>
      <c r="M11" s="787"/>
      <c r="N11" s="797"/>
      <c r="O11" s="787"/>
      <c r="P11" s="787"/>
      <c r="Q11" s="463"/>
      <c r="R11" s="463"/>
      <c r="S11" s="732"/>
      <c r="T11" s="949"/>
      <c r="U11" s="951"/>
      <c r="V11" s="952"/>
      <c r="W11" s="787"/>
      <c r="X11" s="787"/>
      <c r="Y11" s="968"/>
      <c r="Z11" s="787"/>
      <c r="AA11" s="787"/>
      <c r="AB11" s="970"/>
      <c r="AC11" s="970"/>
      <c r="AD11" s="971"/>
      <c r="AE11" s="948"/>
      <c r="AF11" s="951"/>
      <c r="AG11" s="952"/>
      <c r="AH11" s="787"/>
      <c r="AI11" s="787"/>
      <c r="AJ11" s="968"/>
      <c r="AK11" s="787"/>
      <c r="AL11" s="787"/>
      <c r="AM11" s="970"/>
      <c r="AN11" s="970"/>
      <c r="AO11" s="971"/>
      <c r="AP11" s="949"/>
      <c r="AQ11" s="951"/>
      <c r="AR11" s="952"/>
      <c r="AS11" s="787"/>
      <c r="AT11" s="787"/>
      <c r="AU11" s="968"/>
      <c r="AV11" s="787"/>
      <c r="AW11" s="787"/>
      <c r="AX11" s="970"/>
      <c r="AY11" s="970"/>
      <c r="AZ11" s="971"/>
      <c r="BA11" s="949"/>
      <c r="BB11" s="951"/>
      <c r="BC11" s="952"/>
      <c r="BD11" s="787"/>
      <c r="BE11" s="787"/>
      <c r="BF11" s="968"/>
      <c r="BG11" s="787"/>
      <c r="BH11" s="787"/>
      <c r="BI11" s="970"/>
      <c r="BJ11" s="970"/>
      <c r="BK11" s="971"/>
      <c r="BL11" s="948"/>
      <c r="BM11" s="951"/>
      <c r="BN11" s="952"/>
      <c r="BO11" s="787"/>
      <c r="BP11" s="787"/>
      <c r="BQ11" s="968"/>
      <c r="BR11" s="787"/>
      <c r="BS11" s="787"/>
      <c r="BT11" s="970"/>
      <c r="BU11" s="970"/>
      <c r="BV11" s="971"/>
      <c r="BW11" s="948"/>
      <c r="BX11" s="951"/>
      <c r="BY11" s="952"/>
      <c r="BZ11" s="787"/>
      <c r="CA11" s="787"/>
      <c r="CB11" s="968"/>
      <c r="CC11" s="787"/>
      <c r="CD11" s="787"/>
      <c r="CE11" s="970"/>
      <c r="CF11" s="970"/>
      <c r="CG11" s="971"/>
      <c r="CH11" s="948"/>
      <c r="CI11" s="951"/>
      <c r="CJ11" s="952"/>
      <c r="CK11" s="787"/>
      <c r="CL11" s="787"/>
      <c r="CM11" s="968"/>
      <c r="CN11" s="787"/>
      <c r="CO11" s="787"/>
      <c r="CP11" s="970"/>
      <c r="CQ11" s="970"/>
      <c r="CR11" s="971"/>
      <c r="CS11" s="948"/>
      <c r="CT11" s="951"/>
      <c r="CU11" s="952"/>
      <c r="CV11" s="787"/>
      <c r="CW11" s="787"/>
      <c r="CX11" s="968"/>
      <c r="CY11" s="787"/>
      <c r="CZ11" s="787"/>
      <c r="DA11" s="970"/>
      <c r="DB11" s="970"/>
      <c r="DC11" s="971"/>
      <c r="DD11" s="948"/>
      <c r="DE11" s="951"/>
      <c r="DF11" s="952"/>
      <c r="DG11" s="787"/>
      <c r="DH11" s="787"/>
      <c r="DI11" s="968"/>
      <c r="DJ11" s="787"/>
      <c r="DK11" s="787"/>
      <c r="DL11" s="970"/>
      <c r="DM11" s="970"/>
      <c r="DN11" s="971"/>
      <c r="DO11" s="948"/>
      <c r="DP11" s="951"/>
      <c r="DQ11" s="952"/>
      <c r="DR11" s="787"/>
      <c r="DS11" s="787"/>
      <c r="DT11" s="968"/>
      <c r="DU11" s="787"/>
      <c r="DV11" s="787"/>
      <c r="DW11" s="970"/>
      <c r="DX11" s="970"/>
      <c r="DY11" s="971"/>
      <c r="DZ11" s="948"/>
      <c r="EA11" s="951"/>
      <c r="EB11" s="952"/>
      <c r="EC11" s="787"/>
      <c r="ED11" s="787"/>
      <c r="EE11" s="968"/>
      <c r="EF11" s="787"/>
      <c r="EG11" s="787"/>
      <c r="EH11" s="970"/>
      <c r="EI11" s="970"/>
      <c r="EJ11" s="971"/>
      <c r="EK11" s="948"/>
      <c r="EL11" s="951"/>
      <c r="EM11" s="952"/>
      <c r="EN11" s="787"/>
      <c r="EO11" s="787"/>
      <c r="EP11" s="968"/>
      <c r="EQ11" s="787"/>
      <c r="ER11" s="787"/>
      <c r="ES11" s="970"/>
      <c r="ET11" s="970"/>
      <c r="EU11" s="971"/>
      <c r="EV11" s="948"/>
      <c r="EW11" s="951"/>
      <c r="EX11" s="952"/>
      <c r="EY11" s="787"/>
      <c r="EZ11" s="787"/>
      <c r="FA11" s="968"/>
      <c r="FB11" s="787"/>
      <c r="FC11" s="787"/>
      <c r="FD11" s="970"/>
      <c r="FE11" s="970"/>
      <c r="FF11" s="971"/>
      <c r="FG11" s="948"/>
      <c r="FH11" s="951"/>
      <c r="FI11" s="952"/>
      <c r="FJ11" s="787"/>
      <c r="FK11" s="787"/>
      <c r="FL11" s="968"/>
      <c r="FM11" s="787"/>
      <c r="FN11" s="787"/>
      <c r="FO11" s="970"/>
      <c r="FP11" s="970"/>
      <c r="FQ11" s="971"/>
      <c r="FR11" s="948"/>
      <c r="FS11" s="951"/>
      <c r="FT11" s="952"/>
      <c r="FU11" s="787"/>
      <c r="FV11" s="787"/>
      <c r="FW11" s="968"/>
      <c r="FX11" s="787"/>
      <c r="FY11" s="787"/>
      <c r="FZ11" s="970"/>
      <c r="GA11" s="970"/>
      <c r="GB11" s="971"/>
      <c r="GC11" s="948"/>
      <c r="GD11" s="951"/>
      <c r="GE11" s="952"/>
      <c r="GF11" s="787"/>
      <c r="GG11" s="787"/>
      <c r="GH11" s="968"/>
      <c r="GI11" s="787"/>
      <c r="GJ11" s="787"/>
      <c r="GK11" s="970"/>
      <c r="GL11" s="970"/>
      <c r="GM11" s="971"/>
      <c r="GN11" s="948"/>
      <c r="GO11" s="951"/>
      <c r="GP11" s="952"/>
      <c r="GQ11" s="787"/>
      <c r="GR11" s="787"/>
      <c r="GS11" s="968"/>
      <c r="GT11" s="787"/>
      <c r="GU11" s="787"/>
      <c r="GV11" s="970"/>
      <c r="GW11" s="970"/>
      <c r="GX11" s="971"/>
      <c r="GY11" s="948"/>
      <c r="GZ11" s="951"/>
      <c r="HA11" s="952"/>
      <c r="HB11" s="787"/>
      <c r="HC11" s="787"/>
      <c r="HD11" s="968"/>
      <c r="HE11" s="787"/>
      <c r="HF11" s="787"/>
      <c r="HG11" s="970"/>
      <c r="HH11" s="970"/>
      <c r="HI11" s="971"/>
      <c r="HJ11" s="948"/>
      <c r="HK11" s="951"/>
      <c r="HL11" s="952"/>
      <c r="HM11" s="787"/>
      <c r="HN11" s="787"/>
      <c r="HO11" s="968"/>
      <c r="HP11" s="787"/>
      <c r="HQ11" s="787"/>
      <c r="HR11" s="970"/>
      <c r="HS11" s="970"/>
      <c r="HT11" s="971"/>
      <c r="HU11" s="721"/>
      <c r="HV11" s="721"/>
      <c r="HW11" s="721"/>
      <c r="HX11" s="721"/>
      <c r="HY11" s="499" t="str">
        <f>IFERROR(VLOOKUP($C11,'Info Exam and Projection List'!$M$4:$R$34,5),"No entry")</f>
        <v>No entry</v>
      </c>
      <c r="HZ11" s="703"/>
      <c r="IA11" s="987"/>
      <c r="IB11" s="499" t="str">
        <f>IFERROR(VLOOKUP($C11,'Info Exam and Projection List'!$M$4:$R$34,6),"No entry")</f>
        <v>No entry</v>
      </c>
      <c r="IC11" s="1224"/>
      <c r="ID11" s="690"/>
      <c r="IE11" s="690"/>
      <c r="IF11" s="989"/>
      <c r="IG11" s="690"/>
      <c r="IO11" s="733"/>
      <c r="IP11" s="733"/>
      <c r="IQ11" s="734"/>
      <c r="IR11" s="735" t="s">
        <v>22</v>
      </c>
      <c r="IS11" s="333"/>
      <c r="IT11" s="218" t="s">
        <v>1218</v>
      </c>
      <c r="IU11" s="333"/>
      <c r="IV11" s="333" t="s">
        <v>308</v>
      </c>
      <c r="IW11" s="736"/>
      <c r="IX11" s="733"/>
      <c r="JB11" s="347"/>
      <c r="JC11" s="88"/>
      <c r="JD11" s="88"/>
      <c r="JE11" s="88"/>
      <c r="JF11" s="283"/>
      <c r="JG11" s="156"/>
      <c r="JH11" s="255"/>
      <c r="JI11" s="737"/>
      <c r="JJ11" s="156"/>
      <c r="JK11" s="737"/>
      <c r="JL11" s="90"/>
      <c r="JM11" s="90"/>
      <c r="JN11" s="90"/>
      <c r="JO11" s="90"/>
      <c r="JP11" s="90"/>
      <c r="JQ11" s="90"/>
      <c r="JR11" s="738"/>
      <c r="JS11" s="90"/>
      <c r="JT11" s="90"/>
      <c r="JU11" s="90"/>
      <c r="JV11" s="88"/>
      <c r="JW11" s="88"/>
      <c r="JX11" s="88"/>
      <c r="JY11" s="90"/>
      <c r="JZ11" s="90"/>
      <c r="KA11" s="90"/>
      <c r="KB11" s="90"/>
      <c r="KC11" s="738"/>
      <c r="KD11" s="90"/>
      <c r="KE11" s="90"/>
      <c r="KF11" s="90"/>
      <c r="KG11" s="88"/>
      <c r="KH11" s="88"/>
      <c r="KI11" s="88"/>
      <c r="KJ11" s="90"/>
      <c r="KK11" s="90"/>
      <c r="KL11" s="90"/>
      <c r="KM11" s="90"/>
      <c r="KN11" s="738"/>
      <c r="KO11" s="90"/>
      <c r="KP11" s="90"/>
      <c r="KQ11" s="90"/>
      <c r="KR11" s="88"/>
      <c r="KS11" s="88"/>
      <c r="KT11" s="88"/>
      <c r="KU11" s="90"/>
      <c r="KV11" s="90"/>
      <c r="KW11" s="90"/>
      <c r="KX11" s="90"/>
      <c r="KY11" s="738"/>
      <c r="KZ11" s="90"/>
      <c r="LA11" s="90"/>
      <c r="LB11" s="90"/>
      <c r="LC11" s="88"/>
      <c r="LD11" s="88"/>
      <c r="LE11" s="88"/>
      <c r="LF11" s="90"/>
      <c r="LG11" s="90"/>
      <c r="LH11" s="90"/>
      <c r="LI11" s="90"/>
      <c r="LJ11" s="738"/>
      <c r="LK11" s="90"/>
      <c r="LL11" s="90"/>
      <c r="LM11" s="90"/>
      <c r="LN11" s="88"/>
      <c r="LO11" s="88"/>
      <c r="LP11" s="88"/>
      <c r="LQ11" s="90"/>
      <c r="LR11" s="90"/>
      <c r="LS11" s="90"/>
      <c r="LT11" s="90"/>
      <c r="LU11" s="738"/>
      <c r="LV11" s="90"/>
      <c r="LW11" s="90"/>
      <c r="LX11" s="90"/>
      <c r="LY11" s="88"/>
      <c r="LZ11" s="88"/>
      <c r="MA11" s="88"/>
      <c r="MB11" s="88"/>
      <c r="MC11" s="88"/>
      <c r="MD11" s="88"/>
      <c r="ME11" s="88"/>
      <c r="MF11" s="88"/>
      <c r="MG11" s="88"/>
      <c r="MH11" s="90"/>
      <c r="MI11" s="90"/>
      <c r="MJ11" s="90"/>
      <c r="MK11" s="90"/>
      <c r="ML11" s="738"/>
      <c r="MM11" s="90"/>
      <c r="MN11" s="90"/>
      <c r="MO11" s="90"/>
      <c r="MP11" s="88"/>
      <c r="MQ11" s="88"/>
      <c r="MR11" s="88"/>
      <c r="MS11" s="90"/>
      <c r="MT11" s="90"/>
      <c r="MU11" s="90"/>
      <c r="MV11" s="90"/>
      <c r="MW11" s="738"/>
      <c r="MX11" s="90"/>
      <c r="MY11" s="90"/>
      <c r="MZ11" s="90"/>
      <c r="NA11" s="88"/>
      <c r="NB11" s="88"/>
      <c r="NC11" s="88"/>
      <c r="ND11" s="90"/>
      <c r="NE11" s="90"/>
      <c r="NF11" s="90"/>
      <c r="NG11" s="90"/>
      <c r="NH11" s="738"/>
      <c r="NI11" s="90"/>
      <c r="NJ11" s="90"/>
      <c r="NK11" s="90"/>
      <c r="NL11" s="88"/>
      <c r="NM11" s="88"/>
      <c r="NN11" s="88"/>
      <c r="NO11" s="90"/>
      <c r="NP11" s="90"/>
      <c r="NQ11" s="90"/>
      <c r="NR11" s="90"/>
      <c r="NS11" s="738"/>
      <c r="NT11" s="90"/>
      <c r="NU11" s="90"/>
      <c r="NV11" s="90"/>
      <c r="NW11" s="88"/>
      <c r="NX11" s="88"/>
      <c r="NY11" s="88"/>
      <c r="NZ11" s="90"/>
      <c r="OA11" s="90"/>
      <c r="OB11" s="90"/>
      <c r="OC11" s="90"/>
      <c r="OD11" s="738"/>
      <c r="OE11" s="90"/>
      <c r="OF11" s="90"/>
      <c r="OG11" s="90"/>
      <c r="OH11" s="88"/>
      <c r="OI11" s="88"/>
      <c r="OJ11" s="88"/>
      <c r="OK11" s="90"/>
      <c r="OL11" s="90"/>
      <c r="OM11" s="90"/>
      <c r="ON11" s="90"/>
      <c r="OO11" s="738"/>
      <c r="OP11" s="90"/>
      <c r="OQ11" s="90"/>
      <c r="OR11" s="90"/>
      <c r="OS11" s="88"/>
      <c r="OT11" s="88"/>
      <c r="OU11" s="88"/>
      <c r="OV11" s="90"/>
      <c r="OW11" s="90"/>
      <c r="OX11" s="90"/>
      <c r="OY11" s="90"/>
      <c r="OZ11" s="738"/>
      <c r="PA11" s="90"/>
      <c r="PB11" s="90"/>
      <c r="PC11" s="90"/>
      <c r="PD11" s="88"/>
      <c r="PE11" s="88"/>
      <c r="PF11" s="88"/>
      <c r="PG11" s="90"/>
      <c r="PH11" s="90"/>
      <c r="PI11" s="90"/>
      <c r="PJ11" s="90"/>
      <c r="PK11" s="738"/>
      <c r="PL11" s="90"/>
      <c r="PM11" s="90"/>
      <c r="PN11" s="90"/>
      <c r="PO11" s="88"/>
      <c r="PP11" s="88"/>
      <c r="PQ11" s="88"/>
      <c r="PR11" s="90"/>
      <c r="PS11" s="90"/>
      <c r="PT11" s="90"/>
      <c r="PU11" s="90"/>
      <c r="PV11" s="738"/>
      <c r="PW11" s="90"/>
      <c r="PX11" s="90"/>
      <c r="PY11" s="90"/>
      <c r="PZ11" s="88"/>
      <c r="QA11" s="88"/>
      <c r="QB11" s="88"/>
      <c r="QC11" s="90"/>
      <c r="QD11" s="90"/>
      <c r="QE11" s="90"/>
      <c r="QF11" s="90"/>
      <c r="QG11" s="738"/>
      <c r="QH11" s="90"/>
      <c r="QI11" s="90"/>
      <c r="QJ11" s="90"/>
      <c r="QK11" s="88"/>
      <c r="QL11" s="88"/>
      <c r="QM11" s="88"/>
      <c r="QN11" s="90"/>
      <c r="QO11" s="90"/>
      <c r="QP11" s="90"/>
      <c r="QQ11" s="90"/>
      <c r="QR11" s="738"/>
      <c r="QS11" s="90"/>
      <c r="QT11" s="90"/>
      <c r="QU11" s="90"/>
      <c r="QV11" s="88"/>
      <c r="QW11" s="88"/>
      <c r="QX11" s="88"/>
      <c r="QY11" s="90"/>
      <c r="QZ11" s="90"/>
      <c r="RA11" s="90"/>
      <c r="RB11" s="90"/>
      <c r="RC11" s="738"/>
      <c r="RD11" s="90"/>
      <c r="RE11" s="90"/>
      <c r="RF11" s="90"/>
      <c r="RG11" s="88"/>
      <c r="RH11" s="88"/>
      <c r="RI11" s="88"/>
      <c r="RJ11" s="90"/>
      <c r="RK11" s="90"/>
      <c r="RL11" s="90"/>
      <c r="RM11" s="90"/>
      <c r="RN11" s="738"/>
      <c r="RO11" s="90"/>
      <c r="RP11" s="90"/>
      <c r="RQ11" s="90"/>
      <c r="RR11" s="88"/>
      <c r="RS11" s="88"/>
      <c r="RT11" s="88"/>
      <c r="RU11" s="90"/>
      <c r="RV11" s="90"/>
      <c r="RW11" s="90"/>
      <c r="RX11" s="90"/>
      <c r="RY11" s="738"/>
      <c r="RZ11" s="90"/>
      <c r="SA11" s="90"/>
      <c r="SB11" s="90"/>
      <c r="SC11" s="88"/>
      <c r="SD11" s="88"/>
      <c r="SE11" s="88"/>
      <c r="SF11" s="1372"/>
      <c r="SG11" s="1372"/>
      <c r="SH11" s="1372"/>
      <c r="SI11" s="1372"/>
      <c r="SJ11" s="1378"/>
      <c r="SK11" s="1372"/>
      <c r="SL11" s="1372"/>
      <c r="SM11" s="1372"/>
      <c r="SN11" s="1374"/>
      <c r="SO11" s="1374"/>
      <c r="SP11" s="1374"/>
      <c r="SQ11" s="1372"/>
      <c r="SR11" s="1372"/>
      <c r="SS11" s="1372"/>
      <c r="ST11" s="1372"/>
      <c r="SU11" s="1378"/>
      <c r="SV11" s="1372"/>
      <c r="SW11" s="1372"/>
      <c r="SX11" s="1372"/>
      <c r="SY11" s="1374"/>
      <c r="SZ11" s="1374"/>
      <c r="TA11" s="1374"/>
      <c r="TB11" s="1372"/>
      <c r="TC11" s="1372"/>
      <c r="TD11" s="1372"/>
      <c r="TE11" s="1372"/>
      <c r="TF11" s="1378"/>
      <c r="TG11" s="1372"/>
      <c r="TH11" s="1372"/>
      <c r="TI11" s="1372"/>
      <c r="TJ11" s="1374"/>
      <c r="TK11" s="1374"/>
      <c r="TL11" s="1374"/>
      <c r="TM11" s="1372"/>
      <c r="TN11" s="1372"/>
      <c r="TO11" s="1372"/>
      <c r="TP11" s="1372"/>
      <c r="TQ11" s="1378"/>
      <c r="TR11" s="1372"/>
      <c r="TS11" s="1372"/>
      <c r="TT11" s="1372"/>
      <c r="TU11" s="1374"/>
      <c r="TV11" s="1374"/>
      <c r="TW11" s="1374"/>
      <c r="TX11" s="1372"/>
      <c r="TY11" s="1372"/>
      <c r="TZ11" s="1372"/>
      <c r="UA11" s="1372"/>
      <c r="UB11" s="1378"/>
      <c r="UC11" s="1372"/>
      <c r="UD11" s="1372"/>
      <c r="UE11" s="1372"/>
      <c r="UF11" s="1374"/>
      <c r="UG11" s="1374"/>
      <c r="UH11" s="1374"/>
      <c r="UI11" s="1372"/>
      <c r="UJ11" s="1372"/>
      <c r="UK11" s="1372"/>
      <c r="UL11" s="1372"/>
      <c r="UM11" s="1378"/>
      <c r="UN11" s="1372"/>
      <c r="UO11" s="1372"/>
      <c r="UP11" s="1372"/>
      <c r="UQ11" s="1374"/>
      <c r="UR11" s="1374"/>
      <c r="US11" s="1374"/>
    </row>
    <row r="12" spans="1:565" s="218" customFormat="1" ht="30" customHeight="1" x14ac:dyDescent="0.25">
      <c r="B12" s="1154" t="s">
        <v>430</v>
      </c>
      <c r="C12" s="811"/>
      <c r="D12" s="938" t="str">
        <f>IFERROR(VLOOKUP($C12,'Info Exam and Projection List'!$M$4:$P$34,2),"No entry")</f>
        <v>No entry</v>
      </c>
      <c r="E12" s="943"/>
      <c r="F12" s="937"/>
      <c r="G12" s="483"/>
      <c r="H12" s="1246"/>
      <c r="I12" s="949"/>
      <c r="J12" s="951"/>
      <c r="K12" s="952"/>
      <c r="L12" s="787"/>
      <c r="M12" s="787"/>
      <c r="N12" s="797"/>
      <c r="O12" s="787"/>
      <c r="P12" s="787"/>
      <c r="Q12" s="463"/>
      <c r="R12" s="463"/>
      <c r="S12" s="732"/>
      <c r="T12" s="949"/>
      <c r="U12" s="951"/>
      <c r="V12" s="952"/>
      <c r="W12" s="787"/>
      <c r="X12" s="787"/>
      <c r="Y12" s="968"/>
      <c r="Z12" s="787"/>
      <c r="AA12" s="787"/>
      <c r="AB12" s="970"/>
      <c r="AC12" s="970"/>
      <c r="AD12" s="971"/>
      <c r="AE12" s="948"/>
      <c r="AF12" s="951"/>
      <c r="AG12" s="952"/>
      <c r="AH12" s="787"/>
      <c r="AI12" s="787"/>
      <c r="AJ12" s="968"/>
      <c r="AK12" s="787"/>
      <c r="AL12" s="787"/>
      <c r="AM12" s="970"/>
      <c r="AN12" s="970"/>
      <c r="AO12" s="971"/>
      <c r="AP12" s="949"/>
      <c r="AQ12" s="951"/>
      <c r="AR12" s="952"/>
      <c r="AS12" s="787"/>
      <c r="AT12" s="787"/>
      <c r="AU12" s="968"/>
      <c r="AV12" s="787"/>
      <c r="AW12" s="787"/>
      <c r="AX12" s="970"/>
      <c r="AY12" s="970"/>
      <c r="AZ12" s="971"/>
      <c r="BA12" s="949"/>
      <c r="BB12" s="951"/>
      <c r="BC12" s="952"/>
      <c r="BD12" s="787"/>
      <c r="BE12" s="787"/>
      <c r="BF12" s="968"/>
      <c r="BG12" s="787"/>
      <c r="BH12" s="787"/>
      <c r="BI12" s="970"/>
      <c r="BJ12" s="970"/>
      <c r="BK12" s="971"/>
      <c r="BL12" s="948"/>
      <c r="BM12" s="951"/>
      <c r="BN12" s="952"/>
      <c r="BO12" s="787"/>
      <c r="BP12" s="787"/>
      <c r="BQ12" s="968"/>
      <c r="BR12" s="787"/>
      <c r="BS12" s="787"/>
      <c r="BT12" s="970"/>
      <c r="BU12" s="970"/>
      <c r="BV12" s="971"/>
      <c r="BW12" s="948"/>
      <c r="BX12" s="951"/>
      <c r="BY12" s="952"/>
      <c r="BZ12" s="787"/>
      <c r="CA12" s="787"/>
      <c r="CB12" s="968"/>
      <c r="CC12" s="787"/>
      <c r="CD12" s="787"/>
      <c r="CE12" s="970"/>
      <c r="CF12" s="970"/>
      <c r="CG12" s="971"/>
      <c r="CH12" s="948"/>
      <c r="CI12" s="951"/>
      <c r="CJ12" s="952"/>
      <c r="CK12" s="787"/>
      <c r="CL12" s="787"/>
      <c r="CM12" s="968"/>
      <c r="CN12" s="787"/>
      <c r="CO12" s="787"/>
      <c r="CP12" s="970"/>
      <c r="CQ12" s="970"/>
      <c r="CR12" s="971"/>
      <c r="CS12" s="948"/>
      <c r="CT12" s="951"/>
      <c r="CU12" s="952"/>
      <c r="CV12" s="787"/>
      <c r="CW12" s="787"/>
      <c r="CX12" s="968"/>
      <c r="CY12" s="787"/>
      <c r="CZ12" s="787"/>
      <c r="DA12" s="970"/>
      <c r="DB12" s="970"/>
      <c r="DC12" s="971"/>
      <c r="DD12" s="948"/>
      <c r="DE12" s="951"/>
      <c r="DF12" s="952"/>
      <c r="DG12" s="787"/>
      <c r="DH12" s="787"/>
      <c r="DI12" s="968"/>
      <c r="DJ12" s="787"/>
      <c r="DK12" s="787"/>
      <c r="DL12" s="970"/>
      <c r="DM12" s="970"/>
      <c r="DN12" s="971"/>
      <c r="DO12" s="948"/>
      <c r="DP12" s="951"/>
      <c r="DQ12" s="952"/>
      <c r="DR12" s="787"/>
      <c r="DS12" s="787"/>
      <c r="DT12" s="968"/>
      <c r="DU12" s="787"/>
      <c r="DV12" s="787"/>
      <c r="DW12" s="970"/>
      <c r="DX12" s="970"/>
      <c r="DY12" s="971"/>
      <c r="DZ12" s="948"/>
      <c r="EA12" s="951"/>
      <c r="EB12" s="952"/>
      <c r="EC12" s="787"/>
      <c r="ED12" s="787"/>
      <c r="EE12" s="968"/>
      <c r="EF12" s="787"/>
      <c r="EG12" s="787"/>
      <c r="EH12" s="970"/>
      <c r="EI12" s="970"/>
      <c r="EJ12" s="971"/>
      <c r="EK12" s="948"/>
      <c r="EL12" s="951"/>
      <c r="EM12" s="952"/>
      <c r="EN12" s="787"/>
      <c r="EO12" s="787"/>
      <c r="EP12" s="968"/>
      <c r="EQ12" s="787"/>
      <c r="ER12" s="787"/>
      <c r="ES12" s="970"/>
      <c r="ET12" s="970"/>
      <c r="EU12" s="971"/>
      <c r="EV12" s="948"/>
      <c r="EW12" s="951"/>
      <c r="EX12" s="952"/>
      <c r="EY12" s="787"/>
      <c r="EZ12" s="787"/>
      <c r="FA12" s="968"/>
      <c r="FB12" s="787"/>
      <c r="FC12" s="787"/>
      <c r="FD12" s="970"/>
      <c r="FE12" s="970"/>
      <c r="FF12" s="971"/>
      <c r="FG12" s="948"/>
      <c r="FH12" s="951"/>
      <c r="FI12" s="952"/>
      <c r="FJ12" s="787"/>
      <c r="FK12" s="787"/>
      <c r="FL12" s="968"/>
      <c r="FM12" s="787"/>
      <c r="FN12" s="787"/>
      <c r="FO12" s="970"/>
      <c r="FP12" s="970"/>
      <c r="FQ12" s="971"/>
      <c r="FR12" s="948"/>
      <c r="FS12" s="951"/>
      <c r="FT12" s="952"/>
      <c r="FU12" s="787"/>
      <c r="FV12" s="787"/>
      <c r="FW12" s="968"/>
      <c r="FX12" s="787"/>
      <c r="FY12" s="787"/>
      <c r="FZ12" s="970"/>
      <c r="GA12" s="970"/>
      <c r="GB12" s="971"/>
      <c r="GC12" s="948"/>
      <c r="GD12" s="951"/>
      <c r="GE12" s="952"/>
      <c r="GF12" s="787"/>
      <c r="GG12" s="787"/>
      <c r="GH12" s="968"/>
      <c r="GI12" s="787"/>
      <c r="GJ12" s="787"/>
      <c r="GK12" s="970"/>
      <c r="GL12" s="970"/>
      <c r="GM12" s="971"/>
      <c r="GN12" s="948"/>
      <c r="GO12" s="951"/>
      <c r="GP12" s="952"/>
      <c r="GQ12" s="787"/>
      <c r="GR12" s="787"/>
      <c r="GS12" s="968"/>
      <c r="GT12" s="787"/>
      <c r="GU12" s="787"/>
      <c r="GV12" s="970"/>
      <c r="GW12" s="970"/>
      <c r="GX12" s="971"/>
      <c r="GY12" s="948"/>
      <c r="GZ12" s="951"/>
      <c r="HA12" s="952"/>
      <c r="HB12" s="787"/>
      <c r="HC12" s="787"/>
      <c r="HD12" s="968"/>
      <c r="HE12" s="787"/>
      <c r="HF12" s="787"/>
      <c r="HG12" s="970"/>
      <c r="HH12" s="970"/>
      <c r="HI12" s="971"/>
      <c r="HJ12" s="948"/>
      <c r="HK12" s="951"/>
      <c r="HL12" s="952"/>
      <c r="HM12" s="787"/>
      <c r="HN12" s="787"/>
      <c r="HO12" s="968"/>
      <c r="HP12" s="787"/>
      <c r="HQ12" s="787"/>
      <c r="HR12" s="970"/>
      <c r="HS12" s="970"/>
      <c r="HT12" s="971"/>
      <c r="HU12" s="721"/>
      <c r="HV12" s="721"/>
      <c r="HW12" s="721"/>
      <c r="HX12" s="721"/>
      <c r="HY12" s="499" t="str">
        <f>IFERROR(VLOOKUP($C12,'Info Exam and Projection List'!$M$4:$R$34,5),"No entry")</f>
        <v>No entry</v>
      </c>
      <c r="HZ12" s="703"/>
      <c r="IA12" s="987"/>
      <c r="IB12" s="499" t="str">
        <f>IFERROR(VLOOKUP($C12,'Info Exam and Projection List'!$M$4:$R$34,6),"No entry")</f>
        <v>No entry</v>
      </c>
      <c r="IC12" s="1224"/>
      <c r="ID12" s="690"/>
      <c r="IE12" s="690"/>
      <c r="IF12" s="989"/>
      <c r="IG12" s="690"/>
      <c r="IO12" s="733"/>
      <c r="IP12" s="733"/>
      <c r="IQ12" s="734"/>
      <c r="IR12" s="1" t="s">
        <v>2964</v>
      </c>
      <c r="IS12" s="333"/>
      <c r="IT12" s="218" t="s">
        <v>2017</v>
      </c>
      <c r="IU12" s="333"/>
      <c r="IV12" s="333" t="s">
        <v>231</v>
      </c>
      <c r="IW12" s="736"/>
      <c r="IX12" s="733"/>
      <c r="JB12" s="347"/>
      <c r="JC12" s="88"/>
      <c r="JD12" s="88"/>
      <c r="JE12" s="88"/>
      <c r="JF12" s="283"/>
      <c r="JG12" s="156"/>
      <c r="JH12" s="255"/>
      <c r="JI12" s="737"/>
      <c r="JJ12" s="156"/>
      <c r="JK12" s="737"/>
      <c r="JL12" s="90"/>
      <c r="JM12" s="90"/>
      <c r="JN12" s="90"/>
      <c r="JO12" s="90"/>
      <c r="JP12" s="90"/>
      <c r="JQ12" s="90"/>
      <c r="JR12" s="738"/>
      <c r="JS12" s="90"/>
      <c r="JT12" s="90"/>
      <c r="JU12" s="90"/>
      <c r="JV12" s="88"/>
      <c r="JW12" s="88"/>
      <c r="JX12" s="88"/>
      <c r="JY12" s="90"/>
      <c r="JZ12" s="90"/>
      <c r="KA12" s="90"/>
      <c r="KB12" s="90"/>
      <c r="KC12" s="738"/>
      <c r="KD12" s="90"/>
      <c r="KE12" s="90"/>
      <c r="KF12" s="90"/>
      <c r="KG12" s="88"/>
      <c r="KH12" s="88"/>
      <c r="KI12" s="88"/>
      <c r="KJ12" s="90"/>
      <c r="KK12" s="90"/>
      <c r="KL12" s="90"/>
      <c r="KM12" s="90"/>
      <c r="KN12" s="738"/>
      <c r="KO12" s="90"/>
      <c r="KP12" s="90"/>
      <c r="KQ12" s="90"/>
      <c r="KR12" s="88"/>
      <c r="KS12" s="88"/>
      <c r="KT12" s="88"/>
      <c r="KU12" s="90"/>
      <c r="KV12" s="90"/>
      <c r="KW12" s="90"/>
      <c r="KX12" s="90"/>
      <c r="KY12" s="738"/>
      <c r="KZ12" s="90"/>
      <c r="LA12" s="90"/>
      <c r="LB12" s="90"/>
      <c r="LC12" s="88"/>
      <c r="LD12" s="88"/>
      <c r="LE12" s="88"/>
      <c r="LF12" s="90"/>
      <c r="LG12" s="90"/>
      <c r="LH12" s="90"/>
      <c r="LI12" s="90"/>
      <c r="LJ12" s="738"/>
      <c r="LK12" s="90"/>
      <c r="LL12" s="90"/>
      <c r="LM12" s="90"/>
      <c r="LN12" s="88"/>
      <c r="LO12" s="88"/>
      <c r="LP12" s="88"/>
      <c r="LQ12" s="90"/>
      <c r="LR12" s="90"/>
      <c r="LS12" s="90"/>
      <c r="LT12" s="90"/>
      <c r="LU12" s="738"/>
      <c r="LV12" s="90"/>
      <c r="LW12" s="90"/>
      <c r="LX12" s="90"/>
      <c r="LY12" s="88"/>
      <c r="LZ12" s="88"/>
      <c r="MA12" s="88"/>
      <c r="MB12" s="88"/>
      <c r="MC12" s="88"/>
      <c r="MD12" s="88"/>
      <c r="ME12" s="88"/>
      <c r="MF12" s="88"/>
      <c r="MG12" s="88"/>
      <c r="MH12" s="90"/>
      <c r="MI12" s="90"/>
      <c r="MJ12" s="90"/>
      <c r="MK12" s="90"/>
      <c r="ML12" s="738"/>
      <c r="MM12" s="90"/>
      <c r="MN12" s="90"/>
      <c r="MO12" s="90"/>
      <c r="MP12" s="88"/>
      <c r="MQ12" s="88"/>
      <c r="MR12" s="88"/>
      <c r="MS12" s="90"/>
      <c r="MT12" s="90"/>
      <c r="MU12" s="90"/>
      <c r="MV12" s="90"/>
      <c r="MW12" s="738"/>
      <c r="MX12" s="90"/>
      <c r="MY12" s="90"/>
      <c r="MZ12" s="90"/>
      <c r="NA12" s="88"/>
      <c r="NB12" s="88"/>
      <c r="NC12" s="88"/>
      <c r="ND12" s="90"/>
      <c r="NE12" s="90"/>
      <c r="NF12" s="90"/>
      <c r="NG12" s="90"/>
      <c r="NH12" s="738"/>
      <c r="NI12" s="90"/>
      <c r="NJ12" s="90"/>
      <c r="NK12" s="90"/>
      <c r="NL12" s="88"/>
      <c r="NM12" s="88"/>
      <c r="NN12" s="88"/>
      <c r="NO12" s="90"/>
      <c r="NP12" s="90"/>
      <c r="NQ12" s="90"/>
      <c r="NR12" s="90"/>
      <c r="NS12" s="738"/>
      <c r="NT12" s="90"/>
      <c r="NU12" s="90"/>
      <c r="NV12" s="90"/>
      <c r="NW12" s="88"/>
      <c r="NX12" s="88"/>
      <c r="NY12" s="88"/>
      <c r="NZ12" s="90"/>
      <c r="OA12" s="90"/>
      <c r="OB12" s="90"/>
      <c r="OC12" s="90"/>
      <c r="OD12" s="738"/>
      <c r="OE12" s="90"/>
      <c r="OF12" s="90"/>
      <c r="OG12" s="90"/>
      <c r="OH12" s="88"/>
      <c r="OI12" s="88"/>
      <c r="OJ12" s="88"/>
      <c r="OK12" s="90"/>
      <c r="OL12" s="90"/>
      <c r="OM12" s="90"/>
      <c r="ON12" s="90"/>
      <c r="OO12" s="738"/>
      <c r="OP12" s="90"/>
      <c r="OQ12" s="90"/>
      <c r="OR12" s="90"/>
      <c r="OS12" s="88"/>
      <c r="OT12" s="88"/>
      <c r="OU12" s="88"/>
      <c r="OV12" s="90"/>
      <c r="OW12" s="90"/>
      <c r="OX12" s="90"/>
      <c r="OY12" s="90"/>
      <c r="OZ12" s="738"/>
      <c r="PA12" s="90"/>
      <c r="PB12" s="90"/>
      <c r="PC12" s="90"/>
      <c r="PD12" s="88"/>
      <c r="PE12" s="88"/>
      <c r="PF12" s="88"/>
      <c r="PG12" s="90"/>
      <c r="PH12" s="90"/>
      <c r="PI12" s="90"/>
      <c r="PJ12" s="90"/>
      <c r="PK12" s="738"/>
      <c r="PL12" s="90"/>
      <c r="PM12" s="90"/>
      <c r="PN12" s="90"/>
      <c r="PO12" s="88"/>
      <c r="PP12" s="88"/>
      <c r="PQ12" s="88"/>
      <c r="PR12" s="90"/>
      <c r="PS12" s="90"/>
      <c r="PT12" s="90"/>
      <c r="PU12" s="90"/>
      <c r="PV12" s="738"/>
      <c r="PW12" s="90"/>
      <c r="PX12" s="90"/>
      <c r="PY12" s="90"/>
      <c r="PZ12" s="88"/>
      <c r="QA12" s="88"/>
      <c r="QB12" s="88"/>
      <c r="QC12" s="90"/>
      <c r="QD12" s="90"/>
      <c r="QE12" s="90"/>
      <c r="QF12" s="90"/>
      <c r="QG12" s="738"/>
      <c r="QH12" s="90"/>
      <c r="QI12" s="90"/>
      <c r="QJ12" s="90"/>
      <c r="QK12" s="88"/>
      <c r="QL12" s="88"/>
      <c r="QM12" s="88"/>
      <c r="QN12" s="90"/>
      <c r="QO12" s="90"/>
      <c r="QP12" s="90"/>
      <c r="QQ12" s="90"/>
      <c r="QR12" s="738"/>
      <c r="QS12" s="90"/>
      <c r="QT12" s="90"/>
      <c r="QU12" s="90"/>
      <c r="QV12" s="88"/>
      <c r="QW12" s="88"/>
      <c r="QX12" s="88"/>
      <c r="QY12" s="90"/>
      <c r="QZ12" s="90"/>
      <c r="RA12" s="90"/>
      <c r="RB12" s="90"/>
      <c r="RC12" s="738"/>
      <c r="RD12" s="90"/>
      <c r="RE12" s="90"/>
      <c r="RF12" s="90"/>
      <c r="RG12" s="88"/>
      <c r="RH12" s="88"/>
      <c r="RI12" s="88"/>
      <c r="RJ12" s="90"/>
      <c r="RK12" s="90"/>
      <c r="RL12" s="90"/>
      <c r="RM12" s="90"/>
      <c r="RN12" s="738"/>
      <c r="RO12" s="90"/>
      <c r="RP12" s="90"/>
      <c r="RQ12" s="90"/>
      <c r="RR12" s="88"/>
      <c r="RS12" s="88"/>
      <c r="RT12" s="88"/>
      <c r="RU12" s="90"/>
      <c r="RV12" s="90"/>
      <c r="RW12" s="90"/>
      <c r="RX12" s="90"/>
      <c r="RY12" s="738"/>
      <c r="RZ12" s="90"/>
      <c r="SA12" s="90"/>
      <c r="SB12" s="90"/>
      <c r="SC12" s="88"/>
      <c r="SD12" s="88"/>
      <c r="SE12" s="88"/>
      <c r="SF12" s="1372"/>
      <c r="SG12" s="1372"/>
      <c r="SH12" s="1372"/>
      <c r="SI12" s="1372"/>
      <c r="SJ12" s="1378"/>
      <c r="SK12" s="1372"/>
      <c r="SL12" s="1372"/>
      <c r="SM12" s="1372"/>
      <c r="SN12" s="1374"/>
      <c r="SO12" s="1374"/>
      <c r="SP12" s="1374"/>
      <c r="SQ12" s="1372"/>
      <c r="SR12" s="1372"/>
      <c r="SS12" s="1372"/>
      <c r="ST12" s="1372"/>
      <c r="SU12" s="1378"/>
      <c r="SV12" s="1372"/>
      <c r="SW12" s="1372"/>
      <c r="SX12" s="1372"/>
      <c r="SY12" s="1374"/>
      <c r="SZ12" s="1374"/>
      <c r="TA12" s="1374"/>
      <c r="TB12" s="1372"/>
      <c r="TC12" s="1372"/>
      <c r="TD12" s="1372"/>
      <c r="TE12" s="1372"/>
      <c r="TF12" s="1378"/>
      <c r="TG12" s="1372"/>
      <c r="TH12" s="1372"/>
      <c r="TI12" s="1372"/>
      <c r="TJ12" s="1374"/>
      <c r="TK12" s="1374"/>
      <c r="TL12" s="1374"/>
      <c r="TM12" s="1372"/>
      <c r="TN12" s="1372"/>
      <c r="TO12" s="1372"/>
      <c r="TP12" s="1372"/>
      <c r="TQ12" s="1378"/>
      <c r="TR12" s="1372"/>
      <c r="TS12" s="1372"/>
      <c r="TT12" s="1372"/>
      <c r="TU12" s="1374"/>
      <c r="TV12" s="1374"/>
      <c r="TW12" s="1374"/>
      <c r="TX12" s="1372"/>
      <c r="TY12" s="1372"/>
      <c r="TZ12" s="1372"/>
      <c r="UA12" s="1372"/>
      <c r="UB12" s="1378"/>
      <c r="UC12" s="1372"/>
      <c r="UD12" s="1372"/>
      <c r="UE12" s="1372"/>
      <c r="UF12" s="1374"/>
      <c r="UG12" s="1374"/>
      <c r="UH12" s="1374"/>
      <c r="UI12" s="1372"/>
      <c r="UJ12" s="1372"/>
      <c r="UK12" s="1372"/>
      <c r="UL12" s="1372"/>
      <c r="UM12" s="1378"/>
      <c r="UN12" s="1372"/>
      <c r="UO12" s="1372"/>
      <c r="UP12" s="1372"/>
      <c r="UQ12" s="1374"/>
      <c r="UR12" s="1374"/>
      <c r="US12" s="1374"/>
    </row>
    <row r="13" spans="1:565" s="218" customFormat="1" ht="30" customHeight="1" x14ac:dyDescent="0.25">
      <c r="B13" s="1154" t="s">
        <v>431</v>
      </c>
      <c r="C13" s="811"/>
      <c r="D13" s="938" t="str">
        <f>IFERROR(VLOOKUP($C13,'Info Exam and Projection List'!$M$4:$P$34,2),"No entry")</f>
        <v>No entry</v>
      </c>
      <c r="E13" s="943"/>
      <c r="F13" s="937"/>
      <c r="G13" s="483"/>
      <c r="H13" s="1246"/>
      <c r="I13" s="949"/>
      <c r="J13" s="951"/>
      <c r="K13" s="952"/>
      <c r="L13" s="787"/>
      <c r="M13" s="787"/>
      <c r="N13" s="797"/>
      <c r="O13" s="787"/>
      <c r="P13" s="787"/>
      <c r="Q13" s="463"/>
      <c r="R13" s="463"/>
      <c r="S13" s="732"/>
      <c r="T13" s="949"/>
      <c r="U13" s="951"/>
      <c r="V13" s="952"/>
      <c r="W13" s="787"/>
      <c r="X13" s="787"/>
      <c r="Y13" s="968"/>
      <c r="Z13" s="787"/>
      <c r="AA13" s="787"/>
      <c r="AB13" s="970"/>
      <c r="AC13" s="970"/>
      <c r="AD13" s="971"/>
      <c r="AE13" s="948"/>
      <c r="AF13" s="951"/>
      <c r="AG13" s="952"/>
      <c r="AH13" s="787"/>
      <c r="AI13" s="787"/>
      <c r="AJ13" s="968"/>
      <c r="AK13" s="787"/>
      <c r="AL13" s="787"/>
      <c r="AM13" s="970"/>
      <c r="AN13" s="970"/>
      <c r="AO13" s="971"/>
      <c r="AP13" s="949"/>
      <c r="AQ13" s="951"/>
      <c r="AR13" s="952"/>
      <c r="AS13" s="787"/>
      <c r="AT13" s="787"/>
      <c r="AU13" s="968"/>
      <c r="AV13" s="787"/>
      <c r="AW13" s="787"/>
      <c r="AX13" s="970"/>
      <c r="AY13" s="970"/>
      <c r="AZ13" s="971"/>
      <c r="BA13" s="949"/>
      <c r="BB13" s="951"/>
      <c r="BC13" s="952"/>
      <c r="BD13" s="787"/>
      <c r="BE13" s="787"/>
      <c r="BF13" s="968"/>
      <c r="BG13" s="787"/>
      <c r="BH13" s="787"/>
      <c r="BI13" s="970"/>
      <c r="BJ13" s="970"/>
      <c r="BK13" s="971"/>
      <c r="BL13" s="948"/>
      <c r="BM13" s="951"/>
      <c r="BN13" s="952"/>
      <c r="BO13" s="787"/>
      <c r="BP13" s="787"/>
      <c r="BQ13" s="968"/>
      <c r="BR13" s="787"/>
      <c r="BS13" s="787"/>
      <c r="BT13" s="970"/>
      <c r="BU13" s="970"/>
      <c r="BV13" s="971"/>
      <c r="BW13" s="948"/>
      <c r="BX13" s="951"/>
      <c r="BY13" s="952"/>
      <c r="BZ13" s="787"/>
      <c r="CA13" s="787"/>
      <c r="CB13" s="968"/>
      <c r="CC13" s="787"/>
      <c r="CD13" s="787"/>
      <c r="CE13" s="970"/>
      <c r="CF13" s="970"/>
      <c r="CG13" s="971"/>
      <c r="CH13" s="948"/>
      <c r="CI13" s="951"/>
      <c r="CJ13" s="952"/>
      <c r="CK13" s="787"/>
      <c r="CL13" s="787"/>
      <c r="CM13" s="968"/>
      <c r="CN13" s="787"/>
      <c r="CO13" s="787"/>
      <c r="CP13" s="970"/>
      <c r="CQ13" s="970"/>
      <c r="CR13" s="971"/>
      <c r="CS13" s="948"/>
      <c r="CT13" s="951"/>
      <c r="CU13" s="952"/>
      <c r="CV13" s="787"/>
      <c r="CW13" s="787"/>
      <c r="CX13" s="968"/>
      <c r="CY13" s="787"/>
      <c r="CZ13" s="787"/>
      <c r="DA13" s="970"/>
      <c r="DB13" s="970"/>
      <c r="DC13" s="971"/>
      <c r="DD13" s="948"/>
      <c r="DE13" s="951"/>
      <c r="DF13" s="952"/>
      <c r="DG13" s="787"/>
      <c r="DH13" s="787"/>
      <c r="DI13" s="968"/>
      <c r="DJ13" s="787"/>
      <c r="DK13" s="787"/>
      <c r="DL13" s="970"/>
      <c r="DM13" s="970"/>
      <c r="DN13" s="971"/>
      <c r="DO13" s="948"/>
      <c r="DP13" s="951"/>
      <c r="DQ13" s="952"/>
      <c r="DR13" s="787"/>
      <c r="DS13" s="787"/>
      <c r="DT13" s="968"/>
      <c r="DU13" s="787"/>
      <c r="DV13" s="787"/>
      <c r="DW13" s="970"/>
      <c r="DX13" s="970"/>
      <c r="DY13" s="971"/>
      <c r="DZ13" s="948"/>
      <c r="EA13" s="951"/>
      <c r="EB13" s="952"/>
      <c r="EC13" s="787"/>
      <c r="ED13" s="787"/>
      <c r="EE13" s="968"/>
      <c r="EF13" s="787"/>
      <c r="EG13" s="787"/>
      <c r="EH13" s="970"/>
      <c r="EI13" s="970"/>
      <c r="EJ13" s="971"/>
      <c r="EK13" s="948"/>
      <c r="EL13" s="951"/>
      <c r="EM13" s="952"/>
      <c r="EN13" s="787"/>
      <c r="EO13" s="787"/>
      <c r="EP13" s="968"/>
      <c r="EQ13" s="787"/>
      <c r="ER13" s="787"/>
      <c r="ES13" s="970"/>
      <c r="ET13" s="970"/>
      <c r="EU13" s="971"/>
      <c r="EV13" s="948"/>
      <c r="EW13" s="951"/>
      <c r="EX13" s="952"/>
      <c r="EY13" s="787"/>
      <c r="EZ13" s="787"/>
      <c r="FA13" s="968"/>
      <c r="FB13" s="787"/>
      <c r="FC13" s="787"/>
      <c r="FD13" s="970"/>
      <c r="FE13" s="970"/>
      <c r="FF13" s="971"/>
      <c r="FG13" s="948"/>
      <c r="FH13" s="951"/>
      <c r="FI13" s="952"/>
      <c r="FJ13" s="787"/>
      <c r="FK13" s="787"/>
      <c r="FL13" s="968"/>
      <c r="FM13" s="787"/>
      <c r="FN13" s="787"/>
      <c r="FO13" s="970"/>
      <c r="FP13" s="970"/>
      <c r="FQ13" s="971"/>
      <c r="FR13" s="948"/>
      <c r="FS13" s="951"/>
      <c r="FT13" s="952"/>
      <c r="FU13" s="787"/>
      <c r="FV13" s="787"/>
      <c r="FW13" s="968"/>
      <c r="FX13" s="787"/>
      <c r="FY13" s="787"/>
      <c r="FZ13" s="970"/>
      <c r="GA13" s="970"/>
      <c r="GB13" s="971"/>
      <c r="GC13" s="948"/>
      <c r="GD13" s="951"/>
      <c r="GE13" s="952"/>
      <c r="GF13" s="787"/>
      <c r="GG13" s="787"/>
      <c r="GH13" s="968"/>
      <c r="GI13" s="787"/>
      <c r="GJ13" s="787"/>
      <c r="GK13" s="970"/>
      <c r="GL13" s="970"/>
      <c r="GM13" s="971"/>
      <c r="GN13" s="948"/>
      <c r="GO13" s="951"/>
      <c r="GP13" s="952"/>
      <c r="GQ13" s="787"/>
      <c r="GR13" s="787"/>
      <c r="GS13" s="968"/>
      <c r="GT13" s="787"/>
      <c r="GU13" s="787"/>
      <c r="GV13" s="970"/>
      <c r="GW13" s="970"/>
      <c r="GX13" s="971"/>
      <c r="GY13" s="948"/>
      <c r="GZ13" s="951"/>
      <c r="HA13" s="952"/>
      <c r="HB13" s="787"/>
      <c r="HC13" s="787"/>
      <c r="HD13" s="968"/>
      <c r="HE13" s="787"/>
      <c r="HF13" s="787"/>
      <c r="HG13" s="970"/>
      <c r="HH13" s="970"/>
      <c r="HI13" s="971"/>
      <c r="HJ13" s="948"/>
      <c r="HK13" s="951"/>
      <c r="HL13" s="952"/>
      <c r="HM13" s="787"/>
      <c r="HN13" s="787"/>
      <c r="HO13" s="968"/>
      <c r="HP13" s="787"/>
      <c r="HQ13" s="787"/>
      <c r="HR13" s="970"/>
      <c r="HS13" s="970"/>
      <c r="HT13" s="971"/>
      <c r="HU13" s="721"/>
      <c r="HV13" s="721"/>
      <c r="HW13" s="721"/>
      <c r="HX13" s="721"/>
      <c r="HY13" s="499" t="str">
        <f>IFERROR(VLOOKUP($C13,'Info Exam and Projection List'!$M$4:$R$34,5),"No entry")</f>
        <v>No entry</v>
      </c>
      <c r="HZ13" s="703"/>
      <c r="IA13" s="987"/>
      <c r="IB13" s="499" t="str">
        <f>IFERROR(VLOOKUP($C13,'Info Exam and Projection List'!$M$4:$R$34,6),"No entry")</f>
        <v>No entry</v>
      </c>
      <c r="IC13" s="1224"/>
      <c r="ID13" s="690"/>
      <c r="IE13" s="690"/>
      <c r="IF13" s="989"/>
      <c r="IG13" s="690"/>
      <c r="IO13" s="733"/>
      <c r="IP13" s="733"/>
      <c r="IQ13" s="734"/>
      <c r="IR13" s="735" t="s">
        <v>2965</v>
      </c>
      <c r="IS13" s="333"/>
      <c r="IT13" s="218" t="s">
        <v>791</v>
      </c>
      <c r="IU13" s="333"/>
      <c r="IV13" s="333" t="s">
        <v>285</v>
      </c>
      <c r="IW13" s="736"/>
      <c r="IX13" s="733"/>
      <c r="JB13" s="347"/>
      <c r="JC13" s="88"/>
      <c r="JD13" s="88"/>
      <c r="JE13" s="88"/>
      <c r="JF13" s="283"/>
      <c r="JG13" s="156"/>
      <c r="JH13" s="255"/>
      <c r="JI13" s="737"/>
      <c r="JJ13" s="156"/>
      <c r="JK13" s="737"/>
      <c r="JL13" s="90"/>
      <c r="JM13" s="90"/>
      <c r="JN13" s="90"/>
      <c r="JO13" s="90"/>
      <c r="JP13" s="90"/>
      <c r="JQ13" s="90"/>
      <c r="JR13" s="738"/>
      <c r="JS13" s="90"/>
      <c r="JT13" s="90"/>
      <c r="JU13" s="90"/>
      <c r="JV13" s="88"/>
      <c r="JW13" s="88"/>
      <c r="JX13" s="88"/>
      <c r="JY13" s="90"/>
      <c r="JZ13" s="90"/>
      <c r="KA13" s="90"/>
      <c r="KB13" s="90"/>
      <c r="KC13" s="738"/>
      <c r="KD13" s="90"/>
      <c r="KE13" s="90"/>
      <c r="KF13" s="90"/>
      <c r="KG13" s="88"/>
      <c r="KH13" s="88"/>
      <c r="KI13" s="88"/>
      <c r="KJ13" s="90"/>
      <c r="KK13" s="90"/>
      <c r="KL13" s="90"/>
      <c r="KM13" s="90"/>
      <c r="KN13" s="738"/>
      <c r="KO13" s="90"/>
      <c r="KP13" s="90"/>
      <c r="KQ13" s="90"/>
      <c r="KR13" s="88"/>
      <c r="KS13" s="88"/>
      <c r="KT13" s="88"/>
      <c r="KU13" s="90"/>
      <c r="KV13" s="90"/>
      <c r="KW13" s="90"/>
      <c r="KX13" s="90"/>
      <c r="KY13" s="738"/>
      <c r="KZ13" s="90"/>
      <c r="LA13" s="90"/>
      <c r="LB13" s="90"/>
      <c r="LC13" s="88"/>
      <c r="LD13" s="88"/>
      <c r="LE13" s="88"/>
      <c r="LF13" s="90"/>
      <c r="LG13" s="90"/>
      <c r="LH13" s="90"/>
      <c r="LI13" s="90"/>
      <c r="LJ13" s="738"/>
      <c r="LK13" s="90"/>
      <c r="LL13" s="90"/>
      <c r="LM13" s="90"/>
      <c r="LN13" s="88"/>
      <c r="LO13" s="88"/>
      <c r="LP13" s="88"/>
      <c r="LQ13" s="90"/>
      <c r="LR13" s="90"/>
      <c r="LS13" s="90"/>
      <c r="LT13" s="90"/>
      <c r="LU13" s="738"/>
      <c r="LV13" s="90"/>
      <c r="LW13" s="90"/>
      <c r="LX13" s="90"/>
      <c r="LY13" s="88"/>
      <c r="LZ13" s="88"/>
      <c r="MA13" s="88"/>
      <c r="MB13" s="88"/>
      <c r="MC13" s="88"/>
      <c r="MD13" s="88"/>
      <c r="ME13" s="88"/>
      <c r="MF13" s="88"/>
      <c r="MG13" s="88"/>
      <c r="MH13" s="90"/>
      <c r="MI13" s="90"/>
      <c r="MJ13" s="90"/>
      <c r="MK13" s="90"/>
      <c r="ML13" s="738"/>
      <c r="MM13" s="90"/>
      <c r="MN13" s="90"/>
      <c r="MO13" s="90"/>
      <c r="MP13" s="88"/>
      <c r="MQ13" s="88"/>
      <c r="MR13" s="88"/>
      <c r="MS13" s="90"/>
      <c r="MT13" s="90"/>
      <c r="MU13" s="90"/>
      <c r="MV13" s="90"/>
      <c r="MW13" s="738"/>
      <c r="MX13" s="90"/>
      <c r="MY13" s="90"/>
      <c r="MZ13" s="90"/>
      <c r="NA13" s="88"/>
      <c r="NB13" s="88"/>
      <c r="NC13" s="88"/>
      <c r="ND13" s="90"/>
      <c r="NE13" s="90"/>
      <c r="NF13" s="90"/>
      <c r="NG13" s="90"/>
      <c r="NH13" s="738"/>
      <c r="NI13" s="90"/>
      <c r="NJ13" s="90"/>
      <c r="NK13" s="90"/>
      <c r="NL13" s="88"/>
      <c r="NM13" s="88"/>
      <c r="NN13" s="88"/>
      <c r="NO13" s="90"/>
      <c r="NP13" s="90"/>
      <c r="NQ13" s="90"/>
      <c r="NR13" s="90"/>
      <c r="NS13" s="738"/>
      <c r="NT13" s="90"/>
      <c r="NU13" s="90"/>
      <c r="NV13" s="90"/>
      <c r="NW13" s="88"/>
      <c r="NX13" s="88"/>
      <c r="NY13" s="88"/>
      <c r="NZ13" s="90"/>
      <c r="OA13" s="90"/>
      <c r="OB13" s="90"/>
      <c r="OC13" s="90"/>
      <c r="OD13" s="738"/>
      <c r="OE13" s="90"/>
      <c r="OF13" s="90"/>
      <c r="OG13" s="90"/>
      <c r="OH13" s="88"/>
      <c r="OI13" s="88"/>
      <c r="OJ13" s="88"/>
      <c r="OK13" s="90"/>
      <c r="OL13" s="90"/>
      <c r="OM13" s="90"/>
      <c r="ON13" s="90"/>
      <c r="OO13" s="738"/>
      <c r="OP13" s="90"/>
      <c r="OQ13" s="90"/>
      <c r="OR13" s="90"/>
      <c r="OS13" s="88"/>
      <c r="OT13" s="88"/>
      <c r="OU13" s="88"/>
      <c r="OV13" s="90"/>
      <c r="OW13" s="90"/>
      <c r="OX13" s="90"/>
      <c r="OY13" s="90"/>
      <c r="OZ13" s="738"/>
      <c r="PA13" s="90"/>
      <c r="PB13" s="90"/>
      <c r="PC13" s="90"/>
      <c r="PD13" s="88"/>
      <c r="PE13" s="88"/>
      <c r="PF13" s="88"/>
      <c r="PG13" s="90"/>
      <c r="PH13" s="90"/>
      <c r="PI13" s="90"/>
      <c r="PJ13" s="90"/>
      <c r="PK13" s="738"/>
      <c r="PL13" s="90"/>
      <c r="PM13" s="90"/>
      <c r="PN13" s="90"/>
      <c r="PO13" s="88"/>
      <c r="PP13" s="88"/>
      <c r="PQ13" s="88"/>
      <c r="PR13" s="90"/>
      <c r="PS13" s="90"/>
      <c r="PT13" s="90"/>
      <c r="PU13" s="90"/>
      <c r="PV13" s="738"/>
      <c r="PW13" s="90"/>
      <c r="PX13" s="90"/>
      <c r="PY13" s="90"/>
      <c r="PZ13" s="88"/>
      <c r="QA13" s="88"/>
      <c r="QB13" s="88"/>
      <c r="QC13" s="90"/>
      <c r="QD13" s="90"/>
      <c r="QE13" s="90"/>
      <c r="QF13" s="90"/>
      <c r="QG13" s="738"/>
      <c r="QH13" s="90"/>
      <c r="QI13" s="90"/>
      <c r="QJ13" s="90"/>
      <c r="QK13" s="88"/>
      <c r="QL13" s="88"/>
      <c r="QM13" s="88"/>
      <c r="QN13" s="90"/>
      <c r="QO13" s="90"/>
      <c r="QP13" s="90"/>
      <c r="QQ13" s="90"/>
      <c r="QR13" s="738"/>
      <c r="QS13" s="90"/>
      <c r="QT13" s="90"/>
      <c r="QU13" s="90"/>
      <c r="QV13" s="88"/>
      <c r="QW13" s="88"/>
      <c r="QX13" s="88"/>
      <c r="QY13" s="90"/>
      <c r="QZ13" s="90"/>
      <c r="RA13" s="90"/>
      <c r="RB13" s="90"/>
      <c r="RC13" s="738"/>
      <c r="RD13" s="90"/>
      <c r="RE13" s="90"/>
      <c r="RF13" s="90"/>
      <c r="RG13" s="88"/>
      <c r="RH13" s="88"/>
      <c r="RI13" s="88"/>
      <c r="RJ13" s="90"/>
      <c r="RK13" s="90"/>
      <c r="RL13" s="90"/>
      <c r="RM13" s="90"/>
      <c r="RN13" s="738"/>
      <c r="RO13" s="90"/>
      <c r="RP13" s="90"/>
      <c r="RQ13" s="90"/>
      <c r="RR13" s="88"/>
      <c r="RS13" s="88"/>
      <c r="RT13" s="88"/>
      <c r="RU13" s="90"/>
      <c r="RV13" s="90"/>
      <c r="RW13" s="90"/>
      <c r="RX13" s="90"/>
      <c r="RY13" s="738"/>
      <c r="RZ13" s="90"/>
      <c r="SA13" s="90"/>
      <c r="SB13" s="90"/>
      <c r="SC13" s="88"/>
      <c r="SD13" s="88"/>
      <c r="SE13" s="88"/>
      <c r="SF13" s="1372"/>
      <c r="SG13" s="1372"/>
      <c r="SH13" s="1372"/>
      <c r="SI13" s="1372"/>
      <c r="SJ13" s="1378"/>
      <c r="SK13" s="1372"/>
      <c r="SL13" s="1372"/>
      <c r="SM13" s="1372"/>
      <c r="SN13" s="1374"/>
      <c r="SO13" s="1374"/>
      <c r="SP13" s="1374"/>
      <c r="SQ13" s="1372"/>
      <c r="SR13" s="1372"/>
      <c r="SS13" s="1372"/>
      <c r="ST13" s="1372"/>
      <c r="SU13" s="1378"/>
      <c r="SV13" s="1372"/>
      <c r="SW13" s="1372"/>
      <c r="SX13" s="1372"/>
      <c r="SY13" s="1374"/>
      <c r="SZ13" s="1374"/>
      <c r="TA13" s="1374"/>
      <c r="TB13" s="1372"/>
      <c r="TC13" s="1372"/>
      <c r="TD13" s="1372"/>
      <c r="TE13" s="1372"/>
      <c r="TF13" s="1378"/>
      <c r="TG13" s="1372"/>
      <c r="TH13" s="1372"/>
      <c r="TI13" s="1372"/>
      <c r="TJ13" s="1374"/>
      <c r="TK13" s="1374"/>
      <c r="TL13" s="1374"/>
      <c r="TM13" s="1372"/>
      <c r="TN13" s="1372"/>
      <c r="TO13" s="1372"/>
      <c r="TP13" s="1372"/>
      <c r="TQ13" s="1378"/>
      <c r="TR13" s="1372"/>
      <c r="TS13" s="1372"/>
      <c r="TT13" s="1372"/>
      <c r="TU13" s="1374"/>
      <c r="TV13" s="1374"/>
      <c r="TW13" s="1374"/>
      <c r="TX13" s="1372"/>
      <c r="TY13" s="1372"/>
      <c r="TZ13" s="1372"/>
      <c r="UA13" s="1372"/>
      <c r="UB13" s="1378"/>
      <c r="UC13" s="1372"/>
      <c r="UD13" s="1372"/>
      <c r="UE13" s="1372"/>
      <c r="UF13" s="1374"/>
      <c r="UG13" s="1374"/>
      <c r="UH13" s="1374"/>
      <c r="UI13" s="1372"/>
      <c r="UJ13" s="1372"/>
      <c r="UK13" s="1372"/>
      <c r="UL13" s="1372"/>
      <c r="UM13" s="1378"/>
      <c r="UN13" s="1372"/>
      <c r="UO13" s="1372"/>
      <c r="UP13" s="1372"/>
      <c r="UQ13" s="1374"/>
      <c r="UR13" s="1374"/>
      <c r="US13" s="1374"/>
    </row>
    <row r="14" spans="1:565" s="218" customFormat="1" ht="30" customHeight="1" x14ac:dyDescent="0.25">
      <c r="B14" s="1154" t="s">
        <v>432</v>
      </c>
      <c r="C14" s="811"/>
      <c r="D14" s="938" t="str">
        <f>IFERROR(VLOOKUP($C14,'Info Exam and Projection List'!$M$4:$P$34,2),"No entry")</f>
        <v>No entry</v>
      </c>
      <c r="E14" s="943"/>
      <c r="F14" s="937"/>
      <c r="G14" s="483"/>
      <c r="H14" s="1246"/>
      <c r="I14" s="949"/>
      <c r="J14" s="951"/>
      <c r="K14" s="952"/>
      <c r="L14" s="787"/>
      <c r="M14" s="787"/>
      <c r="N14" s="797"/>
      <c r="O14" s="787"/>
      <c r="P14" s="787"/>
      <c r="Q14" s="463"/>
      <c r="R14" s="463"/>
      <c r="S14" s="732"/>
      <c r="T14" s="949"/>
      <c r="U14" s="951"/>
      <c r="V14" s="952"/>
      <c r="W14" s="787"/>
      <c r="X14" s="787"/>
      <c r="Y14" s="968"/>
      <c r="Z14" s="787"/>
      <c r="AA14" s="787"/>
      <c r="AB14" s="970"/>
      <c r="AC14" s="970"/>
      <c r="AD14" s="971"/>
      <c r="AE14" s="948"/>
      <c r="AF14" s="951"/>
      <c r="AG14" s="952"/>
      <c r="AH14" s="787"/>
      <c r="AI14" s="787"/>
      <c r="AJ14" s="968"/>
      <c r="AK14" s="787"/>
      <c r="AL14" s="787"/>
      <c r="AM14" s="970"/>
      <c r="AN14" s="970"/>
      <c r="AO14" s="971"/>
      <c r="AP14" s="949"/>
      <c r="AQ14" s="951"/>
      <c r="AR14" s="952"/>
      <c r="AS14" s="787"/>
      <c r="AT14" s="787"/>
      <c r="AU14" s="968"/>
      <c r="AV14" s="787"/>
      <c r="AW14" s="787"/>
      <c r="AX14" s="970"/>
      <c r="AY14" s="970"/>
      <c r="AZ14" s="971"/>
      <c r="BA14" s="949"/>
      <c r="BB14" s="951"/>
      <c r="BC14" s="952"/>
      <c r="BD14" s="787"/>
      <c r="BE14" s="787"/>
      <c r="BF14" s="968"/>
      <c r="BG14" s="787"/>
      <c r="BH14" s="787"/>
      <c r="BI14" s="970"/>
      <c r="BJ14" s="970"/>
      <c r="BK14" s="971"/>
      <c r="BL14" s="948"/>
      <c r="BM14" s="951"/>
      <c r="BN14" s="952"/>
      <c r="BO14" s="787"/>
      <c r="BP14" s="787"/>
      <c r="BQ14" s="968"/>
      <c r="BR14" s="787"/>
      <c r="BS14" s="787"/>
      <c r="BT14" s="970"/>
      <c r="BU14" s="970"/>
      <c r="BV14" s="971"/>
      <c r="BW14" s="948"/>
      <c r="BX14" s="951"/>
      <c r="BY14" s="952"/>
      <c r="BZ14" s="787"/>
      <c r="CA14" s="787"/>
      <c r="CB14" s="968"/>
      <c r="CC14" s="787"/>
      <c r="CD14" s="787"/>
      <c r="CE14" s="970"/>
      <c r="CF14" s="970"/>
      <c r="CG14" s="971"/>
      <c r="CH14" s="948"/>
      <c r="CI14" s="951"/>
      <c r="CJ14" s="952"/>
      <c r="CK14" s="787"/>
      <c r="CL14" s="787"/>
      <c r="CM14" s="968"/>
      <c r="CN14" s="787"/>
      <c r="CO14" s="787"/>
      <c r="CP14" s="970"/>
      <c r="CQ14" s="970"/>
      <c r="CR14" s="971"/>
      <c r="CS14" s="948"/>
      <c r="CT14" s="951"/>
      <c r="CU14" s="952"/>
      <c r="CV14" s="787"/>
      <c r="CW14" s="787"/>
      <c r="CX14" s="968"/>
      <c r="CY14" s="787"/>
      <c r="CZ14" s="787"/>
      <c r="DA14" s="970"/>
      <c r="DB14" s="970"/>
      <c r="DC14" s="971"/>
      <c r="DD14" s="948"/>
      <c r="DE14" s="951"/>
      <c r="DF14" s="952"/>
      <c r="DG14" s="787"/>
      <c r="DH14" s="787"/>
      <c r="DI14" s="968"/>
      <c r="DJ14" s="787"/>
      <c r="DK14" s="787"/>
      <c r="DL14" s="970"/>
      <c r="DM14" s="970"/>
      <c r="DN14" s="971"/>
      <c r="DO14" s="948"/>
      <c r="DP14" s="951"/>
      <c r="DQ14" s="952"/>
      <c r="DR14" s="787"/>
      <c r="DS14" s="787"/>
      <c r="DT14" s="968"/>
      <c r="DU14" s="787"/>
      <c r="DV14" s="787"/>
      <c r="DW14" s="970"/>
      <c r="DX14" s="970"/>
      <c r="DY14" s="971"/>
      <c r="DZ14" s="948"/>
      <c r="EA14" s="951"/>
      <c r="EB14" s="952"/>
      <c r="EC14" s="787"/>
      <c r="ED14" s="787"/>
      <c r="EE14" s="968"/>
      <c r="EF14" s="787"/>
      <c r="EG14" s="787"/>
      <c r="EH14" s="970"/>
      <c r="EI14" s="970"/>
      <c r="EJ14" s="971"/>
      <c r="EK14" s="948"/>
      <c r="EL14" s="951"/>
      <c r="EM14" s="952"/>
      <c r="EN14" s="787"/>
      <c r="EO14" s="787"/>
      <c r="EP14" s="968"/>
      <c r="EQ14" s="787"/>
      <c r="ER14" s="787"/>
      <c r="ES14" s="970"/>
      <c r="ET14" s="970"/>
      <c r="EU14" s="971"/>
      <c r="EV14" s="948"/>
      <c r="EW14" s="951"/>
      <c r="EX14" s="952"/>
      <c r="EY14" s="787"/>
      <c r="EZ14" s="787"/>
      <c r="FA14" s="968"/>
      <c r="FB14" s="787"/>
      <c r="FC14" s="787"/>
      <c r="FD14" s="970"/>
      <c r="FE14" s="970"/>
      <c r="FF14" s="971"/>
      <c r="FG14" s="948"/>
      <c r="FH14" s="951"/>
      <c r="FI14" s="952"/>
      <c r="FJ14" s="787"/>
      <c r="FK14" s="787"/>
      <c r="FL14" s="968"/>
      <c r="FM14" s="787"/>
      <c r="FN14" s="787"/>
      <c r="FO14" s="970"/>
      <c r="FP14" s="970"/>
      <c r="FQ14" s="971"/>
      <c r="FR14" s="948"/>
      <c r="FS14" s="951"/>
      <c r="FT14" s="952"/>
      <c r="FU14" s="787"/>
      <c r="FV14" s="787"/>
      <c r="FW14" s="968"/>
      <c r="FX14" s="787"/>
      <c r="FY14" s="787"/>
      <c r="FZ14" s="970"/>
      <c r="GA14" s="970"/>
      <c r="GB14" s="971"/>
      <c r="GC14" s="948"/>
      <c r="GD14" s="951"/>
      <c r="GE14" s="952"/>
      <c r="GF14" s="787"/>
      <c r="GG14" s="787"/>
      <c r="GH14" s="968"/>
      <c r="GI14" s="787"/>
      <c r="GJ14" s="787"/>
      <c r="GK14" s="970"/>
      <c r="GL14" s="970"/>
      <c r="GM14" s="971"/>
      <c r="GN14" s="948"/>
      <c r="GO14" s="951"/>
      <c r="GP14" s="952"/>
      <c r="GQ14" s="787"/>
      <c r="GR14" s="787"/>
      <c r="GS14" s="968"/>
      <c r="GT14" s="787"/>
      <c r="GU14" s="787"/>
      <c r="GV14" s="970"/>
      <c r="GW14" s="970"/>
      <c r="GX14" s="971"/>
      <c r="GY14" s="948"/>
      <c r="GZ14" s="951"/>
      <c r="HA14" s="952"/>
      <c r="HB14" s="787"/>
      <c r="HC14" s="787"/>
      <c r="HD14" s="968"/>
      <c r="HE14" s="787"/>
      <c r="HF14" s="787"/>
      <c r="HG14" s="970"/>
      <c r="HH14" s="970"/>
      <c r="HI14" s="971"/>
      <c r="HJ14" s="948"/>
      <c r="HK14" s="951"/>
      <c r="HL14" s="952"/>
      <c r="HM14" s="787"/>
      <c r="HN14" s="787"/>
      <c r="HO14" s="968"/>
      <c r="HP14" s="787"/>
      <c r="HQ14" s="787"/>
      <c r="HR14" s="970"/>
      <c r="HS14" s="970"/>
      <c r="HT14" s="971"/>
      <c r="HU14" s="721"/>
      <c r="HV14" s="721"/>
      <c r="HW14" s="721"/>
      <c r="HX14" s="721"/>
      <c r="HY14" s="499" t="str">
        <f>IFERROR(VLOOKUP($C14,'Info Exam and Projection List'!$M$4:$R$34,5),"No entry")</f>
        <v>No entry</v>
      </c>
      <c r="HZ14" s="703"/>
      <c r="IA14" s="987"/>
      <c r="IB14" s="499" t="str">
        <f>IFERROR(VLOOKUP($C14,'Info Exam and Projection List'!$M$4:$R$34,6),"No entry")</f>
        <v>No entry</v>
      </c>
      <c r="IC14" s="1224"/>
      <c r="ID14" s="690"/>
      <c r="IE14" s="690"/>
      <c r="IF14" s="989"/>
      <c r="IG14" s="690"/>
      <c r="IO14" s="733"/>
      <c r="IP14" s="733"/>
      <c r="IQ14" s="739"/>
      <c r="IR14" s="735" t="s">
        <v>2966</v>
      </c>
      <c r="IS14" s="333"/>
      <c r="IT14" s="218" t="s">
        <v>629</v>
      </c>
      <c r="IU14" s="333"/>
      <c r="IV14" s="333" t="s">
        <v>286</v>
      </c>
      <c r="IW14" s="736"/>
      <c r="IX14" s="733"/>
      <c r="JB14" s="347"/>
      <c r="JC14" s="88"/>
      <c r="JD14" s="88"/>
      <c r="JE14" s="88"/>
      <c r="JF14" s="283"/>
      <c r="JG14" s="156"/>
      <c r="JH14" s="255"/>
      <c r="JI14" s="737"/>
      <c r="JJ14" s="156"/>
      <c r="JK14" s="737"/>
      <c r="JL14" s="90"/>
      <c r="JM14" s="90"/>
      <c r="JN14" s="90"/>
      <c r="JO14" s="90"/>
      <c r="JP14" s="90"/>
      <c r="JQ14" s="90"/>
      <c r="JR14" s="738"/>
      <c r="JS14" s="90"/>
      <c r="JT14" s="90"/>
      <c r="JU14" s="90"/>
      <c r="JV14" s="88"/>
      <c r="JW14" s="88"/>
      <c r="JX14" s="88"/>
      <c r="JY14" s="90"/>
      <c r="JZ14" s="90"/>
      <c r="KA14" s="90"/>
      <c r="KB14" s="90"/>
      <c r="KC14" s="738"/>
      <c r="KD14" s="90"/>
      <c r="KE14" s="90"/>
      <c r="KF14" s="90"/>
      <c r="KG14" s="88"/>
      <c r="KH14" s="88"/>
      <c r="KI14" s="88"/>
      <c r="KJ14" s="90"/>
      <c r="KK14" s="90"/>
      <c r="KL14" s="90"/>
      <c r="KM14" s="90"/>
      <c r="KN14" s="738"/>
      <c r="KO14" s="90"/>
      <c r="KP14" s="90"/>
      <c r="KQ14" s="90"/>
      <c r="KR14" s="88"/>
      <c r="KS14" s="88"/>
      <c r="KT14" s="88"/>
      <c r="KU14" s="90"/>
      <c r="KV14" s="90"/>
      <c r="KW14" s="90"/>
      <c r="KX14" s="90"/>
      <c r="KY14" s="738"/>
      <c r="KZ14" s="90"/>
      <c r="LA14" s="90"/>
      <c r="LB14" s="90"/>
      <c r="LC14" s="88"/>
      <c r="LD14" s="88"/>
      <c r="LE14" s="88"/>
      <c r="LF14" s="90"/>
      <c r="LG14" s="90"/>
      <c r="LH14" s="90"/>
      <c r="LI14" s="90"/>
      <c r="LJ14" s="738"/>
      <c r="LK14" s="90"/>
      <c r="LL14" s="90"/>
      <c r="LM14" s="90"/>
      <c r="LN14" s="88"/>
      <c r="LO14" s="88"/>
      <c r="LP14" s="88"/>
      <c r="LQ14" s="90"/>
      <c r="LR14" s="90"/>
      <c r="LS14" s="90"/>
      <c r="LT14" s="90"/>
      <c r="LU14" s="738"/>
      <c r="LV14" s="90"/>
      <c r="LW14" s="90"/>
      <c r="LX14" s="90"/>
      <c r="LY14" s="88"/>
      <c r="LZ14" s="88"/>
      <c r="MA14" s="88"/>
      <c r="MB14" s="88"/>
      <c r="MC14" s="88"/>
      <c r="MD14" s="88"/>
      <c r="ME14" s="88"/>
      <c r="MF14" s="88"/>
      <c r="MG14" s="88"/>
      <c r="MH14" s="90"/>
      <c r="MI14" s="90"/>
      <c r="MJ14" s="90"/>
      <c r="MK14" s="90"/>
      <c r="ML14" s="738"/>
      <c r="MM14" s="90"/>
      <c r="MN14" s="90"/>
      <c r="MO14" s="90"/>
      <c r="MP14" s="88"/>
      <c r="MQ14" s="88"/>
      <c r="MR14" s="88"/>
      <c r="MS14" s="90"/>
      <c r="MT14" s="90"/>
      <c r="MU14" s="90"/>
      <c r="MV14" s="90"/>
      <c r="MW14" s="738"/>
      <c r="MX14" s="90"/>
      <c r="MY14" s="90"/>
      <c r="MZ14" s="90"/>
      <c r="NA14" s="88"/>
      <c r="NB14" s="88"/>
      <c r="NC14" s="88"/>
      <c r="ND14" s="90"/>
      <c r="NE14" s="90"/>
      <c r="NF14" s="90"/>
      <c r="NG14" s="90"/>
      <c r="NH14" s="738"/>
      <c r="NI14" s="90"/>
      <c r="NJ14" s="90"/>
      <c r="NK14" s="90"/>
      <c r="NL14" s="88"/>
      <c r="NM14" s="88"/>
      <c r="NN14" s="88"/>
      <c r="NO14" s="90"/>
      <c r="NP14" s="90"/>
      <c r="NQ14" s="90"/>
      <c r="NR14" s="90"/>
      <c r="NS14" s="738"/>
      <c r="NT14" s="90"/>
      <c r="NU14" s="90"/>
      <c r="NV14" s="90"/>
      <c r="NW14" s="88"/>
      <c r="NX14" s="88"/>
      <c r="NY14" s="88"/>
      <c r="NZ14" s="90"/>
      <c r="OA14" s="90"/>
      <c r="OB14" s="90"/>
      <c r="OC14" s="90"/>
      <c r="OD14" s="738"/>
      <c r="OE14" s="90"/>
      <c r="OF14" s="90"/>
      <c r="OG14" s="90"/>
      <c r="OH14" s="88"/>
      <c r="OI14" s="88"/>
      <c r="OJ14" s="88"/>
      <c r="OK14" s="90"/>
      <c r="OL14" s="90"/>
      <c r="OM14" s="90"/>
      <c r="ON14" s="90"/>
      <c r="OO14" s="738"/>
      <c r="OP14" s="90"/>
      <c r="OQ14" s="90"/>
      <c r="OR14" s="90"/>
      <c r="OS14" s="88"/>
      <c r="OT14" s="88"/>
      <c r="OU14" s="88"/>
      <c r="OV14" s="90"/>
      <c r="OW14" s="90"/>
      <c r="OX14" s="90"/>
      <c r="OY14" s="90"/>
      <c r="OZ14" s="738"/>
      <c r="PA14" s="90"/>
      <c r="PB14" s="90"/>
      <c r="PC14" s="90"/>
      <c r="PD14" s="88"/>
      <c r="PE14" s="88"/>
      <c r="PF14" s="88"/>
      <c r="PG14" s="90"/>
      <c r="PH14" s="90"/>
      <c r="PI14" s="90"/>
      <c r="PJ14" s="90"/>
      <c r="PK14" s="738"/>
      <c r="PL14" s="90"/>
      <c r="PM14" s="90"/>
      <c r="PN14" s="90"/>
      <c r="PO14" s="88"/>
      <c r="PP14" s="88"/>
      <c r="PQ14" s="88"/>
      <c r="PR14" s="90"/>
      <c r="PS14" s="90"/>
      <c r="PT14" s="90"/>
      <c r="PU14" s="90"/>
      <c r="PV14" s="738"/>
      <c r="PW14" s="90"/>
      <c r="PX14" s="90"/>
      <c r="PY14" s="90"/>
      <c r="PZ14" s="88"/>
      <c r="QA14" s="88"/>
      <c r="QB14" s="88"/>
      <c r="QC14" s="90"/>
      <c r="QD14" s="90"/>
      <c r="QE14" s="90"/>
      <c r="QF14" s="90"/>
      <c r="QG14" s="738"/>
      <c r="QH14" s="90"/>
      <c r="QI14" s="90"/>
      <c r="QJ14" s="90"/>
      <c r="QK14" s="88"/>
      <c r="QL14" s="88"/>
      <c r="QM14" s="88"/>
      <c r="QN14" s="90"/>
      <c r="QO14" s="90"/>
      <c r="QP14" s="90"/>
      <c r="QQ14" s="90"/>
      <c r="QR14" s="738"/>
      <c r="QS14" s="90"/>
      <c r="QT14" s="90"/>
      <c r="QU14" s="90"/>
      <c r="QV14" s="88"/>
      <c r="QW14" s="88"/>
      <c r="QX14" s="88"/>
      <c r="QY14" s="90"/>
      <c r="QZ14" s="90"/>
      <c r="RA14" s="90"/>
      <c r="RB14" s="90"/>
      <c r="RC14" s="738"/>
      <c r="RD14" s="90"/>
      <c r="RE14" s="90"/>
      <c r="RF14" s="90"/>
      <c r="RG14" s="88"/>
      <c r="RH14" s="88"/>
      <c r="RI14" s="88"/>
      <c r="RJ14" s="90"/>
      <c r="RK14" s="90"/>
      <c r="RL14" s="90"/>
      <c r="RM14" s="90"/>
      <c r="RN14" s="738"/>
      <c r="RO14" s="90"/>
      <c r="RP14" s="90"/>
      <c r="RQ14" s="90"/>
      <c r="RR14" s="88"/>
      <c r="RS14" s="88"/>
      <c r="RT14" s="88"/>
      <c r="RU14" s="90"/>
      <c r="RV14" s="90"/>
      <c r="RW14" s="90"/>
      <c r="RX14" s="90"/>
      <c r="RY14" s="738"/>
      <c r="RZ14" s="90"/>
      <c r="SA14" s="90"/>
      <c r="SB14" s="90"/>
      <c r="SC14" s="88"/>
      <c r="SD14" s="88"/>
      <c r="SE14" s="88"/>
      <c r="SF14" s="1372"/>
      <c r="SG14" s="1372"/>
      <c r="SH14" s="1372"/>
      <c r="SI14" s="1372"/>
      <c r="SJ14" s="1378"/>
      <c r="SK14" s="1372"/>
      <c r="SL14" s="1372"/>
      <c r="SM14" s="1372"/>
      <c r="SN14" s="1374"/>
      <c r="SO14" s="1374"/>
      <c r="SP14" s="1374"/>
      <c r="SQ14" s="1372"/>
      <c r="SR14" s="1372"/>
      <c r="SS14" s="1372"/>
      <c r="ST14" s="1372"/>
      <c r="SU14" s="1378"/>
      <c r="SV14" s="1372"/>
      <c r="SW14" s="1372"/>
      <c r="SX14" s="1372"/>
      <c r="SY14" s="1374"/>
      <c r="SZ14" s="1374"/>
      <c r="TA14" s="1374"/>
      <c r="TB14" s="1372"/>
      <c r="TC14" s="1372"/>
      <c r="TD14" s="1372"/>
      <c r="TE14" s="1372"/>
      <c r="TF14" s="1378"/>
      <c r="TG14" s="1372"/>
      <c r="TH14" s="1372"/>
      <c r="TI14" s="1372"/>
      <c r="TJ14" s="1374"/>
      <c r="TK14" s="1374"/>
      <c r="TL14" s="1374"/>
      <c r="TM14" s="1372"/>
      <c r="TN14" s="1372"/>
      <c r="TO14" s="1372"/>
      <c r="TP14" s="1372"/>
      <c r="TQ14" s="1378"/>
      <c r="TR14" s="1372"/>
      <c r="TS14" s="1372"/>
      <c r="TT14" s="1372"/>
      <c r="TU14" s="1374"/>
      <c r="TV14" s="1374"/>
      <c r="TW14" s="1374"/>
      <c r="TX14" s="1372"/>
      <c r="TY14" s="1372"/>
      <c r="TZ14" s="1372"/>
      <c r="UA14" s="1372"/>
      <c r="UB14" s="1378"/>
      <c r="UC14" s="1372"/>
      <c r="UD14" s="1372"/>
      <c r="UE14" s="1372"/>
      <c r="UF14" s="1374"/>
      <c r="UG14" s="1374"/>
      <c r="UH14" s="1374"/>
      <c r="UI14" s="1372"/>
      <c r="UJ14" s="1372"/>
      <c r="UK14" s="1372"/>
      <c r="UL14" s="1372"/>
      <c r="UM14" s="1378"/>
      <c r="UN14" s="1372"/>
      <c r="UO14" s="1372"/>
      <c r="UP14" s="1372"/>
      <c r="UQ14" s="1374"/>
      <c r="UR14" s="1374"/>
      <c r="US14" s="1374"/>
    </row>
    <row r="15" spans="1:565" s="218" customFormat="1" ht="30" customHeight="1" x14ac:dyDescent="0.25">
      <c r="B15" s="1154" t="s">
        <v>433</v>
      </c>
      <c r="C15" s="811"/>
      <c r="D15" s="938" t="str">
        <f>IFERROR(VLOOKUP($C15,'Info Exam and Projection List'!$M$4:$P$34,2),"No entry")</f>
        <v>No entry</v>
      </c>
      <c r="E15" s="943"/>
      <c r="F15" s="937"/>
      <c r="G15" s="483"/>
      <c r="H15" s="1246"/>
      <c r="I15" s="949"/>
      <c r="J15" s="951"/>
      <c r="K15" s="952"/>
      <c r="L15" s="787"/>
      <c r="M15" s="787"/>
      <c r="N15" s="797"/>
      <c r="O15" s="787"/>
      <c r="P15" s="787"/>
      <c r="Q15" s="463"/>
      <c r="R15" s="463"/>
      <c r="S15" s="732"/>
      <c r="T15" s="949"/>
      <c r="U15" s="951"/>
      <c r="V15" s="952"/>
      <c r="W15" s="787"/>
      <c r="X15" s="787"/>
      <c r="Y15" s="968"/>
      <c r="Z15" s="787"/>
      <c r="AA15" s="787"/>
      <c r="AB15" s="970"/>
      <c r="AC15" s="970"/>
      <c r="AD15" s="971"/>
      <c r="AE15" s="948"/>
      <c r="AF15" s="951"/>
      <c r="AG15" s="952"/>
      <c r="AH15" s="787"/>
      <c r="AI15" s="787"/>
      <c r="AJ15" s="968"/>
      <c r="AK15" s="787"/>
      <c r="AL15" s="787"/>
      <c r="AM15" s="970"/>
      <c r="AN15" s="970"/>
      <c r="AO15" s="971"/>
      <c r="AP15" s="949"/>
      <c r="AQ15" s="951"/>
      <c r="AR15" s="952"/>
      <c r="AS15" s="787"/>
      <c r="AT15" s="787"/>
      <c r="AU15" s="968"/>
      <c r="AV15" s="787"/>
      <c r="AW15" s="787"/>
      <c r="AX15" s="970"/>
      <c r="AY15" s="970"/>
      <c r="AZ15" s="971"/>
      <c r="BA15" s="949"/>
      <c r="BB15" s="951"/>
      <c r="BC15" s="952"/>
      <c r="BD15" s="787"/>
      <c r="BE15" s="787"/>
      <c r="BF15" s="968"/>
      <c r="BG15" s="787"/>
      <c r="BH15" s="787"/>
      <c r="BI15" s="970"/>
      <c r="BJ15" s="970"/>
      <c r="BK15" s="971"/>
      <c r="BL15" s="948"/>
      <c r="BM15" s="951"/>
      <c r="BN15" s="952"/>
      <c r="BO15" s="787"/>
      <c r="BP15" s="787"/>
      <c r="BQ15" s="968"/>
      <c r="BR15" s="787"/>
      <c r="BS15" s="787"/>
      <c r="BT15" s="970"/>
      <c r="BU15" s="970"/>
      <c r="BV15" s="971"/>
      <c r="BW15" s="948"/>
      <c r="BX15" s="951"/>
      <c r="BY15" s="952"/>
      <c r="BZ15" s="787"/>
      <c r="CA15" s="787"/>
      <c r="CB15" s="968"/>
      <c r="CC15" s="787"/>
      <c r="CD15" s="787"/>
      <c r="CE15" s="970"/>
      <c r="CF15" s="970"/>
      <c r="CG15" s="971"/>
      <c r="CH15" s="948"/>
      <c r="CI15" s="951"/>
      <c r="CJ15" s="952"/>
      <c r="CK15" s="787"/>
      <c r="CL15" s="787"/>
      <c r="CM15" s="968"/>
      <c r="CN15" s="787"/>
      <c r="CO15" s="787"/>
      <c r="CP15" s="970"/>
      <c r="CQ15" s="970"/>
      <c r="CR15" s="971"/>
      <c r="CS15" s="948"/>
      <c r="CT15" s="951"/>
      <c r="CU15" s="952"/>
      <c r="CV15" s="787"/>
      <c r="CW15" s="787"/>
      <c r="CX15" s="968"/>
      <c r="CY15" s="787"/>
      <c r="CZ15" s="787"/>
      <c r="DA15" s="970"/>
      <c r="DB15" s="970"/>
      <c r="DC15" s="971"/>
      <c r="DD15" s="948"/>
      <c r="DE15" s="951"/>
      <c r="DF15" s="952"/>
      <c r="DG15" s="787"/>
      <c r="DH15" s="787"/>
      <c r="DI15" s="968"/>
      <c r="DJ15" s="787"/>
      <c r="DK15" s="787"/>
      <c r="DL15" s="970"/>
      <c r="DM15" s="970"/>
      <c r="DN15" s="971"/>
      <c r="DO15" s="948"/>
      <c r="DP15" s="951"/>
      <c r="DQ15" s="952"/>
      <c r="DR15" s="787"/>
      <c r="DS15" s="787"/>
      <c r="DT15" s="968"/>
      <c r="DU15" s="787"/>
      <c r="DV15" s="787"/>
      <c r="DW15" s="970"/>
      <c r="DX15" s="970"/>
      <c r="DY15" s="971"/>
      <c r="DZ15" s="948"/>
      <c r="EA15" s="951"/>
      <c r="EB15" s="952"/>
      <c r="EC15" s="787"/>
      <c r="ED15" s="787"/>
      <c r="EE15" s="968"/>
      <c r="EF15" s="787"/>
      <c r="EG15" s="787"/>
      <c r="EH15" s="970"/>
      <c r="EI15" s="970"/>
      <c r="EJ15" s="971"/>
      <c r="EK15" s="948"/>
      <c r="EL15" s="951"/>
      <c r="EM15" s="952"/>
      <c r="EN15" s="787"/>
      <c r="EO15" s="787"/>
      <c r="EP15" s="968"/>
      <c r="EQ15" s="787"/>
      <c r="ER15" s="787"/>
      <c r="ES15" s="970"/>
      <c r="ET15" s="970"/>
      <c r="EU15" s="971"/>
      <c r="EV15" s="948"/>
      <c r="EW15" s="951"/>
      <c r="EX15" s="952"/>
      <c r="EY15" s="787"/>
      <c r="EZ15" s="787"/>
      <c r="FA15" s="968"/>
      <c r="FB15" s="787"/>
      <c r="FC15" s="787"/>
      <c r="FD15" s="970"/>
      <c r="FE15" s="970"/>
      <c r="FF15" s="971"/>
      <c r="FG15" s="948"/>
      <c r="FH15" s="951"/>
      <c r="FI15" s="952"/>
      <c r="FJ15" s="787"/>
      <c r="FK15" s="787"/>
      <c r="FL15" s="968"/>
      <c r="FM15" s="787"/>
      <c r="FN15" s="787"/>
      <c r="FO15" s="970"/>
      <c r="FP15" s="970"/>
      <c r="FQ15" s="971"/>
      <c r="FR15" s="948"/>
      <c r="FS15" s="951"/>
      <c r="FT15" s="952"/>
      <c r="FU15" s="787"/>
      <c r="FV15" s="787"/>
      <c r="FW15" s="968"/>
      <c r="FX15" s="787"/>
      <c r="FY15" s="787"/>
      <c r="FZ15" s="970"/>
      <c r="GA15" s="970"/>
      <c r="GB15" s="971"/>
      <c r="GC15" s="948"/>
      <c r="GD15" s="951"/>
      <c r="GE15" s="952"/>
      <c r="GF15" s="787"/>
      <c r="GG15" s="787"/>
      <c r="GH15" s="968"/>
      <c r="GI15" s="787"/>
      <c r="GJ15" s="787"/>
      <c r="GK15" s="970"/>
      <c r="GL15" s="970"/>
      <c r="GM15" s="971"/>
      <c r="GN15" s="948"/>
      <c r="GO15" s="951"/>
      <c r="GP15" s="952"/>
      <c r="GQ15" s="787"/>
      <c r="GR15" s="787"/>
      <c r="GS15" s="968"/>
      <c r="GT15" s="787"/>
      <c r="GU15" s="787"/>
      <c r="GV15" s="970"/>
      <c r="GW15" s="970"/>
      <c r="GX15" s="971"/>
      <c r="GY15" s="948"/>
      <c r="GZ15" s="951"/>
      <c r="HA15" s="952"/>
      <c r="HB15" s="787"/>
      <c r="HC15" s="787"/>
      <c r="HD15" s="968"/>
      <c r="HE15" s="787"/>
      <c r="HF15" s="787"/>
      <c r="HG15" s="970"/>
      <c r="HH15" s="970"/>
      <c r="HI15" s="971"/>
      <c r="HJ15" s="948"/>
      <c r="HK15" s="951"/>
      <c r="HL15" s="952"/>
      <c r="HM15" s="787"/>
      <c r="HN15" s="787"/>
      <c r="HO15" s="968"/>
      <c r="HP15" s="787"/>
      <c r="HQ15" s="787"/>
      <c r="HR15" s="970"/>
      <c r="HS15" s="970"/>
      <c r="HT15" s="971"/>
      <c r="HU15" s="721"/>
      <c r="HV15" s="721"/>
      <c r="HW15" s="721"/>
      <c r="HX15" s="721"/>
      <c r="HY15" s="499" t="str">
        <f>IFERROR(VLOOKUP($C15,'Info Exam and Projection List'!$M$4:$R$34,5),"No entry")</f>
        <v>No entry</v>
      </c>
      <c r="HZ15" s="703"/>
      <c r="IA15" s="987"/>
      <c r="IB15" s="499" t="str">
        <f>IFERROR(VLOOKUP($C15,'Info Exam and Projection List'!$M$4:$R$34,6),"No entry")</f>
        <v>No entry</v>
      </c>
      <c r="IC15" s="1224"/>
      <c r="ID15" s="690"/>
      <c r="IE15" s="690"/>
      <c r="IF15" s="989"/>
      <c r="IG15" s="690"/>
      <c r="IO15" s="733"/>
      <c r="IP15" s="733"/>
      <c r="IQ15" s="739"/>
      <c r="IR15" s="740" t="s">
        <v>813</v>
      </c>
      <c r="IS15" s="333"/>
      <c r="IT15" s="218" t="s">
        <v>792</v>
      </c>
      <c r="IU15" s="333"/>
      <c r="IV15" s="333" t="s">
        <v>310</v>
      </c>
      <c r="IW15" s="736"/>
      <c r="IX15" s="733"/>
      <c r="JB15" s="347"/>
      <c r="JC15" s="88"/>
      <c r="JD15" s="88"/>
      <c r="JE15" s="88"/>
      <c r="JF15" s="283"/>
      <c r="JG15" s="156"/>
      <c r="JH15" s="255"/>
      <c r="JI15" s="737"/>
      <c r="JJ15" s="156"/>
      <c r="JK15" s="737"/>
      <c r="JL15" s="90"/>
      <c r="JM15" s="90"/>
      <c r="JN15" s="90"/>
      <c r="JO15" s="90"/>
      <c r="JP15" s="90"/>
      <c r="JQ15" s="90"/>
      <c r="JR15" s="738"/>
      <c r="JS15" s="90"/>
      <c r="JT15" s="90"/>
      <c r="JU15" s="90"/>
      <c r="JV15" s="88"/>
      <c r="JW15" s="88"/>
      <c r="JX15" s="88"/>
      <c r="JY15" s="90"/>
      <c r="JZ15" s="90"/>
      <c r="KA15" s="90"/>
      <c r="KB15" s="90"/>
      <c r="KC15" s="738"/>
      <c r="KD15" s="90"/>
      <c r="KE15" s="90"/>
      <c r="KF15" s="90"/>
      <c r="KG15" s="88"/>
      <c r="KH15" s="88"/>
      <c r="KI15" s="88"/>
      <c r="KJ15" s="90"/>
      <c r="KK15" s="90"/>
      <c r="KL15" s="90"/>
      <c r="KM15" s="90"/>
      <c r="KN15" s="738"/>
      <c r="KO15" s="90"/>
      <c r="KP15" s="90"/>
      <c r="KQ15" s="90"/>
      <c r="KR15" s="88"/>
      <c r="KS15" s="88"/>
      <c r="KT15" s="88"/>
      <c r="KU15" s="90"/>
      <c r="KV15" s="90"/>
      <c r="KW15" s="90"/>
      <c r="KX15" s="90"/>
      <c r="KY15" s="738"/>
      <c r="KZ15" s="90"/>
      <c r="LA15" s="90"/>
      <c r="LB15" s="90"/>
      <c r="LC15" s="88"/>
      <c r="LD15" s="88"/>
      <c r="LE15" s="88"/>
      <c r="LF15" s="90"/>
      <c r="LG15" s="90"/>
      <c r="LH15" s="90"/>
      <c r="LI15" s="90"/>
      <c r="LJ15" s="738"/>
      <c r="LK15" s="90"/>
      <c r="LL15" s="90"/>
      <c r="LM15" s="90"/>
      <c r="LN15" s="88"/>
      <c r="LO15" s="88"/>
      <c r="LP15" s="88"/>
      <c r="LQ15" s="90"/>
      <c r="LR15" s="90"/>
      <c r="LS15" s="90"/>
      <c r="LT15" s="90"/>
      <c r="LU15" s="738"/>
      <c r="LV15" s="90"/>
      <c r="LW15" s="90"/>
      <c r="LX15" s="90"/>
      <c r="LY15" s="88"/>
      <c r="LZ15" s="88"/>
      <c r="MA15" s="88"/>
      <c r="MB15" s="88"/>
      <c r="MC15" s="88"/>
      <c r="MD15" s="88"/>
      <c r="ME15" s="88"/>
      <c r="MF15" s="88"/>
      <c r="MG15" s="88"/>
      <c r="MH15" s="90"/>
      <c r="MI15" s="90"/>
      <c r="MJ15" s="90"/>
      <c r="MK15" s="90"/>
      <c r="ML15" s="738"/>
      <c r="MM15" s="90"/>
      <c r="MN15" s="90"/>
      <c r="MO15" s="90"/>
      <c r="MP15" s="88"/>
      <c r="MQ15" s="88"/>
      <c r="MR15" s="88"/>
      <c r="MS15" s="90"/>
      <c r="MT15" s="90"/>
      <c r="MU15" s="90"/>
      <c r="MV15" s="90"/>
      <c r="MW15" s="738"/>
      <c r="MX15" s="90"/>
      <c r="MY15" s="90"/>
      <c r="MZ15" s="90"/>
      <c r="NA15" s="88"/>
      <c r="NB15" s="88"/>
      <c r="NC15" s="88"/>
      <c r="ND15" s="90"/>
      <c r="NE15" s="90"/>
      <c r="NF15" s="90"/>
      <c r="NG15" s="90"/>
      <c r="NH15" s="738"/>
      <c r="NI15" s="90"/>
      <c r="NJ15" s="90"/>
      <c r="NK15" s="90"/>
      <c r="NL15" s="88"/>
      <c r="NM15" s="88"/>
      <c r="NN15" s="88"/>
      <c r="NO15" s="90"/>
      <c r="NP15" s="90"/>
      <c r="NQ15" s="90"/>
      <c r="NR15" s="90"/>
      <c r="NS15" s="738"/>
      <c r="NT15" s="90"/>
      <c r="NU15" s="90"/>
      <c r="NV15" s="90"/>
      <c r="NW15" s="88"/>
      <c r="NX15" s="88"/>
      <c r="NY15" s="88"/>
      <c r="NZ15" s="90"/>
      <c r="OA15" s="90"/>
      <c r="OB15" s="90"/>
      <c r="OC15" s="90"/>
      <c r="OD15" s="738"/>
      <c r="OE15" s="90"/>
      <c r="OF15" s="90"/>
      <c r="OG15" s="90"/>
      <c r="OH15" s="88"/>
      <c r="OI15" s="88"/>
      <c r="OJ15" s="88"/>
      <c r="OK15" s="90"/>
      <c r="OL15" s="90"/>
      <c r="OM15" s="90"/>
      <c r="ON15" s="90"/>
      <c r="OO15" s="738"/>
      <c r="OP15" s="90"/>
      <c r="OQ15" s="90"/>
      <c r="OR15" s="90"/>
      <c r="OS15" s="88"/>
      <c r="OT15" s="88"/>
      <c r="OU15" s="88"/>
      <c r="OV15" s="90"/>
      <c r="OW15" s="90"/>
      <c r="OX15" s="90"/>
      <c r="OY15" s="90"/>
      <c r="OZ15" s="738"/>
      <c r="PA15" s="90"/>
      <c r="PB15" s="90"/>
      <c r="PC15" s="90"/>
      <c r="PD15" s="88"/>
      <c r="PE15" s="88"/>
      <c r="PF15" s="88"/>
      <c r="PG15" s="90"/>
      <c r="PH15" s="90"/>
      <c r="PI15" s="90"/>
      <c r="PJ15" s="90"/>
      <c r="PK15" s="738"/>
      <c r="PL15" s="90"/>
      <c r="PM15" s="90"/>
      <c r="PN15" s="90"/>
      <c r="PO15" s="88"/>
      <c r="PP15" s="88"/>
      <c r="PQ15" s="88"/>
      <c r="PR15" s="90"/>
      <c r="PS15" s="90"/>
      <c r="PT15" s="90"/>
      <c r="PU15" s="90"/>
      <c r="PV15" s="738"/>
      <c r="PW15" s="90"/>
      <c r="PX15" s="90"/>
      <c r="PY15" s="90"/>
      <c r="PZ15" s="88"/>
      <c r="QA15" s="88"/>
      <c r="QB15" s="88"/>
      <c r="QC15" s="90"/>
      <c r="QD15" s="90"/>
      <c r="QE15" s="90"/>
      <c r="QF15" s="90"/>
      <c r="QG15" s="738"/>
      <c r="QH15" s="90"/>
      <c r="QI15" s="90"/>
      <c r="QJ15" s="90"/>
      <c r="QK15" s="88"/>
      <c r="QL15" s="88"/>
      <c r="QM15" s="88"/>
      <c r="QN15" s="90"/>
      <c r="QO15" s="90"/>
      <c r="QP15" s="90"/>
      <c r="QQ15" s="90"/>
      <c r="QR15" s="738"/>
      <c r="QS15" s="90"/>
      <c r="QT15" s="90"/>
      <c r="QU15" s="90"/>
      <c r="QV15" s="88"/>
      <c r="QW15" s="88"/>
      <c r="QX15" s="88"/>
      <c r="QY15" s="90"/>
      <c r="QZ15" s="90"/>
      <c r="RA15" s="90"/>
      <c r="RB15" s="90"/>
      <c r="RC15" s="738"/>
      <c r="RD15" s="90"/>
      <c r="RE15" s="90"/>
      <c r="RF15" s="90"/>
      <c r="RG15" s="88"/>
      <c r="RH15" s="88"/>
      <c r="RI15" s="88"/>
      <c r="RJ15" s="90"/>
      <c r="RK15" s="90"/>
      <c r="RL15" s="90"/>
      <c r="RM15" s="90"/>
      <c r="RN15" s="738"/>
      <c r="RO15" s="90"/>
      <c r="RP15" s="90"/>
      <c r="RQ15" s="90"/>
      <c r="RR15" s="88"/>
      <c r="RS15" s="88"/>
      <c r="RT15" s="88"/>
      <c r="RU15" s="90"/>
      <c r="RV15" s="90"/>
      <c r="RW15" s="90"/>
      <c r="RX15" s="90"/>
      <c r="RY15" s="738"/>
      <c r="RZ15" s="90"/>
      <c r="SA15" s="90"/>
      <c r="SB15" s="90"/>
      <c r="SC15" s="88"/>
      <c r="SD15" s="88"/>
      <c r="SE15" s="88"/>
      <c r="SF15" s="1372"/>
      <c r="SG15" s="1372"/>
      <c r="SH15" s="1372"/>
      <c r="SI15" s="1372"/>
      <c r="SJ15" s="1378"/>
      <c r="SK15" s="1372"/>
      <c r="SL15" s="1372"/>
      <c r="SM15" s="1372"/>
      <c r="SN15" s="1374"/>
      <c r="SO15" s="1374"/>
      <c r="SP15" s="1374"/>
      <c r="SQ15" s="1372"/>
      <c r="SR15" s="1372"/>
      <c r="SS15" s="1372"/>
      <c r="ST15" s="1372"/>
      <c r="SU15" s="1378"/>
      <c r="SV15" s="1372"/>
      <c r="SW15" s="1372"/>
      <c r="SX15" s="1372"/>
      <c r="SY15" s="1374"/>
      <c r="SZ15" s="1374"/>
      <c r="TA15" s="1374"/>
      <c r="TB15" s="1372"/>
      <c r="TC15" s="1372"/>
      <c r="TD15" s="1372"/>
      <c r="TE15" s="1372"/>
      <c r="TF15" s="1378"/>
      <c r="TG15" s="1372"/>
      <c r="TH15" s="1372"/>
      <c r="TI15" s="1372"/>
      <c r="TJ15" s="1374"/>
      <c r="TK15" s="1374"/>
      <c r="TL15" s="1374"/>
      <c r="TM15" s="1372"/>
      <c r="TN15" s="1372"/>
      <c r="TO15" s="1372"/>
      <c r="TP15" s="1372"/>
      <c r="TQ15" s="1378"/>
      <c r="TR15" s="1372"/>
      <c r="TS15" s="1372"/>
      <c r="TT15" s="1372"/>
      <c r="TU15" s="1374"/>
      <c r="TV15" s="1374"/>
      <c r="TW15" s="1374"/>
      <c r="TX15" s="1372"/>
      <c r="TY15" s="1372"/>
      <c r="TZ15" s="1372"/>
      <c r="UA15" s="1372"/>
      <c r="UB15" s="1378"/>
      <c r="UC15" s="1372"/>
      <c r="UD15" s="1372"/>
      <c r="UE15" s="1372"/>
      <c r="UF15" s="1374"/>
      <c r="UG15" s="1374"/>
      <c r="UH15" s="1374"/>
      <c r="UI15" s="1372"/>
      <c r="UJ15" s="1372"/>
      <c r="UK15" s="1372"/>
      <c r="UL15" s="1372"/>
      <c r="UM15" s="1378"/>
      <c r="UN15" s="1372"/>
      <c r="UO15" s="1372"/>
      <c r="UP15" s="1372"/>
      <c r="UQ15" s="1374"/>
      <c r="UR15" s="1374"/>
      <c r="US15" s="1374"/>
    </row>
    <row r="16" spans="1:565" s="218" customFormat="1" ht="30" customHeight="1" x14ac:dyDescent="0.25">
      <c r="B16" s="1154" t="s">
        <v>434</v>
      </c>
      <c r="C16" s="811"/>
      <c r="D16" s="938" t="str">
        <f>IFERROR(VLOOKUP($C16,'Info Exam and Projection List'!$M$4:$P$34,2),"No entry")</f>
        <v>No entry</v>
      </c>
      <c r="E16" s="943"/>
      <c r="F16" s="937"/>
      <c r="G16" s="483"/>
      <c r="H16" s="1246"/>
      <c r="I16" s="949"/>
      <c r="J16" s="951"/>
      <c r="K16" s="952"/>
      <c r="L16" s="787"/>
      <c r="M16" s="787"/>
      <c r="N16" s="797"/>
      <c r="O16" s="787"/>
      <c r="P16" s="787"/>
      <c r="Q16" s="463"/>
      <c r="R16" s="463"/>
      <c r="S16" s="732"/>
      <c r="T16" s="949"/>
      <c r="U16" s="951"/>
      <c r="V16" s="952"/>
      <c r="W16" s="787"/>
      <c r="X16" s="787"/>
      <c r="Y16" s="968"/>
      <c r="Z16" s="787"/>
      <c r="AA16" s="787"/>
      <c r="AB16" s="970"/>
      <c r="AC16" s="970"/>
      <c r="AD16" s="971"/>
      <c r="AE16" s="948"/>
      <c r="AF16" s="951"/>
      <c r="AG16" s="952"/>
      <c r="AH16" s="787"/>
      <c r="AI16" s="787"/>
      <c r="AJ16" s="968"/>
      <c r="AK16" s="787"/>
      <c r="AL16" s="787"/>
      <c r="AM16" s="970"/>
      <c r="AN16" s="970"/>
      <c r="AO16" s="971"/>
      <c r="AP16" s="949"/>
      <c r="AQ16" s="951"/>
      <c r="AR16" s="952"/>
      <c r="AS16" s="787"/>
      <c r="AT16" s="787"/>
      <c r="AU16" s="968"/>
      <c r="AV16" s="787"/>
      <c r="AW16" s="787"/>
      <c r="AX16" s="970"/>
      <c r="AY16" s="970"/>
      <c r="AZ16" s="971"/>
      <c r="BA16" s="949"/>
      <c r="BB16" s="951"/>
      <c r="BC16" s="952"/>
      <c r="BD16" s="787"/>
      <c r="BE16" s="787"/>
      <c r="BF16" s="968"/>
      <c r="BG16" s="787"/>
      <c r="BH16" s="787"/>
      <c r="BI16" s="970"/>
      <c r="BJ16" s="970"/>
      <c r="BK16" s="971"/>
      <c r="BL16" s="948"/>
      <c r="BM16" s="951"/>
      <c r="BN16" s="952"/>
      <c r="BO16" s="787"/>
      <c r="BP16" s="787"/>
      <c r="BQ16" s="968"/>
      <c r="BR16" s="787"/>
      <c r="BS16" s="787"/>
      <c r="BT16" s="970"/>
      <c r="BU16" s="970"/>
      <c r="BV16" s="971"/>
      <c r="BW16" s="948"/>
      <c r="BX16" s="951"/>
      <c r="BY16" s="952"/>
      <c r="BZ16" s="787"/>
      <c r="CA16" s="787"/>
      <c r="CB16" s="968"/>
      <c r="CC16" s="787"/>
      <c r="CD16" s="787"/>
      <c r="CE16" s="970"/>
      <c r="CF16" s="970"/>
      <c r="CG16" s="971"/>
      <c r="CH16" s="948"/>
      <c r="CI16" s="951"/>
      <c r="CJ16" s="952"/>
      <c r="CK16" s="787"/>
      <c r="CL16" s="787"/>
      <c r="CM16" s="968"/>
      <c r="CN16" s="787"/>
      <c r="CO16" s="787"/>
      <c r="CP16" s="970"/>
      <c r="CQ16" s="970"/>
      <c r="CR16" s="971"/>
      <c r="CS16" s="948"/>
      <c r="CT16" s="951"/>
      <c r="CU16" s="952"/>
      <c r="CV16" s="787"/>
      <c r="CW16" s="787"/>
      <c r="CX16" s="968"/>
      <c r="CY16" s="787"/>
      <c r="CZ16" s="787"/>
      <c r="DA16" s="970"/>
      <c r="DB16" s="970"/>
      <c r="DC16" s="971"/>
      <c r="DD16" s="948"/>
      <c r="DE16" s="951"/>
      <c r="DF16" s="952"/>
      <c r="DG16" s="787"/>
      <c r="DH16" s="787"/>
      <c r="DI16" s="968"/>
      <c r="DJ16" s="787"/>
      <c r="DK16" s="787"/>
      <c r="DL16" s="970"/>
      <c r="DM16" s="970"/>
      <c r="DN16" s="971"/>
      <c r="DO16" s="948"/>
      <c r="DP16" s="951"/>
      <c r="DQ16" s="952"/>
      <c r="DR16" s="787"/>
      <c r="DS16" s="787"/>
      <c r="DT16" s="968"/>
      <c r="DU16" s="787"/>
      <c r="DV16" s="787"/>
      <c r="DW16" s="970"/>
      <c r="DX16" s="970"/>
      <c r="DY16" s="971"/>
      <c r="DZ16" s="948"/>
      <c r="EA16" s="951"/>
      <c r="EB16" s="952"/>
      <c r="EC16" s="787"/>
      <c r="ED16" s="787"/>
      <c r="EE16" s="968"/>
      <c r="EF16" s="787"/>
      <c r="EG16" s="787"/>
      <c r="EH16" s="970"/>
      <c r="EI16" s="970"/>
      <c r="EJ16" s="971"/>
      <c r="EK16" s="948"/>
      <c r="EL16" s="951"/>
      <c r="EM16" s="952"/>
      <c r="EN16" s="787"/>
      <c r="EO16" s="787"/>
      <c r="EP16" s="968"/>
      <c r="EQ16" s="787"/>
      <c r="ER16" s="787"/>
      <c r="ES16" s="970"/>
      <c r="ET16" s="970"/>
      <c r="EU16" s="971"/>
      <c r="EV16" s="948"/>
      <c r="EW16" s="951"/>
      <c r="EX16" s="952"/>
      <c r="EY16" s="787"/>
      <c r="EZ16" s="787"/>
      <c r="FA16" s="968"/>
      <c r="FB16" s="787"/>
      <c r="FC16" s="787"/>
      <c r="FD16" s="970"/>
      <c r="FE16" s="970"/>
      <c r="FF16" s="971"/>
      <c r="FG16" s="948"/>
      <c r="FH16" s="951"/>
      <c r="FI16" s="952"/>
      <c r="FJ16" s="787"/>
      <c r="FK16" s="787"/>
      <c r="FL16" s="968"/>
      <c r="FM16" s="787"/>
      <c r="FN16" s="787"/>
      <c r="FO16" s="970"/>
      <c r="FP16" s="970"/>
      <c r="FQ16" s="971"/>
      <c r="FR16" s="948"/>
      <c r="FS16" s="951"/>
      <c r="FT16" s="952"/>
      <c r="FU16" s="787"/>
      <c r="FV16" s="787"/>
      <c r="FW16" s="968"/>
      <c r="FX16" s="787"/>
      <c r="FY16" s="787"/>
      <c r="FZ16" s="970"/>
      <c r="GA16" s="970"/>
      <c r="GB16" s="971"/>
      <c r="GC16" s="948"/>
      <c r="GD16" s="951"/>
      <c r="GE16" s="952"/>
      <c r="GF16" s="787"/>
      <c r="GG16" s="787"/>
      <c r="GH16" s="968"/>
      <c r="GI16" s="787"/>
      <c r="GJ16" s="787"/>
      <c r="GK16" s="970"/>
      <c r="GL16" s="970"/>
      <c r="GM16" s="971"/>
      <c r="GN16" s="948"/>
      <c r="GO16" s="951"/>
      <c r="GP16" s="952"/>
      <c r="GQ16" s="787"/>
      <c r="GR16" s="787"/>
      <c r="GS16" s="968"/>
      <c r="GT16" s="787"/>
      <c r="GU16" s="787"/>
      <c r="GV16" s="970"/>
      <c r="GW16" s="970"/>
      <c r="GX16" s="971"/>
      <c r="GY16" s="948"/>
      <c r="GZ16" s="951"/>
      <c r="HA16" s="952"/>
      <c r="HB16" s="787"/>
      <c r="HC16" s="787"/>
      <c r="HD16" s="968"/>
      <c r="HE16" s="787"/>
      <c r="HF16" s="787"/>
      <c r="HG16" s="970"/>
      <c r="HH16" s="970"/>
      <c r="HI16" s="971"/>
      <c r="HJ16" s="948"/>
      <c r="HK16" s="951"/>
      <c r="HL16" s="952"/>
      <c r="HM16" s="787"/>
      <c r="HN16" s="787"/>
      <c r="HO16" s="968"/>
      <c r="HP16" s="787"/>
      <c r="HQ16" s="787"/>
      <c r="HR16" s="970"/>
      <c r="HS16" s="970"/>
      <c r="HT16" s="971"/>
      <c r="HU16" s="721"/>
      <c r="HV16" s="721"/>
      <c r="HW16" s="721"/>
      <c r="HX16" s="721"/>
      <c r="HY16" s="499" t="str">
        <f>IFERROR(VLOOKUP($C16,'Info Exam and Projection List'!$M$4:$R$34,5),"No entry")</f>
        <v>No entry</v>
      </c>
      <c r="HZ16" s="703"/>
      <c r="IA16" s="987"/>
      <c r="IB16" s="499" t="str">
        <f>IFERROR(VLOOKUP($C16,'Info Exam and Projection List'!$M$4:$R$34,6),"No entry")</f>
        <v>No entry</v>
      </c>
      <c r="IC16" s="1224"/>
      <c r="ID16" s="690"/>
      <c r="IE16" s="690"/>
      <c r="IF16" s="989"/>
      <c r="IG16" s="690"/>
      <c r="IO16" s="733"/>
      <c r="IP16" s="733"/>
      <c r="IQ16" s="739"/>
      <c r="IR16" s="741" t="s">
        <v>233</v>
      </c>
      <c r="IS16" s="333"/>
      <c r="IT16" s="218" t="s">
        <v>1219</v>
      </c>
      <c r="IU16" s="333"/>
      <c r="IV16" s="333" t="s">
        <v>311</v>
      </c>
      <c r="IW16" s="736"/>
      <c r="IX16" s="733"/>
      <c r="JB16" s="347"/>
      <c r="JC16" s="88"/>
      <c r="JD16" s="88"/>
      <c r="JE16" s="88"/>
      <c r="JF16" s="283"/>
      <c r="JG16" s="156"/>
      <c r="JH16" s="255"/>
      <c r="JI16" s="737"/>
      <c r="JJ16" s="156"/>
      <c r="JK16" s="737"/>
      <c r="JL16" s="90"/>
      <c r="JM16" s="90"/>
      <c r="JN16" s="90"/>
      <c r="JO16" s="90"/>
      <c r="JP16" s="90"/>
      <c r="JQ16" s="90"/>
      <c r="JR16" s="738"/>
      <c r="JS16" s="90"/>
      <c r="JT16" s="90"/>
      <c r="JU16" s="90"/>
      <c r="JV16" s="88"/>
      <c r="JW16" s="88"/>
      <c r="JX16" s="88"/>
      <c r="JY16" s="90"/>
      <c r="JZ16" s="90"/>
      <c r="KA16" s="90"/>
      <c r="KB16" s="90"/>
      <c r="KC16" s="738"/>
      <c r="KD16" s="90"/>
      <c r="KE16" s="90"/>
      <c r="KF16" s="90"/>
      <c r="KG16" s="88"/>
      <c r="KH16" s="88"/>
      <c r="KI16" s="88"/>
      <c r="KJ16" s="90"/>
      <c r="KK16" s="90"/>
      <c r="KL16" s="90"/>
      <c r="KM16" s="90"/>
      <c r="KN16" s="738"/>
      <c r="KO16" s="90"/>
      <c r="KP16" s="90"/>
      <c r="KQ16" s="90"/>
      <c r="KR16" s="88"/>
      <c r="KS16" s="88"/>
      <c r="KT16" s="88"/>
      <c r="KU16" s="90"/>
      <c r="KV16" s="90"/>
      <c r="KW16" s="90"/>
      <c r="KX16" s="90"/>
      <c r="KY16" s="738"/>
      <c r="KZ16" s="90"/>
      <c r="LA16" s="90"/>
      <c r="LB16" s="90"/>
      <c r="LC16" s="88"/>
      <c r="LD16" s="88"/>
      <c r="LE16" s="88"/>
      <c r="LF16" s="90"/>
      <c r="LG16" s="90"/>
      <c r="LH16" s="90"/>
      <c r="LI16" s="90"/>
      <c r="LJ16" s="738"/>
      <c r="LK16" s="90"/>
      <c r="LL16" s="90"/>
      <c r="LM16" s="90"/>
      <c r="LN16" s="88"/>
      <c r="LO16" s="88"/>
      <c r="LP16" s="88"/>
      <c r="LQ16" s="90"/>
      <c r="LR16" s="90"/>
      <c r="LS16" s="90"/>
      <c r="LT16" s="90"/>
      <c r="LU16" s="738"/>
      <c r="LV16" s="90"/>
      <c r="LW16" s="90"/>
      <c r="LX16" s="90"/>
      <c r="LY16" s="88"/>
      <c r="LZ16" s="88"/>
      <c r="MA16" s="88"/>
      <c r="MB16" s="88"/>
      <c r="MC16" s="88"/>
      <c r="MD16" s="88"/>
      <c r="ME16" s="88"/>
      <c r="MF16" s="88"/>
      <c r="MG16" s="88"/>
      <c r="MH16" s="90"/>
      <c r="MI16" s="90"/>
      <c r="MJ16" s="90"/>
      <c r="MK16" s="90"/>
      <c r="ML16" s="738"/>
      <c r="MM16" s="90"/>
      <c r="MN16" s="90"/>
      <c r="MO16" s="90"/>
      <c r="MP16" s="88"/>
      <c r="MQ16" s="88"/>
      <c r="MR16" s="88"/>
      <c r="MS16" s="90"/>
      <c r="MT16" s="90"/>
      <c r="MU16" s="90"/>
      <c r="MV16" s="90"/>
      <c r="MW16" s="738"/>
      <c r="MX16" s="90"/>
      <c r="MY16" s="90"/>
      <c r="MZ16" s="90"/>
      <c r="NA16" s="88"/>
      <c r="NB16" s="88"/>
      <c r="NC16" s="88"/>
      <c r="ND16" s="90"/>
      <c r="NE16" s="90"/>
      <c r="NF16" s="90"/>
      <c r="NG16" s="90"/>
      <c r="NH16" s="738"/>
      <c r="NI16" s="90"/>
      <c r="NJ16" s="90"/>
      <c r="NK16" s="90"/>
      <c r="NL16" s="88"/>
      <c r="NM16" s="88"/>
      <c r="NN16" s="88"/>
      <c r="NO16" s="90"/>
      <c r="NP16" s="90"/>
      <c r="NQ16" s="90"/>
      <c r="NR16" s="90"/>
      <c r="NS16" s="738"/>
      <c r="NT16" s="90"/>
      <c r="NU16" s="90"/>
      <c r="NV16" s="90"/>
      <c r="NW16" s="88"/>
      <c r="NX16" s="88"/>
      <c r="NY16" s="88"/>
      <c r="NZ16" s="90"/>
      <c r="OA16" s="90"/>
      <c r="OB16" s="90"/>
      <c r="OC16" s="90"/>
      <c r="OD16" s="738"/>
      <c r="OE16" s="90"/>
      <c r="OF16" s="90"/>
      <c r="OG16" s="90"/>
      <c r="OH16" s="88"/>
      <c r="OI16" s="88"/>
      <c r="OJ16" s="88"/>
      <c r="OK16" s="90"/>
      <c r="OL16" s="90"/>
      <c r="OM16" s="90"/>
      <c r="ON16" s="90"/>
      <c r="OO16" s="738"/>
      <c r="OP16" s="90"/>
      <c r="OQ16" s="90"/>
      <c r="OR16" s="90"/>
      <c r="OS16" s="88"/>
      <c r="OT16" s="88"/>
      <c r="OU16" s="88"/>
      <c r="OV16" s="90"/>
      <c r="OW16" s="90"/>
      <c r="OX16" s="90"/>
      <c r="OY16" s="90"/>
      <c r="OZ16" s="738"/>
      <c r="PA16" s="90"/>
      <c r="PB16" s="90"/>
      <c r="PC16" s="90"/>
      <c r="PD16" s="88"/>
      <c r="PE16" s="88"/>
      <c r="PF16" s="88"/>
      <c r="PG16" s="90"/>
      <c r="PH16" s="90"/>
      <c r="PI16" s="90"/>
      <c r="PJ16" s="90"/>
      <c r="PK16" s="738"/>
      <c r="PL16" s="90"/>
      <c r="PM16" s="90"/>
      <c r="PN16" s="90"/>
      <c r="PO16" s="88"/>
      <c r="PP16" s="88"/>
      <c r="PQ16" s="88"/>
      <c r="PR16" s="90"/>
      <c r="PS16" s="90"/>
      <c r="PT16" s="90"/>
      <c r="PU16" s="90"/>
      <c r="PV16" s="738"/>
      <c r="PW16" s="90"/>
      <c r="PX16" s="90"/>
      <c r="PY16" s="90"/>
      <c r="PZ16" s="88"/>
      <c r="QA16" s="88"/>
      <c r="QB16" s="88"/>
      <c r="QC16" s="90"/>
      <c r="QD16" s="90"/>
      <c r="QE16" s="90"/>
      <c r="QF16" s="90"/>
      <c r="QG16" s="738"/>
      <c r="QH16" s="90"/>
      <c r="QI16" s="90"/>
      <c r="QJ16" s="90"/>
      <c r="QK16" s="88"/>
      <c r="QL16" s="88"/>
      <c r="QM16" s="88"/>
      <c r="QN16" s="90"/>
      <c r="QO16" s="90"/>
      <c r="QP16" s="90"/>
      <c r="QQ16" s="90"/>
      <c r="QR16" s="738"/>
      <c r="QS16" s="90"/>
      <c r="QT16" s="90"/>
      <c r="QU16" s="90"/>
      <c r="QV16" s="88"/>
      <c r="QW16" s="88"/>
      <c r="QX16" s="88"/>
      <c r="QY16" s="90"/>
      <c r="QZ16" s="90"/>
      <c r="RA16" s="90"/>
      <c r="RB16" s="90"/>
      <c r="RC16" s="738"/>
      <c r="RD16" s="90"/>
      <c r="RE16" s="90"/>
      <c r="RF16" s="90"/>
      <c r="RG16" s="88"/>
      <c r="RH16" s="88"/>
      <c r="RI16" s="88"/>
      <c r="RJ16" s="90"/>
      <c r="RK16" s="90"/>
      <c r="RL16" s="90"/>
      <c r="RM16" s="90"/>
      <c r="RN16" s="738"/>
      <c r="RO16" s="90"/>
      <c r="RP16" s="90"/>
      <c r="RQ16" s="90"/>
      <c r="RR16" s="88"/>
      <c r="RS16" s="88"/>
      <c r="RT16" s="88"/>
      <c r="RU16" s="90"/>
      <c r="RV16" s="90"/>
      <c r="RW16" s="90"/>
      <c r="RX16" s="90"/>
      <c r="RY16" s="738"/>
      <c r="RZ16" s="90"/>
      <c r="SA16" s="90"/>
      <c r="SB16" s="90"/>
      <c r="SC16" s="88"/>
      <c r="SD16" s="88"/>
      <c r="SE16" s="88"/>
      <c r="SF16" s="1372"/>
      <c r="SG16" s="1372"/>
      <c r="SH16" s="1372"/>
      <c r="SI16" s="1372"/>
      <c r="SJ16" s="1378"/>
      <c r="SK16" s="1372"/>
      <c r="SL16" s="1372"/>
      <c r="SM16" s="1372"/>
      <c r="SN16" s="1374"/>
      <c r="SO16" s="1374"/>
      <c r="SP16" s="1374"/>
      <c r="SQ16" s="1372"/>
      <c r="SR16" s="1372"/>
      <c r="SS16" s="1372"/>
      <c r="ST16" s="1372"/>
      <c r="SU16" s="1378"/>
      <c r="SV16" s="1372"/>
      <c r="SW16" s="1372"/>
      <c r="SX16" s="1372"/>
      <c r="SY16" s="1374"/>
      <c r="SZ16" s="1374"/>
      <c r="TA16" s="1374"/>
      <c r="TB16" s="1372"/>
      <c r="TC16" s="1372"/>
      <c r="TD16" s="1372"/>
      <c r="TE16" s="1372"/>
      <c r="TF16" s="1378"/>
      <c r="TG16" s="1372"/>
      <c r="TH16" s="1372"/>
      <c r="TI16" s="1372"/>
      <c r="TJ16" s="1374"/>
      <c r="TK16" s="1374"/>
      <c r="TL16" s="1374"/>
      <c r="TM16" s="1372"/>
      <c r="TN16" s="1372"/>
      <c r="TO16" s="1372"/>
      <c r="TP16" s="1372"/>
      <c r="TQ16" s="1378"/>
      <c r="TR16" s="1372"/>
      <c r="TS16" s="1372"/>
      <c r="TT16" s="1372"/>
      <c r="TU16" s="1374"/>
      <c r="TV16" s="1374"/>
      <c r="TW16" s="1374"/>
      <c r="TX16" s="1372"/>
      <c r="TY16" s="1372"/>
      <c r="TZ16" s="1372"/>
      <c r="UA16" s="1372"/>
      <c r="UB16" s="1378"/>
      <c r="UC16" s="1372"/>
      <c r="UD16" s="1372"/>
      <c r="UE16" s="1372"/>
      <c r="UF16" s="1374"/>
      <c r="UG16" s="1374"/>
      <c r="UH16" s="1374"/>
      <c r="UI16" s="1372"/>
      <c r="UJ16" s="1372"/>
      <c r="UK16" s="1372"/>
      <c r="UL16" s="1372"/>
      <c r="UM16" s="1378"/>
      <c r="UN16" s="1372"/>
      <c r="UO16" s="1372"/>
      <c r="UP16" s="1372"/>
      <c r="UQ16" s="1374"/>
      <c r="UR16" s="1374"/>
      <c r="US16" s="1374"/>
    </row>
    <row r="17" spans="2:565" s="218" customFormat="1" ht="30" customHeight="1" x14ac:dyDescent="0.25">
      <c r="B17" s="1154" t="s">
        <v>435</v>
      </c>
      <c r="C17" s="811"/>
      <c r="D17" s="938" t="str">
        <f>IFERROR(VLOOKUP($C17,'Info Exam and Projection List'!$M$4:$P$34,2),"No entry")</f>
        <v>No entry</v>
      </c>
      <c r="E17" s="943"/>
      <c r="F17" s="937"/>
      <c r="G17" s="483"/>
      <c r="H17" s="1246"/>
      <c r="I17" s="949"/>
      <c r="J17" s="951"/>
      <c r="K17" s="952"/>
      <c r="L17" s="787"/>
      <c r="M17" s="787"/>
      <c r="N17" s="797"/>
      <c r="O17" s="787"/>
      <c r="P17" s="787"/>
      <c r="Q17" s="463"/>
      <c r="R17" s="463"/>
      <c r="S17" s="732"/>
      <c r="T17" s="949"/>
      <c r="U17" s="951"/>
      <c r="V17" s="952"/>
      <c r="W17" s="787"/>
      <c r="X17" s="787"/>
      <c r="Y17" s="968"/>
      <c r="Z17" s="787"/>
      <c r="AA17" s="787"/>
      <c r="AB17" s="970"/>
      <c r="AC17" s="970"/>
      <c r="AD17" s="971"/>
      <c r="AE17" s="948"/>
      <c r="AF17" s="951"/>
      <c r="AG17" s="952"/>
      <c r="AH17" s="787"/>
      <c r="AI17" s="787"/>
      <c r="AJ17" s="968"/>
      <c r="AK17" s="787"/>
      <c r="AL17" s="787"/>
      <c r="AM17" s="970"/>
      <c r="AN17" s="970"/>
      <c r="AO17" s="971"/>
      <c r="AP17" s="949"/>
      <c r="AQ17" s="951"/>
      <c r="AR17" s="952"/>
      <c r="AS17" s="787"/>
      <c r="AT17" s="787"/>
      <c r="AU17" s="968"/>
      <c r="AV17" s="787"/>
      <c r="AW17" s="787"/>
      <c r="AX17" s="970"/>
      <c r="AY17" s="970"/>
      <c r="AZ17" s="971"/>
      <c r="BA17" s="949"/>
      <c r="BB17" s="951"/>
      <c r="BC17" s="952"/>
      <c r="BD17" s="787"/>
      <c r="BE17" s="787"/>
      <c r="BF17" s="968"/>
      <c r="BG17" s="787"/>
      <c r="BH17" s="787"/>
      <c r="BI17" s="970"/>
      <c r="BJ17" s="970"/>
      <c r="BK17" s="971"/>
      <c r="BL17" s="948"/>
      <c r="BM17" s="951"/>
      <c r="BN17" s="952"/>
      <c r="BO17" s="787"/>
      <c r="BP17" s="787"/>
      <c r="BQ17" s="968"/>
      <c r="BR17" s="787"/>
      <c r="BS17" s="787"/>
      <c r="BT17" s="970"/>
      <c r="BU17" s="970"/>
      <c r="BV17" s="971"/>
      <c r="BW17" s="948"/>
      <c r="BX17" s="951"/>
      <c r="BY17" s="952"/>
      <c r="BZ17" s="787"/>
      <c r="CA17" s="787"/>
      <c r="CB17" s="968"/>
      <c r="CC17" s="787"/>
      <c r="CD17" s="787"/>
      <c r="CE17" s="970"/>
      <c r="CF17" s="970"/>
      <c r="CG17" s="971"/>
      <c r="CH17" s="948"/>
      <c r="CI17" s="951"/>
      <c r="CJ17" s="952"/>
      <c r="CK17" s="787"/>
      <c r="CL17" s="787"/>
      <c r="CM17" s="968"/>
      <c r="CN17" s="787"/>
      <c r="CO17" s="787"/>
      <c r="CP17" s="970"/>
      <c r="CQ17" s="970"/>
      <c r="CR17" s="971"/>
      <c r="CS17" s="948"/>
      <c r="CT17" s="951"/>
      <c r="CU17" s="952"/>
      <c r="CV17" s="787"/>
      <c r="CW17" s="787"/>
      <c r="CX17" s="968"/>
      <c r="CY17" s="787"/>
      <c r="CZ17" s="787"/>
      <c r="DA17" s="970"/>
      <c r="DB17" s="970"/>
      <c r="DC17" s="971"/>
      <c r="DD17" s="948"/>
      <c r="DE17" s="951"/>
      <c r="DF17" s="952"/>
      <c r="DG17" s="787"/>
      <c r="DH17" s="787"/>
      <c r="DI17" s="968"/>
      <c r="DJ17" s="787"/>
      <c r="DK17" s="787"/>
      <c r="DL17" s="970"/>
      <c r="DM17" s="970"/>
      <c r="DN17" s="971"/>
      <c r="DO17" s="948"/>
      <c r="DP17" s="951"/>
      <c r="DQ17" s="952"/>
      <c r="DR17" s="787"/>
      <c r="DS17" s="787"/>
      <c r="DT17" s="968"/>
      <c r="DU17" s="787"/>
      <c r="DV17" s="787"/>
      <c r="DW17" s="970"/>
      <c r="DX17" s="970"/>
      <c r="DY17" s="971"/>
      <c r="DZ17" s="948"/>
      <c r="EA17" s="951"/>
      <c r="EB17" s="952"/>
      <c r="EC17" s="787"/>
      <c r="ED17" s="787"/>
      <c r="EE17" s="968"/>
      <c r="EF17" s="787"/>
      <c r="EG17" s="787"/>
      <c r="EH17" s="970"/>
      <c r="EI17" s="970"/>
      <c r="EJ17" s="971"/>
      <c r="EK17" s="948"/>
      <c r="EL17" s="951"/>
      <c r="EM17" s="952"/>
      <c r="EN17" s="787"/>
      <c r="EO17" s="787"/>
      <c r="EP17" s="968"/>
      <c r="EQ17" s="787"/>
      <c r="ER17" s="787"/>
      <c r="ES17" s="970"/>
      <c r="ET17" s="970"/>
      <c r="EU17" s="971"/>
      <c r="EV17" s="948"/>
      <c r="EW17" s="951"/>
      <c r="EX17" s="952"/>
      <c r="EY17" s="787"/>
      <c r="EZ17" s="787"/>
      <c r="FA17" s="968"/>
      <c r="FB17" s="787"/>
      <c r="FC17" s="787"/>
      <c r="FD17" s="970"/>
      <c r="FE17" s="970"/>
      <c r="FF17" s="971"/>
      <c r="FG17" s="948"/>
      <c r="FH17" s="951"/>
      <c r="FI17" s="952"/>
      <c r="FJ17" s="787"/>
      <c r="FK17" s="787"/>
      <c r="FL17" s="968"/>
      <c r="FM17" s="787"/>
      <c r="FN17" s="787"/>
      <c r="FO17" s="970"/>
      <c r="FP17" s="970"/>
      <c r="FQ17" s="971"/>
      <c r="FR17" s="948"/>
      <c r="FS17" s="951"/>
      <c r="FT17" s="952"/>
      <c r="FU17" s="787"/>
      <c r="FV17" s="787"/>
      <c r="FW17" s="968"/>
      <c r="FX17" s="787"/>
      <c r="FY17" s="787"/>
      <c r="FZ17" s="970"/>
      <c r="GA17" s="970"/>
      <c r="GB17" s="971"/>
      <c r="GC17" s="948"/>
      <c r="GD17" s="951"/>
      <c r="GE17" s="952"/>
      <c r="GF17" s="787"/>
      <c r="GG17" s="787"/>
      <c r="GH17" s="968"/>
      <c r="GI17" s="787"/>
      <c r="GJ17" s="787"/>
      <c r="GK17" s="970"/>
      <c r="GL17" s="970"/>
      <c r="GM17" s="971"/>
      <c r="GN17" s="948"/>
      <c r="GO17" s="951"/>
      <c r="GP17" s="952"/>
      <c r="GQ17" s="787"/>
      <c r="GR17" s="787"/>
      <c r="GS17" s="968"/>
      <c r="GT17" s="787"/>
      <c r="GU17" s="787"/>
      <c r="GV17" s="970"/>
      <c r="GW17" s="970"/>
      <c r="GX17" s="971"/>
      <c r="GY17" s="948"/>
      <c r="GZ17" s="951"/>
      <c r="HA17" s="952"/>
      <c r="HB17" s="787"/>
      <c r="HC17" s="787"/>
      <c r="HD17" s="968"/>
      <c r="HE17" s="787"/>
      <c r="HF17" s="787"/>
      <c r="HG17" s="970"/>
      <c r="HH17" s="970"/>
      <c r="HI17" s="971"/>
      <c r="HJ17" s="948"/>
      <c r="HK17" s="951"/>
      <c r="HL17" s="952"/>
      <c r="HM17" s="787"/>
      <c r="HN17" s="787"/>
      <c r="HO17" s="968"/>
      <c r="HP17" s="787"/>
      <c r="HQ17" s="787"/>
      <c r="HR17" s="970"/>
      <c r="HS17" s="970"/>
      <c r="HT17" s="971"/>
      <c r="HU17" s="721"/>
      <c r="HV17" s="721"/>
      <c r="HW17" s="721"/>
      <c r="HX17" s="721"/>
      <c r="HY17" s="499" t="str">
        <f>IFERROR(VLOOKUP($C17,'Info Exam and Projection List'!$M$4:$R$34,5),"No entry")</f>
        <v>No entry</v>
      </c>
      <c r="HZ17" s="703"/>
      <c r="IA17" s="987"/>
      <c r="IB17" s="499" t="str">
        <f>IFERROR(VLOOKUP($C17,'Info Exam and Projection List'!$M$4:$R$34,6),"No entry")</f>
        <v>No entry</v>
      </c>
      <c r="IC17" s="1224"/>
      <c r="ID17" s="690"/>
      <c r="IE17" s="690"/>
      <c r="IF17" s="989"/>
      <c r="IG17" s="690"/>
      <c r="IO17" s="733"/>
      <c r="IP17" s="733"/>
      <c r="IQ17" s="739"/>
      <c r="IR17" s="333" t="s">
        <v>812</v>
      </c>
      <c r="IS17" s="333"/>
      <c r="IT17" s="218" t="s">
        <v>793</v>
      </c>
      <c r="IU17" s="333"/>
      <c r="IV17" s="333" t="s">
        <v>312</v>
      </c>
      <c r="IW17" s="736"/>
      <c r="IX17" s="733"/>
      <c r="JB17" s="347"/>
      <c r="JC17" s="88"/>
      <c r="JD17" s="88"/>
      <c r="JE17" s="88"/>
      <c r="JF17" s="283"/>
      <c r="JG17" s="156"/>
      <c r="JH17" s="255"/>
      <c r="JI17" s="737"/>
      <c r="JJ17" s="156"/>
      <c r="JK17" s="737"/>
      <c r="JL17" s="90"/>
      <c r="JM17" s="90"/>
      <c r="JN17" s="90"/>
      <c r="JO17" s="90"/>
      <c r="JP17" s="90"/>
      <c r="JQ17" s="90"/>
      <c r="JR17" s="738"/>
      <c r="JS17" s="90"/>
      <c r="JT17" s="90"/>
      <c r="JU17" s="90"/>
      <c r="JV17" s="88"/>
      <c r="JW17" s="88"/>
      <c r="JX17" s="88"/>
      <c r="JY17" s="90"/>
      <c r="JZ17" s="90"/>
      <c r="KA17" s="90"/>
      <c r="KB17" s="90"/>
      <c r="KC17" s="738"/>
      <c r="KD17" s="90"/>
      <c r="KE17" s="90"/>
      <c r="KF17" s="90"/>
      <c r="KG17" s="88"/>
      <c r="KH17" s="88"/>
      <c r="KI17" s="88"/>
      <c r="KJ17" s="90"/>
      <c r="KK17" s="90"/>
      <c r="KL17" s="90"/>
      <c r="KM17" s="90"/>
      <c r="KN17" s="738"/>
      <c r="KO17" s="90"/>
      <c r="KP17" s="90"/>
      <c r="KQ17" s="90"/>
      <c r="KR17" s="88"/>
      <c r="KS17" s="88"/>
      <c r="KT17" s="88"/>
      <c r="KU17" s="90"/>
      <c r="KV17" s="90"/>
      <c r="KW17" s="90"/>
      <c r="KX17" s="90"/>
      <c r="KY17" s="738"/>
      <c r="KZ17" s="90"/>
      <c r="LA17" s="90"/>
      <c r="LB17" s="90"/>
      <c r="LC17" s="88"/>
      <c r="LD17" s="88"/>
      <c r="LE17" s="88"/>
      <c r="LF17" s="90"/>
      <c r="LG17" s="90"/>
      <c r="LH17" s="90"/>
      <c r="LI17" s="90"/>
      <c r="LJ17" s="738"/>
      <c r="LK17" s="90"/>
      <c r="LL17" s="90"/>
      <c r="LM17" s="90"/>
      <c r="LN17" s="88"/>
      <c r="LO17" s="88"/>
      <c r="LP17" s="88"/>
      <c r="LQ17" s="90"/>
      <c r="LR17" s="90"/>
      <c r="LS17" s="90"/>
      <c r="LT17" s="90"/>
      <c r="LU17" s="738"/>
      <c r="LV17" s="90"/>
      <c r="LW17" s="90"/>
      <c r="LX17" s="90"/>
      <c r="LY17" s="88"/>
      <c r="LZ17" s="88"/>
      <c r="MA17" s="88"/>
      <c r="MB17" s="88"/>
      <c r="MC17" s="88"/>
      <c r="MD17" s="88"/>
      <c r="ME17" s="88"/>
      <c r="MF17" s="88"/>
      <c r="MG17" s="88"/>
      <c r="MH17" s="90"/>
      <c r="MI17" s="90"/>
      <c r="MJ17" s="90"/>
      <c r="MK17" s="90"/>
      <c r="ML17" s="738"/>
      <c r="MM17" s="90"/>
      <c r="MN17" s="90"/>
      <c r="MO17" s="90"/>
      <c r="MP17" s="88"/>
      <c r="MQ17" s="88"/>
      <c r="MR17" s="88"/>
      <c r="MS17" s="90"/>
      <c r="MT17" s="90"/>
      <c r="MU17" s="90"/>
      <c r="MV17" s="90"/>
      <c r="MW17" s="738"/>
      <c r="MX17" s="90"/>
      <c r="MY17" s="90"/>
      <c r="MZ17" s="90"/>
      <c r="NA17" s="88"/>
      <c r="NB17" s="88"/>
      <c r="NC17" s="88"/>
      <c r="ND17" s="90"/>
      <c r="NE17" s="90"/>
      <c r="NF17" s="90"/>
      <c r="NG17" s="90"/>
      <c r="NH17" s="738"/>
      <c r="NI17" s="90"/>
      <c r="NJ17" s="90"/>
      <c r="NK17" s="90"/>
      <c r="NL17" s="88"/>
      <c r="NM17" s="88"/>
      <c r="NN17" s="88"/>
      <c r="NO17" s="90"/>
      <c r="NP17" s="90"/>
      <c r="NQ17" s="90"/>
      <c r="NR17" s="90"/>
      <c r="NS17" s="738"/>
      <c r="NT17" s="90"/>
      <c r="NU17" s="90"/>
      <c r="NV17" s="90"/>
      <c r="NW17" s="88"/>
      <c r="NX17" s="88"/>
      <c r="NY17" s="88"/>
      <c r="NZ17" s="90"/>
      <c r="OA17" s="90"/>
      <c r="OB17" s="90"/>
      <c r="OC17" s="90"/>
      <c r="OD17" s="738"/>
      <c r="OE17" s="90"/>
      <c r="OF17" s="90"/>
      <c r="OG17" s="90"/>
      <c r="OH17" s="88"/>
      <c r="OI17" s="88"/>
      <c r="OJ17" s="88"/>
      <c r="OK17" s="90"/>
      <c r="OL17" s="90"/>
      <c r="OM17" s="90"/>
      <c r="ON17" s="90"/>
      <c r="OO17" s="738"/>
      <c r="OP17" s="90"/>
      <c r="OQ17" s="90"/>
      <c r="OR17" s="90"/>
      <c r="OS17" s="88"/>
      <c r="OT17" s="88"/>
      <c r="OU17" s="88"/>
      <c r="OV17" s="90"/>
      <c r="OW17" s="90"/>
      <c r="OX17" s="90"/>
      <c r="OY17" s="90"/>
      <c r="OZ17" s="738"/>
      <c r="PA17" s="90"/>
      <c r="PB17" s="90"/>
      <c r="PC17" s="90"/>
      <c r="PD17" s="88"/>
      <c r="PE17" s="88"/>
      <c r="PF17" s="88"/>
      <c r="PG17" s="90"/>
      <c r="PH17" s="90"/>
      <c r="PI17" s="90"/>
      <c r="PJ17" s="90"/>
      <c r="PK17" s="738"/>
      <c r="PL17" s="90"/>
      <c r="PM17" s="90"/>
      <c r="PN17" s="90"/>
      <c r="PO17" s="88"/>
      <c r="PP17" s="88"/>
      <c r="PQ17" s="88"/>
      <c r="PR17" s="90"/>
      <c r="PS17" s="90"/>
      <c r="PT17" s="90"/>
      <c r="PU17" s="90"/>
      <c r="PV17" s="738"/>
      <c r="PW17" s="90"/>
      <c r="PX17" s="90"/>
      <c r="PY17" s="90"/>
      <c r="PZ17" s="88"/>
      <c r="QA17" s="88"/>
      <c r="QB17" s="88"/>
      <c r="QC17" s="90"/>
      <c r="QD17" s="90"/>
      <c r="QE17" s="90"/>
      <c r="QF17" s="90"/>
      <c r="QG17" s="738"/>
      <c r="QH17" s="90"/>
      <c r="QI17" s="90"/>
      <c r="QJ17" s="90"/>
      <c r="QK17" s="88"/>
      <c r="QL17" s="88"/>
      <c r="QM17" s="88"/>
      <c r="QN17" s="90"/>
      <c r="QO17" s="90"/>
      <c r="QP17" s="90"/>
      <c r="QQ17" s="90"/>
      <c r="QR17" s="738"/>
      <c r="QS17" s="90"/>
      <c r="QT17" s="90"/>
      <c r="QU17" s="90"/>
      <c r="QV17" s="88"/>
      <c r="QW17" s="88"/>
      <c r="QX17" s="88"/>
      <c r="QY17" s="90"/>
      <c r="QZ17" s="90"/>
      <c r="RA17" s="90"/>
      <c r="RB17" s="90"/>
      <c r="RC17" s="738"/>
      <c r="RD17" s="90"/>
      <c r="RE17" s="90"/>
      <c r="RF17" s="90"/>
      <c r="RG17" s="88"/>
      <c r="RH17" s="88"/>
      <c r="RI17" s="88"/>
      <c r="RJ17" s="90"/>
      <c r="RK17" s="90"/>
      <c r="RL17" s="90"/>
      <c r="RM17" s="90"/>
      <c r="RN17" s="738"/>
      <c r="RO17" s="90"/>
      <c r="RP17" s="90"/>
      <c r="RQ17" s="90"/>
      <c r="RR17" s="88"/>
      <c r="RS17" s="88"/>
      <c r="RT17" s="88"/>
      <c r="RU17" s="90"/>
      <c r="RV17" s="90"/>
      <c r="RW17" s="90"/>
      <c r="RX17" s="90"/>
      <c r="RY17" s="738"/>
      <c r="RZ17" s="90"/>
      <c r="SA17" s="90"/>
      <c r="SB17" s="90"/>
      <c r="SC17" s="88"/>
      <c r="SD17" s="88"/>
      <c r="SE17" s="88"/>
      <c r="SF17" s="1372"/>
      <c r="SG17" s="1372"/>
      <c r="SH17" s="1372"/>
      <c r="SI17" s="1372"/>
      <c r="SJ17" s="1378"/>
      <c r="SK17" s="1372"/>
      <c r="SL17" s="1372"/>
      <c r="SM17" s="1372"/>
      <c r="SN17" s="1374"/>
      <c r="SO17" s="1374"/>
      <c r="SP17" s="1374"/>
      <c r="SQ17" s="1372"/>
      <c r="SR17" s="1372"/>
      <c r="SS17" s="1372"/>
      <c r="ST17" s="1372"/>
      <c r="SU17" s="1378"/>
      <c r="SV17" s="1372"/>
      <c r="SW17" s="1372"/>
      <c r="SX17" s="1372"/>
      <c r="SY17" s="1374"/>
      <c r="SZ17" s="1374"/>
      <c r="TA17" s="1374"/>
      <c r="TB17" s="1372"/>
      <c r="TC17" s="1372"/>
      <c r="TD17" s="1372"/>
      <c r="TE17" s="1372"/>
      <c r="TF17" s="1378"/>
      <c r="TG17" s="1372"/>
      <c r="TH17" s="1372"/>
      <c r="TI17" s="1372"/>
      <c r="TJ17" s="1374"/>
      <c r="TK17" s="1374"/>
      <c r="TL17" s="1374"/>
      <c r="TM17" s="1372"/>
      <c r="TN17" s="1372"/>
      <c r="TO17" s="1372"/>
      <c r="TP17" s="1372"/>
      <c r="TQ17" s="1378"/>
      <c r="TR17" s="1372"/>
      <c r="TS17" s="1372"/>
      <c r="TT17" s="1372"/>
      <c r="TU17" s="1374"/>
      <c r="TV17" s="1374"/>
      <c r="TW17" s="1374"/>
      <c r="TX17" s="1372"/>
      <c r="TY17" s="1372"/>
      <c r="TZ17" s="1372"/>
      <c r="UA17" s="1372"/>
      <c r="UB17" s="1378"/>
      <c r="UC17" s="1372"/>
      <c r="UD17" s="1372"/>
      <c r="UE17" s="1372"/>
      <c r="UF17" s="1374"/>
      <c r="UG17" s="1374"/>
      <c r="UH17" s="1374"/>
      <c r="UI17" s="1372"/>
      <c r="UJ17" s="1372"/>
      <c r="UK17" s="1372"/>
      <c r="UL17" s="1372"/>
      <c r="UM17" s="1378"/>
      <c r="UN17" s="1372"/>
      <c r="UO17" s="1372"/>
      <c r="UP17" s="1372"/>
      <c r="UQ17" s="1374"/>
      <c r="UR17" s="1374"/>
      <c r="US17" s="1374"/>
    </row>
    <row r="18" spans="2:565" s="218" customFormat="1" ht="30" customHeight="1" x14ac:dyDescent="0.25">
      <c r="B18" s="1154" t="s">
        <v>436</v>
      </c>
      <c r="C18" s="811"/>
      <c r="D18" s="938" t="str">
        <f>IFERROR(VLOOKUP($C18,'Info Exam and Projection List'!$M$4:$P$34,2),"No entry")</f>
        <v>No entry</v>
      </c>
      <c r="E18" s="943"/>
      <c r="F18" s="937"/>
      <c r="G18" s="483"/>
      <c r="H18" s="1246"/>
      <c r="I18" s="949"/>
      <c r="J18" s="951"/>
      <c r="K18" s="952"/>
      <c r="L18" s="787"/>
      <c r="M18" s="787"/>
      <c r="N18" s="797"/>
      <c r="O18" s="787"/>
      <c r="P18" s="787"/>
      <c r="Q18" s="463"/>
      <c r="R18" s="463"/>
      <c r="S18" s="732"/>
      <c r="T18" s="949"/>
      <c r="U18" s="951"/>
      <c r="V18" s="952"/>
      <c r="W18" s="787"/>
      <c r="X18" s="787"/>
      <c r="Y18" s="968"/>
      <c r="Z18" s="787"/>
      <c r="AA18" s="787"/>
      <c r="AB18" s="970"/>
      <c r="AC18" s="970"/>
      <c r="AD18" s="971"/>
      <c r="AE18" s="948"/>
      <c r="AF18" s="951"/>
      <c r="AG18" s="952"/>
      <c r="AH18" s="787"/>
      <c r="AI18" s="787"/>
      <c r="AJ18" s="968"/>
      <c r="AK18" s="787"/>
      <c r="AL18" s="787"/>
      <c r="AM18" s="970"/>
      <c r="AN18" s="970"/>
      <c r="AO18" s="971"/>
      <c r="AP18" s="949"/>
      <c r="AQ18" s="951"/>
      <c r="AR18" s="952"/>
      <c r="AS18" s="787"/>
      <c r="AT18" s="787"/>
      <c r="AU18" s="968"/>
      <c r="AV18" s="787"/>
      <c r="AW18" s="787"/>
      <c r="AX18" s="970"/>
      <c r="AY18" s="970"/>
      <c r="AZ18" s="971"/>
      <c r="BA18" s="949"/>
      <c r="BB18" s="951"/>
      <c r="BC18" s="952"/>
      <c r="BD18" s="787"/>
      <c r="BE18" s="787"/>
      <c r="BF18" s="968"/>
      <c r="BG18" s="787"/>
      <c r="BH18" s="787"/>
      <c r="BI18" s="970"/>
      <c r="BJ18" s="970"/>
      <c r="BK18" s="971"/>
      <c r="BL18" s="948"/>
      <c r="BM18" s="951"/>
      <c r="BN18" s="952"/>
      <c r="BO18" s="787"/>
      <c r="BP18" s="787"/>
      <c r="BQ18" s="968"/>
      <c r="BR18" s="787"/>
      <c r="BS18" s="787"/>
      <c r="BT18" s="970"/>
      <c r="BU18" s="970"/>
      <c r="BV18" s="971"/>
      <c r="BW18" s="948"/>
      <c r="BX18" s="951"/>
      <c r="BY18" s="952"/>
      <c r="BZ18" s="787"/>
      <c r="CA18" s="787"/>
      <c r="CB18" s="968"/>
      <c r="CC18" s="787"/>
      <c r="CD18" s="787"/>
      <c r="CE18" s="970"/>
      <c r="CF18" s="970"/>
      <c r="CG18" s="971"/>
      <c r="CH18" s="948"/>
      <c r="CI18" s="951"/>
      <c r="CJ18" s="952"/>
      <c r="CK18" s="787"/>
      <c r="CL18" s="787"/>
      <c r="CM18" s="968"/>
      <c r="CN18" s="787"/>
      <c r="CO18" s="787"/>
      <c r="CP18" s="970"/>
      <c r="CQ18" s="970"/>
      <c r="CR18" s="971"/>
      <c r="CS18" s="948"/>
      <c r="CT18" s="951"/>
      <c r="CU18" s="952"/>
      <c r="CV18" s="787"/>
      <c r="CW18" s="787"/>
      <c r="CX18" s="968"/>
      <c r="CY18" s="787"/>
      <c r="CZ18" s="787"/>
      <c r="DA18" s="970"/>
      <c r="DB18" s="970"/>
      <c r="DC18" s="971"/>
      <c r="DD18" s="948"/>
      <c r="DE18" s="951"/>
      <c r="DF18" s="952"/>
      <c r="DG18" s="787"/>
      <c r="DH18" s="787"/>
      <c r="DI18" s="968"/>
      <c r="DJ18" s="787"/>
      <c r="DK18" s="787"/>
      <c r="DL18" s="970"/>
      <c r="DM18" s="970"/>
      <c r="DN18" s="971"/>
      <c r="DO18" s="948"/>
      <c r="DP18" s="951"/>
      <c r="DQ18" s="952"/>
      <c r="DR18" s="787"/>
      <c r="DS18" s="787"/>
      <c r="DT18" s="968"/>
      <c r="DU18" s="787"/>
      <c r="DV18" s="787"/>
      <c r="DW18" s="970"/>
      <c r="DX18" s="970"/>
      <c r="DY18" s="971"/>
      <c r="DZ18" s="948"/>
      <c r="EA18" s="951"/>
      <c r="EB18" s="952"/>
      <c r="EC18" s="787"/>
      <c r="ED18" s="787"/>
      <c r="EE18" s="968"/>
      <c r="EF18" s="787"/>
      <c r="EG18" s="787"/>
      <c r="EH18" s="970"/>
      <c r="EI18" s="970"/>
      <c r="EJ18" s="971"/>
      <c r="EK18" s="948"/>
      <c r="EL18" s="951"/>
      <c r="EM18" s="952"/>
      <c r="EN18" s="787"/>
      <c r="EO18" s="787"/>
      <c r="EP18" s="968"/>
      <c r="EQ18" s="787"/>
      <c r="ER18" s="787"/>
      <c r="ES18" s="970"/>
      <c r="ET18" s="970"/>
      <c r="EU18" s="971"/>
      <c r="EV18" s="948"/>
      <c r="EW18" s="951"/>
      <c r="EX18" s="952"/>
      <c r="EY18" s="787"/>
      <c r="EZ18" s="787"/>
      <c r="FA18" s="968"/>
      <c r="FB18" s="787"/>
      <c r="FC18" s="787"/>
      <c r="FD18" s="970"/>
      <c r="FE18" s="970"/>
      <c r="FF18" s="971"/>
      <c r="FG18" s="948"/>
      <c r="FH18" s="951"/>
      <c r="FI18" s="952"/>
      <c r="FJ18" s="787"/>
      <c r="FK18" s="787"/>
      <c r="FL18" s="968"/>
      <c r="FM18" s="787"/>
      <c r="FN18" s="787"/>
      <c r="FO18" s="970"/>
      <c r="FP18" s="970"/>
      <c r="FQ18" s="971"/>
      <c r="FR18" s="948"/>
      <c r="FS18" s="951"/>
      <c r="FT18" s="952"/>
      <c r="FU18" s="787"/>
      <c r="FV18" s="787"/>
      <c r="FW18" s="968"/>
      <c r="FX18" s="787"/>
      <c r="FY18" s="787"/>
      <c r="FZ18" s="970"/>
      <c r="GA18" s="970"/>
      <c r="GB18" s="971"/>
      <c r="GC18" s="948"/>
      <c r="GD18" s="951"/>
      <c r="GE18" s="952"/>
      <c r="GF18" s="787"/>
      <c r="GG18" s="787"/>
      <c r="GH18" s="968"/>
      <c r="GI18" s="787"/>
      <c r="GJ18" s="787"/>
      <c r="GK18" s="970"/>
      <c r="GL18" s="970"/>
      <c r="GM18" s="971"/>
      <c r="GN18" s="948"/>
      <c r="GO18" s="951"/>
      <c r="GP18" s="952"/>
      <c r="GQ18" s="787"/>
      <c r="GR18" s="787"/>
      <c r="GS18" s="968"/>
      <c r="GT18" s="787"/>
      <c r="GU18" s="787"/>
      <c r="GV18" s="970"/>
      <c r="GW18" s="970"/>
      <c r="GX18" s="971"/>
      <c r="GY18" s="948"/>
      <c r="GZ18" s="951"/>
      <c r="HA18" s="952"/>
      <c r="HB18" s="787"/>
      <c r="HC18" s="787"/>
      <c r="HD18" s="968"/>
      <c r="HE18" s="787"/>
      <c r="HF18" s="787"/>
      <c r="HG18" s="970"/>
      <c r="HH18" s="970"/>
      <c r="HI18" s="971"/>
      <c r="HJ18" s="948"/>
      <c r="HK18" s="951"/>
      <c r="HL18" s="952"/>
      <c r="HM18" s="787"/>
      <c r="HN18" s="787"/>
      <c r="HO18" s="968"/>
      <c r="HP18" s="787"/>
      <c r="HQ18" s="787"/>
      <c r="HR18" s="970"/>
      <c r="HS18" s="970"/>
      <c r="HT18" s="971"/>
      <c r="HU18" s="721"/>
      <c r="HV18" s="721"/>
      <c r="HW18" s="721"/>
      <c r="HX18" s="721"/>
      <c r="HY18" s="499" t="str">
        <f>IFERROR(VLOOKUP($C18,'Info Exam and Projection List'!$M$4:$R$34,5),"No entry")</f>
        <v>No entry</v>
      </c>
      <c r="HZ18" s="703"/>
      <c r="IA18" s="987"/>
      <c r="IB18" s="499" t="str">
        <f>IFERROR(VLOOKUP($C18,'Info Exam and Projection List'!$M$4:$R$34,6),"No entry")</f>
        <v>No entry</v>
      </c>
      <c r="IC18" s="1224"/>
      <c r="ID18" s="690"/>
      <c r="IE18" s="690"/>
      <c r="IF18" s="989"/>
      <c r="IG18" s="690"/>
      <c r="IO18" s="733"/>
      <c r="IP18" s="733"/>
      <c r="IQ18" s="739"/>
      <c r="IR18" s="333" t="s">
        <v>255</v>
      </c>
      <c r="IS18" s="333"/>
      <c r="IT18" s="218" t="s">
        <v>794</v>
      </c>
      <c r="IU18" s="333"/>
      <c r="IV18" s="333" t="s">
        <v>313</v>
      </c>
      <c r="IW18" s="736"/>
      <c r="IX18" s="733"/>
      <c r="JB18" s="347"/>
      <c r="JC18" s="88"/>
      <c r="JD18" s="88"/>
      <c r="JE18" s="88"/>
      <c r="JF18" s="283"/>
      <c r="JG18" s="156"/>
      <c r="JH18" s="255"/>
      <c r="JI18" s="737"/>
      <c r="JJ18" s="156"/>
      <c r="JK18" s="737"/>
      <c r="JL18" s="90"/>
      <c r="JM18" s="90"/>
      <c r="JN18" s="90"/>
      <c r="JO18" s="90"/>
      <c r="JP18" s="90"/>
      <c r="JQ18" s="90"/>
      <c r="JR18" s="738"/>
      <c r="JS18" s="90"/>
      <c r="JT18" s="90"/>
      <c r="JU18" s="90"/>
      <c r="JV18" s="88"/>
      <c r="JW18" s="88"/>
      <c r="JX18" s="88"/>
      <c r="JY18" s="90"/>
      <c r="JZ18" s="90"/>
      <c r="KA18" s="90"/>
      <c r="KB18" s="90"/>
      <c r="KC18" s="738"/>
      <c r="KD18" s="90"/>
      <c r="KE18" s="90"/>
      <c r="KF18" s="90"/>
      <c r="KG18" s="88"/>
      <c r="KH18" s="88"/>
      <c r="KI18" s="88"/>
      <c r="KJ18" s="90"/>
      <c r="KK18" s="90"/>
      <c r="KL18" s="90"/>
      <c r="KM18" s="90"/>
      <c r="KN18" s="738"/>
      <c r="KO18" s="90"/>
      <c r="KP18" s="90"/>
      <c r="KQ18" s="90"/>
      <c r="KR18" s="88"/>
      <c r="KS18" s="88"/>
      <c r="KT18" s="88"/>
      <c r="KU18" s="90"/>
      <c r="KV18" s="90"/>
      <c r="KW18" s="90"/>
      <c r="KX18" s="90"/>
      <c r="KY18" s="738"/>
      <c r="KZ18" s="90"/>
      <c r="LA18" s="90"/>
      <c r="LB18" s="90"/>
      <c r="LC18" s="88"/>
      <c r="LD18" s="88"/>
      <c r="LE18" s="88"/>
      <c r="LF18" s="90"/>
      <c r="LG18" s="90"/>
      <c r="LH18" s="90"/>
      <c r="LI18" s="90"/>
      <c r="LJ18" s="738"/>
      <c r="LK18" s="90"/>
      <c r="LL18" s="90"/>
      <c r="LM18" s="90"/>
      <c r="LN18" s="88"/>
      <c r="LO18" s="88"/>
      <c r="LP18" s="88"/>
      <c r="LQ18" s="90"/>
      <c r="LR18" s="90"/>
      <c r="LS18" s="90"/>
      <c r="LT18" s="90"/>
      <c r="LU18" s="738"/>
      <c r="LV18" s="90"/>
      <c r="LW18" s="90"/>
      <c r="LX18" s="90"/>
      <c r="LY18" s="88"/>
      <c r="LZ18" s="88"/>
      <c r="MA18" s="88"/>
      <c r="MB18" s="88"/>
      <c r="MC18" s="88"/>
      <c r="MD18" s="88"/>
      <c r="ME18" s="88"/>
      <c r="MF18" s="88"/>
      <c r="MG18" s="88"/>
      <c r="MH18" s="90"/>
      <c r="MI18" s="90"/>
      <c r="MJ18" s="90"/>
      <c r="MK18" s="90"/>
      <c r="ML18" s="738"/>
      <c r="MM18" s="90"/>
      <c r="MN18" s="90"/>
      <c r="MO18" s="90"/>
      <c r="MP18" s="88"/>
      <c r="MQ18" s="88"/>
      <c r="MR18" s="88"/>
      <c r="MS18" s="90"/>
      <c r="MT18" s="90"/>
      <c r="MU18" s="90"/>
      <c r="MV18" s="90"/>
      <c r="MW18" s="738"/>
      <c r="MX18" s="90"/>
      <c r="MY18" s="90"/>
      <c r="MZ18" s="90"/>
      <c r="NA18" s="88"/>
      <c r="NB18" s="88"/>
      <c r="NC18" s="88"/>
      <c r="ND18" s="90"/>
      <c r="NE18" s="90"/>
      <c r="NF18" s="90"/>
      <c r="NG18" s="90"/>
      <c r="NH18" s="738"/>
      <c r="NI18" s="90"/>
      <c r="NJ18" s="90"/>
      <c r="NK18" s="90"/>
      <c r="NL18" s="88"/>
      <c r="NM18" s="88"/>
      <c r="NN18" s="88"/>
      <c r="NO18" s="90"/>
      <c r="NP18" s="90"/>
      <c r="NQ18" s="90"/>
      <c r="NR18" s="90"/>
      <c r="NS18" s="738"/>
      <c r="NT18" s="90"/>
      <c r="NU18" s="90"/>
      <c r="NV18" s="90"/>
      <c r="NW18" s="88"/>
      <c r="NX18" s="88"/>
      <c r="NY18" s="88"/>
      <c r="NZ18" s="90"/>
      <c r="OA18" s="90"/>
      <c r="OB18" s="90"/>
      <c r="OC18" s="90"/>
      <c r="OD18" s="738"/>
      <c r="OE18" s="90"/>
      <c r="OF18" s="90"/>
      <c r="OG18" s="90"/>
      <c r="OH18" s="88"/>
      <c r="OI18" s="88"/>
      <c r="OJ18" s="88"/>
      <c r="OK18" s="90"/>
      <c r="OL18" s="90"/>
      <c r="OM18" s="90"/>
      <c r="ON18" s="90"/>
      <c r="OO18" s="738"/>
      <c r="OP18" s="90"/>
      <c r="OQ18" s="90"/>
      <c r="OR18" s="90"/>
      <c r="OS18" s="88"/>
      <c r="OT18" s="88"/>
      <c r="OU18" s="88"/>
      <c r="OV18" s="90"/>
      <c r="OW18" s="90"/>
      <c r="OX18" s="90"/>
      <c r="OY18" s="90"/>
      <c r="OZ18" s="738"/>
      <c r="PA18" s="90"/>
      <c r="PB18" s="90"/>
      <c r="PC18" s="90"/>
      <c r="PD18" s="88"/>
      <c r="PE18" s="88"/>
      <c r="PF18" s="88"/>
      <c r="PG18" s="90"/>
      <c r="PH18" s="90"/>
      <c r="PI18" s="90"/>
      <c r="PJ18" s="90"/>
      <c r="PK18" s="738"/>
      <c r="PL18" s="90"/>
      <c r="PM18" s="90"/>
      <c r="PN18" s="90"/>
      <c r="PO18" s="88"/>
      <c r="PP18" s="88"/>
      <c r="PQ18" s="88"/>
      <c r="PR18" s="90"/>
      <c r="PS18" s="90"/>
      <c r="PT18" s="90"/>
      <c r="PU18" s="90"/>
      <c r="PV18" s="738"/>
      <c r="PW18" s="90"/>
      <c r="PX18" s="90"/>
      <c r="PY18" s="90"/>
      <c r="PZ18" s="88"/>
      <c r="QA18" s="88"/>
      <c r="QB18" s="88"/>
      <c r="QC18" s="90"/>
      <c r="QD18" s="90"/>
      <c r="QE18" s="90"/>
      <c r="QF18" s="90"/>
      <c r="QG18" s="738"/>
      <c r="QH18" s="90"/>
      <c r="QI18" s="90"/>
      <c r="QJ18" s="90"/>
      <c r="QK18" s="88"/>
      <c r="QL18" s="88"/>
      <c r="QM18" s="88"/>
      <c r="QN18" s="90"/>
      <c r="QO18" s="90"/>
      <c r="QP18" s="90"/>
      <c r="QQ18" s="90"/>
      <c r="QR18" s="738"/>
      <c r="QS18" s="90"/>
      <c r="QT18" s="90"/>
      <c r="QU18" s="90"/>
      <c r="QV18" s="88"/>
      <c r="QW18" s="88"/>
      <c r="QX18" s="88"/>
      <c r="QY18" s="90"/>
      <c r="QZ18" s="90"/>
      <c r="RA18" s="90"/>
      <c r="RB18" s="90"/>
      <c r="RC18" s="738"/>
      <c r="RD18" s="90"/>
      <c r="RE18" s="90"/>
      <c r="RF18" s="90"/>
      <c r="RG18" s="88"/>
      <c r="RH18" s="88"/>
      <c r="RI18" s="88"/>
      <c r="RJ18" s="90"/>
      <c r="RK18" s="90"/>
      <c r="RL18" s="90"/>
      <c r="RM18" s="90"/>
      <c r="RN18" s="738"/>
      <c r="RO18" s="90"/>
      <c r="RP18" s="90"/>
      <c r="RQ18" s="90"/>
      <c r="RR18" s="88"/>
      <c r="RS18" s="88"/>
      <c r="RT18" s="88"/>
      <c r="RU18" s="90"/>
      <c r="RV18" s="90"/>
      <c r="RW18" s="90"/>
      <c r="RX18" s="90"/>
      <c r="RY18" s="738"/>
      <c r="RZ18" s="90"/>
      <c r="SA18" s="90"/>
      <c r="SB18" s="90"/>
      <c r="SC18" s="88"/>
      <c r="SD18" s="88"/>
      <c r="SE18" s="88"/>
      <c r="SF18" s="1372"/>
      <c r="SG18" s="1372"/>
      <c r="SH18" s="1372"/>
      <c r="SI18" s="1372"/>
      <c r="SJ18" s="1378"/>
      <c r="SK18" s="1372"/>
      <c r="SL18" s="1372"/>
      <c r="SM18" s="1372"/>
      <c r="SN18" s="1374"/>
      <c r="SO18" s="1374"/>
      <c r="SP18" s="1374"/>
      <c r="SQ18" s="1372"/>
      <c r="SR18" s="1372"/>
      <c r="SS18" s="1372"/>
      <c r="ST18" s="1372"/>
      <c r="SU18" s="1378"/>
      <c r="SV18" s="1372"/>
      <c r="SW18" s="1372"/>
      <c r="SX18" s="1372"/>
      <c r="SY18" s="1374"/>
      <c r="SZ18" s="1374"/>
      <c r="TA18" s="1374"/>
      <c r="TB18" s="1372"/>
      <c r="TC18" s="1372"/>
      <c r="TD18" s="1372"/>
      <c r="TE18" s="1372"/>
      <c r="TF18" s="1378"/>
      <c r="TG18" s="1372"/>
      <c r="TH18" s="1372"/>
      <c r="TI18" s="1372"/>
      <c r="TJ18" s="1374"/>
      <c r="TK18" s="1374"/>
      <c r="TL18" s="1374"/>
      <c r="TM18" s="1372"/>
      <c r="TN18" s="1372"/>
      <c r="TO18" s="1372"/>
      <c r="TP18" s="1372"/>
      <c r="TQ18" s="1378"/>
      <c r="TR18" s="1372"/>
      <c r="TS18" s="1372"/>
      <c r="TT18" s="1372"/>
      <c r="TU18" s="1374"/>
      <c r="TV18" s="1374"/>
      <c r="TW18" s="1374"/>
      <c r="TX18" s="1372"/>
      <c r="TY18" s="1372"/>
      <c r="TZ18" s="1372"/>
      <c r="UA18" s="1372"/>
      <c r="UB18" s="1378"/>
      <c r="UC18" s="1372"/>
      <c r="UD18" s="1372"/>
      <c r="UE18" s="1372"/>
      <c r="UF18" s="1374"/>
      <c r="UG18" s="1374"/>
      <c r="UH18" s="1374"/>
      <c r="UI18" s="1372"/>
      <c r="UJ18" s="1372"/>
      <c r="UK18" s="1372"/>
      <c r="UL18" s="1372"/>
      <c r="UM18" s="1378"/>
      <c r="UN18" s="1372"/>
      <c r="UO18" s="1372"/>
      <c r="UP18" s="1372"/>
      <c r="UQ18" s="1374"/>
      <c r="UR18" s="1374"/>
      <c r="US18" s="1374"/>
    </row>
    <row r="19" spans="2:565" s="218" customFormat="1" ht="30" customHeight="1" x14ac:dyDescent="0.25">
      <c r="B19" s="1155">
        <v>10</v>
      </c>
      <c r="C19" s="811"/>
      <c r="D19" s="938" t="str">
        <f>IFERROR(VLOOKUP($C19,'Info Exam and Projection List'!$M$4:$P$34,2),"No entry")</f>
        <v>No entry</v>
      </c>
      <c r="E19" s="943"/>
      <c r="F19" s="937"/>
      <c r="G19" s="483"/>
      <c r="H19" s="1246"/>
      <c r="I19" s="949"/>
      <c r="J19" s="951"/>
      <c r="K19" s="952"/>
      <c r="L19" s="787"/>
      <c r="M19" s="787"/>
      <c r="N19" s="797"/>
      <c r="O19" s="787"/>
      <c r="P19" s="787"/>
      <c r="Q19" s="463"/>
      <c r="R19" s="463"/>
      <c r="S19" s="732"/>
      <c r="T19" s="949"/>
      <c r="U19" s="951"/>
      <c r="V19" s="952"/>
      <c r="W19" s="787"/>
      <c r="X19" s="787"/>
      <c r="Y19" s="968"/>
      <c r="Z19" s="787"/>
      <c r="AA19" s="787"/>
      <c r="AB19" s="970"/>
      <c r="AC19" s="970"/>
      <c r="AD19" s="971"/>
      <c r="AE19" s="948"/>
      <c r="AF19" s="951"/>
      <c r="AG19" s="952"/>
      <c r="AH19" s="787"/>
      <c r="AI19" s="787"/>
      <c r="AJ19" s="968"/>
      <c r="AK19" s="787"/>
      <c r="AL19" s="787"/>
      <c r="AM19" s="970"/>
      <c r="AN19" s="970"/>
      <c r="AO19" s="971"/>
      <c r="AP19" s="949"/>
      <c r="AQ19" s="951"/>
      <c r="AR19" s="952"/>
      <c r="AS19" s="787"/>
      <c r="AT19" s="787"/>
      <c r="AU19" s="968"/>
      <c r="AV19" s="787"/>
      <c r="AW19" s="787"/>
      <c r="AX19" s="970"/>
      <c r="AY19" s="970"/>
      <c r="AZ19" s="971"/>
      <c r="BA19" s="949"/>
      <c r="BB19" s="951"/>
      <c r="BC19" s="952"/>
      <c r="BD19" s="787"/>
      <c r="BE19" s="787"/>
      <c r="BF19" s="968"/>
      <c r="BG19" s="787"/>
      <c r="BH19" s="787"/>
      <c r="BI19" s="970"/>
      <c r="BJ19" s="970"/>
      <c r="BK19" s="971"/>
      <c r="BL19" s="948"/>
      <c r="BM19" s="951"/>
      <c r="BN19" s="952"/>
      <c r="BO19" s="787"/>
      <c r="BP19" s="787"/>
      <c r="BQ19" s="968"/>
      <c r="BR19" s="787"/>
      <c r="BS19" s="787"/>
      <c r="BT19" s="970"/>
      <c r="BU19" s="970"/>
      <c r="BV19" s="971"/>
      <c r="BW19" s="948"/>
      <c r="BX19" s="951"/>
      <c r="BY19" s="952"/>
      <c r="BZ19" s="787"/>
      <c r="CA19" s="787"/>
      <c r="CB19" s="968"/>
      <c r="CC19" s="787"/>
      <c r="CD19" s="787"/>
      <c r="CE19" s="970"/>
      <c r="CF19" s="970"/>
      <c r="CG19" s="971"/>
      <c r="CH19" s="948"/>
      <c r="CI19" s="951"/>
      <c r="CJ19" s="952"/>
      <c r="CK19" s="787"/>
      <c r="CL19" s="787"/>
      <c r="CM19" s="968"/>
      <c r="CN19" s="787"/>
      <c r="CO19" s="787"/>
      <c r="CP19" s="970"/>
      <c r="CQ19" s="970"/>
      <c r="CR19" s="971"/>
      <c r="CS19" s="948"/>
      <c r="CT19" s="951"/>
      <c r="CU19" s="952"/>
      <c r="CV19" s="787"/>
      <c r="CW19" s="787"/>
      <c r="CX19" s="968"/>
      <c r="CY19" s="787"/>
      <c r="CZ19" s="787"/>
      <c r="DA19" s="970"/>
      <c r="DB19" s="970"/>
      <c r="DC19" s="971"/>
      <c r="DD19" s="948"/>
      <c r="DE19" s="951"/>
      <c r="DF19" s="952"/>
      <c r="DG19" s="787"/>
      <c r="DH19" s="787"/>
      <c r="DI19" s="968"/>
      <c r="DJ19" s="787"/>
      <c r="DK19" s="787"/>
      <c r="DL19" s="970"/>
      <c r="DM19" s="970"/>
      <c r="DN19" s="971"/>
      <c r="DO19" s="948"/>
      <c r="DP19" s="951"/>
      <c r="DQ19" s="952"/>
      <c r="DR19" s="787"/>
      <c r="DS19" s="787"/>
      <c r="DT19" s="968"/>
      <c r="DU19" s="787"/>
      <c r="DV19" s="787"/>
      <c r="DW19" s="970"/>
      <c r="DX19" s="970"/>
      <c r="DY19" s="971"/>
      <c r="DZ19" s="948"/>
      <c r="EA19" s="951"/>
      <c r="EB19" s="952"/>
      <c r="EC19" s="787"/>
      <c r="ED19" s="787"/>
      <c r="EE19" s="968"/>
      <c r="EF19" s="787"/>
      <c r="EG19" s="787"/>
      <c r="EH19" s="970"/>
      <c r="EI19" s="970"/>
      <c r="EJ19" s="971"/>
      <c r="EK19" s="948"/>
      <c r="EL19" s="951"/>
      <c r="EM19" s="952"/>
      <c r="EN19" s="787"/>
      <c r="EO19" s="787"/>
      <c r="EP19" s="968"/>
      <c r="EQ19" s="787"/>
      <c r="ER19" s="787"/>
      <c r="ES19" s="970"/>
      <c r="ET19" s="970"/>
      <c r="EU19" s="971"/>
      <c r="EV19" s="948"/>
      <c r="EW19" s="951"/>
      <c r="EX19" s="952"/>
      <c r="EY19" s="787"/>
      <c r="EZ19" s="787"/>
      <c r="FA19" s="968"/>
      <c r="FB19" s="787"/>
      <c r="FC19" s="787"/>
      <c r="FD19" s="970"/>
      <c r="FE19" s="970"/>
      <c r="FF19" s="971"/>
      <c r="FG19" s="948"/>
      <c r="FH19" s="951"/>
      <c r="FI19" s="952"/>
      <c r="FJ19" s="787"/>
      <c r="FK19" s="787"/>
      <c r="FL19" s="968"/>
      <c r="FM19" s="787"/>
      <c r="FN19" s="787"/>
      <c r="FO19" s="970"/>
      <c r="FP19" s="970"/>
      <c r="FQ19" s="971"/>
      <c r="FR19" s="948"/>
      <c r="FS19" s="951"/>
      <c r="FT19" s="952"/>
      <c r="FU19" s="787"/>
      <c r="FV19" s="787"/>
      <c r="FW19" s="968"/>
      <c r="FX19" s="787"/>
      <c r="FY19" s="787"/>
      <c r="FZ19" s="970"/>
      <c r="GA19" s="970"/>
      <c r="GB19" s="971"/>
      <c r="GC19" s="948"/>
      <c r="GD19" s="951"/>
      <c r="GE19" s="952"/>
      <c r="GF19" s="787"/>
      <c r="GG19" s="787"/>
      <c r="GH19" s="968"/>
      <c r="GI19" s="787"/>
      <c r="GJ19" s="787"/>
      <c r="GK19" s="970"/>
      <c r="GL19" s="970"/>
      <c r="GM19" s="971"/>
      <c r="GN19" s="948"/>
      <c r="GO19" s="951"/>
      <c r="GP19" s="952"/>
      <c r="GQ19" s="787"/>
      <c r="GR19" s="787"/>
      <c r="GS19" s="968"/>
      <c r="GT19" s="787"/>
      <c r="GU19" s="787"/>
      <c r="GV19" s="970"/>
      <c r="GW19" s="970"/>
      <c r="GX19" s="971"/>
      <c r="GY19" s="948"/>
      <c r="GZ19" s="951"/>
      <c r="HA19" s="952"/>
      <c r="HB19" s="787"/>
      <c r="HC19" s="787"/>
      <c r="HD19" s="968"/>
      <c r="HE19" s="787"/>
      <c r="HF19" s="787"/>
      <c r="HG19" s="970"/>
      <c r="HH19" s="970"/>
      <c r="HI19" s="971"/>
      <c r="HJ19" s="948"/>
      <c r="HK19" s="951"/>
      <c r="HL19" s="952"/>
      <c r="HM19" s="787"/>
      <c r="HN19" s="787"/>
      <c r="HO19" s="968"/>
      <c r="HP19" s="787"/>
      <c r="HQ19" s="787"/>
      <c r="HR19" s="970"/>
      <c r="HS19" s="970"/>
      <c r="HT19" s="971"/>
      <c r="HU19" s="721"/>
      <c r="HV19" s="721"/>
      <c r="HW19" s="721"/>
      <c r="HX19" s="721"/>
      <c r="HY19" s="499" t="str">
        <f>IFERROR(VLOOKUP($C19,'Info Exam and Projection List'!$M$4:$R$34,5),"No entry")</f>
        <v>No entry</v>
      </c>
      <c r="HZ19" s="703"/>
      <c r="IA19" s="987"/>
      <c r="IB19" s="499" t="str">
        <f>IFERROR(VLOOKUP($C19,'Info Exam and Projection List'!$M$4:$R$34,6),"No entry")</f>
        <v>No entry</v>
      </c>
      <c r="IC19" s="1224"/>
      <c r="ID19" s="690"/>
      <c r="IE19" s="690"/>
      <c r="IF19" s="989"/>
      <c r="IG19" s="690"/>
      <c r="IO19" s="733"/>
      <c r="IP19" s="733"/>
      <c r="IQ19" s="739"/>
      <c r="IR19" s="333" t="s">
        <v>256</v>
      </c>
      <c r="IS19" s="333"/>
      <c r="IT19" s="218" t="s">
        <v>1971</v>
      </c>
      <c r="IU19" s="333"/>
      <c r="IV19" s="333" t="s">
        <v>314</v>
      </c>
      <c r="IW19" s="736"/>
      <c r="IX19" s="733"/>
      <c r="JB19" s="347"/>
      <c r="JC19" s="88"/>
      <c r="JD19" s="88"/>
      <c r="JE19" s="88"/>
      <c r="JF19" s="283"/>
      <c r="JG19" s="156"/>
      <c r="JH19" s="255"/>
      <c r="JI19" s="737"/>
      <c r="JJ19" s="156"/>
      <c r="JK19" s="737"/>
      <c r="JL19" s="90"/>
      <c r="JM19" s="90"/>
      <c r="JN19" s="90"/>
      <c r="JO19" s="90"/>
      <c r="JP19" s="90"/>
      <c r="JQ19" s="90"/>
      <c r="JR19" s="738"/>
      <c r="JS19" s="90"/>
      <c r="JT19" s="90"/>
      <c r="JU19" s="90"/>
      <c r="JV19" s="88"/>
      <c r="JW19" s="88"/>
      <c r="JX19" s="88"/>
      <c r="JY19" s="90"/>
      <c r="JZ19" s="90"/>
      <c r="KA19" s="90"/>
      <c r="KB19" s="90"/>
      <c r="KC19" s="738"/>
      <c r="KD19" s="90"/>
      <c r="KE19" s="90"/>
      <c r="KF19" s="90"/>
      <c r="KG19" s="88"/>
      <c r="KH19" s="88"/>
      <c r="KI19" s="88"/>
      <c r="KJ19" s="90"/>
      <c r="KK19" s="90"/>
      <c r="KL19" s="90"/>
      <c r="KM19" s="90"/>
      <c r="KN19" s="738"/>
      <c r="KO19" s="90"/>
      <c r="KP19" s="90"/>
      <c r="KQ19" s="90"/>
      <c r="KR19" s="88"/>
      <c r="KS19" s="88"/>
      <c r="KT19" s="88"/>
      <c r="KU19" s="90"/>
      <c r="KV19" s="90"/>
      <c r="KW19" s="90"/>
      <c r="KX19" s="90"/>
      <c r="KY19" s="738"/>
      <c r="KZ19" s="90"/>
      <c r="LA19" s="90"/>
      <c r="LB19" s="90"/>
      <c r="LC19" s="88"/>
      <c r="LD19" s="88"/>
      <c r="LE19" s="88"/>
      <c r="LF19" s="90"/>
      <c r="LG19" s="90"/>
      <c r="LH19" s="90"/>
      <c r="LI19" s="90"/>
      <c r="LJ19" s="738"/>
      <c r="LK19" s="90"/>
      <c r="LL19" s="90"/>
      <c r="LM19" s="90"/>
      <c r="LN19" s="88"/>
      <c r="LO19" s="88"/>
      <c r="LP19" s="88"/>
      <c r="LQ19" s="90"/>
      <c r="LR19" s="90"/>
      <c r="LS19" s="90"/>
      <c r="LT19" s="90"/>
      <c r="LU19" s="738"/>
      <c r="LV19" s="90"/>
      <c r="LW19" s="90"/>
      <c r="LX19" s="90"/>
      <c r="LY19" s="88"/>
      <c r="LZ19" s="88"/>
      <c r="MA19" s="88"/>
      <c r="MB19" s="88"/>
      <c r="MC19" s="88"/>
      <c r="MD19" s="88"/>
      <c r="ME19" s="88"/>
      <c r="MF19" s="88"/>
      <c r="MG19" s="88"/>
      <c r="MH19" s="90"/>
      <c r="MI19" s="90"/>
      <c r="MJ19" s="90"/>
      <c r="MK19" s="90"/>
      <c r="ML19" s="738"/>
      <c r="MM19" s="90"/>
      <c r="MN19" s="90"/>
      <c r="MO19" s="90"/>
      <c r="MP19" s="88"/>
      <c r="MQ19" s="88"/>
      <c r="MR19" s="88"/>
      <c r="MS19" s="90"/>
      <c r="MT19" s="90"/>
      <c r="MU19" s="90"/>
      <c r="MV19" s="90"/>
      <c r="MW19" s="738"/>
      <c r="MX19" s="90"/>
      <c r="MY19" s="90"/>
      <c r="MZ19" s="90"/>
      <c r="NA19" s="88"/>
      <c r="NB19" s="88"/>
      <c r="NC19" s="88"/>
      <c r="ND19" s="90"/>
      <c r="NE19" s="90"/>
      <c r="NF19" s="90"/>
      <c r="NG19" s="90"/>
      <c r="NH19" s="738"/>
      <c r="NI19" s="90"/>
      <c r="NJ19" s="90"/>
      <c r="NK19" s="90"/>
      <c r="NL19" s="88"/>
      <c r="NM19" s="88"/>
      <c r="NN19" s="88"/>
      <c r="NO19" s="90"/>
      <c r="NP19" s="90"/>
      <c r="NQ19" s="90"/>
      <c r="NR19" s="90"/>
      <c r="NS19" s="738"/>
      <c r="NT19" s="90"/>
      <c r="NU19" s="90"/>
      <c r="NV19" s="90"/>
      <c r="NW19" s="88"/>
      <c r="NX19" s="88"/>
      <c r="NY19" s="88"/>
      <c r="NZ19" s="90"/>
      <c r="OA19" s="90"/>
      <c r="OB19" s="90"/>
      <c r="OC19" s="90"/>
      <c r="OD19" s="738"/>
      <c r="OE19" s="90"/>
      <c r="OF19" s="90"/>
      <c r="OG19" s="90"/>
      <c r="OH19" s="88"/>
      <c r="OI19" s="88"/>
      <c r="OJ19" s="88"/>
      <c r="OK19" s="90"/>
      <c r="OL19" s="90"/>
      <c r="OM19" s="90"/>
      <c r="ON19" s="90"/>
      <c r="OO19" s="738"/>
      <c r="OP19" s="90"/>
      <c r="OQ19" s="90"/>
      <c r="OR19" s="90"/>
      <c r="OS19" s="88"/>
      <c r="OT19" s="88"/>
      <c r="OU19" s="88"/>
      <c r="OV19" s="90"/>
      <c r="OW19" s="90"/>
      <c r="OX19" s="90"/>
      <c r="OY19" s="90"/>
      <c r="OZ19" s="738"/>
      <c r="PA19" s="90"/>
      <c r="PB19" s="90"/>
      <c r="PC19" s="90"/>
      <c r="PD19" s="88"/>
      <c r="PE19" s="88"/>
      <c r="PF19" s="88"/>
      <c r="PG19" s="90"/>
      <c r="PH19" s="90"/>
      <c r="PI19" s="90"/>
      <c r="PJ19" s="90"/>
      <c r="PK19" s="738"/>
      <c r="PL19" s="90"/>
      <c r="PM19" s="90"/>
      <c r="PN19" s="90"/>
      <c r="PO19" s="88"/>
      <c r="PP19" s="88"/>
      <c r="PQ19" s="88"/>
      <c r="PR19" s="90"/>
      <c r="PS19" s="90"/>
      <c r="PT19" s="90"/>
      <c r="PU19" s="90"/>
      <c r="PV19" s="738"/>
      <c r="PW19" s="90"/>
      <c r="PX19" s="90"/>
      <c r="PY19" s="90"/>
      <c r="PZ19" s="88"/>
      <c r="QA19" s="88"/>
      <c r="QB19" s="88"/>
      <c r="QC19" s="90"/>
      <c r="QD19" s="90"/>
      <c r="QE19" s="90"/>
      <c r="QF19" s="90"/>
      <c r="QG19" s="738"/>
      <c r="QH19" s="90"/>
      <c r="QI19" s="90"/>
      <c r="QJ19" s="90"/>
      <c r="QK19" s="88"/>
      <c r="QL19" s="88"/>
      <c r="QM19" s="88"/>
      <c r="QN19" s="90"/>
      <c r="QO19" s="90"/>
      <c r="QP19" s="90"/>
      <c r="QQ19" s="90"/>
      <c r="QR19" s="738"/>
      <c r="QS19" s="90"/>
      <c r="QT19" s="90"/>
      <c r="QU19" s="90"/>
      <c r="QV19" s="88"/>
      <c r="QW19" s="88"/>
      <c r="QX19" s="88"/>
      <c r="QY19" s="90"/>
      <c r="QZ19" s="90"/>
      <c r="RA19" s="90"/>
      <c r="RB19" s="90"/>
      <c r="RC19" s="738"/>
      <c r="RD19" s="90"/>
      <c r="RE19" s="90"/>
      <c r="RF19" s="90"/>
      <c r="RG19" s="88"/>
      <c r="RH19" s="88"/>
      <c r="RI19" s="88"/>
      <c r="RJ19" s="90"/>
      <c r="RK19" s="90"/>
      <c r="RL19" s="90"/>
      <c r="RM19" s="90"/>
      <c r="RN19" s="738"/>
      <c r="RO19" s="90"/>
      <c r="RP19" s="90"/>
      <c r="RQ19" s="90"/>
      <c r="RR19" s="88"/>
      <c r="RS19" s="88"/>
      <c r="RT19" s="88"/>
      <c r="RU19" s="90"/>
      <c r="RV19" s="90"/>
      <c r="RW19" s="90"/>
      <c r="RX19" s="90"/>
      <c r="RY19" s="738"/>
      <c r="RZ19" s="90"/>
      <c r="SA19" s="90"/>
      <c r="SB19" s="90"/>
      <c r="SC19" s="88"/>
      <c r="SD19" s="88"/>
      <c r="SE19" s="88"/>
      <c r="SF19" s="1372"/>
      <c r="SG19" s="1372"/>
      <c r="SH19" s="1372"/>
      <c r="SI19" s="1372"/>
      <c r="SJ19" s="1378"/>
      <c r="SK19" s="1372"/>
      <c r="SL19" s="1372"/>
      <c r="SM19" s="1372"/>
      <c r="SN19" s="1374"/>
      <c r="SO19" s="1374"/>
      <c r="SP19" s="1374"/>
      <c r="SQ19" s="1372"/>
      <c r="SR19" s="1372"/>
      <c r="SS19" s="1372"/>
      <c r="ST19" s="1372"/>
      <c r="SU19" s="1378"/>
      <c r="SV19" s="1372"/>
      <c r="SW19" s="1372"/>
      <c r="SX19" s="1372"/>
      <c r="SY19" s="1374"/>
      <c r="SZ19" s="1374"/>
      <c r="TA19" s="1374"/>
      <c r="TB19" s="1372"/>
      <c r="TC19" s="1372"/>
      <c r="TD19" s="1372"/>
      <c r="TE19" s="1372"/>
      <c r="TF19" s="1378"/>
      <c r="TG19" s="1372"/>
      <c r="TH19" s="1372"/>
      <c r="TI19" s="1372"/>
      <c r="TJ19" s="1374"/>
      <c r="TK19" s="1374"/>
      <c r="TL19" s="1374"/>
      <c r="TM19" s="1372"/>
      <c r="TN19" s="1372"/>
      <c r="TO19" s="1372"/>
      <c r="TP19" s="1372"/>
      <c r="TQ19" s="1378"/>
      <c r="TR19" s="1372"/>
      <c r="TS19" s="1372"/>
      <c r="TT19" s="1372"/>
      <c r="TU19" s="1374"/>
      <c r="TV19" s="1374"/>
      <c r="TW19" s="1374"/>
      <c r="TX19" s="1372"/>
      <c r="TY19" s="1372"/>
      <c r="TZ19" s="1372"/>
      <c r="UA19" s="1372"/>
      <c r="UB19" s="1378"/>
      <c r="UC19" s="1372"/>
      <c r="UD19" s="1372"/>
      <c r="UE19" s="1372"/>
      <c r="UF19" s="1374"/>
      <c r="UG19" s="1374"/>
      <c r="UH19" s="1374"/>
      <c r="UI19" s="1372"/>
      <c r="UJ19" s="1372"/>
      <c r="UK19" s="1372"/>
      <c r="UL19" s="1372"/>
      <c r="UM19" s="1378"/>
      <c r="UN19" s="1372"/>
      <c r="UO19" s="1372"/>
      <c r="UP19" s="1372"/>
      <c r="UQ19" s="1374"/>
      <c r="UR19" s="1374"/>
      <c r="US19" s="1374"/>
    </row>
    <row r="20" spans="2:565" s="218" customFormat="1" ht="30" customHeight="1" x14ac:dyDescent="0.25">
      <c r="B20" s="1155">
        <v>11</v>
      </c>
      <c r="C20" s="811"/>
      <c r="D20" s="938" t="str">
        <f>IFERROR(VLOOKUP($C20,'Info Exam and Projection List'!$M$4:$P$34,2),"No entry")</f>
        <v>No entry</v>
      </c>
      <c r="E20" s="943"/>
      <c r="F20" s="937"/>
      <c r="G20" s="483"/>
      <c r="H20" s="1246"/>
      <c r="I20" s="949"/>
      <c r="J20" s="951"/>
      <c r="K20" s="952"/>
      <c r="L20" s="787"/>
      <c r="M20" s="787"/>
      <c r="N20" s="797"/>
      <c r="O20" s="787"/>
      <c r="P20" s="787"/>
      <c r="Q20" s="463"/>
      <c r="R20" s="463"/>
      <c r="S20" s="732"/>
      <c r="T20" s="949"/>
      <c r="U20" s="951"/>
      <c r="V20" s="952"/>
      <c r="W20" s="787"/>
      <c r="X20" s="787"/>
      <c r="Y20" s="968"/>
      <c r="Z20" s="787"/>
      <c r="AA20" s="787"/>
      <c r="AB20" s="970"/>
      <c r="AC20" s="970"/>
      <c r="AD20" s="971"/>
      <c r="AE20" s="948"/>
      <c r="AF20" s="951"/>
      <c r="AG20" s="952"/>
      <c r="AH20" s="787"/>
      <c r="AI20" s="787"/>
      <c r="AJ20" s="968"/>
      <c r="AK20" s="787"/>
      <c r="AL20" s="787"/>
      <c r="AM20" s="970"/>
      <c r="AN20" s="970"/>
      <c r="AO20" s="971"/>
      <c r="AP20" s="949"/>
      <c r="AQ20" s="951"/>
      <c r="AR20" s="952"/>
      <c r="AS20" s="787"/>
      <c r="AT20" s="787"/>
      <c r="AU20" s="968"/>
      <c r="AV20" s="787"/>
      <c r="AW20" s="787"/>
      <c r="AX20" s="970"/>
      <c r="AY20" s="970"/>
      <c r="AZ20" s="971"/>
      <c r="BA20" s="949"/>
      <c r="BB20" s="951"/>
      <c r="BC20" s="952"/>
      <c r="BD20" s="787"/>
      <c r="BE20" s="787"/>
      <c r="BF20" s="968"/>
      <c r="BG20" s="787"/>
      <c r="BH20" s="787"/>
      <c r="BI20" s="970"/>
      <c r="BJ20" s="970"/>
      <c r="BK20" s="971"/>
      <c r="BL20" s="948"/>
      <c r="BM20" s="951"/>
      <c r="BN20" s="952"/>
      <c r="BO20" s="787"/>
      <c r="BP20" s="787"/>
      <c r="BQ20" s="968"/>
      <c r="BR20" s="787"/>
      <c r="BS20" s="787"/>
      <c r="BT20" s="970"/>
      <c r="BU20" s="970"/>
      <c r="BV20" s="971"/>
      <c r="BW20" s="948"/>
      <c r="BX20" s="951"/>
      <c r="BY20" s="952"/>
      <c r="BZ20" s="787"/>
      <c r="CA20" s="787"/>
      <c r="CB20" s="968"/>
      <c r="CC20" s="787"/>
      <c r="CD20" s="787"/>
      <c r="CE20" s="970"/>
      <c r="CF20" s="970"/>
      <c r="CG20" s="971"/>
      <c r="CH20" s="948"/>
      <c r="CI20" s="951"/>
      <c r="CJ20" s="952"/>
      <c r="CK20" s="787"/>
      <c r="CL20" s="787"/>
      <c r="CM20" s="968"/>
      <c r="CN20" s="787"/>
      <c r="CO20" s="787"/>
      <c r="CP20" s="970"/>
      <c r="CQ20" s="970"/>
      <c r="CR20" s="971"/>
      <c r="CS20" s="948"/>
      <c r="CT20" s="951"/>
      <c r="CU20" s="952"/>
      <c r="CV20" s="787"/>
      <c r="CW20" s="787"/>
      <c r="CX20" s="968"/>
      <c r="CY20" s="787"/>
      <c r="CZ20" s="787"/>
      <c r="DA20" s="970"/>
      <c r="DB20" s="970"/>
      <c r="DC20" s="971"/>
      <c r="DD20" s="948"/>
      <c r="DE20" s="951"/>
      <c r="DF20" s="952"/>
      <c r="DG20" s="787"/>
      <c r="DH20" s="787"/>
      <c r="DI20" s="968"/>
      <c r="DJ20" s="787"/>
      <c r="DK20" s="787"/>
      <c r="DL20" s="970"/>
      <c r="DM20" s="970"/>
      <c r="DN20" s="971"/>
      <c r="DO20" s="948"/>
      <c r="DP20" s="951"/>
      <c r="DQ20" s="952"/>
      <c r="DR20" s="787"/>
      <c r="DS20" s="787"/>
      <c r="DT20" s="968"/>
      <c r="DU20" s="787"/>
      <c r="DV20" s="787"/>
      <c r="DW20" s="970"/>
      <c r="DX20" s="970"/>
      <c r="DY20" s="971"/>
      <c r="DZ20" s="948"/>
      <c r="EA20" s="951"/>
      <c r="EB20" s="952"/>
      <c r="EC20" s="787"/>
      <c r="ED20" s="787"/>
      <c r="EE20" s="968"/>
      <c r="EF20" s="787"/>
      <c r="EG20" s="787"/>
      <c r="EH20" s="970"/>
      <c r="EI20" s="970"/>
      <c r="EJ20" s="971"/>
      <c r="EK20" s="948"/>
      <c r="EL20" s="951"/>
      <c r="EM20" s="952"/>
      <c r="EN20" s="787"/>
      <c r="EO20" s="787"/>
      <c r="EP20" s="968"/>
      <c r="EQ20" s="787"/>
      <c r="ER20" s="787"/>
      <c r="ES20" s="970"/>
      <c r="ET20" s="970"/>
      <c r="EU20" s="971"/>
      <c r="EV20" s="948"/>
      <c r="EW20" s="951"/>
      <c r="EX20" s="952"/>
      <c r="EY20" s="787"/>
      <c r="EZ20" s="787"/>
      <c r="FA20" s="968"/>
      <c r="FB20" s="787"/>
      <c r="FC20" s="787"/>
      <c r="FD20" s="970"/>
      <c r="FE20" s="970"/>
      <c r="FF20" s="971"/>
      <c r="FG20" s="948"/>
      <c r="FH20" s="951"/>
      <c r="FI20" s="952"/>
      <c r="FJ20" s="787"/>
      <c r="FK20" s="787"/>
      <c r="FL20" s="968"/>
      <c r="FM20" s="787"/>
      <c r="FN20" s="787"/>
      <c r="FO20" s="970"/>
      <c r="FP20" s="970"/>
      <c r="FQ20" s="971"/>
      <c r="FR20" s="948"/>
      <c r="FS20" s="951"/>
      <c r="FT20" s="952"/>
      <c r="FU20" s="787"/>
      <c r="FV20" s="787"/>
      <c r="FW20" s="968"/>
      <c r="FX20" s="787"/>
      <c r="FY20" s="787"/>
      <c r="FZ20" s="970"/>
      <c r="GA20" s="970"/>
      <c r="GB20" s="971"/>
      <c r="GC20" s="948"/>
      <c r="GD20" s="951"/>
      <c r="GE20" s="952"/>
      <c r="GF20" s="787"/>
      <c r="GG20" s="787"/>
      <c r="GH20" s="968"/>
      <c r="GI20" s="787"/>
      <c r="GJ20" s="787"/>
      <c r="GK20" s="970"/>
      <c r="GL20" s="970"/>
      <c r="GM20" s="971"/>
      <c r="GN20" s="948"/>
      <c r="GO20" s="951"/>
      <c r="GP20" s="952"/>
      <c r="GQ20" s="787"/>
      <c r="GR20" s="787"/>
      <c r="GS20" s="968"/>
      <c r="GT20" s="787"/>
      <c r="GU20" s="787"/>
      <c r="GV20" s="970"/>
      <c r="GW20" s="970"/>
      <c r="GX20" s="971"/>
      <c r="GY20" s="948"/>
      <c r="GZ20" s="951"/>
      <c r="HA20" s="952"/>
      <c r="HB20" s="787"/>
      <c r="HC20" s="787"/>
      <c r="HD20" s="968"/>
      <c r="HE20" s="787"/>
      <c r="HF20" s="787"/>
      <c r="HG20" s="970"/>
      <c r="HH20" s="970"/>
      <c r="HI20" s="971"/>
      <c r="HJ20" s="948"/>
      <c r="HK20" s="951"/>
      <c r="HL20" s="952"/>
      <c r="HM20" s="787"/>
      <c r="HN20" s="787"/>
      <c r="HO20" s="968"/>
      <c r="HP20" s="787"/>
      <c r="HQ20" s="787"/>
      <c r="HR20" s="970"/>
      <c r="HS20" s="970"/>
      <c r="HT20" s="971"/>
      <c r="HU20" s="721"/>
      <c r="HV20" s="721"/>
      <c r="HW20" s="721"/>
      <c r="HX20" s="721"/>
      <c r="HY20" s="499" t="str">
        <f>IFERROR(VLOOKUP($C20,'Info Exam and Projection List'!$M$4:$R$34,5),"No entry")</f>
        <v>No entry</v>
      </c>
      <c r="HZ20" s="703"/>
      <c r="IA20" s="987"/>
      <c r="IB20" s="499" t="str">
        <f>IFERROR(VLOOKUP($C20,'Info Exam and Projection List'!$M$4:$R$34,6),"No entry")</f>
        <v>No entry</v>
      </c>
      <c r="IC20" s="1224"/>
      <c r="ID20" s="690"/>
      <c r="IE20" s="690"/>
      <c r="IF20" s="989"/>
      <c r="IG20" s="690"/>
      <c r="IO20" s="733"/>
      <c r="IP20" s="733"/>
      <c r="IQ20" s="739"/>
      <c r="IR20" s="333" t="s">
        <v>257</v>
      </c>
      <c r="IS20" s="333"/>
      <c r="IT20" s="218" t="s">
        <v>796</v>
      </c>
      <c r="IU20" s="333"/>
      <c r="IV20" s="333" t="s">
        <v>315</v>
      </c>
      <c r="IW20" s="736"/>
      <c r="IX20" s="733"/>
      <c r="JB20" s="347"/>
      <c r="JC20" s="88"/>
      <c r="JD20" s="88"/>
      <c r="JE20" s="88"/>
      <c r="JF20" s="283"/>
      <c r="JG20" s="156"/>
      <c r="JH20" s="255"/>
      <c r="JI20" s="737"/>
      <c r="JJ20" s="156"/>
      <c r="JK20" s="737"/>
      <c r="JL20" s="90"/>
      <c r="JM20" s="90"/>
      <c r="JN20" s="90"/>
      <c r="JO20" s="90"/>
      <c r="JP20" s="90"/>
      <c r="JQ20" s="90"/>
      <c r="JR20" s="738"/>
      <c r="JS20" s="90"/>
      <c r="JT20" s="90"/>
      <c r="JU20" s="90"/>
      <c r="JV20" s="88"/>
      <c r="JW20" s="88"/>
      <c r="JX20" s="88"/>
      <c r="JY20" s="90"/>
      <c r="JZ20" s="90"/>
      <c r="KA20" s="90"/>
      <c r="KB20" s="90"/>
      <c r="KC20" s="738"/>
      <c r="KD20" s="90"/>
      <c r="KE20" s="90"/>
      <c r="KF20" s="90"/>
      <c r="KG20" s="88"/>
      <c r="KH20" s="88"/>
      <c r="KI20" s="88"/>
      <c r="KJ20" s="90"/>
      <c r="KK20" s="90"/>
      <c r="KL20" s="90"/>
      <c r="KM20" s="90"/>
      <c r="KN20" s="738"/>
      <c r="KO20" s="90"/>
      <c r="KP20" s="90"/>
      <c r="KQ20" s="90"/>
      <c r="KR20" s="88"/>
      <c r="KS20" s="88"/>
      <c r="KT20" s="88"/>
      <c r="KU20" s="90"/>
      <c r="KV20" s="90"/>
      <c r="KW20" s="90"/>
      <c r="KX20" s="90"/>
      <c r="KY20" s="738"/>
      <c r="KZ20" s="90"/>
      <c r="LA20" s="90"/>
      <c r="LB20" s="90"/>
      <c r="LC20" s="88"/>
      <c r="LD20" s="88"/>
      <c r="LE20" s="88"/>
      <c r="LF20" s="90"/>
      <c r="LG20" s="90"/>
      <c r="LH20" s="90"/>
      <c r="LI20" s="90"/>
      <c r="LJ20" s="738"/>
      <c r="LK20" s="90"/>
      <c r="LL20" s="90"/>
      <c r="LM20" s="90"/>
      <c r="LN20" s="88"/>
      <c r="LO20" s="88"/>
      <c r="LP20" s="88"/>
      <c r="LQ20" s="90"/>
      <c r="LR20" s="90"/>
      <c r="LS20" s="90"/>
      <c r="LT20" s="90"/>
      <c r="LU20" s="738"/>
      <c r="LV20" s="90"/>
      <c r="LW20" s="90"/>
      <c r="LX20" s="90"/>
      <c r="LY20" s="88"/>
      <c r="LZ20" s="88"/>
      <c r="MA20" s="88"/>
      <c r="MB20" s="88"/>
      <c r="MC20" s="88"/>
      <c r="MD20" s="88"/>
      <c r="ME20" s="88"/>
      <c r="MF20" s="88"/>
      <c r="MG20" s="88"/>
      <c r="MH20" s="90"/>
      <c r="MI20" s="90"/>
      <c r="MJ20" s="90"/>
      <c r="MK20" s="90"/>
      <c r="ML20" s="738"/>
      <c r="MM20" s="90"/>
      <c r="MN20" s="90"/>
      <c r="MO20" s="90"/>
      <c r="MP20" s="88"/>
      <c r="MQ20" s="88"/>
      <c r="MR20" s="88"/>
      <c r="MS20" s="90"/>
      <c r="MT20" s="90"/>
      <c r="MU20" s="90"/>
      <c r="MV20" s="90"/>
      <c r="MW20" s="738"/>
      <c r="MX20" s="90"/>
      <c r="MY20" s="90"/>
      <c r="MZ20" s="90"/>
      <c r="NA20" s="88"/>
      <c r="NB20" s="88"/>
      <c r="NC20" s="88"/>
      <c r="ND20" s="90"/>
      <c r="NE20" s="90"/>
      <c r="NF20" s="90"/>
      <c r="NG20" s="90"/>
      <c r="NH20" s="738"/>
      <c r="NI20" s="90"/>
      <c r="NJ20" s="90"/>
      <c r="NK20" s="90"/>
      <c r="NL20" s="88"/>
      <c r="NM20" s="88"/>
      <c r="NN20" s="88"/>
      <c r="NO20" s="90"/>
      <c r="NP20" s="90"/>
      <c r="NQ20" s="90"/>
      <c r="NR20" s="90"/>
      <c r="NS20" s="738"/>
      <c r="NT20" s="90"/>
      <c r="NU20" s="90"/>
      <c r="NV20" s="90"/>
      <c r="NW20" s="88"/>
      <c r="NX20" s="88"/>
      <c r="NY20" s="88"/>
      <c r="NZ20" s="90"/>
      <c r="OA20" s="90"/>
      <c r="OB20" s="90"/>
      <c r="OC20" s="90"/>
      <c r="OD20" s="738"/>
      <c r="OE20" s="90"/>
      <c r="OF20" s="90"/>
      <c r="OG20" s="90"/>
      <c r="OH20" s="88"/>
      <c r="OI20" s="88"/>
      <c r="OJ20" s="88"/>
      <c r="OK20" s="90"/>
      <c r="OL20" s="90"/>
      <c r="OM20" s="90"/>
      <c r="ON20" s="90"/>
      <c r="OO20" s="738"/>
      <c r="OP20" s="90"/>
      <c r="OQ20" s="90"/>
      <c r="OR20" s="90"/>
      <c r="OS20" s="88"/>
      <c r="OT20" s="88"/>
      <c r="OU20" s="88"/>
      <c r="OV20" s="90"/>
      <c r="OW20" s="90"/>
      <c r="OX20" s="90"/>
      <c r="OY20" s="90"/>
      <c r="OZ20" s="738"/>
      <c r="PA20" s="90"/>
      <c r="PB20" s="90"/>
      <c r="PC20" s="90"/>
      <c r="PD20" s="88"/>
      <c r="PE20" s="88"/>
      <c r="PF20" s="88"/>
      <c r="PG20" s="90"/>
      <c r="PH20" s="90"/>
      <c r="PI20" s="90"/>
      <c r="PJ20" s="90"/>
      <c r="PK20" s="738"/>
      <c r="PL20" s="90"/>
      <c r="PM20" s="90"/>
      <c r="PN20" s="90"/>
      <c r="PO20" s="88"/>
      <c r="PP20" s="88"/>
      <c r="PQ20" s="88"/>
      <c r="PR20" s="90"/>
      <c r="PS20" s="90"/>
      <c r="PT20" s="90"/>
      <c r="PU20" s="90"/>
      <c r="PV20" s="738"/>
      <c r="PW20" s="90"/>
      <c r="PX20" s="90"/>
      <c r="PY20" s="90"/>
      <c r="PZ20" s="88"/>
      <c r="QA20" s="88"/>
      <c r="QB20" s="88"/>
      <c r="QC20" s="90"/>
      <c r="QD20" s="90"/>
      <c r="QE20" s="90"/>
      <c r="QF20" s="90"/>
      <c r="QG20" s="738"/>
      <c r="QH20" s="90"/>
      <c r="QI20" s="90"/>
      <c r="QJ20" s="90"/>
      <c r="QK20" s="88"/>
      <c r="QL20" s="88"/>
      <c r="QM20" s="88"/>
      <c r="QN20" s="90"/>
      <c r="QO20" s="90"/>
      <c r="QP20" s="90"/>
      <c r="QQ20" s="90"/>
      <c r="QR20" s="738"/>
      <c r="QS20" s="90"/>
      <c r="QT20" s="90"/>
      <c r="QU20" s="90"/>
      <c r="QV20" s="88"/>
      <c r="QW20" s="88"/>
      <c r="QX20" s="88"/>
      <c r="QY20" s="90"/>
      <c r="QZ20" s="90"/>
      <c r="RA20" s="90"/>
      <c r="RB20" s="90"/>
      <c r="RC20" s="738"/>
      <c r="RD20" s="90"/>
      <c r="RE20" s="90"/>
      <c r="RF20" s="90"/>
      <c r="RG20" s="88"/>
      <c r="RH20" s="88"/>
      <c r="RI20" s="88"/>
      <c r="RJ20" s="90"/>
      <c r="RK20" s="90"/>
      <c r="RL20" s="90"/>
      <c r="RM20" s="90"/>
      <c r="RN20" s="738"/>
      <c r="RO20" s="90"/>
      <c r="RP20" s="90"/>
      <c r="RQ20" s="90"/>
      <c r="RR20" s="88"/>
      <c r="RS20" s="88"/>
      <c r="RT20" s="88"/>
      <c r="RU20" s="90"/>
      <c r="RV20" s="90"/>
      <c r="RW20" s="90"/>
      <c r="RX20" s="90"/>
      <c r="RY20" s="738"/>
      <c r="RZ20" s="90"/>
      <c r="SA20" s="90"/>
      <c r="SB20" s="90"/>
      <c r="SC20" s="88"/>
      <c r="SD20" s="88"/>
      <c r="SE20" s="88"/>
      <c r="SF20" s="1372"/>
      <c r="SG20" s="1372"/>
      <c r="SH20" s="1372"/>
      <c r="SI20" s="1372"/>
      <c r="SJ20" s="1378"/>
      <c r="SK20" s="1372"/>
      <c r="SL20" s="1372"/>
      <c r="SM20" s="1372"/>
      <c r="SN20" s="1374"/>
      <c r="SO20" s="1374"/>
      <c r="SP20" s="1374"/>
      <c r="SQ20" s="1372"/>
      <c r="SR20" s="1372"/>
      <c r="SS20" s="1372"/>
      <c r="ST20" s="1372"/>
      <c r="SU20" s="1378"/>
      <c r="SV20" s="1372"/>
      <c r="SW20" s="1372"/>
      <c r="SX20" s="1372"/>
      <c r="SY20" s="1374"/>
      <c r="SZ20" s="1374"/>
      <c r="TA20" s="1374"/>
      <c r="TB20" s="1372"/>
      <c r="TC20" s="1372"/>
      <c r="TD20" s="1372"/>
      <c r="TE20" s="1372"/>
      <c r="TF20" s="1378"/>
      <c r="TG20" s="1372"/>
      <c r="TH20" s="1372"/>
      <c r="TI20" s="1372"/>
      <c r="TJ20" s="1374"/>
      <c r="TK20" s="1374"/>
      <c r="TL20" s="1374"/>
      <c r="TM20" s="1372"/>
      <c r="TN20" s="1372"/>
      <c r="TO20" s="1372"/>
      <c r="TP20" s="1372"/>
      <c r="TQ20" s="1378"/>
      <c r="TR20" s="1372"/>
      <c r="TS20" s="1372"/>
      <c r="TT20" s="1372"/>
      <c r="TU20" s="1374"/>
      <c r="TV20" s="1374"/>
      <c r="TW20" s="1374"/>
      <c r="TX20" s="1372"/>
      <c r="TY20" s="1372"/>
      <c r="TZ20" s="1372"/>
      <c r="UA20" s="1372"/>
      <c r="UB20" s="1378"/>
      <c r="UC20" s="1372"/>
      <c r="UD20" s="1372"/>
      <c r="UE20" s="1372"/>
      <c r="UF20" s="1374"/>
      <c r="UG20" s="1374"/>
      <c r="UH20" s="1374"/>
      <c r="UI20" s="1372"/>
      <c r="UJ20" s="1372"/>
      <c r="UK20" s="1372"/>
      <c r="UL20" s="1372"/>
      <c r="UM20" s="1378"/>
      <c r="UN20" s="1372"/>
      <c r="UO20" s="1372"/>
      <c r="UP20" s="1372"/>
      <c r="UQ20" s="1374"/>
      <c r="UR20" s="1374"/>
      <c r="US20" s="1374"/>
    </row>
    <row r="21" spans="2:565" s="218" customFormat="1" ht="30" customHeight="1" x14ac:dyDescent="0.25">
      <c r="B21" s="1155">
        <v>12</v>
      </c>
      <c r="C21" s="811"/>
      <c r="D21" s="938" t="str">
        <f>IFERROR(VLOOKUP($C21,'Info Exam and Projection List'!$M$4:$P$34,2),"No entry")</f>
        <v>No entry</v>
      </c>
      <c r="E21" s="943"/>
      <c r="F21" s="937"/>
      <c r="G21" s="483"/>
      <c r="H21" s="1246"/>
      <c r="I21" s="949"/>
      <c r="J21" s="951"/>
      <c r="K21" s="952"/>
      <c r="L21" s="787"/>
      <c r="M21" s="787"/>
      <c r="N21" s="797"/>
      <c r="O21" s="787"/>
      <c r="P21" s="787"/>
      <c r="Q21" s="463"/>
      <c r="R21" s="463"/>
      <c r="S21" s="732"/>
      <c r="T21" s="949"/>
      <c r="U21" s="951"/>
      <c r="V21" s="952"/>
      <c r="W21" s="787"/>
      <c r="X21" s="787"/>
      <c r="Y21" s="968"/>
      <c r="Z21" s="787"/>
      <c r="AA21" s="787"/>
      <c r="AB21" s="970"/>
      <c r="AC21" s="970"/>
      <c r="AD21" s="971"/>
      <c r="AE21" s="948"/>
      <c r="AF21" s="951"/>
      <c r="AG21" s="952"/>
      <c r="AH21" s="787"/>
      <c r="AI21" s="787"/>
      <c r="AJ21" s="968"/>
      <c r="AK21" s="787"/>
      <c r="AL21" s="787"/>
      <c r="AM21" s="970"/>
      <c r="AN21" s="970"/>
      <c r="AO21" s="971"/>
      <c r="AP21" s="949"/>
      <c r="AQ21" s="951"/>
      <c r="AR21" s="952"/>
      <c r="AS21" s="787"/>
      <c r="AT21" s="787"/>
      <c r="AU21" s="968"/>
      <c r="AV21" s="787"/>
      <c r="AW21" s="787"/>
      <c r="AX21" s="970"/>
      <c r="AY21" s="970"/>
      <c r="AZ21" s="971"/>
      <c r="BA21" s="949"/>
      <c r="BB21" s="951"/>
      <c r="BC21" s="952"/>
      <c r="BD21" s="787"/>
      <c r="BE21" s="787"/>
      <c r="BF21" s="968"/>
      <c r="BG21" s="787"/>
      <c r="BH21" s="787"/>
      <c r="BI21" s="970"/>
      <c r="BJ21" s="970"/>
      <c r="BK21" s="971"/>
      <c r="BL21" s="948"/>
      <c r="BM21" s="951"/>
      <c r="BN21" s="952"/>
      <c r="BO21" s="787"/>
      <c r="BP21" s="787"/>
      <c r="BQ21" s="968"/>
      <c r="BR21" s="787"/>
      <c r="BS21" s="787"/>
      <c r="BT21" s="970"/>
      <c r="BU21" s="970"/>
      <c r="BV21" s="971"/>
      <c r="BW21" s="948"/>
      <c r="BX21" s="951"/>
      <c r="BY21" s="952"/>
      <c r="BZ21" s="787"/>
      <c r="CA21" s="787"/>
      <c r="CB21" s="968"/>
      <c r="CC21" s="787"/>
      <c r="CD21" s="787"/>
      <c r="CE21" s="970"/>
      <c r="CF21" s="970"/>
      <c r="CG21" s="971"/>
      <c r="CH21" s="948"/>
      <c r="CI21" s="951"/>
      <c r="CJ21" s="952"/>
      <c r="CK21" s="787"/>
      <c r="CL21" s="787"/>
      <c r="CM21" s="968"/>
      <c r="CN21" s="787"/>
      <c r="CO21" s="787"/>
      <c r="CP21" s="970"/>
      <c r="CQ21" s="970"/>
      <c r="CR21" s="971"/>
      <c r="CS21" s="948"/>
      <c r="CT21" s="951"/>
      <c r="CU21" s="952"/>
      <c r="CV21" s="787"/>
      <c r="CW21" s="787"/>
      <c r="CX21" s="968"/>
      <c r="CY21" s="787"/>
      <c r="CZ21" s="787"/>
      <c r="DA21" s="970"/>
      <c r="DB21" s="970"/>
      <c r="DC21" s="971"/>
      <c r="DD21" s="948"/>
      <c r="DE21" s="951"/>
      <c r="DF21" s="952"/>
      <c r="DG21" s="787"/>
      <c r="DH21" s="787"/>
      <c r="DI21" s="968"/>
      <c r="DJ21" s="787"/>
      <c r="DK21" s="787"/>
      <c r="DL21" s="970"/>
      <c r="DM21" s="970"/>
      <c r="DN21" s="971"/>
      <c r="DO21" s="948"/>
      <c r="DP21" s="951"/>
      <c r="DQ21" s="952"/>
      <c r="DR21" s="787"/>
      <c r="DS21" s="787"/>
      <c r="DT21" s="968"/>
      <c r="DU21" s="787"/>
      <c r="DV21" s="787"/>
      <c r="DW21" s="970"/>
      <c r="DX21" s="970"/>
      <c r="DY21" s="971"/>
      <c r="DZ21" s="948"/>
      <c r="EA21" s="951"/>
      <c r="EB21" s="952"/>
      <c r="EC21" s="787"/>
      <c r="ED21" s="787"/>
      <c r="EE21" s="968"/>
      <c r="EF21" s="787"/>
      <c r="EG21" s="787"/>
      <c r="EH21" s="970"/>
      <c r="EI21" s="970"/>
      <c r="EJ21" s="971"/>
      <c r="EK21" s="948"/>
      <c r="EL21" s="951"/>
      <c r="EM21" s="952"/>
      <c r="EN21" s="787"/>
      <c r="EO21" s="787"/>
      <c r="EP21" s="968"/>
      <c r="EQ21" s="787"/>
      <c r="ER21" s="787"/>
      <c r="ES21" s="970"/>
      <c r="ET21" s="970"/>
      <c r="EU21" s="971"/>
      <c r="EV21" s="948"/>
      <c r="EW21" s="951"/>
      <c r="EX21" s="952"/>
      <c r="EY21" s="787"/>
      <c r="EZ21" s="787"/>
      <c r="FA21" s="968"/>
      <c r="FB21" s="787"/>
      <c r="FC21" s="787"/>
      <c r="FD21" s="970"/>
      <c r="FE21" s="970"/>
      <c r="FF21" s="971"/>
      <c r="FG21" s="948"/>
      <c r="FH21" s="951"/>
      <c r="FI21" s="952"/>
      <c r="FJ21" s="787"/>
      <c r="FK21" s="787"/>
      <c r="FL21" s="968"/>
      <c r="FM21" s="787"/>
      <c r="FN21" s="787"/>
      <c r="FO21" s="970"/>
      <c r="FP21" s="970"/>
      <c r="FQ21" s="971"/>
      <c r="FR21" s="948"/>
      <c r="FS21" s="951"/>
      <c r="FT21" s="952"/>
      <c r="FU21" s="787"/>
      <c r="FV21" s="787"/>
      <c r="FW21" s="968"/>
      <c r="FX21" s="787"/>
      <c r="FY21" s="787"/>
      <c r="FZ21" s="970"/>
      <c r="GA21" s="970"/>
      <c r="GB21" s="971"/>
      <c r="GC21" s="948"/>
      <c r="GD21" s="951"/>
      <c r="GE21" s="952"/>
      <c r="GF21" s="787"/>
      <c r="GG21" s="787"/>
      <c r="GH21" s="968"/>
      <c r="GI21" s="787"/>
      <c r="GJ21" s="787"/>
      <c r="GK21" s="970"/>
      <c r="GL21" s="970"/>
      <c r="GM21" s="971"/>
      <c r="GN21" s="948"/>
      <c r="GO21" s="951"/>
      <c r="GP21" s="952"/>
      <c r="GQ21" s="787"/>
      <c r="GR21" s="787"/>
      <c r="GS21" s="968"/>
      <c r="GT21" s="787"/>
      <c r="GU21" s="787"/>
      <c r="GV21" s="970"/>
      <c r="GW21" s="970"/>
      <c r="GX21" s="971"/>
      <c r="GY21" s="948"/>
      <c r="GZ21" s="951"/>
      <c r="HA21" s="952"/>
      <c r="HB21" s="787"/>
      <c r="HC21" s="787"/>
      <c r="HD21" s="968"/>
      <c r="HE21" s="787"/>
      <c r="HF21" s="787"/>
      <c r="HG21" s="970"/>
      <c r="HH21" s="970"/>
      <c r="HI21" s="971"/>
      <c r="HJ21" s="948"/>
      <c r="HK21" s="951"/>
      <c r="HL21" s="952"/>
      <c r="HM21" s="787"/>
      <c r="HN21" s="787"/>
      <c r="HO21" s="968"/>
      <c r="HP21" s="787"/>
      <c r="HQ21" s="787"/>
      <c r="HR21" s="970"/>
      <c r="HS21" s="970"/>
      <c r="HT21" s="971"/>
      <c r="HU21" s="721"/>
      <c r="HV21" s="721"/>
      <c r="HW21" s="721"/>
      <c r="HX21" s="721"/>
      <c r="HY21" s="499" t="str">
        <f>IFERROR(VLOOKUP($C21,'Info Exam and Projection List'!$M$4:$R$34,5),"No entry")</f>
        <v>No entry</v>
      </c>
      <c r="HZ21" s="703"/>
      <c r="IA21" s="987"/>
      <c r="IB21" s="499" t="str">
        <f>IFERROR(VLOOKUP($C21,'Info Exam and Projection List'!$M$4:$R$34,6),"No entry")</f>
        <v>No entry</v>
      </c>
      <c r="IC21" s="1224"/>
      <c r="ID21" s="690"/>
      <c r="IE21" s="690"/>
      <c r="IF21" s="989"/>
      <c r="IG21" s="690"/>
      <c r="IO21" s="733"/>
      <c r="IP21" s="733"/>
      <c r="IQ21" s="739"/>
      <c r="IR21" s="333" t="s">
        <v>258</v>
      </c>
      <c r="IS21" s="333"/>
      <c r="IT21" s="218" t="s">
        <v>2962</v>
      </c>
      <c r="IU21" s="333"/>
      <c r="IV21" s="333"/>
      <c r="IW21" s="736"/>
      <c r="IX21" s="733"/>
      <c r="JB21" s="347"/>
      <c r="JC21" s="88"/>
      <c r="JD21" s="88"/>
      <c r="JE21" s="88"/>
      <c r="JF21" s="283"/>
      <c r="JG21" s="156"/>
      <c r="JH21" s="255"/>
      <c r="JI21" s="737"/>
      <c r="JJ21" s="156"/>
      <c r="JK21" s="737"/>
      <c r="JL21" s="90"/>
      <c r="JM21" s="90"/>
      <c r="JN21" s="90"/>
      <c r="JO21" s="90"/>
      <c r="JP21" s="90"/>
      <c r="JQ21" s="90"/>
      <c r="JR21" s="738"/>
      <c r="JS21" s="90"/>
      <c r="JT21" s="90"/>
      <c r="JU21" s="90"/>
      <c r="JV21" s="88"/>
      <c r="JW21" s="88"/>
      <c r="JX21" s="88"/>
      <c r="JY21" s="90"/>
      <c r="JZ21" s="90"/>
      <c r="KA21" s="90"/>
      <c r="KB21" s="90"/>
      <c r="KC21" s="738"/>
      <c r="KD21" s="90"/>
      <c r="KE21" s="90"/>
      <c r="KF21" s="90"/>
      <c r="KG21" s="88"/>
      <c r="KH21" s="88"/>
      <c r="KI21" s="88"/>
      <c r="KJ21" s="90"/>
      <c r="KK21" s="90"/>
      <c r="KL21" s="90"/>
      <c r="KM21" s="90"/>
      <c r="KN21" s="738"/>
      <c r="KO21" s="90"/>
      <c r="KP21" s="90"/>
      <c r="KQ21" s="90"/>
      <c r="KR21" s="88"/>
      <c r="KS21" s="88"/>
      <c r="KT21" s="88"/>
      <c r="KU21" s="90"/>
      <c r="KV21" s="90"/>
      <c r="KW21" s="90"/>
      <c r="KX21" s="90"/>
      <c r="KY21" s="738"/>
      <c r="KZ21" s="90"/>
      <c r="LA21" s="90"/>
      <c r="LB21" s="90"/>
      <c r="LC21" s="88"/>
      <c r="LD21" s="88"/>
      <c r="LE21" s="88"/>
      <c r="LF21" s="90"/>
      <c r="LG21" s="90"/>
      <c r="LH21" s="90"/>
      <c r="LI21" s="90"/>
      <c r="LJ21" s="738"/>
      <c r="LK21" s="90"/>
      <c r="LL21" s="90"/>
      <c r="LM21" s="90"/>
      <c r="LN21" s="88"/>
      <c r="LO21" s="88"/>
      <c r="LP21" s="88"/>
      <c r="LQ21" s="90"/>
      <c r="LR21" s="90"/>
      <c r="LS21" s="90"/>
      <c r="LT21" s="90"/>
      <c r="LU21" s="738"/>
      <c r="LV21" s="90"/>
      <c r="LW21" s="90"/>
      <c r="LX21" s="90"/>
      <c r="LY21" s="88"/>
      <c r="LZ21" s="88"/>
      <c r="MA21" s="88"/>
      <c r="MB21" s="88"/>
      <c r="MC21" s="88"/>
      <c r="MD21" s="88"/>
      <c r="ME21" s="88"/>
      <c r="MF21" s="88"/>
      <c r="MG21" s="88"/>
      <c r="MH21" s="90"/>
      <c r="MI21" s="90"/>
      <c r="MJ21" s="90"/>
      <c r="MK21" s="90"/>
      <c r="ML21" s="738"/>
      <c r="MM21" s="90"/>
      <c r="MN21" s="90"/>
      <c r="MO21" s="90"/>
      <c r="MP21" s="88"/>
      <c r="MQ21" s="88"/>
      <c r="MR21" s="88"/>
      <c r="MS21" s="90"/>
      <c r="MT21" s="90"/>
      <c r="MU21" s="90"/>
      <c r="MV21" s="90"/>
      <c r="MW21" s="738"/>
      <c r="MX21" s="90"/>
      <c r="MY21" s="90"/>
      <c r="MZ21" s="90"/>
      <c r="NA21" s="88"/>
      <c r="NB21" s="88"/>
      <c r="NC21" s="88"/>
      <c r="ND21" s="90"/>
      <c r="NE21" s="90"/>
      <c r="NF21" s="90"/>
      <c r="NG21" s="90"/>
      <c r="NH21" s="738"/>
      <c r="NI21" s="90"/>
      <c r="NJ21" s="90"/>
      <c r="NK21" s="90"/>
      <c r="NL21" s="88"/>
      <c r="NM21" s="88"/>
      <c r="NN21" s="88"/>
      <c r="NO21" s="90"/>
      <c r="NP21" s="90"/>
      <c r="NQ21" s="90"/>
      <c r="NR21" s="90"/>
      <c r="NS21" s="738"/>
      <c r="NT21" s="90"/>
      <c r="NU21" s="90"/>
      <c r="NV21" s="90"/>
      <c r="NW21" s="88"/>
      <c r="NX21" s="88"/>
      <c r="NY21" s="88"/>
      <c r="NZ21" s="90"/>
      <c r="OA21" s="90"/>
      <c r="OB21" s="90"/>
      <c r="OC21" s="90"/>
      <c r="OD21" s="738"/>
      <c r="OE21" s="90"/>
      <c r="OF21" s="90"/>
      <c r="OG21" s="90"/>
      <c r="OH21" s="88"/>
      <c r="OI21" s="88"/>
      <c r="OJ21" s="88"/>
      <c r="OK21" s="90"/>
      <c r="OL21" s="90"/>
      <c r="OM21" s="90"/>
      <c r="ON21" s="90"/>
      <c r="OO21" s="738"/>
      <c r="OP21" s="90"/>
      <c r="OQ21" s="90"/>
      <c r="OR21" s="90"/>
      <c r="OS21" s="88"/>
      <c r="OT21" s="88"/>
      <c r="OU21" s="88"/>
      <c r="OV21" s="90"/>
      <c r="OW21" s="90"/>
      <c r="OX21" s="90"/>
      <c r="OY21" s="90"/>
      <c r="OZ21" s="738"/>
      <c r="PA21" s="90"/>
      <c r="PB21" s="90"/>
      <c r="PC21" s="90"/>
      <c r="PD21" s="88"/>
      <c r="PE21" s="88"/>
      <c r="PF21" s="88"/>
      <c r="PG21" s="90"/>
      <c r="PH21" s="90"/>
      <c r="PI21" s="90"/>
      <c r="PJ21" s="90"/>
      <c r="PK21" s="738"/>
      <c r="PL21" s="90"/>
      <c r="PM21" s="90"/>
      <c r="PN21" s="90"/>
      <c r="PO21" s="88"/>
      <c r="PP21" s="88"/>
      <c r="PQ21" s="88"/>
      <c r="PR21" s="90"/>
      <c r="PS21" s="90"/>
      <c r="PT21" s="90"/>
      <c r="PU21" s="90"/>
      <c r="PV21" s="738"/>
      <c r="PW21" s="90"/>
      <c r="PX21" s="90"/>
      <c r="PY21" s="90"/>
      <c r="PZ21" s="88"/>
      <c r="QA21" s="88"/>
      <c r="QB21" s="88"/>
      <c r="QC21" s="90"/>
      <c r="QD21" s="90"/>
      <c r="QE21" s="90"/>
      <c r="QF21" s="90"/>
      <c r="QG21" s="738"/>
      <c r="QH21" s="90"/>
      <c r="QI21" s="90"/>
      <c r="QJ21" s="90"/>
      <c r="QK21" s="88"/>
      <c r="QL21" s="88"/>
      <c r="QM21" s="88"/>
      <c r="QN21" s="90"/>
      <c r="QO21" s="90"/>
      <c r="QP21" s="90"/>
      <c r="QQ21" s="90"/>
      <c r="QR21" s="738"/>
      <c r="QS21" s="90"/>
      <c r="QT21" s="90"/>
      <c r="QU21" s="90"/>
      <c r="QV21" s="88"/>
      <c r="QW21" s="88"/>
      <c r="QX21" s="88"/>
      <c r="QY21" s="90"/>
      <c r="QZ21" s="90"/>
      <c r="RA21" s="90"/>
      <c r="RB21" s="90"/>
      <c r="RC21" s="738"/>
      <c r="RD21" s="90"/>
      <c r="RE21" s="90"/>
      <c r="RF21" s="90"/>
      <c r="RG21" s="88"/>
      <c r="RH21" s="88"/>
      <c r="RI21" s="88"/>
      <c r="RJ21" s="90"/>
      <c r="RK21" s="90"/>
      <c r="RL21" s="90"/>
      <c r="RM21" s="90"/>
      <c r="RN21" s="738"/>
      <c r="RO21" s="90"/>
      <c r="RP21" s="90"/>
      <c r="RQ21" s="90"/>
      <c r="RR21" s="88"/>
      <c r="RS21" s="88"/>
      <c r="RT21" s="88"/>
      <c r="RU21" s="90"/>
      <c r="RV21" s="90"/>
      <c r="RW21" s="90"/>
      <c r="RX21" s="90"/>
      <c r="RY21" s="738"/>
      <c r="RZ21" s="90"/>
      <c r="SA21" s="90"/>
      <c r="SB21" s="90"/>
      <c r="SC21" s="88"/>
      <c r="SD21" s="88"/>
      <c r="SE21" s="88"/>
      <c r="SF21" s="1372"/>
      <c r="SG21" s="1372"/>
      <c r="SH21" s="1372"/>
      <c r="SI21" s="1372"/>
      <c r="SJ21" s="1378"/>
      <c r="SK21" s="1372"/>
      <c r="SL21" s="1372"/>
      <c r="SM21" s="1372"/>
      <c r="SN21" s="1374"/>
      <c r="SO21" s="1374"/>
      <c r="SP21" s="1374"/>
      <c r="SQ21" s="1372"/>
      <c r="SR21" s="1372"/>
      <c r="SS21" s="1372"/>
      <c r="ST21" s="1372"/>
      <c r="SU21" s="1378"/>
      <c r="SV21" s="1372"/>
      <c r="SW21" s="1372"/>
      <c r="SX21" s="1372"/>
      <c r="SY21" s="1374"/>
      <c r="SZ21" s="1374"/>
      <c r="TA21" s="1374"/>
      <c r="TB21" s="1372"/>
      <c r="TC21" s="1372"/>
      <c r="TD21" s="1372"/>
      <c r="TE21" s="1372"/>
      <c r="TF21" s="1378"/>
      <c r="TG21" s="1372"/>
      <c r="TH21" s="1372"/>
      <c r="TI21" s="1372"/>
      <c r="TJ21" s="1374"/>
      <c r="TK21" s="1374"/>
      <c r="TL21" s="1374"/>
      <c r="TM21" s="1372"/>
      <c r="TN21" s="1372"/>
      <c r="TO21" s="1372"/>
      <c r="TP21" s="1372"/>
      <c r="TQ21" s="1378"/>
      <c r="TR21" s="1372"/>
      <c r="TS21" s="1372"/>
      <c r="TT21" s="1372"/>
      <c r="TU21" s="1374"/>
      <c r="TV21" s="1374"/>
      <c r="TW21" s="1374"/>
      <c r="TX21" s="1372"/>
      <c r="TY21" s="1372"/>
      <c r="TZ21" s="1372"/>
      <c r="UA21" s="1372"/>
      <c r="UB21" s="1378"/>
      <c r="UC21" s="1372"/>
      <c r="UD21" s="1372"/>
      <c r="UE21" s="1372"/>
      <c r="UF21" s="1374"/>
      <c r="UG21" s="1374"/>
      <c r="UH21" s="1374"/>
      <c r="UI21" s="1372"/>
      <c r="UJ21" s="1372"/>
      <c r="UK21" s="1372"/>
      <c r="UL21" s="1372"/>
      <c r="UM21" s="1378"/>
      <c r="UN21" s="1372"/>
      <c r="UO21" s="1372"/>
      <c r="UP21" s="1372"/>
      <c r="UQ21" s="1374"/>
      <c r="UR21" s="1374"/>
      <c r="US21" s="1374"/>
    </row>
    <row r="22" spans="2:565" s="218" customFormat="1" ht="30" customHeight="1" x14ac:dyDescent="0.25">
      <c r="B22" s="1155">
        <v>13</v>
      </c>
      <c r="C22" s="811"/>
      <c r="D22" s="938" t="str">
        <f>IFERROR(VLOOKUP($C22,'Info Exam and Projection List'!$M$4:$P$34,2),"No entry")</f>
        <v>No entry</v>
      </c>
      <c r="E22" s="943"/>
      <c r="F22" s="937"/>
      <c r="G22" s="483"/>
      <c r="H22" s="1246"/>
      <c r="I22" s="949"/>
      <c r="J22" s="951"/>
      <c r="K22" s="952"/>
      <c r="L22" s="787"/>
      <c r="M22" s="787"/>
      <c r="N22" s="797"/>
      <c r="O22" s="787"/>
      <c r="P22" s="787"/>
      <c r="Q22" s="463"/>
      <c r="R22" s="463"/>
      <c r="S22" s="732"/>
      <c r="T22" s="949"/>
      <c r="U22" s="951"/>
      <c r="V22" s="952"/>
      <c r="W22" s="787"/>
      <c r="X22" s="787"/>
      <c r="Y22" s="968"/>
      <c r="Z22" s="787"/>
      <c r="AA22" s="787"/>
      <c r="AB22" s="970"/>
      <c r="AC22" s="970"/>
      <c r="AD22" s="971"/>
      <c r="AE22" s="948"/>
      <c r="AF22" s="951"/>
      <c r="AG22" s="952"/>
      <c r="AH22" s="787"/>
      <c r="AI22" s="787"/>
      <c r="AJ22" s="968"/>
      <c r="AK22" s="787"/>
      <c r="AL22" s="787"/>
      <c r="AM22" s="970"/>
      <c r="AN22" s="970"/>
      <c r="AO22" s="971"/>
      <c r="AP22" s="949"/>
      <c r="AQ22" s="951"/>
      <c r="AR22" s="952"/>
      <c r="AS22" s="787"/>
      <c r="AT22" s="787"/>
      <c r="AU22" s="968"/>
      <c r="AV22" s="787"/>
      <c r="AW22" s="787"/>
      <c r="AX22" s="970"/>
      <c r="AY22" s="970"/>
      <c r="AZ22" s="971"/>
      <c r="BA22" s="949"/>
      <c r="BB22" s="951"/>
      <c r="BC22" s="952"/>
      <c r="BD22" s="787"/>
      <c r="BE22" s="787"/>
      <c r="BF22" s="968"/>
      <c r="BG22" s="787"/>
      <c r="BH22" s="787"/>
      <c r="BI22" s="970"/>
      <c r="BJ22" s="970"/>
      <c r="BK22" s="971"/>
      <c r="BL22" s="948"/>
      <c r="BM22" s="951"/>
      <c r="BN22" s="952"/>
      <c r="BO22" s="787"/>
      <c r="BP22" s="787"/>
      <c r="BQ22" s="968"/>
      <c r="BR22" s="787"/>
      <c r="BS22" s="787"/>
      <c r="BT22" s="970"/>
      <c r="BU22" s="970"/>
      <c r="BV22" s="971"/>
      <c r="BW22" s="948"/>
      <c r="BX22" s="951"/>
      <c r="BY22" s="952"/>
      <c r="BZ22" s="787"/>
      <c r="CA22" s="787"/>
      <c r="CB22" s="968"/>
      <c r="CC22" s="787"/>
      <c r="CD22" s="787"/>
      <c r="CE22" s="970"/>
      <c r="CF22" s="970"/>
      <c r="CG22" s="971"/>
      <c r="CH22" s="948"/>
      <c r="CI22" s="951"/>
      <c r="CJ22" s="952"/>
      <c r="CK22" s="787"/>
      <c r="CL22" s="787"/>
      <c r="CM22" s="968"/>
      <c r="CN22" s="787"/>
      <c r="CO22" s="787"/>
      <c r="CP22" s="970"/>
      <c r="CQ22" s="970"/>
      <c r="CR22" s="971"/>
      <c r="CS22" s="948"/>
      <c r="CT22" s="951"/>
      <c r="CU22" s="952"/>
      <c r="CV22" s="787"/>
      <c r="CW22" s="787"/>
      <c r="CX22" s="968"/>
      <c r="CY22" s="787"/>
      <c r="CZ22" s="787"/>
      <c r="DA22" s="970"/>
      <c r="DB22" s="970"/>
      <c r="DC22" s="971"/>
      <c r="DD22" s="948"/>
      <c r="DE22" s="951"/>
      <c r="DF22" s="952"/>
      <c r="DG22" s="787"/>
      <c r="DH22" s="787"/>
      <c r="DI22" s="968"/>
      <c r="DJ22" s="787"/>
      <c r="DK22" s="787"/>
      <c r="DL22" s="970"/>
      <c r="DM22" s="970"/>
      <c r="DN22" s="971"/>
      <c r="DO22" s="948"/>
      <c r="DP22" s="951"/>
      <c r="DQ22" s="952"/>
      <c r="DR22" s="787"/>
      <c r="DS22" s="787"/>
      <c r="DT22" s="968"/>
      <c r="DU22" s="787"/>
      <c r="DV22" s="787"/>
      <c r="DW22" s="970"/>
      <c r="DX22" s="970"/>
      <c r="DY22" s="971"/>
      <c r="DZ22" s="948"/>
      <c r="EA22" s="951"/>
      <c r="EB22" s="952"/>
      <c r="EC22" s="787"/>
      <c r="ED22" s="787"/>
      <c r="EE22" s="968"/>
      <c r="EF22" s="787"/>
      <c r="EG22" s="787"/>
      <c r="EH22" s="970"/>
      <c r="EI22" s="970"/>
      <c r="EJ22" s="971"/>
      <c r="EK22" s="948"/>
      <c r="EL22" s="951"/>
      <c r="EM22" s="952"/>
      <c r="EN22" s="787"/>
      <c r="EO22" s="787"/>
      <c r="EP22" s="968"/>
      <c r="EQ22" s="787"/>
      <c r="ER22" s="787"/>
      <c r="ES22" s="970"/>
      <c r="ET22" s="970"/>
      <c r="EU22" s="971"/>
      <c r="EV22" s="948"/>
      <c r="EW22" s="951"/>
      <c r="EX22" s="952"/>
      <c r="EY22" s="787"/>
      <c r="EZ22" s="787"/>
      <c r="FA22" s="968"/>
      <c r="FB22" s="787"/>
      <c r="FC22" s="787"/>
      <c r="FD22" s="970"/>
      <c r="FE22" s="970"/>
      <c r="FF22" s="971"/>
      <c r="FG22" s="948"/>
      <c r="FH22" s="951"/>
      <c r="FI22" s="952"/>
      <c r="FJ22" s="787"/>
      <c r="FK22" s="787"/>
      <c r="FL22" s="968"/>
      <c r="FM22" s="787"/>
      <c r="FN22" s="787"/>
      <c r="FO22" s="970"/>
      <c r="FP22" s="970"/>
      <c r="FQ22" s="971"/>
      <c r="FR22" s="948"/>
      <c r="FS22" s="951"/>
      <c r="FT22" s="952"/>
      <c r="FU22" s="787"/>
      <c r="FV22" s="787"/>
      <c r="FW22" s="968"/>
      <c r="FX22" s="787"/>
      <c r="FY22" s="787"/>
      <c r="FZ22" s="970"/>
      <c r="GA22" s="970"/>
      <c r="GB22" s="971"/>
      <c r="GC22" s="948"/>
      <c r="GD22" s="951"/>
      <c r="GE22" s="952"/>
      <c r="GF22" s="787"/>
      <c r="GG22" s="787"/>
      <c r="GH22" s="968"/>
      <c r="GI22" s="787"/>
      <c r="GJ22" s="787"/>
      <c r="GK22" s="970"/>
      <c r="GL22" s="970"/>
      <c r="GM22" s="971"/>
      <c r="GN22" s="948"/>
      <c r="GO22" s="951"/>
      <c r="GP22" s="952"/>
      <c r="GQ22" s="787"/>
      <c r="GR22" s="787"/>
      <c r="GS22" s="968"/>
      <c r="GT22" s="787"/>
      <c r="GU22" s="787"/>
      <c r="GV22" s="970"/>
      <c r="GW22" s="970"/>
      <c r="GX22" s="971"/>
      <c r="GY22" s="948"/>
      <c r="GZ22" s="951"/>
      <c r="HA22" s="952"/>
      <c r="HB22" s="787"/>
      <c r="HC22" s="787"/>
      <c r="HD22" s="968"/>
      <c r="HE22" s="787"/>
      <c r="HF22" s="787"/>
      <c r="HG22" s="970"/>
      <c r="HH22" s="970"/>
      <c r="HI22" s="971"/>
      <c r="HJ22" s="948"/>
      <c r="HK22" s="951"/>
      <c r="HL22" s="952"/>
      <c r="HM22" s="787"/>
      <c r="HN22" s="787"/>
      <c r="HO22" s="968"/>
      <c r="HP22" s="787"/>
      <c r="HQ22" s="787"/>
      <c r="HR22" s="970"/>
      <c r="HS22" s="970"/>
      <c r="HT22" s="971"/>
      <c r="HU22" s="721"/>
      <c r="HV22" s="721"/>
      <c r="HW22" s="721"/>
      <c r="HX22" s="721"/>
      <c r="HY22" s="499" t="str">
        <f>IFERROR(VLOOKUP($C22,'Info Exam and Projection List'!$M$4:$R$34,5),"No entry")</f>
        <v>No entry</v>
      </c>
      <c r="HZ22" s="703"/>
      <c r="IA22" s="987"/>
      <c r="IB22" s="499" t="str">
        <f>IFERROR(VLOOKUP($C22,'Info Exam and Projection List'!$M$4:$R$34,6),"No entry")</f>
        <v>No entry</v>
      </c>
      <c r="IC22" s="1224"/>
      <c r="ID22" s="690"/>
      <c r="IE22" s="690"/>
      <c r="IF22" s="989"/>
      <c r="IG22" s="690"/>
      <c r="IO22" s="733"/>
      <c r="IP22" s="733"/>
      <c r="IQ22" s="739"/>
      <c r="IR22" s="333" t="s">
        <v>262</v>
      </c>
      <c r="IS22" s="333"/>
      <c r="IT22" s="218" t="s">
        <v>2963</v>
      </c>
      <c r="IU22" s="333"/>
      <c r="IV22" s="741"/>
      <c r="IW22" s="736"/>
      <c r="IX22" s="733"/>
      <c r="JB22" s="347"/>
      <c r="JC22" s="88"/>
      <c r="JD22" s="88"/>
      <c r="JE22" s="88"/>
      <c r="JF22" s="283"/>
      <c r="JG22" s="156"/>
      <c r="JH22" s="255"/>
      <c r="JI22" s="737"/>
      <c r="JJ22" s="156"/>
      <c r="JK22" s="737"/>
      <c r="JL22" s="90"/>
      <c r="JM22" s="90"/>
      <c r="JN22" s="90"/>
      <c r="JO22" s="90"/>
      <c r="JP22" s="90"/>
      <c r="JQ22" s="90"/>
      <c r="JR22" s="738"/>
      <c r="JS22" s="90"/>
      <c r="JT22" s="90"/>
      <c r="JU22" s="90"/>
      <c r="JV22" s="88"/>
      <c r="JW22" s="88"/>
      <c r="JX22" s="88"/>
      <c r="JY22" s="90"/>
      <c r="JZ22" s="90"/>
      <c r="KA22" s="90"/>
      <c r="KB22" s="90"/>
      <c r="KC22" s="738"/>
      <c r="KD22" s="90"/>
      <c r="KE22" s="90"/>
      <c r="KF22" s="90"/>
      <c r="KG22" s="88"/>
      <c r="KH22" s="88"/>
      <c r="KI22" s="88"/>
      <c r="KJ22" s="90"/>
      <c r="KK22" s="90"/>
      <c r="KL22" s="90"/>
      <c r="KM22" s="90"/>
      <c r="KN22" s="738"/>
      <c r="KO22" s="90"/>
      <c r="KP22" s="90"/>
      <c r="KQ22" s="90"/>
      <c r="KR22" s="88"/>
      <c r="KS22" s="88"/>
      <c r="KT22" s="88"/>
      <c r="KU22" s="90"/>
      <c r="KV22" s="90"/>
      <c r="KW22" s="90"/>
      <c r="KX22" s="90"/>
      <c r="KY22" s="738"/>
      <c r="KZ22" s="90"/>
      <c r="LA22" s="90"/>
      <c r="LB22" s="90"/>
      <c r="LC22" s="88"/>
      <c r="LD22" s="88"/>
      <c r="LE22" s="88"/>
      <c r="LF22" s="90"/>
      <c r="LG22" s="90"/>
      <c r="LH22" s="90"/>
      <c r="LI22" s="90"/>
      <c r="LJ22" s="738"/>
      <c r="LK22" s="90"/>
      <c r="LL22" s="90"/>
      <c r="LM22" s="90"/>
      <c r="LN22" s="88"/>
      <c r="LO22" s="88"/>
      <c r="LP22" s="88"/>
      <c r="LQ22" s="90"/>
      <c r="LR22" s="90"/>
      <c r="LS22" s="90"/>
      <c r="LT22" s="90"/>
      <c r="LU22" s="738"/>
      <c r="LV22" s="90"/>
      <c r="LW22" s="90"/>
      <c r="LX22" s="90"/>
      <c r="LY22" s="88"/>
      <c r="LZ22" s="88"/>
      <c r="MA22" s="88"/>
      <c r="MB22" s="88"/>
      <c r="MC22" s="88"/>
      <c r="MD22" s="88"/>
      <c r="ME22" s="88"/>
      <c r="MF22" s="88"/>
      <c r="MG22" s="88"/>
      <c r="MH22" s="90"/>
      <c r="MI22" s="90"/>
      <c r="MJ22" s="90"/>
      <c r="MK22" s="90"/>
      <c r="ML22" s="738"/>
      <c r="MM22" s="90"/>
      <c r="MN22" s="90"/>
      <c r="MO22" s="90"/>
      <c r="MP22" s="88"/>
      <c r="MQ22" s="88"/>
      <c r="MR22" s="88"/>
      <c r="MS22" s="90"/>
      <c r="MT22" s="90"/>
      <c r="MU22" s="90"/>
      <c r="MV22" s="90"/>
      <c r="MW22" s="738"/>
      <c r="MX22" s="90"/>
      <c r="MY22" s="90"/>
      <c r="MZ22" s="90"/>
      <c r="NA22" s="88"/>
      <c r="NB22" s="88"/>
      <c r="NC22" s="88"/>
      <c r="ND22" s="90"/>
      <c r="NE22" s="90"/>
      <c r="NF22" s="90"/>
      <c r="NG22" s="90"/>
      <c r="NH22" s="738"/>
      <c r="NI22" s="90"/>
      <c r="NJ22" s="90"/>
      <c r="NK22" s="90"/>
      <c r="NL22" s="88"/>
      <c r="NM22" s="88"/>
      <c r="NN22" s="88"/>
      <c r="NO22" s="90"/>
      <c r="NP22" s="90"/>
      <c r="NQ22" s="90"/>
      <c r="NR22" s="90"/>
      <c r="NS22" s="738"/>
      <c r="NT22" s="90"/>
      <c r="NU22" s="90"/>
      <c r="NV22" s="90"/>
      <c r="NW22" s="88"/>
      <c r="NX22" s="88"/>
      <c r="NY22" s="88"/>
      <c r="NZ22" s="90"/>
      <c r="OA22" s="90"/>
      <c r="OB22" s="90"/>
      <c r="OC22" s="90"/>
      <c r="OD22" s="738"/>
      <c r="OE22" s="90"/>
      <c r="OF22" s="90"/>
      <c r="OG22" s="90"/>
      <c r="OH22" s="88"/>
      <c r="OI22" s="88"/>
      <c r="OJ22" s="88"/>
      <c r="OK22" s="90"/>
      <c r="OL22" s="90"/>
      <c r="OM22" s="90"/>
      <c r="ON22" s="90"/>
      <c r="OO22" s="738"/>
      <c r="OP22" s="90"/>
      <c r="OQ22" s="90"/>
      <c r="OR22" s="90"/>
      <c r="OS22" s="88"/>
      <c r="OT22" s="88"/>
      <c r="OU22" s="88"/>
      <c r="OV22" s="90"/>
      <c r="OW22" s="90"/>
      <c r="OX22" s="90"/>
      <c r="OY22" s="90"/>
      <c r="OZ22" s="738"/>
      <c r="PA22" s="90"/>
      <c r="PB22" s="90"/>
      <c r="PC22" s="90"/>
      <c r="PD22" s="88"/>
      <c r="PE22" s="88"/>
      <c r="PF22" s="88"/>
      <c r="PG22" s="90"/>
      <c r="PH22" s="90"/>
      <c r="PI22" s="90"/>
      <c r="PJ22" s="90"/>
      <c r="PK22" s="738"/>
      <c r="PL22" s="90"/>
      <c r="PM22" s="90"/>
      <c r="PN22" s="90"/>
      <c r="PO22" s="88"/>
      <c r="PP22" s="88"/>
      <c r="PQ22" s="88"/>
      <c r="PR22" s="90"/>
      <c r="PS22" s="90"/>
      <c r="PT22" s="90"/>
      <c r="PU22" s="90"/>
      <c r="PV22" s="738"/>
      <c r="PW22" s="90"/>
      <c r="PX22" s="90"/>
      <c r="PY22" s="90"/>
      <c r="PZ22" s="88"/>
      <c r="QA22" s="88"/>
      <c r="QB22" s="88"/>
      <c r="QC22" s="90"/>
      <c r="QD22" s="90"/>
      <c r="QE22" s="90"/>
      <c r="QF22" s="90"/>
      <c r="QG22" s="738"/>
      <c r="QH22" s="90"/>
      <c r="QI22" s="90"/>
      <c r="QJ22" s="90"/>
      <c r="QK22" s="88"/>
      <c r="QL22" s="88"/>
      <c r="QM22" s="88"/>
      <c r="QN22" s="90"/>
      <c r="QO22" s="90"/>
      <c r="QP22" s="90"/>
      <c r="QQ22" s="90"/>
      <c r="QR22" s="738"/>
      <c r="QS22" s="90"/>
      <c r="QT22" s="90"/>
      <c r="QU22" s="90"/>
      <c r="QV22" s="88"/>
      <c r="QW22" s="88"/>
      <c r="QX22" s="88"/>
      <c r="QY22" s="90"/>
      <c r="QZ22" s="90"/>
      <c r="RA22" s="90"/>
      <c r="RB22" s="90"/>
      <c r="RC22" s="738"/>
      <c r="RD22" s="90"/>
      <c r="RE22" s="90"/>
      <c r="RF22" s="90"/>
      <c r="RG22" s="88"/>
      <c r="RH22" s="88"/>
      <c r="RI22" s="88"/>
      <c r="RJ22" s="90"/>
      <c r="RK22" s="90"/>
      <c r="RL22" s="90"/>
      <c r="RM22" s="90"/>
      <c r="RN22" s="738"/>
      <c r="RO22" s="90"/>
      <c r="RP22" s="90"/>
      <c r="RQ22" s="90"/>
      <c r="RR22" s="88"/>
      <c r="RS22" s="88"/>
      <c r="RT22" s="88"/>
      <c r="RU22" s="90"/>
      <c r="RV22" s="90"/>
      <c r="RW22" s="90"/>
      <c r="RX22" s="90"/>
      <c r="RY22" s="738"/>
      <c r="RZ22" s="90"/>
      <c r="SA22" s="90"/>
      <c r="SB22" s="90"/>
      <c r="SC22" s="88"/>
      <c r="SD22" s="88"/>
      <c r="SE22" s="88"/>
      <c r="SF22" s="1372"/>
      <c r="SG22" s="1372"/>
      <c r="SH22" s="1372"/>
      <c r="SI22" s="1372"/>
      <c r="SJ22" s="1378"/>
      <c r="SK22" s="1372"/>
      <c r="SL22" s="1372"/>
      <c r="SM22" s="1372"/>
      <c r="SN22" s="1374"/>
      <c r="SO22" s="1374"/>
      <c r="SP22" s="1374"/>
      <c r="SQ22" s="1372"/>
      <c r="SR22" s="1372"/>
      <c r="SS22" s="1372"/>
      <c r="ST22" s="1372"/>
      <c r="SU22" s="1378"/>
      <c r="SV22" s="1372"/>
      <c r="SW22" s="1372"/>
      <c r="SX22" s="1372"/>
      <c r="SY22" s="1374"/>
      <c r="SZ22" s="1374"/>
      <c r="TA22" s="1374"/>
      <c r="TB22" s="1372"/>
      <c r="TC22" s="1372"/>
      <c r="TD22" s="1372"/>
      <c r="TE22" s="1372"/>
      <c r="TF22" s="1378"/>
      <c r="TG22" s="1372"/>
      <c r="TH22" s="1372"/>
      <c r="TI22" s="1372"/>
      <c r="TJ22" s="1374"/>
      <c r="TK22" s="1374"/>
      <c r="TL22" s="1374"/>
      <c r="TM22" s="1372"/>
      <c r="TN22" s="1372"/>
      <c r="TO22" s="1372"/>
      <c r="TP22" s="1372"/>
      <c r="TQ22" s="1378"/>
      <c r="TR22" s="1372"/>
      <c r="TS22" s="1372"/>
      <c r="TT22" s="1372"/>
      <c r="TU22" s="1374"/>
      <c r="TV22" s="1374"/>
      <c r="TW22" s="1374"/>
      <c r="TX22" s="1372"/>
      <c r="TY22" s="1372"/>
      <c r="TZ22" s="1372"/>
      <c r="UA22" s="1372"/>
      <c r="UB22" s="1378"/>
      <c r="UC22" s="1372"/>
      <c r="UD22" s="1372"/>
      <c r="UE22" s="1372"/>
      <c r="UF22" s="1374"/>
      <c r="UG22" s="1374"/>
      <c r="UH22" s="1374"/>
      <c r="UI22" s="1372"/>
      <c r="UJ22" s="1372"/>
      <c r="UK22" s="1372"/>
      <c r="UL22" s="1372"/>
      <c r="UM22" s="1378"/>
      <c r="UN22" s="1372"/>
      <c r="UO22" s="1372"/>
      <c r="UP22" s="1372"/>
      <c r="UQ22" s="1374"/>
      <c r="UR22" s="1374"/>
      <c r="US22" s="1374"/>
    </row>
    <row r="23" spans="2:565" s="218" customFormat="1" ht="30" customHeight="1" x14ac:dyDescent="0.25">
      <c r="B23" s="1155">
        <v>14</v>
      </c>
      <c r="C23" s="811"/>
      <c r="D23" s="938" t="str">
        <f>IFERROR(VLOOKUP($C23,'Info Exam and Projection List'!$M$4:$P$34,2),"No entry")</f>
        <v>No entry</v>
      </c>
      <c r="E23" s="943"/>
      <c r="F23" s="937"/>
      <c r="G23" s="483"/>
      <c r="H23" s="1246"/>
      <c r="I23" s="949"/>
      <c r="J23" s="951"/>
      <c r="K23" s="952"/>
      <c r="L23" s="787"/>
      <c r="M23" s="787"/>
      <c r="N23" s="797"/>
      <c r="O23" s="787"/>
      <c r="P23" s="787"/>
      <c r="Q23" s="463"/>
      <c r="R23" s="463"/>
      <c r="S23" s="732"/>
      <c r="T23" s="949"/>
      <c r="U23" s="951"/>
      <c r="V23" s="952"/>
      <c r="W23" s="787"/>
      <c r="X23" s="787"/>
      <c r="Y23" s="968"/>
      <c r="Z23" s="787"/>
      <c r="AA23" s="787"/>
      <c r="AB23" s="970"/>
      <c r="AC23" s="970"/>
      <c r="AD23" s="971"/>
      <c r="AE23" s="948"/>
      <c r="AF23" s="951"/>
      <c r="AG23" s="952"/>
      <c r="AH23" s="787"/>
      <c r="AI23" s="787"/>
      <c r="AJ23" s="968"/>
      <c r="AK23" s="787"/>
      <c r="AL23" s="787"/>
      <c r="AM23" s="970"/>
      <c r="AN23" s="970"/>
      <c r="AO23" s="971"/>
      <c r="AP23" s="949"/>
      <c r="AQ23" s="951"/>
      <c r="AR23" s="952"/>
      <c r="AS23" s="787"/>
      <c r="AT23" s="787"/>
      <c r="AU23" s="968"/>
      <c r="AV23" s="787"/>
      <c r="AW23" s="787"/>
      <c r="AX23" s="970"/>
      <c r="AY23" s="970"/>
      <c r="AZ23" s="971"/>
      <c r="BA23" s="949"/>
      <c r="BB23" s="951"/>
      <c r="BC23" s="952"/>
      <c r="BD23" s="787"/>
      <c r="BE23" s="787"/>
      <c r="BF23" s="968"/>
      <c r="BG23" s="787"/>
      <c r="BH23" s="787"/>
      <c r="BI23" s="970"/>
      <c r="BJ23" s="970"/>
      <c r="BK23" s="971"/>
      <c r="BL23" s="948"/>
      <c r="BM23" s="951"/>
      <c r="BN23" s="952"/>
      <c r="BO23" s="787"/>
      <c r="BP23" s="787"/>
      <c r="BQ23" s="968"/>
      <c r="BR23" s="787"/>
      <c r="BS23" s="787"/>
      <c r="BT23" s="970"/>
      <c r="BU23" s="970"/>
      <c r="BV23" s="971"/>
      <c r="BW23" s="948"/>
      <c r="BX23" s="951"/>
      <c r="BY23" s="952"/>
      <c r="BZ23" s="787"/>
      <c r="CA23" s="787"/>
      <c r="CB23" s="968"/>
      <c r="CC23" s="787"/>
      <c r="CD23" s="787"/>
      <c r="CE23" s="970"/>
      <c r="CF23" s="970"/>
      <c r="CG23" s="971"/>
      <c r="CH23" s="948"/>
      <c r="CI23" s="951"/>
      <c r="CJ23" s="952"/>
      <c r="CK23" s="787"/>
      <c r="CL23" s="787"/>
      <c r="CM23" s="968"/>
      <c r="CN23" s="787"/>
      <c r="CO23" s="787"/>
      <c r="CP23" s="970"/>
      <c r="CQ23" s="970"/>
      <c r="CR23" s="971"/>
      <c r="CS23" s="948"/>
      <c r="CT23" s="951"/>
      <c r="CU23" s="952"/>
      <c r="CV23" s="787"/>
      <c r="CW23" s="787"/>
      <c r="CX23" s="968"/>
      <c r="CY23" s="787"/>
      <c r="CZ23" s="787"/>
      <c r="DA23" s="970"/>
      <c r="DB23" s="970"/>
      <c r="DC23" s="971"/>
      <c r="DD23" s="948"/>
      <c r="DE23" s="951"/>
      <c r="DF23" s="952"/>
      <c r="DG23" s="787"/>
      <c r="DH23" s="787"/>
      <c r="DI23" s="968"/>
      <c r="DJ23" s="787"/>
      <c r="DK23" s="787"/>
      <c r="DL23" s="970"/>
      <c r="DM23" s="970"/>
      <c r="DN23" s="971"/>
      <c r="DO23" s="948"/>
      <c r="DP23" s="951"/>
      <c r="DQ23" s="952"/>
      <c r="DR23" s="787"/>
      <c r="DS23" s="787"/>
      <c r="DT23" s="968"/>
      <c r="DU23" s="787"/>
      <c r="DV23" s="787"/>
      <c r="DW23" s="970"/>
      <c r="DX23" s="970"/>
      <c r="DY23" s="971"/>
      <c r="DZ23" s="948"/>
      <c r="EA23" s="951"/>
      <c r="EB23" s="952"/>
      <c r="EC23" s="787"/>
      <c r="ED23" s="787"/>
      <c r="EE23" s="968"/>
      <c r="EF23" s="787"/>
      <c r="EG23" s="787"/>
      <c r="EH23" s="970"/>
      <c r="EI23" s="970"/>
      <c r="EJ23" s="971"/>
      <c r="EK23" s="948"/>
      <c r="EL23" s="951"/>
      <c r="EM23" s="952"/>
      <c r="EN23" s="787"/>
      <c r="EO23" s="787"/>
      <c r="EP23" s="968"/>
      <c r="EQ23" s="787"/>
      <c r="ER23" s="787"/>
      <c r="ES23" s="970"/>
      <c r="ET23" s="970"/>
      <c r="EU23" s="971"/>
      <c r="EV23" s="948"/>
      <c r="EW23" s="951"/>
      <c r="EX23" s="952"/>
      <c r="EY23" s="787"/>
      <c r="EZ23" s="787"/>
      <c r="FA23" s="968"/>
      <c r="FB23" s="787"/>
      <c r="FC23" s="787"/>
      <c r="FD23" s="970"/>
      <c r="FE23" s="970"/>
      <c r="FF23" s="971"/>
      <c r="FG23" s="948"/>
      <c r="FH23" s="951"/>
      <c r="FI23" s="952"/>
      <c r="FJ23" s="787"/>
      <c r="FK23" s="787"/>
      <c r="FL23" s="968"/>
      <c r="FM23" s="787"/>
      <c r="FN23" s="787"/>
      <c r="FO23" s="970"/>
      <c r="FP23" s="970"/>
      <c r="FQ23" s="971"/>
      <c r="FR23" s="948"/>
      <c r="FS23" s="951"/>
      <c r="FT23" s="952"/>
      <c r="FU23" s="787"/>
      <c r="FV23" s="787"/>
      <c r="FW23" s="968"/>
      <c r="FX23" s="787"/>
      <c r="FY23" s="787"/>
      <c r="FZ23" s="970"/>
      <c r="GA23" s="970"/>
      <c r="GB23" s="971"/>
      <c r="GC23" s="948"/>
      <c r="GD23" s="951"/>
      <c r="GE23" s="952"/>
      <c r="GF23" s="787"/>
      <c r="GG23" s="787"/>
      <c r="GH23" s="968"/>
      <c r="GI23" s="787"/>
      <c r="GJ23" s="787"/>
      <c r="GK23" s="970"/>
      <c r="GL23" s="970"/>
      <c r="GM23" s="971"/>
      <c r="GN23" s="948"/>
      <c r="GO23" s="951"/>
      <c r="GP23" s="952"/>
      <c r="GQ23" s="787"/>
      <c r="GR23" s="787"/>
      <c r="GS23" s="968"/>
      <c r="GT23" s="787"/>
      <c r="GU23" s="787"/>
      <c r="GV23" s="970"/>
      <c r="GW23" s="970"/>
      <c r="GX23" s="971"/>
      <c r="GY23" s="948"/>
      <c r="GZ23" s="951"/>
      <c r="HA23" s="952"/>
      <c r="HB23" s="787"/>
      <c r="HC23" s="787"/>
      <c r="HD23" s="968"/>
      <c r="HE23" s="787"/>
      <c r="HF23" s="787"/>
      <c r="HG23" s="970"/>
      <c r="HH23" s="970"/>
      <c r="HI23" s="971"/>
      <c r="HJ23" s="948"/>
      <c r="HK23" s="951"/>
      <c r="HL23" s="952"/>
      <c r="HM23" s="787"/>
      <c r="HN23" s="787"/>
      <c r="HO23" s="968"/>
      <c r="HP23" s="787"/>
      <c r="HQ23" s="787"/>
      <c r="HR23" s="970"/>
      <c r="HS23" s="970"/>
      <c r="HT23" s="971"/>
      <c r="HU23" s="721"/>
      <c r="HV23" s="721"/>
      <c r="HW23" s="721"/>
      <c r="HX23" s="721"/>
      <c r="HY23" s="499" t="str">
        <f>IFERROR(VLOOKUP($C23,'Info Exam and Projection List'!$M$4:$R$34,5),"No entry")</f>
        <v>No entry</v>
      </c>
      <c r="HZ23" s="703"/>
      <c r="IA23" s="987"/>
      <c r="IB23" s="499" t="str">
        <f>IFERROR(VLOOKUP($C23,'Info Exam and Projection List'!$M$4:$R$34,6),"No entry")</f>
        <v>No entry</v>
      </c>
      <c r="IC23" s="1224"/>
      <c r="ID23" s="690"/>
      <c r="IE23" s="690"/>
      <c r="IF23" s="989"/>
      <c r="IG23" s="690"/>
      <c r="IO23" s="733"/>
      <c r="IP23" s="733"/>
      <c r="IQ23" s="739"/>
      <c r="IR23" s="218" t="s">
        <v>897</v>
      </c>
      <c r="IS23" s="333"/>
      <c r="IT23" s="218" t="s">
        <v>924</v>
      </c>
      <c r="IU23" s="333"/>
      <c r="IV23" s="333"/>
      <c r="IW23" s="736"/>
      <c r="IX23" s="733"/>
      <c r="JB23" s="347"/>
      <c r="JC23" s="88"/>
      <c r="JD23" s="88"/>
      <c r="JE23" s="88"/>
      <c r="JF23" s="283"/>
      <c r="JG23" s="156"/>
      <c r="JH23" s="255"/>
      <c r="JI23" s="737"/>
      <c r="JJ23" s="156"/>
      <c r="JK23" s="737"/>
      <c r="JL23" s="90"/>
      <c r="JM23" s="90"/>
      <c r="JN23" s="90"/>
      <c r="JO23" s="90"/>
      <c r="JP23" s="90"/>
      <c r="JQ23" s="90"/>
      <c r="JR23" s="738"/>
      <c r="JS23" s="90"/>
      <c r="JT23" s="90"/>
      <c r="JU23" s="90"/>
      <c r="JV23" s="88"/>
      <c r="JW23" s="88"/>
      <c r="JX23" s="88"/>
      <c r="JY23" s="90"/>
      <c r="JZ23" s="90"/>
      <c r="KA23" s="90"/>
      <c r="KB23" s="90"/>
      <c r="KC23" s="738"/>
      <c r="KD23" s="90"/>
      <c r="KE23" s="90"/>
      <c r="KF23" s="90"/>
      <c r="KG23" s="88"/>
      <c r="KH23" s="88"/>
      <c r="KI23" s="88"/>
      <c r="KJ23" s="90"/>
      <c r="KK23" s="90"/>
      <c r="KL23" s="90"/>
      <c r="KM23" s="90"/>
      <c r="KN23" s="738"/>
      <c r="KO23" s="90"/>
      <c r="KP23" s="90"/>
      <c r="KQ23" s="90"/>
      <c r="KR23" s="88"/>
      <c r="KS23" s="88"/>
      <c r="KT23" s="88"/>
      <c r="KU23" s="90"/>
      <c r="KV23" s="90"/>
      <c r="KW23" s="90"/>
      <c r="KX23" s="90"/>
      <c r="KY23" s="738"/>
      <c r="KZ23" s="90"/>
      <c r="LA23" s="90"/>
      <c r="LB23" s="90"/>
      <c r="LC23" s="88"/>
      <c r="LD23" s="88"/>
      <c r="LE23" s="88"/>
      <c r="LF23" s="90"/>
      <c r="LG23" s="90"/>
      <c r="LH23" s="90"/>
      <c r="LI23" s="90"/>
      <c r="LJ23" s="738"/>
      <c r="LK23" s="90"/>
      <c r="LL23" s="90"/>
      <c r="LM23" s="90"/>
      <c r="LN23" s="88"/>
      <c r="LO23" s="88"/>
      <c r="LP23" s="88"/>
      <c r="LQ23" s="90"/>
      <c r="LR23" s="90"/>
      <c r="LS23" s="90"/>
      <c r="LT23" s="90"/>
      <c r="LU23" s="738"/>
      <c r="LV23" s="90"/>
      <c r="LW23" s="90"/>
      <c r="LX23" s="90"/>
      <c r="LY23" s="88"/>
      <c r="LZ23" s="88"/>
      <c r="MA23" s="88"/>
      <c r="MB23" s="88"/>
      <c r="MC23" s="88"/>
      <c r="MD23" s="88"/>
      <c r="ME23" s="88"/>
      <c r="MF23" s="88"/>
      <c r="MG23" s="88"/>
      <c r="MH23" s="90"/>
      <c r="MI23" s="90"/>
      <c r="MJ23" s="90"/>
      <c r="MK23" s="90"/>
      <c r="ML23" s="738"/>
      <c r="MM23" s="90"/>
      <c r="MN23" s="90"/>
      <c r="MO23" s="90"/>
      <c r="MP23" s="88"/>
      <c r="MQ23" s="88"/>
      <c r="MR23" s="88"/>
      <c r="MS23" s="90"/>
      <c r="MT23" s="90"/>
      <c r="MU23" s="90"/>
      <c r="MV23" s="90"/>
      <c r="MW23" s="738"/>
      <c r="MX23" s="90"/>
      <c r="MY23" s="90"/>
      <c r="MZ23" s="90"/>
      <c r="NA23" s="88"/>
      <c r="NB23" s="88"/>
      <c r="NC23" s="88"/>
      <c r="ND23" s="90"/>
      <c r="NE23" s="90"/>
      <c r="NF23" s="90"/>
      <c r="NG23" s="90"/>
      <c r="NH23" s="738"/>
      <c r="NI23" s="90"/>
      <c r="NJ23" s="90"/>
      <c r="NK23" s="90"/>
      <c r="NL23" s="88"/>
      <c r="NM23" s="88"/>
      <c r="NN23" s="88"/>
      <c r="NO23" s="90"/>
      <c r="NP23" s="90"/>
      <c r="NQ23" s="90"/>
      <c r="NR23" s="90"/>
      <c r="NS23" s="738"/>
      <c r="NT23" s="90"/>
      <c r="NU23" s="90"/>
      <c r="NV23" s="90"/>
      <c r="NW23" s="88"/>
      <c r="NX23" s="88"/>
      <c r="NY23" s="88"/>
      <c r="NZ23" s="90"/>
      <c r="OA23" s="90"/>
      <c r="OB23" s="90"/>
      <c r="OC23" s="90"/>
      <c r="OD23" s="738"/>
      <c r="OE23" s="90"/>
      <c r="OF23" s="90"/>
      <c r="OG23" s="90"/>
      <c r="OH23" s="88"/>
      <c r="OI23" s="88"/>
      <c r="OJ23" s="88"/>
      <c r="OK23" s="90"/>
      <c r="OL23" s="90"/>
      <c r="OM23" s="90"/>
      <c r="ON23" s="90"/>
      <c r="OO23" s="738"/>
      <c r="OP23" s="90"/>
      <c r="OQ23" s="90"/>
      <c r="OR23" s="90"/>
      <c r="OS23" s="88"/>
      <c r="OT23" s="88"/>
      <c r="OU23" s="88"/>
      <c r="OV23" s="90"/>
      <c r="OW23" s="90"/>
      <c r="OX23" s="90"/>
      <c r="OY23" s="90"/>
      <c r="OZ23" s="738"/>
      <c r="PA23" s="90"/>
      <c r="PB23" s="90"/>
      <c r="PC23" s="90"/>
      <c r="PD23" s="88"/>
      <c r="PE23" s="88"/>
      <c r="PF23" s="88"/>
      <c r="PG23" s="90"/>
      <c r="PH23" s="90"/>
      <c r="PI23" s="90"/>
      <c r="PJ23" s="90"/>
      <c r="PK23" s="738"/>
      <c r="PL23" s="90"/>
      <c r="PM23" s="90"/>
      <c r="PN23" s="90"/>
      <c r="PO23" s="88"/>
      <c r="PP23" s="88"/>
      <c r="PQ23" s="88"/>
      <c r="PR23" s="90"/>
      <c r="PS23" s="90"/>
      <c r="PT23" s="90"/>
      <c r="PU23" s="90"/>
      <c r="PV23" s="738"/>
      <c r="PW23" s="90"/>
      <c r="PX23" s="90"/>
      <c r="PY23" s="90"/>
      <c r="PZ23" s="88"/>
      <c r="QA23" s="88"/>
      <c r="QB23" s="88"/>
      <c r="QC23" s="90"/>
      <c r="QD23" s="90"/>
      <c r="QE23" s="90"/>
      <c r="QF23" s="90"/>
      <c r="QG23" s="738"/>
      <c r="QH23" s="90"/>
      <c r="QI23" s="90"/>
      <c r="QJ23" s="90"/>
      <c r="QK23" s="88"/>
      <c r="QL23" s="88"/>
      <c r="QM23" s="88"/>
      <c r="QN23" s="90"/>
      <c r="QO23" s="90"/>
      <c r="QP23" s="90"/>
      <c r="QQ23" s="90"/>
      <c r="QR23" s="738"/>
      <c r="QS23" s="90"/>
      <c r="QT23" s="90"/>
      <c r="QU23" s="90"/>
      <c r="QV23" s="88"/>
      <c r="QW23" s="88"/>
      <c r="QX23" s="88"/>
      <c r="QY23" s="90"/>
      <c r="QZ23" s="90"/>
      <c r="RA23" s="90"/>
      <c r="RB23" s="90"/>
      <c r="RC23" s="738"/>
      <c r="RD23" s="90"/>
      <c r="RE23" s="90"/>
      <c r="RF23" s="90"/>
      <c r="RG23" s="88"/>
      <c r="RH23" s="88"/>
      <c r="RI23" s="88"/>
      <c r="RJ23" s="90"/>
      <c r="RK23" s="90"/>
      <c r="RL23" s="90"/>
      <c r="RM23" s="90"/>
      <c r="RN23" s="738"/>
      <c r="RO23" s="90"/>
      <c r="RP23" s="90"/>
      <c r="RQ23" s="90"/>
      <c r="RR23" s="88"/>
      <c r="RS23" s="88"/>
      <c r="RT23" s="88"/>
      <c r="RU23" s="90"/>
      <c r="RV23" s="90"/>
      <c r="RW23" s="90"/>
      <c r="RX23" s="90"/>
      <c r="RY23" s="738"/>
      <c r="RZ23" s="90"/>
      <c r="SA23" s="90"/>
      <c r="SB23" s="90"/>
      <c r="SC23" s="88"/>
      <c r="SD23" s="88"/>
      <c r="SE23" s="88"/>
      <c r="SF23" s="1372"/>
      <c r="SG23" s="1372"/>
      <c r="SH23" s="1372"/>
      <c r="SI23" s="1372"/>
      <c r="SJ23" s="1378"/>
      <c r="SK23" s="1372"/>
      <c r="SL23" s="1372"/>
      <c r="SM23" s="1372"/>
      <c r="SN23" s="1374"/>
      <c r="SO23" s="1374"/>
      <c r="SP23" s="1374"/>
      <c r="SQ23" s="1372"/>
      <c r="SR23" s="1372"/>
      <c r="SS23" s="1372"/>
      <c r="ST23" s="1372"/>
      <c r="SU23" s="1378"/>
      <c r="SV23" s="1372"/>
      <c r="SW23" s="1372"/>
      <c r="SX23" s="1372"/>
      <c r="SY23" s="1374"/>
      <c r="SZ23" s="1374"/>
      <c r="TA23" s="1374"/>
      <c r="TB23" s="1372"/>
      <c r="TC23" s="1372"/>
      <c r="TD23" s="1372"/>
      <c r="TE23" s="1372"/>
      <c r="TF23" s="1378"/>
      <c r="TG23" s="1372"/>
      <c r="TH23" s="1372"/>
      <c r="TI23" s="1372"/>
      <c r="TJ23" s="1374"/>
      <c r="TK23" s="1374"/>
      <c r="TL23" s="1374"/>
      <c r="TM23" s="1372"/>
      <c r="TN23" s="1372"/>
      <c r="TO23" s="1372"/>
      <c r="TP23" s="1372"/>
      <c r="TQ23" s="1378"/>
      <c r="TR23" s="1372"/>
      <c r="TS23" s="1372"/>
      <c r="TT23" s="1372"/>
      <c r="TU23" s="1374"/>
      <c r="TV23" s="1374"/>
      <c r="TW23" s="1374"/>
      <c r="TX23" s="1372"/>
      <c r="TY23" s="1372"/>
      <c r="TZ23" s="1372"/>
      <c r="UA23" s="1372"/>
      <c r="UB23" s="1378"/>
      <c r="UC23" s="1372"/>
      <c r="UD23" s="1372"/>
      <c r="UE23" s="1372"/>
      <c r="UF23" s="1374"/>
      <c r="UG23" s="1374"/>
      <c r="UH23" s="1374"/>
      <c r="UI23" s="1372"/>
      <c r="UJ23" s="1372"/>
      <c r="UK23" s="1372"/>
      <c r="UL23" s="1372"/>
      <c r="UM23" s="1378"/>
      <c r="UN23" s="1372"/>
      <c r="UO23" s="1372"/>
      <c r="UP23" s="1372"/>
      <c r="UQ23" s="1374"/>
      <c r="UR23" s="1374"/>
      <c r="US23" s="1374"/>
    </row>
    <row r="24" spans="2:565" s="218" customFormat="1" ht="30" customHeight="1" x14ac:dyDescent="0.25">
      <c r="B24" s="1155">
        <v>15</v>
      </c>
      <c r="C24" s="811"/>
      <c r="D24" s="938" t="str">
        <f>IFERROR(VLOOKUP($C24,'Info Exam and Projection List'!$M$4:$P$34,2),"No entry")</f>
        <v>No entry</v>
      </c>
      <c r="E24" s="943"/>
      <c r="F24" s="937"/>
      <c r="G24" s="483"/>
      <c r="H24" s="1246"/>
      <c r="I24" s="949"/>
      <c r="J24" s="951"/>
      <c r="K24" s="952"/>
      <c r="L24" s="787"/>
      <c r="M24" s="787"/>
      <c r="N24" s="797"/>
      <c r="O24" s="787"/>
      <c r="P24" s="787"/>
      <c r="Q24" s="463"/>
      <c r="R24" s="463"/>
      <c r="S24" s="732"/>
      <c r="T24" s="949"/>
      <c r="U24" s="951"/>
      <c r="V24" s="952"/>
      <c r="W24" s="787"/>
      <c r="X24" s="787"/>
      <c r="Y24" s="968"/>
      <c r="Z24" s="787"/>
      <c r="AA24" s="787"/>
      <c r="AB24" s="970"/>
      <c r="AC24" s="970"/>
      <c r="AD24" s="971"/>
      <c r="AE24" s="948"/>
      <c r="AF24" s="951"/>
      <c r="AG24" s="952"/>
      <c r="AH24" s="787"/>
      <c r="AI24" s="787"/>
      <c r="AJ24" s="968"/>
      <c r="AK24" s="787"/>
      <c r="AL24" s="787"/>
      <c r="AM24" s="970"/>
      <c r="AN24" s="970"/>
      <c r="AO24" s="971"/>
      <c r="AP24" s="949"/>
      <c r="AQ24" s="951"/>
      <c r="AR24" s="952"/>
      <c r="AS24" s="787"/>
      <c r="AT24" s="787"/>
      <c r="AU24" s="968"/>
      <c r="AV24" s="787"/>
      <c r="AW24" s="787"/>
      <c r="AX24" s="970"/>
      <c r="AY24" s="970"/>
      <c r="AZ24" s="971"/>
      <c r="BA24" s="949"/>
      <c r="BB24" s="951"/>
      <c r="BC24" s="952"/>
      <c r="BD24" s="787"/>
      <c r="BE24" s="787"/>
      <c r="BF24" s="968"/>
      <c r="BG24" s="787"/>
      <c r="BH24" s="787"/>
      <c r="BI24" s="970"/>
      <c r="BJ24" s="970"/>
      <c r="BK24" s="971"/>
      <c r="BL24" s="948"/>
      <c r="BM24" s="951"/>
      <c r="BN24" s="952"/>
      <c r="BO24" s="787"/>
      <c r="BP24" s="787"/>
      <c r="BQ24" s="968"/>
      <c r="BR24" s="787"/>
      <c r="BS24" s="787"/>
      <c r="BT24" s="970"/>
      <c r="BU24" s="970"/>
      <c r="BV24" s="971"/>
      <c r="BW24" s="948"/>
      <c r="BX24" s="951"/>
      <c r="BY24" s="952"/>
      <c r="BZ24" s="787"/>
      <c r="CA24" s="787"/>
      <c r="CB24" s="968"/>
      <c r="CC24" s="787"/>
      <c r="CD24" s="787"/>
      <c r="CE24" s="970"/>
      <c r="CF24" s="970"/>
      <c r="CG24" s="971"/>
      <c r="CH24" s="948"/>
      <c r="CI24" s="951"/>
      <c r="CJ24" s="952"/>
      <c r="CK24" s="787"/>
      <c r="CL24" s="787"/>
      <c r="CM24" s="968"/>
      <c r="CN24" s="787"/>
      <c r="CO24" s="787"/>
      <c r="CP24" s="970"/>
      <c r="CQ24" s="970"/>
      <c r="CR24" s="971"/>
      <c r="CS24" s="948"/>
      <c r="CT24" s="951"/>
      <c r="CU24" s="952"/>
      <c r="CV24" s="787"/>
      <c r="CW24" s="787"/>
      <c r="CX24" s="968"/>
      <c r="CY24" s="787"/>
      <c r="CZ24" s="787"/>
      <c r="DA24" s="970"/>
      <c r="DB24" s="970"/>
      <c r="DC24" s="971"/>
      <c r="DD24" s="948"/>
      <c r="DE24" s="951"/>
      <c r="DF24" s="952"/>
      <c r="DG24" s="787"/>
      <c r="DH24" s="787"/>
      <c r="DI24" s="968"/>
      <c r="DJ24" s="787"/>
      <c r="DK24" s="787"/>
      <c r="DL24" s="970"/>
      <c r="DM24" s="970"/>
      <c r="DN24" s="971"/>
      <c r="DO24" s="948"/>
      <c r="DP24" s="951"/>
      <c r="DQ24" s="952"/>
      <c r="DR24" s="787"/>
      <c r="DS24" s="787"/>
      <c r="DT24" s="968"/>
      <c r="DU24" s="787"/>
      <c r="DV24" s="787"/>
      <c r="DW24" s="970"/>
      <c r="DX24" s="970"/>
      <c r="DY24" s="971"/>
      <c r="DZ24" s="948"/>
      <c r="EA24" s="951"/>
      <c r="EB24" s="952"/>
      <c r="EC24" s="787"/>
      <c r="ED24" s="787"/>
      <c r="EE24" s="968"/>
      <c r="EF24" s="787"/>
      <c r="EG24" s="787"/>
      <c r="EH24" s="970"/>
      <c r="EI24" s="970"/>
      <c r="EJ24" s="971"/>
      <c r="EK24" s="948"/>
      <c r="EL24" s="951"/>
      <c r="EM24" s="952"/>
      <c r="EN24" s="787"/>
      <c r="EO24" s="787"/>
      <c r="EP24" s="968"/>
      <c r="EQ24" s="787"/>
      <c r="ER24" s="787"/>
      <c r="ES24" s="970"/>
      <c r="ET24" s="970"/>
      <c r="EU24" s="971"/>
      <c r="EV24" s="948"/>
      <c r="EW24" s="951"/>
      <c r="EX24" s="952"/>
      <c r="EY24" s="787"/>
      <c r="EZ24" s="787"/>
      <c r="FA24" s="968"/>
      <c r="FB24" s="787"/>
      <c r="FC24" s="787"/>
      <c r="FD24" s="970"/>
      <c r="FE24" s="970"/>
      <c r="FF24" s="971"/>
      <c r="FG24" s="948"/>
      <c r="FH24" s="951"/>
      <c r="FI24" s="952"/>
      <c r="FJ24" s="787"/>
      <c r="FK24" s="787"/>
      <c r="FL24" s="968"/>
      <c r="FM24" s="787"/>
      <c r="FN24" s="787"/>
      <c r="FO24" s="970"/>
      <c r="FP24" s="970"/>
      <c r="FQ24" s="971"/>
      <c r="FR24" s="948"/>
      <c r="FS24" s="951"/>
      <c r="FT24" s="952"/>
      <c r="FU24" s="787"/>
      <c r="FV24" s="787"/>
      <c r="FW24" s="968"/>
      <c r="FX24" s="787"/>
      <c r="FY24" s="787"/>
      <c r="FZ24" s="970"/>
      <c r="GA24" s="970"/>
      <c r="GB24" s="971"/>
      <c r="GC24" s="948"/>
      <c r="GD24" s="951"/>
      <c r="GE24" s="952"/>
      <c r="GF24" s="787"/>
      <c r="GG24" s="787"/>
      <c r="GH24" s="968"/>
      <c r="GI24" s="787"/>
      <c r="GJ24" s="787"/>
      <c r="GK24" s="970"/>
      <c r="GL24" s="970"/>
      <c r="GM24" s="971"/>
      <c r="GN24" s="948"/>
      <c r="GO24" s="951"/>
      <c r="GP24" s="952"/>
      <c r="GQ24" s="787"/>
      <c r="GR24" s="787"/>
      <c r="GS24" s="968"/>
      <c r="GT24" s="787"/>
      <c r="GU24" s="787"/>
      <c r="GV24" s="970"/>
      <c r="GW24" s="970"/>
      <c r="GX24" s="971"/>
      <c r="GY24" s="948"/>
      <c r="GZ24" s="951"/>
      <c r="HA24" s="952"/>
      <c r="HB24" s="787"/>
      <c r="HC24" s="787"/>
      <c r="HD24" s="968"/>
      <c r="HE24" s="787"/>
      <c r="HF24" s="787"/>
      <c r="HG24" s="970"/>
      <c r="HH24" s="970"/>
      <c r="HI24" s="971"/>
      <c r="HJ24" s="948"/>
      <c r="HK24" s="951"/>
      <c r="HL24" s="952"/>
      <c r="HM24" s="787"/>
      <c r="HN24" s="787"/>
      <c r="HO24" s="968"/>
      <c r="HP24" s="787"/>
      <c r="HQ24" s="787"/>
      <c r="HR24" s="970"/>
      <c r="HS24" s="970"/>
      <c r="HT24" s="971"/>
      <c r="HU24" s="721"/>
      <c r="HV24" s="721"/>
      <c r="HW24" s="721"/>
      <c r="HX24" s="721"/>
      <c r="HY24" s="499" t="str">
        <f>IFERROR(VLOOKUP($C24,'Info Exam and Projection List'!$M$4:$R$34,5),"No entry")</f>
        <v>No entry</v>
      </c>
      <c r="HZ24" s="703"/>
      <c r="IA24" s="987"/>
      <c r="IB24" s="499" t="str">
        <f>IFERROR(VLOOKUP($C24,'Info Exam and Projection List'!$M$4:$R$34,6),"No entry")</f>
        <v>No entry</v>
      </c>
      <c r="IC24" s="1224"/>
      <c r="ID24" s="690"/>
      <c r="IE24" s="690"/>
      <c r="IF24" s="989"/>
      <c r="IG24" s="690"/>
      <c r="IO24" s="733"/>
      <c r="IP24" s="733"/>
      <c r="IQ24" s="739"/>
      <c r="IR24" s="333" t="s">
        <v>259</v>
      </c>
      <c r="IS24" s="333"/>
      <c r="IT24" s="218" t="s">
        <v>353</v>
      </c>
      <c r="IU24" s="333"/>
      <c r="IV24" s="333"/>
      <c r="IW24" s="736"/>
      <c r="IX24" s="733"/>
      <c r="JB24" s="347"/>
      <c r="JC24" s="88"/>
      <c r="JD24" s="88"/>
      <c r="JE24" s="88"/>
      <c r="JF24" s="283"/>
      <c r="JG24" s="156"/>
      <c r="JH24" s="255"/>
      <c r="JI24" s="737"/>
      <c r="JJ24" s="156"/>
      <c r="JK24" s="737"/>
      <c r="JL24" s="90"/>
      <c r="JM24" s="90"/>
      <c r="JN24" s="90"/>
      <c r="JO24" s="90"/>
      <c r="JP24" s="90"/>
      <c r="JQ24" s="90"/>
      <c r="JR24" s="738"/>
      <c r="JS24" s="90"/>
      <c r="JT24" s="90"/>
      <c r="JU24" s="90"/>
      <c r="JV24" s="88"/>
      <c r="JW24" s="88"/>
      <c r="JX24" s="88"/>
      <c r="JY24" s="90"/>
      <c r="JZ24" s="90"/>
      <c r="KA24" s="90"/>
      <c r="KB24" s="90"/>
      <c r="KC24" s="738"/>
      <c r="KD24" s="90"/>
      <c r="KE24" s="90"/>
      <c r="KF24" s="90"/>
      <c r="KG24" s="88"/>
      <c r="KH24" s="88"/>
      <c r="KI24" s="88"/>
      <c r="KJ24" s="90"/>
      <c r="KK24" s="90"/>
      <c r="KL24" s="90"/>
      <c r="KM24" s="90"/>
      <c r="KN24" s="738"/>
      <c r="KO24" s="90"/>
      <c r="KP24" s="90"/>
      <c r="KQ24" s="90"/>
      <c r="KR24" s="88"/>
      <c r="KS24" s="88"/>
      <c r="KT24" s="88"/>
      <c r="KU24" s="90"/>
      <c r="KV24" s="90"/>
      <c r="KW24" s="90"/>
      <c r="KX24" s="90"/>
      <c r="KY24" s="738"/>
      <c r="KZ24" s="90"/>
      <c r="LA24" s="90"/>
      <c r="LB24" s="90"/>
      <c r="LC24" s="88"/>
      <c r="LD24" s="88"/>
      <c r="LE24" s="88"/>
      <c r="LF24" s="90"/>
      <c r="LG24" s="90"/>
      <c r="LH24" s="90"/>
      <c r="LI24" s="90"/>
      <c r="LJ24" s="738"/>
      <c r="LK24" s="90"/>
      <c r="LL24" s="90"/>
      <c r="LM24" s="90"/>
      <c r="LN24" s="88"/>
      <c r="LO24" s="88"/>
      <c r="LP24" s="88"/>
      <c r="LQ24" s="90"/>
      <c r="LR24" s="90"/>
      <c r="LS24" s="90"/>
      <c r="LT24" s="90"/>
      <c r="LU24" s="738"/>
      <c r="LV24" s="90"/>
      <c r="LW24" s="90"/>
      <c r="LX24" s="90"/>
      <c r="LY24" s="88"/>
      <c r="LZ24" s="88"/>
      <c r="MA24" s="88"/>
      <c r="MB24" s="88"/>
      <c r="MC24" s="88"/>
      <c r="MD24" s="88"/>
      <c r="ME24" s="88"/>
      <c r="MF24" s="88"/>
      <c r="MG24" s="88"/>
      <c r="MH24" s="90"/>
      <c r="MI24" s="90"/>
      <c r="MJ24" s="90"/>
      <c r="MK24" s="90"/>
      <c r="ML24" s="738"/>
      <c r="MM24" s="90"/>
      <c r="MN24" s="90"/>
      <c r="MO24" s="90"/>
      <c r="MP24" s="88"/>
      <c r="MQ24" s="88"/>
      <c r="MR24" s="88"/>
      <c r="MS24" s="90"/>
      <c r="MT24" s="90"/>
      <c r="MU24" s="90"/>
      <c r="MV24" s="90"/>
      <c r="MW24" s="738"/>
      <c r="MX24" s="90"/>
      <c r="MY24" s="90"/>
      <c r="MZ24" s="90"/>
      <c r="NA24" s="88"/>
      <c r="NB24" s="88"/>
      <c r="NC24" s="88"/>
      <c r="ND24" s="90"/>
      <c r="NE24" s="90"/>
      <c r="NF24" s="90"/>
      <c r="NG24" s="90"/>
      <c r="NH24" s="738"/>
      <c r="NI24" s="90"/>
      <c r="NJ24" s="90"/>
      <c r="NK24" s="90"/>
      <c r="NL24" s="88"/>
      <c r="NM24" s="88"/>
      <c r="NN24" s="88"/>
      <c r="NO24" s="90"/>
      <c r="NP24" s="90"/>
      <c r="NQ24" s="90"/>
      <c r="NR24" s="90"/>
      <c r="NS24" s="738"/>
      <c r="NT24" s="90"/>
      <c r="NU24" s="90"/>
      <c r="NV24" s="90"/>
      <c r="NW24" s="88"/>
      <c r="NX24" s="88"/>
      <c r="NY24" s="88"/>
      <c r="NZ24" s="90"/>
      <c r="OA24" s="90"/>
      <c r="OB24" s="90"/>
      <c r="OC24" s="90"/>
      <c r="OD24" s="738"/>
      <c r="OE24" s="90"/>
      <c r="OF24" s="90"/>
      <c r="OG24" s="90"/>
      <c r="OH24" s="88"/>
      <c r="OI24" s="88"/>
      <c r="OJ24" s="88"/>
      <c r="OK24" s="90"/>
      <c r="OL24" s="90"/>
      <c r="OM24" s="90"/>
      <c r="ON24" s="90"/>
      <c r="OO24" s="738"/>
      <c r="OP24" s="90"/>
      <c r="OQ24" s="90"/>
      <c r="OR24" s="90"/>
      <c r="OS24" s="88"/>
      <c r="OT24" s="88"/>
      <c r="OU24" s="88"/>
      <c r="OV24" s="90"/>
      <c r="OW24" s="90"/>
      <c r="OX24" s="90"/>
      <c r="OY24" s="90"/>
      <c r="OZ24" s="738"/>
      <c r="PA24" s="90"/>
      <c r="PB24" s="90"/>
      <c r="PC24" s="90"/>
      <c r="PD24" s="88"/>
      <c r="PE24" s="88"/>
      <c r="PF24" s="88"/>
      <c r="PG24" s="90"/>
      <c r="PH24" s="90"/>
      <c r="PI24" s="90"/>
      <c r="PJ24" s="90"/>
      <c r="PK24" s="738"/>
      <c r="PL24" s="90"/>
      <c r="PM24" s="90"/>
      <c r="PN24" s="90"/>
      <c r="PO24" s="88"/>
      <c r="PP24" s="88"/>
      <c r="PQ24" s="88"/>
      <c r="PR24" s="90"/>
      <c r="PS24" s="90"/>
      <c r="PT24" s="90"/>
      <c r="PU24" s="90"/>
      <c r="PV24" s="738"/>
      <c r="PW24" s="90"/>
      <c r="PX24" s="90"/>
      <c r="PY24" s="90"/>
      <c r="PZ24" s="88"/>
      <c r="QA24" s="88"/>
      <c r="QB24" s="88"/>
      <c r="QC24" s="90"/>
      <c r="QD24" s="90"/>
      <c r="QE24" s="90"/>
      <c r="QF24" s="90"/>
      <c r="QG24" s="738"/>
      <c r="QH24" s="90"/>
      <c r="QI24" s="90"/>
      <c r="QJ24" s="90"/>
      <c r="QK24" s="88"/>
      <c r="QL24" s="88"/>
      <c r="QM24" s="88"/>
      <c r="QN24" s="90"/>
      <c r="QO24" s="90"/>
      <c r="QP24" s="90"/>
      <c r="QQ24" s="90"/>
      <c r="QR24" s="738"/>
      <c r="QS24" s="90"/>
      <c r="QT24" s="90"/>
      <c r="QU24" s="90"/>
      <c r="QV24" s="88"/>
      <c r="QW24" s="88"/>
      <c r="QX24" s="88"/>
      <c r="QY24" s="90"/>
      <c r="QZ24" s="90"/>
      <c r="RA24" s="90"/>
      <c r="RB24" s="90"/>
      <c r="RC24" s="738"/>
      <c r="RD24" s="90"/>
      <c r="RE24" s="90"/>
      <c r="RF24" s="90"/>
      <c r="RG24" s="88"/>
      <c r="RH24" s="88"/>
      <c r="RI24" s="88"/>
      <c r="RJ24" s="90"/>
      <c r="RK24" s="90"/>
      <c r="RL24" s="90"/>
      <c r="RM24" s="90"/>
      <c r="RN24" s="738"/>
      <c r="RO24" s="90"/>
      <c r="RP24" s="90"/>
      <c r="RQ24" s="90"/>
      <c r="RR24" s="88"/>
      <c r="RS24" s="88"/>
      <c r="RT24" s="88"/>
      <c r="RU24" s="90"/>
      <c r="RV24" s="90"/>
      <c r="RW24" s="90"/>
      <c r="RX24" s="90"/>
      <c r="RY24" s="738"/>
      <c r="RZ24" s="90"/>
      <c r="SA24" s="90"/>
      <c r="SB24" s="90"/>
      <c r="SC24" s="88"/>
      <c r="SD24" s="88"/>
      <c r="SE24" s="88"/>
      <c r="SF24" s="1372"/>
      <c r="SG24" s="1372"/>
      <c r="SH24" s="1372"/>
      <c r="SI24" s="1372"/>
      <c r="SJ24" s="1378"/>
      <c r="SK24" s="1372"/>
      <c r="SL24" s="1372"/>
      <c r="SM24" s="1372"/>
      <c r="SN24" s="1374"/>
      <c r="SO24" s="1374"/>
      <c r="SP24" s="1374"/>
      <c r="SQ24" s="1372"/>
      <c r="SR24" s="1372"/>
      <c r="SS24" s="1372"/>
      <c r="ST24" s="1372"/>
      <c r="SU24" s="1378"/>
      <c r="SV24" s="1372"/>
      <c r="SW24" s="1372"/>
      <c r="SX24" s="1372"/>
      <c r="SY24" s="1374"/>
      <c r="SZ24" s="1374"/>
      <c r="TA24" s="1374"/>
      <c r="TB24" s="1372"/>
      <c r="TC24" s="1372"/>
      <c r="TD24" s="1372"/>
      <c r="TE24" s="1372"/>
      <c r="TF24" s="1378"/>
      <c r="TG24" s="1372"/>
      <c r="TH24" s="1372"/>
      <c r="TI24" s="1372"/>
      <c r="TJ24" s="1374"/>
      <c r="TK24" s="1374"/>
      <c r="TL24" s="1374"/>
      <c r="TM24" s="1372"/>
      <c r="TN24" s="1372"/>
      <c r="TO24" s="1372"/>
      <c r="TP24" s="1372"/>
      <c r="TQ24" s="1378"/>
      <c r="TR24" s="1372"/>
      <c r="TS24" s="1372"/>
      <c r="TT24" s="1372"/>
      <c r="TU24" s="1374"/>
      <c r="TV24" s="1374"/>
      <c r="TW24" s="1374"/>
      <c r="TX24" s="1372"/>
      <c r="TY24" s="1372"/>
      <c r="TZ24" s="1372"/>
      <c r="UA24" s="1372"/>
      <c r="UB24" s="1378"/>
      <c r="UC24" s="1372"/>
      <c r="UD24" s="1372"/>
      <c r="UE24" s="1372"/>
      <c r="UF24" s="1374"/>
      <c r="UG24" s="1374"/>
      <c r="UH24" s="1374"/>
      <c r="UI24" s="1372"/>
      <c r="UJ24" s="1372"/>
      <c r="UK24" s="1372"/>
      <c r="UL24" s="1372"/>
      <c r="UM24" s="1378"/>
      <c r="UN24" s="1372"/>
      <c r="UO24" s="1372"/>
      <c r="UP24" s="1372"/>
      <c r="UQ24" s="1374"/>
      <c r="UR24" s="1374"/>
      <c r="US24" s="1374"/>
    </row>
    <row r="25" spans="2:565" s="218" customFormat="1" ht="30" customHeight="1" x14ac:dyDescent="0.25">
      <c r="B25" s="1155">
        <v>16</v>
      </c>
      <c r="C25" s="811"/>
      <c r="D25" s="938" t="str">
        <f>IFERROR(VLOOKUP($C25,'Info Exam and Projection List'!$M$4:$P$34,2),"No entry")</f>
        <v>No entry</v>
      </c>
      <c r="E25" s="943"/>
      <c r="F25" s="937"/>
      <c r="G25" s="483"/>
      <c r="H25" s="1246"/>
      <c r="I25" s="949"/>
      <c r="J25" s="951"/>
      <c r="K25" s="952"/>
      <c r="L25" s="787"/>
      <c r="M25" s="787"/>
      <c r="N25" s="797"/>
      <c r="O25" s="787"/>
      <c r="P25" s="787"/>
      <c r="Q25" s="463"/>
      <c r="R25" s="463"/>
      <c r="S25" s="732"/>
      <c r="T25" s="949"/>
      <c r="U25" s="951"/>
      <c r="V25" s="952"/>
      <c r="W25" s="787"/>
      <c r="X25" s="787"/>
      <c r="Y25" s="968"/>
      <c r="Z25" s="787"/>
      <c r="AA25" s="787"/>
      <c r="AB25" s="970"/>
      <c r="AC25" s="970"/>
      <c r="AD25" s="971"/>
      <c r="AE25" s="948"/>
      <c r="AF25" s="951"/>
      <c r="AG25" s="952"/>
      <c r="AH25" s="787"/>
      <c r="AI25" s="787"/>
      <c r="AJ25" s="968"/>
      <c r="AK25" s="787"/>
      <c r="AL25" s="787"/>
      <c r="AM25" s="970"/>
      <c r="AN25" s="970"/>
      <c r="AO25" s="971"/>
      <c r="AP25" s="949"/>
      <c r="AQ25" s="951"/>
      <c r="AR25" s="952"/>
      <c r="AS25" s="787"/>
      <c r="AT25" s="787"/>
      <c r="AU25" s="968"/>
      <c r="AV25" s="787"/>
      <c r="AW25" s="787"/>
      <c r="AX25" s="970"/>
      <c r="AY25" s="970"/>
      <c r="AZ25" s="971"/>
      <c r="BA25" s="949"/>
      <c r="BB25" s="951"/>
      <c r="BC25" s="952"/>
      <c r="BD25" s="787"/>
      <c r="BE25" s="787"/>
      <c r="BF25" s="968"/>
      <c r="BG25" s="787"/>
      <c r="BH25" s="787"/>
      <c r="BI25" s="970"/>
      <c r="BJ25" s="970"/>
      <c r="BK25" s="971"/>
      <c r="BL25" s="948"/>
      <c r="BM25" s="951"/>
      <c r="BN25" s="952"/>
      <c r="BO25" s="787"/>
      <c r="BP25" s="787"/>
      <c r="BQ25" s="968"/>
      <c r="BR25" s="787"/>
      <c r="BS25" s="787"/>
      <c r="BT25" s="970"/>
      <c r="BU25" s="970"/>
      <c r="BV25" s="971"/>
      <c r="BW25" s="948"/>
      <c r="BX25" s="951"/>
      <c r="BY25" s="952"/>
      <c r="BZ25" s="787"/>
      <c r="CA25" s="787"/>
      <c r="CB25" s="968"/>
      <c r="CC25" s="787"/>
      <c r="CD25" s="787"/>
      <c r="CE25" s="970"/>
      <c r="CF25" s="970"/>
      <c r="CG25" s="971"/>
      <c r="CH25" s="948"/>
      <c r="CI25" s="951"/>
      <c r="CJ25" s="952"/>
      <c r="CK25" s="787"/>
      <c r="CL25" s="787"/>
      <c r="CM25" s="968"/>
      <c r="CN25" s="787"/>
      <c r="CO25" s="787"/>
      <c r="CP25" s="970"/>
      <c r="CQ25" s="970"/>
      <c r="CR25" s="971"/>
      <c r="CS25" s="948"/>
      <c r="CT25" s="951"/>
      <c r="CU25" s="952"/>
      <c r="CV25" s="787"/>
      <c r="CW25" s="787"/>
      <c r="CX25" s="968"/>
      <c r="CY25" s="787"/>
      <c r="CZ25" s="787"/>
      <c r="DA25" s="970"/>
      <c r="DB25" s="970"/>
      <c r="DC25" s="971"/>
      <c r="DD25" s="948"/>
      <c r="DE25" s="951"/>
      <c r="DF25" s="952"/>
      <c r="DG25" s="787"/>
      <c r="DH25" s="787"/>
      <c r="DI25" s="968"/>
      <c r="DJ25" s="787"/>
      <c r="DK25" s="787"/>
      <c r="DL25" s="970"/>
      <c r="DM25" s="970"/>
      <c r="DN25" s="971"/>
      <c r="DO25" s="948"/>
      <c r="DP25" s="951"/>
      <c r="DQ25" s="952"/>
      <c r="DR25" s="787"/>
      <c r="DS25" s="787"/>
      <c r="DT25" s="968"/>
      <c r="DU25" s="787"/>
      <c r="DV25" s="787"/>
      <c r="DW25" s="970"/>
      <c r="DX25" s="970"/>
      <c r="DY25" s="971"/>
      <c r="DZ25" s="948"/>
      <c r="EA25" s="951"/>
      <c r="EB25" s="952"/>
      <c r="EC25" s="787"/>
      <c r="ED25" s="787"/>
      <c r="EE25" s="968"/>
      <c r="EF25" s="787"/>
      <c r="EG25" s="787"/>
      <c r="EH25" s="970"/>
      <c r="EI25" s="970"/>
      <c r="EJ25" s="971"/>
      <c r="EK25" s="948"/>
      <c r="EL25" s="951"/>
      <c r="EM25" s="952"/>
      <c r="EN25" s="787"/>
      <c r="EO25" s="787"/>
      <c r="EP25" s="968"/>
      <c r="EQ25" s="787"/>
      <c r="ER25" s="787"/>
      <c r="ES25" s="970"/>
      <c r="ET25" s="970"/>
      <c r="EU25" s="971"/>
      <c r="EV25" s="948"/>
      <c r="EW25" s="951"/>
      <c r="EX25" s="952"/>
      <c r="EY25" s="787"/>
      <c r="EZ25" s="787"/>
      <c r="FA25" s="968"/>
      <c r="FB25" s="787"/>
      <c r="FC25" s="787"/>
      <c r="FD25" s="970"/>
      <c r="FE25" s="970"/>
      <c r="FF25" s="971"/>
      <c r="FG25" s="948"/>
      <c r="FH25" s="951"/>
      <c r="FI25" s="952"/>
      <c r="FJ25" s="787"/>
      <c r="FK25" s="787"/>
      <c r="FL25" s="968"/>
      <c r="FM25" s="787"/>
      <c r="FN25" s="787"/>
      <c r="FO25" s="970"/>
      <c r="FP25" s="970"/>
      <c r="FQ25" s="971"/>
      <c r="FR25" s="948"/>
      <c r="FS25" s="951"/>
      <c r="FT25" s="952"/>
      <c r="FU25" s="787"/>
      <c r="FV25" s="787"/>
      <c r="FW25" s="968"/>
      <c r="FX25" s="787"/>
      <c r="FY25" s="787"/>
      <c r="FZ25" s="970"/>
      <c r="GA25" s="970"/>
      <c r="GB25" s="971"/>
      <c r="GC25" s="948"/>
      <c r="GD25" s="951"/>
      <c r="GE25" s="952"/>
      <c r="GF25" s="787"/>
      <c r="GG25" s="787"/>
      <c r="GH25" s="968"/>
      <c r="GI25" s="787"/>
      <c r="GJ25" s="787"/>
      <c r="GK25" s="970"/>
      <c r="GL25" s="970"/>
      <c r="GM25" s="971"/>
      <c r="GN25" s="948"/>
      <c r="GO25" s="951"/>
      <c r="GP25" s="952"/>
      <c r="GQ25" s="787"/>
      <c r="GR25" s="787"/>
      <c r="GS25" s="968"/>
      <c r="GT25" s="787"/>
      <c r="GU25" s="787"/>
      <c r="GV25" s="970"/>
      <c r="GW25" s="970"/>
      <c r="GX25" s="971"/>
      <c r="GY25" s="948"/>
      <c r="GZ25" s="951"/>
      <c r="HA25" s="952"/>
      <c r="HB25" s="787"/>
      <c r="HC25" s="787"/>
      <c r="HD25" s="968"/>
      <c r="HE25" s="787"/>
      <c r="HF25" s="787"/>
      <c r="HG25" s="970"/>
      <c r="HH25" s="970"/>
      <c r="HI25" s="971"/>
      <c r="HJ25" s="948"/>
      <c r="HK25" s="951"/>
      <c r="HL25" s="952"/>
      <c r="HM25" s="787"/>
      <c r="HN25" s="787"/>
      <c r="HO25" s="968"/>
      <c r="HP25" s="787"/>
      <c r="HQ25" s="787"/>
      <c r="HR25" s="970"/>
      <c r="HS25" s="970"/>
      <c r="HT25" s="971"/>
      <c r="HU25" s="721"/>
      <c r="HV25" s="721"/>
      <c r="HW25" s="721"/>
      <c r="HX25" s="721"/>
      <c r="HY25" s="499" t="str">
        <f>IFERROR(VLOOKUP($C25,'Info Exam and Projection List'!$M$4:$R$34,5),"No entry")</f>
        <v>No entry</v>
      </c>
      <c r="HZ25" s="703"/>
      <c r="IA25" s="987"/>
      <c r="IB25" s="499" t="str">
        <f>IFERROR(VLOOKUP($C25,'Info Exam and Projection List'!$M$4:$R$34,6),"No entry")</f>
        <v>No entry</v>
      </c>
      <c r="IC25" s="1224"/>
      <c r="ID25" s="690"/>
      <c r="IE25" s="690"/>
      <c r="IF25" s="989"/>
      <c r="IG25" s="690"/>
      <c r="IO25" s="733"/>
      <c r="IP25" s="733"/>
      <c r="IQ25" s="739"/>
      <c r="IR25" s="333" t="s">
        <v>260</v>
      </c>
      <c r="IS25" s="333"/>
      <c r="IU25" s="333"/>
      <c r="IW25" s="736"/>
      <c r="IX25" s="733"/>
      <c r="JB25" s="347"/>
      <c r="JC25" s="88"/>
      <c r="JD25" s="88"/>
      <c r="JE25" s="88"/>
      <c r="JF25" s="283"/>
      <c r="JG25" s="156"/>
      <c r="JH25" s="255"/>
      <c r="JI25" s="737"/>
      <c r="JJ25" s="156"/>
      <c r="JK25" s="737"/>
      <c r="JL25" s="90"/>
      <c r="JM25" s="90"/>
      <c r="JN25" s="90"/>
      <c r="JO25" s="90"/>
      <c r="JP25" s="90"/>
      <c r="JQ25" s="90"/>
      <c r="JR25" s="738"/>
      <c r="JS25" s="90"/>
      <c r="JT25" s="90"/>
      <c r="JU25" s="90"/>
      <c r="JV25" s="88"/>
      <c r="JW25" s="88"/>
      <c r="JX25" s="88"/>
      <c r="JY25" s="90"/>
      <c r="JZ25" s="90"/>
      <c r="KA25" s="90"/>
      <c r="KB25" s="90"/>
      <c r="KC25" s="738"/>
      <c r="KD25" s="90"/>
      <c r="KE25" s="90"/>
      <c r="KF25" s="90"/>
      <c r="KG25" s="88"/>
      <c r="KH25" s="88"/>
      <c r="KI25" s="88"/>
      <c r="KJ25" s="90"/>
      <c r="KK25" s="90"/>
      <c r="KL25" s="90"/>
      <c r="KM25" s="90"/>
      <c r="KN25" s="738"/>
      <c r="KO25" s="90"/>
      <c r="KP25" s="90"/>
      <c r="KQ25" s="90"/>
      <c r="KR25" s="88"/>
      <c r="KS25" s="88"/>
      <c r="KT25" s="88"/>
      <c r="KU25" s="90"/>
      <c r="KV25" s="90"/>
      <c r="KW25" s="90"/>
      <c r="KX25" s="90"/>
      <c r="KY25" s="738"/>
      <c r="KZ25" s="90"/>
      <c r="LA25" s="90"/>
      <c r="LB25" s="90"/>
      <c r="LC25" s="88"/>
      <c r="LD25" s="88"/>
      <c r="LE25" s="88"/>
      <c r="LF25" s="90"/>
      <c r="LG25" s="90"/>
      <c r="LH25" s="90"/>
      <c r="LI25" s="90"/>
      <c r="LJ25" s="738"/>
      <c r="LK25" s="90"/>
      <c r="LL25" s="90"/>
      <c r="LM25" s="90"/>
      <c r="LN25" s="88"/>
      <c r="LO25" s="88"/>
      <c r="LP25" s="88"/>
      <c r="LQ25" s="90"/>
      <c r="LR25" s="90"/>
      <c r="LS25" s="90"/>
      <c r="LT25" s="90"/>
      <c r="LU25" s="738"/>
      <c r="LV25" s="90"/>
      <c r="LW25" s="90"/>
      <c r="LX25" s="90"/>
      <c r="LY25" s="88"/>
      <c r="LZ25" s="88"/>
      <c r="MA25" s="88"/>
      <c r="MB25" s="88"/>
      <c r="MC25" s="88"/>
      <c r="MD25" s="88"/>
      <c r="ME25" s="88"/>
      <c r="MF25" s="88"/>
      <c r="MG25" s="88"/>
      <c r="MH25" s="90"/>
      <c r="MI25" s="90"/>
      <c r="MJ25" s="90"/>
      <c r="MK25" s="90"/>
      <c r="ML25" s="738"/>
      <c r="MM25" s="90"/>
      <c r="MN25" s="90"/>
      <c r="MO25" s="90"/>
      <c r="MP25" s="88"/>
      <c r="MQ25" s="88"/>
      <c r="MR25" s="88"/>
      <c r="MS25" s="90"/>
      <c r="MT25" s="90"/>
      <c r="MU25" s="90"/>
      <c r="MV25" s="90"/>
      <c r="MW25" s="738"/>
      <c r="MX25" s="90"/>
      <c r="MY25" s="90"/>
      <c r="MZ25" s="90"/>
      <c r="NA25" s="88"/>
      <c r="NB25" s="88"/>
      <c r="NC25" s="88"/>
      <c r="ND25" s="90"/>
      <c r="NE25" s="90"/>
      <c r="NF25" s="90"/>
      <c r="NG25" s="90"/>
      <c r="NH25" s="738"/>
      <c r="NI25" s="90"/>
      <c r="NJ25" s="90"/>
      <c r="NK25" s="90"/>
      <c r="NL25" s="88"/>
      <c r="NM25" s="88"/>
      <c r="NN25" s="88"/>
      <c r="NO25" s="90"/>
      <c r="NP25" s="90"/>
      <c r="NQ25" s="90"/>
      <c r="NR25" s="90"/>
      <c r="NS25" s="738"/>
      <c r="NT25" s="90"/>
      <c r="NU25" s="90"/>
      <c r="NV25" s="90"/>
      <c r="NW25" s="88"/>
      <c r="NX25" s="88"/>
      <c r="NY25" s="88"/>
      <c r="NZ25" s="90"/>
      <c r="OA25" s="90"/>
      <c r="OB25" s="90"/>
      <c r="OC25" s="90"/>
      <c r="OD25" s="738"/>
      <c r="OE25" s="90"/>
      <c r="OF25" s="90"/>
      <c r="OG25" s="90"/>
      <c r="OH25" s="88"/>
      <c r="OI25" s="88"/>
      <c r="OJ25" s="88"/>
      <c r="OK25" s="90"/>
      <c r="OL25" s="90"/>
      <c r="OM25" s="90"/>
      <c r="ON25" s="90"/>
      <c r="OO25" s="738"/>
      <c r="OP25" s="90"/>
      <c r="OQ25" s="90"/>
      <c r="OR25" s="90"/>
      <c r="OS25" s="88"/>
      <c r="OT25" s="88"/>
      <c r="OU25" s="88"/>
      <c r="OV25" s="90"/>
      <c r="OW25" s="90"/>
      <c r="OX25" s="90"/>
      <c r="OY25" s="90"/>
      <c r="OZ25" s="738"/>
      <c r="PA25" s="90"/>
      <c r="PB25" s="90"/>
      <c r="PC25" s="90"/>
      <c r="PD25" s="88"/>
      <c r="PE25" s="88"/>
      <c r="PF25" s="88"/>
      <c r="PG25" s="90"/>
      <c r="PH25" s="90"/>
      <c r="PI25" s="90"/>
      <c r="PJ25" s="90"/>
      <c r="PK25" s="738"/>
      <c r="PL25" s="90"/>
      <c r="PM25" s="90"/>
      <c r="PN25" s="90"/>
      <c r="PO25" s="88"/>
      <c r="PP25" s="88"/>
      <c r="PQ25" s="88"/>
      <c r="PR25" s="90"/>
      <c r="PS25" s="90"/>
      <c r="PT25" s="90"/>
      <c r="PU25" s="90"/>
      <c r="PV25" s="738"/>
      <c r="PW25" s="90"/>
      <c r="PX25" s="90"/>
      <c r="PY25" s="90"/>
      <c r="PZ25" s="88"/>
      <c r="QA25" s="88"/>
      <c r="QB25" s="88"/>
      <c r="QC25" s="90"/>
      <c r="QD25" s="90"/>
      <c r="QE25" s="90"/>
      <c r="QF25" s="90"/>
      <c r="QG25" s="738"/>
      <c r="QH25" s="90"/>
      <c r="QI25" s="90"/>
      <c r="QJ25" s="90"/>
      <c r="QK25" s="88"/>
      <c r="QL25" s="88"/>
      <c r="QM25" s="88"/>
      <c r="QN25" s="90"/>
      <c r="QO25" s="90"/>
      <c r="QP25" s="90"/>
      <c r="QQ25" s="90"/>
      <c r="QR25" s="738"/>
      <c r="QS25" s="90"/>
      <c r="QT25" s="90"/>
      <c r="QU25" s="90"/>
      <c r="QV25" s="88"/>
      <c r="QW25" s="88"/>
      <c r="QX25" s="88"/>
      <c r="QY25" s="90"/>
      <c r="QZ25" s="90"/>
      <c r="RA25" s="90"/>
      <c r="RB25" s="90"/>
      <c r="RC25" s="738"/>
      <c r="RD25" s="90"/>
      <c r="RE25" s="90"/>
      <c r="RF25" s="90"/>
      <c r="RG25" s="88"/>
      <c r="RH25" s="88"/>
      <c r="RI25" s="88"/>
      <c r="RJ25" s="90"/>
      <c r="RK25" s="90"/>
      <c r="RL25" s="90"/>
      <c r="RM25" s="90"/>
      <c r="RN25" s="738"/>
      <c r="RO25" s="90"/>
      <c r="RP25" s="90"/>
      <c r="RQ25" s="90"/>
      <c r="RR25" s="88"/>
      <c r="RS25" s="88"/>
      <c r="RT25" s="88"/>
      <c r="RU25" s="90"/>
      <c r="RV25" s="90"/>
      <c r="RW25" s="90"/>
      <c r="RX25" s="90"/>
      <c r="RY25" s="738"/>
      <c r="RZ25" s="90"/>
      <c r="SA25" s="90"/>
      <c r="SB25" s="90"/>
      <c r="SC25" s="88"/>
      <c r="SD25" s="88"/>
      <c r="SE25" s="88"/>
      <c r="SF25" s="1372"/>
      <c r="SG25" s="1372"/>
      <c r="SH25" s="1372"/>
      <c r="SI25" s="1372"/>
      <c r="SJ25" s="1378"/>
      <c r="SK25" s="1372"/>
      <c r="SL25" s="1372"/>
      <c r="SM25" s="1372"/>
      <c r="SN25" s="1374"/>
      <c r="SO25" s="1374"/>
      <c r="SP25" s="1374"/>
      <c r="SQ25" s="1372"/>
      <c r="SR25" s="1372"/>
      <c r="SS25" s="1372"/>
      <c r="ST25" s="1372"/>
      <c r="SU25" s="1378"/>
      <c r="SV25" s="1372"/>
      <c r="SW25" s="1372"/>
      <c r="SX25" s="1372"/>
      <c r="SY25" s="1374"/>
      <c r="SZ25" s="1374"/>
      <c r="TA25" s="1374"/>
      <c r="TB25" s="1372"/>
      <c r="TC25" s="1372"/>
      <c r="TD25" s="1372"/>
      <c r="TE25" s="1372"/>
      <c r="TF25" s="1378"/>
      <c r="TG25" s="1372"/>
      <c r="TH25" s="1372"/>
      <c r="TI25" s="1372"/>
      <c r="TJ25" s="1374"/>
      <c r="TK25" s="1374"/>
      <c r="TL25" s="1374"/>
      <c r="TM25" s="1372"/>
      <c r="TN25" s="1372"/>
      <c r="TO25" s="1372"/>
      <c r="TP25" s="1372"/>
      <c r="TQ25" s="1378"/>
      <c r="TR25" s="1372"/>
      <c r="TS25" s="1372"/>
      <c r="TT25" s="1372"/>
      <c r="TU25" s="1374"/>
      <c r="TV25" s="1374"/>
      <c r="TW25" s="1374"/>
      <c r="TX25" s="1372"/>
      <c r="TY25" s="1372"/>
      <c r="TZ25" s="1372"/>
      <c r="UA25" s="1372"/>
      <c r="UB25" s="1378"/>
      <c r="UC25" s="1372"/>
      <c r="UD25" s="1372"/>
      <c r="UE25" s="1372"/>
      <c r="UF25" s="1374"/>
      <c r="UG25" s="1374"/>
      <c r="UH25" s="1374"/>
      <c r="UI25" s="1372"/>
      <c r="UJ25" s="1372"/>
      <c r="UK25" s="1372"/>
      <c r="UL25" s="1372"/>
      <c r="UM25" s="1378"/>
      <c r="UN25" s="1372"/>
      <c r="UO25" s="1372"/>
      <c r="UP25" s="1372"/>
      <c r="UQ25" s="1374"/>
      <c r="UR25" s="1374"/>
      <c r="US25" s="1374"/>
    </row>
    <row r="26" spans="2:565" s="218" customFormat="1" ht="30" customHeight="1" x14ac:dyDescent="0.25">
      <c r="B26" s="1155">
        <v>17</v>
      </c>
      <c r="C26" s="811"/>
      <c r="D26" s="938" t="str">
        <f>IFERROR(VLOOKUP($C26,'Info Exam and Projection List'!$M$4:$P$34,2),"No entry")</f>
        <v>No entry</v>
      </c>
      <c r="E26" s="943"/>
      <c r="F26" s="937"/>
      <c r="G26" s="483"/>
      <c r="H26" s="1246"/>
      <c r="I26" s="949"/>
      <c r="J26" s="951"/>
      <c r="K26" s="952"/>
      <c r="L26" s="787"/>
      <c r="M26" s="787"/>
      <c r="N26" s="797"/>
      <c r="O26" s="787"/>
      <c r="P26" s="787"/>
      <c r="Q26" s="463"/>
      <c r="R26" s="463"/>
      <c r="S26" s="732"/>
      <c r="T26" s="949"/>
      <c r="U26" s="951"/>
      <c r="V26" s="952"/>
      <c r="W26" s="787"/>
      <c r="X26" s="787"/>
      <c r="Y26" s="968"/>
      <c r="Z26" s="787"/>
      <c r="AA26" s="787"/>
      <c r="AB26" s="970"/>
      <c r="AC26" s="970"/>
      <c r="AD26" s="971"/>
      <c r="AE26" s="948"/>
      <c r="AF26" s="951"/>
      <c r="AG26" s="952"/>
      <c r="AH26" s="787"/>
      <c r="AI26" s="787"/>
      <c r="AJ26" s="968"/>
      <c r="AK26" s="787"/>
      <c r="AL26" s="787"/>
      <c r="AM26" s="970"/>
      <c r="AN26" s="970"/>
      <c r="AO26" s="971"/>
      <c r="AP26" s="949"/>
      <c r="AQ26" s="951"/>
      <c r="AR26" s="952"/>
      <c r="AS26" s="787"/>
      <c r="AT26" s="787"/>
      <c r="AU26" s="968"/>
      <c r="AV26" s="787"/>
      <c r="AW26" s="787"/>
      <c r="AX26" s="970"/>
      <c r="AY26" s="970"/>
      <c r="AZ26" s="971"/>
      <c r="BA26" s="949"/>
      <c r="BB26" s="951"/>
      <c r="BC26" s="952"/>
      <c r="BD26" s="787"/>
      <c r="BE26" s="787"/>
      <c r="BF26" s="968"/>
      <c r="BG26" s="787"/>
      <c r="BH26" s="787"/>
      <c r="BI26" s="970"/>
      <c r="BJ26" s="970"/>
      <c r="BK26" s="971"/>
      <c r="BL26" s="948"/>
      <c r="BM26" s="951"/>
      <c r="BN26" s="952"/>
      <c r="BO26" s="787"/>
      <c r="BP26" s="787"/>
      <c r="BQ26" s="968"/>
      <c r="BR26" s="787"/>
      <c r="BS26" s="787"/>
      <c r="BT26" s="970"/>
      <c r="BU26" s="970"/>
      <c r="BV26" s="971"/>
      <c r="BW26" s="948"/>
      <c r="BX26" s="951"/>
      <c r="BY26" s="952"/>
      <c r="BZ26" s="787"/>
      <c r="CA26" s="787"/>
      <c r="CB26" s="968"/>
      <c r="CC26" s="787"/>
      <c r="CD26" s="787"/>
      <c r="CE26" s="970"/>
      <c r="CF26" s="970"/>
      <c r="CG26" s="971"/>
      <c r="CH26" s="948"/>
      <c r="CI26" s="951"/>
      <c r="CJ26" s="952"/>
      <c r="CK26" s="787"/>
      <c r="CL26" s="787"/>
      <c r="CM26" s="968"/>
      <c r="CN26" s="787"/>
      <c r="CO26" s="787"/>
      <c r="CP26" s="970"/>
      <c r="CQ26" s="970"/>
      <c r="CR26" s="971"/>
      <c r="CS26" s="948"/>
      <c r="CT26" s="951"/>
      <c r="CU26" s="952"/>
      <c r="CV26" s="787"/>
      <c r="CW26" s="787"/>
      <c r="CX26" s="968"/>
      <c r="CY26" s="787"/>
      <c r="CZ26" s="787"/>
      <c r="DA26" s="970"/>
      <c r="DB26" s="970"/>
      <c r="DC26" s="971"/>
      <c r="DD26" s="948"/>
      <c r="DE26" s="951"/>
      <c r="DF26" s="952"/>
      <c r="DG26" s="787"/>
      <c r="DH26" s="787"/>
      <c r="DI26" s="968"/>
      <c r="DJ26" s="787"/>
      <c r="DK26" s="787"/>
      <c r="DL26" s="970"/>
      <c r="DM26" s="970"/>
      <c r="DN26" s="971"/>
      <c r="DO26" s="948"/>
      <c r="DP26" s="951"/>
      <c r="DQ26" s="952"/>
      <c r="DR26" s="787"/>
      <c r="DS26" s="787"/>
      <c r="DT26" s="968"/>
      <c r="DU26" s="787"/>
      <c r="DV26" s="787"/>
      <c r="DW26" s="970"/>
      <c r="DX26" s="970"/>
      <c r="DY26" s="971"/>
      <c r="DZ26" s="948"/>
      <c r="EA26" s="951"/>
      <c r="EB26" s="952"/>
      <c r="EC26" s="787"/>
      <c r="ED26" s="787"/>
      <c r="EE26" s="968"/>
      <c r="EF26" s="787"/>
      <c r="EG26" s="787"/>
      <c r="EH26" s="970"/>
      <c r="EI26" s="970"/>
      <c r="EJ26" s="971"/>
      <c r="EK26" s="948"/>
      <c r="EL26" s="951"/>
      <c r="EM26" s="952"/>
      <c r="EN26" s="787"/>
      <c r="EO26" s="787"/>
      <c r="EP26" s="968"/>
      <c r="EQ26" s="787"/>
      <c r="ER26" s="787"/>
      <c r="ES26" s="970"/>
      <c r="ET26" s="970"/>
      <c r="EU26" s="971"/>
      <c r="EV26" s="948"/>
      <c r="EW26" s="951"/>
      <c r="EX26" s="952"/>
      <c r="EY26" s="787"/>
      <c r="EZ26" s="787"/>
      <c r="FA26" s="968"/>
      <c r="FB26" s="787"/>
      <c r="FC26" s="787"/>
      <c r="FD26" s="970"/>
      <c r="FE26" s="970"/>
      <c r="FF26" s="971"/>
      <c r="FG26" s="948"/>
      <c r="FH26" s="951"/>
      <c r="FI26" s="952"/>
      <c r="FJ26" s="787"/>
      <c r="FK26" s="787"/>
      <c r="FL26" s="968"/>
      <c r="FM26" s="787"/>
      <c r="FN26" s="787"/>
      <c r="FO26" s="970"/>
      <c r="FP26" s="970"/>
      <c r="FQ26" s="971"/>
      <c r="FR26" s="948"/>
      <c r="FS26" s="951"/>
      <c r="FT26" s="952"/>
      <c r="FU26" s="787"/>
      <c r="FV26" s="787"/>
      <c r="FW26" s="968"/>
      <c r="FX26" s="787"/>
      <c r="FY26" s="787"/>
      <c r="FZ26" s="970"/>
      <c r="GA26" s="970"/>
      <c r="GB26" s="971"/>
      <c r="GC26" s="948"/>
      <c r="GD26" s="951"/>
      <c r="GE26" s="952"/>
      <c r="GF26" s="787"/>
      <c r="GG26" s="787"/>
      <c r="GH26" s="968"/>
      <c r="GI26" s="787"/>
      <c r="GJ26" s="787"/>
      <c r="GK26" s="970"/>
      <c r="GL26" s="970"/>
      <c r="GM26" s="971"/>
      <c r="GN26" s="948"/>
      <c r="GO26" s="951"/>
      <c r="GP26" s="952"/>
      <c r="GQ26" s="787"/>
      <c r="GR26" s="787"/>
      <c r="GS26" s="968"/>
      <c r="GT26" s="787"/>
      <c r="GU26" s="787"/>
      <c r="GV26" s="970"/>
      <c r="GW26" s="970"/>
      <c r="GX26" s="971"/>
      <c r="GY26" s="948"/>
      <c r="GZ26" s="951"/>
      <c r="HA26" s="952"/>
      <c r="HB26" s="787"/>
      <c r="HC26" s="787"/>
      <c r="HD26" s="968"/>
      <c r="HE26" s="787"/>
      <c r="HF26" s="787"/>
      <c r="HG26" s="970"/>
      <c r="HH26" s="970"/>
      <c r="HI26" s="971"/>
      <c r="HJ26" s="948"/>
      <c r="HK26" s="951"/>
      <c r="HL26" s="952"/>
      <c r="HM26" s="787"/>
      <c r="HN26" s="787"/>
      <c r="HO26" s="968"/>
      <c r="HP26" s="787"/>
      <c r="HQ26" s="787"/>
      <c r="HR26" s="970"/>
      <c r="HS26" s="970"/>
      <c r="HT26" s="971"/>
      <c r="HU26" s="721"/>
      <c r="HV26" s="721"/>
      <c r="HW26" s="721"/>
      <c r="HX26" s="721"/>
      <c r="HY26" s="499" t="str">
        <f>IFERROR(VLOOKUP($C26,'Info Exam and Projection List'!$M$4:$R$34,5),"No entry")</f>
        <v>No entry</v>
      </c>
      <c r="HZ26" s="703"/>
      <c r="IA26" s="987"/>
      <c r="IB26" s="499" t="str">
        <f>IFERROR(VLOOKUP($C26,'Info Exam and Projection List'!$M$4:$R$34,6),"No entry")</f>
        <v>No entry</v>
      </c>
      <c r="IC26" s="1224"/>
      <c r="ID26" s="690"/>
      <c r="IE26" s="690"/>
      <c r="IF26" s="989"/>
      <c r="IG26" s="690"/>
      <c r="IO26" s="733"/>
      <c r="IP26" s="733"/>
      <c r="IQ26" s="739"/>
      <c r="IR26" s="333" t="s">
        <v>1832</v>
      </c>
      <c r="IS26" s="333"/>
      <c r="IU26" s="333"/>
      <c r="IV26" s="333"/>
      <c r="IW26" s="736"/>
      <c r="IX26" s="733"/>
      <c r="JB26" s="347"/>
      <c r="JC26" s="88"/>
      <c r="JD26" s="88"/>
      <c r="JE26" s="88"/>
      <c r="JF26" s="283"/>
      <c r="JG26" s="156"/>
      <c r="JH26" s="255"/>
      <c r="JI26" s="737"/>
      <c r="JJ26" s="156"/>
      <c r="JK26" s="737"/>
      <c r="JL26" s="90"/>
      <c r="JM26" s="90"/>
      <c r="JN26" s="90"/>
      <c r="JO26" s="90"/>
      <c r="JP26" s="90"/>
      <c r="JQ26" s="90"/>
      <c r="JR26" s="738"/>
      <c r="JS26" s="90"/>
      <c r="JT26" s="90"/>
      <c r="JU26" s="90"/>
      <c r="JV26" s="88"/>
      <c r="JW26" s="88"/>
      <c r="JX26" s="88"/>
      <c r="JY26" s="90"/>
      <c r="JZ26" s="90"/>
      <c r="KA26" s="90"/>
      <c r="KB26" s="90"/>
      <c r="KC26" s="738"/>
      <c r="KD26" s="90"/>
      <c r="KE26" s="90"/>
      <c r="KF26" s="90"/>
      <c r="KG26" s="88"/>
      <c r="KH26" s="88"/>
      <c r="KI26" s="88"/>
      <c r="KJ26" s="90"/>
      <c r="KK26" s="90"/>
      <c r="KL26" s="90"/>
      <c r="KM26" s="90"/>
      <c r="KN26" s="738"/>
      <c r="KO26" s="90"/>
      <c r="KP26" s="90"/>
      <c r="KQ26" s="90"/>
      <c r="KR26" s="88"/>
      <c r="KS26" s="88"/>
      <c r="KT26" s="88"/>
      <c r="KU26" s="90"/>
      <c r="KV26" s="90"/>
      <c r="KW26" s="90"/>
      <c r="KX26" s="90"/>
      <c r="KY26" s="738"/>
      <c r="KZ26" s="90"/>
      <c r="LA26" s="90"/>
      <c r="LB26" s="90"/>
      <c r="LC26" s="88"/>
      <c r="LD26" s="88"/>
      <c r="LE26" s="88"/>
      <c r="LF26" s="90"/>
      <c r="LG26" s="90"/>
      <c r="LH26" s="90"/>
      <c r="LI26" s="90"/>
      <c r="LJ26" s="738"/>
      <c r="LK26" s="90"/>
      <c r="LL26" s="90"/>
      <c r="LM26" s="90"/>
      <c r="LN26" s="88"/>
      <c r="LO26" s="88"/>
      <c r="LP26" s="88"/>
      <c r="LQ26" s="90"/>
      <c r="LR26" s="90"/>
      <c r="LS26" s="90"/>
      <c r="LT26" s="90"/>
      <c r="LU26" s="738"/>
      <c r="LV26" s="90"/>
      <c r="LW26" s="90"/>
      <c r="LX26" s="90"/>
      <c r="LY26" s="88"/>
      <c r="LZ26" s="88"/>
      <c r="MA26" s="88"/>
      <c r="MB26" s="88"/>
      <c r="MC26" s="88"/>
      <c r="MD26" s="88"/>
      <c r="ME26" s="88"/>
      <c r="MF26" s="88"/>
      <c r="MG26" s="88"/>
      <c r="MH26" s="90"/>
      <c r="MI26" s="90"/>
      <c r="MJ26" s="90"/>
      <c r="MK26" s="90"/>
      <c r="ML26" s="738"/>
      <c r="MM26" s="90"/>
      <c r="MN26" s="90"/>
      <c r="MO26" s="90"/>
      <c r="MP26" s="88"/>
      <c r="MQ26" s="88"/>
      <c r="MR26" s="88"/>
      <c r="MS26" s="90"/>
      <c r="MT26" s="90"/>
      <c r="MU26" s="90"/>
      <c r="MV26" s="90"/>
      <c r="MW26" s="738"/>
      <c r="MX26" s="90"/>
      <c r="MY26" s="90"/>
      <c r="MZ26" s="90"/>
      <c r="NA26" s="88"/>
      <c r="NB26" s="88"/>
      <c r="NC26" s="88"/>
      <c r="ND26" s="90"/>
      <c r="NE26" s="90"/>
      <c r="NF26" s="90"/>
      <c r="NG26" s="90"/>
      <c r="NH26" s="738"/>
      <c r="NI26" s="90"/>
      <c r="NJ26" s="90"/>
      <c r="NK26" s="90"/>
      <c r="NL26" s="88"/>
      <c r="NM26" s="88"/>
      <c r="NN26" s="88"/>
      <c r="NO26" s="90"/>
      <c r="NP26" s="90"/>
      <c r="NQ26" s="90"/>
      <c r="NR26" s="90"/>
      <c r="NS26" s="738"/>
      <c r="NT26" s="90"/>
      <c r="NU26" s="90"/>
      <c r="NV26" s="90"/>
      <c r="NW26" s="88"/>
      <c r="NX26" s="88"/>
      <c r="NY26" s="88"/>
      <c r="NZ26" s="90"/>
      <c r="OA26" s="90"/>
      <c r="OB26" s="90"/>
      <c r="OC26" s="90"/>
      <c r="OD26" s="738"/>
      <c r="OE26" s="90"/>
      <c r="OF26" s="90"/>
      <c r="OG26" s="90"/>
      <c r="OH26" s="88"/>
      <c r="OI26" s="88"/>
      <c r="OJ26" s="88"/>
      <c r="OK26" s="90"/>
      <c r="OL26" s="90"/>
      <c r="OM26" s="90"/>
      <c r="ON26" s="90"/>
      <c r="OO26" s="738"/>
      <c r="OP26" s="90"/>
      <c r="OQ26" s="90"/>
      <c r="OR26" s="90"/>
      <c r="OS26" s="88"/>
      <c r="OT26" s="88"/>
      <c r="OU26" s="88"/>
      <c r="OV26" s="90"/>
      <c r="OW26" s="90"/>
      <c r="OX26" s="90"/>
      <c r="OY26" s="90"/>
      <c r="OZ26" s="738"/>
      <c r="PA26" s="90"/>
      <c r="PB26" s="90"/>
      <c r="PC26" s="90"/>
      <c r="PD26" s="88"/>
      <c r="PE26" s="88"/>
      <c r="PF26" s="88"/>
      <c r="PG26" s="90"/>
      <c r="PH26" s="90"/>
      <c r="PI26" s="90"/>
      <c r="PJ26" s="90"/>
      <c r="PK26" s="738"/>
      <c r="PL26" s="90"/>
      <c r="PM26" s="90"/>
      <c r="PN26" s="90"/>
      <c r="PO26" s="88"/>
      <c r="PP26" s="88"/>
      <c r="PQ26" s="88"/>
      <c r="PR26" s="90"/>
      <c r="PS26" s="90"/>
      <c r="PT26" s="90"/>
      <c r="PU26" s="90"/>
      <c r="PV26" s="738"/>
      <c r="PW26" s="90"/>
      <c r="PX26" s="90"/>
      <c r="PY26" s="90"/>
      <c r="PZ26" s="88"/>
      <c r="QA26" s="88"/>
      <c r="QB26" s="88"/>
      <c r="QC26" s="90"/>
      <c r="QD26" s="90"/>
      <c r="QE26" s="90"/>
      <c r="QF26" s="90"/>
      <c r="QG26" s="738"/>
      <c r="QH26" s="90"/>
      <c r="QI26" s="90"/>
      <c r="QJ26" s="90"/>
      <c r="QK26" s="88"/>
      <c r="QL26" s="88"/>
      <c r="QM26" s="88"/>
      <c r="QN26" s="90"/>
      <c r="QO26" s="90"/>
      <c r="QP26" s="90"/>
      <c r="QQ26" s="90"/>
      <c r="QR26" s="738"/>
      <c r="QS26" s="90"/>
      <c r="QT26" s="90"/>
      <c r="QU26" s="90"/>
      <c r="QV26" s="88"/>
      <c r="QW26" s="88"/>
      <c r="QX26" s="88"/>
      <c r="QY26" s="90"/>
      <c r="QZ26" s="90"/>
      <c r="RA26" s="90"/>
      <c r="RB26" s="90"/>
      <c r="RC26" s="738"/>
      <c r="RD26" s="90"/>
      <c r="RE26" s="90"/>
      <c r="RF26" s="90"/>
      <c r="RG26" s="88"/>
      <c r="RH26" s="88"/>
      <c r="RI26" s="88"/>
      <c r="RJ26" s="90"/>
      <c r="RK26" s="90"/>
      <c r="RL26" s="90"/>
      <c r="RM26" s="90"/>
      <c r="RN26" s="738"/>
      <c r="RO26" s="90"/>
      <c r="RP26" s="90"/>
      <c r="RQ26" s="90"/>
      <c r="RR26" s="88"/>
      <c r="RS26" s="88"/>
      <c r="RT26" s="88"/>
      <c r="RU26" s="90"/>
      <c r="RV26" s="90"/>
      <c r="RW26" s="90"/>
      <c r="RX26" s="90"/>
      <c r="RY26" s="738"/>
      <c r="RZ26" s="90"/>
      <c r="SA26" s="90"/>
      <c r="SB26" s="90"/>
      <c r="SC26" s="88"/>
      <c r="SD26" s="88"/>
      <c r="SE26" s="88"/>
      <c r="SF26" s="1372"/>
      <c r="SG26" s="1372"/>
      <c r="SH26" s="1372"/>
      <c r="SI26" s="1372"/>
      <c r="SJ26" s="1378"/>
      <c r="SK26" s="1372"/>
      <c r="SL26" s="1372"/>
      <c r="SM26" s="1372"/>
      <c r="SN26" s="1374"/>
      <c r="SO26" s="1374"/>
      <c r="SP26" s="1374"/>
      <c r="SQ26" s="1372"/>
      <c r="SR26" s="1372"/>
      <c r="SS26" s="1372"/>
      <c r="ST26" s="1372"/>
      <c r="SU26" s="1378"/>
      <c r="SV26" s="1372"/>
      <c r="SW26" s="1372"/>
      <c r="SX26" s="1372"/>
      <c r="SY26" s="1374"/>
      <c r="SZ26" s="1374"/>
      <c r="TA26" s="1374"/>
      <c r="TB26" s="1372"/>
      <c r="TC26" s="1372"/>
      <c r="TD26" s="1372"/>
      <c r="TE26" s="1372"/>
      <c r="TF26" s="1378"/>
      <c r="TG26" s="1372"/>
      <c r="TH26" s="1372"/>
      <c r="TI26" s="1372"/>
      <c r="TJ26" s="1374"/>
      <c r="TK26" s="1374"/>
      <c r="TL26" s="1374"/>
      <c r="TM26" s="1372"/>
      <c r="TN26" s="1372"/>
      <c r="TO26" s="1372"/>
      <c r="TP26" s="1372"/>
      <c r="TQ26" s="1378"/>
      <c r="TR26" s="1372"/>
      <c r="TS26" s="1372"/>
      <c r="TT26" s="1372"/>
      <c r="TU26" s="1374"/>
      <c r="TV26" s="1374"/>
      <c r="TW26" s="1374"/>
      <c r="TX26" s="1372"/>
      <c r="TY26" s="1372"/>
      <c r="TZ26" s="1372"/>
      <c r="UA26" s="1372"/>
      <c r="UB26" s="1378"/>
      <c r="UC26" s="1372"/>
      <c r="UD26" s="1372"/>
      <c r="UE26" s="1372"/>
      <c r="UF26" s="1374"/>
      <c r="UG26" s="1374"/>
      <c r="UH26" s="1374"/>
      <c r="UI26" s="1372"/>
      <c r="UJ26" s="1372"/>
      <c r="UK26" s="1372"/>
      <c r="UL26" s="1372"/>
      <c r="UM26" s="1378"/>
      <c r="UN26" s="1372"/>
      <c r="UO26" s="1372"/>
      <c r="UP26" s="1372"/>
      <c r="UQ26" s="1374"/>
      <c r="UR26" s="1374"/>
      <c r="US26" s="1374"/>
    </row>
    <row r="27" spans="2:565" s="218" customFormat="1" ht="30" customHeight="1" x14ac:dyDescent="0.25">
      <c r="B27" s="1155">
        <v>18</v>
      </c>
      <c r="C27" s="811"/>
      <c r="D27" s="938" t="str">
        <f>IFERROR(VLOOKUP($C27,'Info Exam and Projection List'!$M$4:$P$34,2),"No entry")</f>
        <v>No entry</v>
      </c>
      <c r="E27" s="943"/>
      <c r="F27" s="937"/>
      <c r="G27" s="483"/>
      <c r="H27" s="1246"/>
      <c r="I27" s="949"/>
      <c r="J27" s="951"/>
      <c r="K27" s="952"/>
      <c r="L27" s="787"/>
      <c r="M27" s="787"/>
      <c r="N27" s="797"/>
      <c r="O27" s="787"/>
      <c r="P27" s="787"/>
      <c r="Q27" s="463"/>
      <c r="R27" s="463"/>
      <c r="S27" s="732"/>
      <c r="T27" s="949"/>
      <c r="U27" s="951"/>
      <c r="V27" s="952"/>
      <c r="W27" s="787"/>
      <c r="X27" s="787"/>
      <c r="Y27" s="968"/>
      <c r="Z27" s="787"/>
      <c r="AA27" s="787"/>
      <c r="AB27" s="970"/>
      <c r="AC27" s="970"/>
      <c r="AD27" s="971"/>
      <c r="AE27" s="948"/>
      <c r="AF27" s="951"/>
      <c r="AG27" s="952"/>
      <c r="AH27" s="787"/>
      <c r="AI27" s="787"/>
      <c r="AJ27" s="968"/>
      <c r="AK27" s="787"/>
      <c r="AL27" s="787"/>
      <c r="AM27" s="970"/>
      <c r="AN27" s="970"/>
      <c r="AO27" s="971"/>
      <c r="AP27" s="949"/>
      <c r="AQ27" s="951"/>
      <c r="AR27" s="952"/>
      <c r="AS27" s="787"/>
      <c r="AT27" s="787"/>
      <c r="AU27" s="968"/>
      <c r="AV27" s="787"/>
      <c r="AW27" s="787"/>
      <c r="AX27" s="970"/>
      <c r="AY27" s="970"/>
      <c r="AZ27" s="971"/>
      <c r="BA27" s="949"/>
      <c r="BB27" s="951"/>
      <c r="BC27" s="952"/>
      <c r="BD27" s="787"/>
      <c r="BE27" s="787"/>
      <c r="BF27" s="968"/>
      <c r="BG27" s="787"/>
      <c r="BH27" s="787"/>
      <c r="BI27" s="970"/>
      <c r="BJ27" s="970"/>
      <c r="BK27" s="971"/>
      <c r="BL27" s="948"/>
      <c r="BM27" s="951"/>
      <c r="BN27" s="952"/>
      <c r="BO27" s="787"/>
      <c r="BP27" s="787"/>
      <c r="BQ27" s="968"/>
      <c r="BR27" s="787"/>
      <c r="BS27" s="787"/>
      <c r="BT27" s="970"/>
      <c r="BU27" s="970"/>
      <c r="BV27" s="971"/>
      <c r="BW27" s="948"/>
      <c r="BX27" s="951"/>
      <c r="BY27" s="952"/>
      <c r="BZ27" s="787"/>
      <c r="CA27" s="787"/>
      <c r="CB27" s="968"/>
      <c r="CC27" s="787"/>
      <c r="CD27" s="787"/>
      <c r="CE27" s="970"/>
      <c r="CF27" s="970"/>
      <c r="CG27" s="971"/>
      <c r="CH27" s="948"/>
      <c r="CI27" s="951"/>
      <c r="CJ27" s="952"/>
      <c r="CK27" s="787"/>
      <c r="CL27" s="787"/>
      <c r="CM27" s="968"/>
      <c r="CN27" s="787"/>
      <c r="CO27" s="787"/>
      <c r="CP27" s="970"/>
      <c r="CQ27" s="970"/>
      <c r="CR27" s="971"/>
      <c r="CS27" s="948"/>
      <c r="CT27" s="951"/>
      <c r="CU27" s="952"/>
      <c r="CV27" s="787"/>
      <c r="CW27" s="787"/>
      <c r="CX27" s="968"/>
      <c r="CY27" s="787"/>
      <c r="CZ27" s="787"/>
      <c r="DA27" s="970"/>
      <c r="DB27" s="970"/>
      <c r="DC27" s="971"/>
      <c r="DD27" s="948"/>
      <c r="DE27" s="951"/>
      <c r="DF27" s="952"/>
      <c r="DG27" s="787"/>
      <c r="DH27" s="787"/>
      <c r="DI27" s="968"/>
      <c r="DJ27" s="787"/>
      <c r="DK27" s="787"/>
      <c r="DL27" s="970"/>
      <c r="DM27" s="970"/>
      <c r="DN27" s="971"/>
      <c r="DO27" s="948"/>
      <c r="DP27" s="951"/>
      <c r="DQ27" s="952"/>
      <c r="DR27" s="787"/>
      <c r="DS27" s="787"/>
      <c r="DT27" s="968"/>
      <c r="DU27" s="787"/>
      <c r="DV27" s="787"/>
      <c r="DW27" s="970"/>
      <c r="DX27" s="970"/>
      <c r="DY27" s="971"/>
      <c r="DZ27" s="948"/>
      <c r="EA27" s="951"/>
      <c r="EB27" s="952"/>
      <c r="EC27" s="787"/>
      <c r="ED27" s="787"/>
      <c r="EE27" s="968"/>
      <c r="EF27" s="787"/>
      <c r="EG27" s="787"/>
      <c r="EH27" s="970"/>
      <c r="EI27" s="970"/>
      <c r="EJ27" s="971"/>
      <c r="EK27" s="948"/>
      <c r="EL27" s="951"/>
      <c r="EM27" s="952"/>
      <c r="EN27" s="787"/>
      <c r="EO27" s="787"/>
      <c r="EP27" s="968"/>
      <c r="EQ27" s="787"/>
      <c r="ER27" s="787"/>
      <c r="ES27" s="970"/>
      <c r="ET27" s="970"/>
      <c r="EU27" s="971"/>
      <c r="EV27" s="948"/>
      <c r="EW27" s="951"/>
      <c r="EX27" s="952"/>
      <c r="EY27" s="787"/>
      <c r="EZ27" s="787"/>
      <c r="FA27" s="968"/>
      <c r="FB27" s="787"/>
      <c r="FC27" s="787"/>
      <c r="FD27" s="970"/>
      <c r="FE27" s="970"/>
      <c r="FF27" s="971"/>
      <c r="FG27" s="948"/>
      <c r="FH27" s="951"/>
      <c r="FI27" s="952"/>
      <c r="FJ27" s="787"/>
      <c r="FK27" s="787"/>
      <c r="FL27" s="968"/>
      <c r="FM27" s="787"/>
      <c r="FN27" s="787"/>
      <c r="FO27" s="970"/>
      <c r="FP27" s="970"/>
      <c r="FQ27" s="971"/>
      <c r="FR27" s="948"/>
      <c r="FS27" s="951"/>
      <c r="FT27" s="952"/>
      <c r="FU27" s="787"/>
      <c r="FV27" s="787"/>
      <c r="FW27" s="968"/>
      <c r="FX27" s="787"/>
      <c r="FY27" s="787"/>
      <c r="FZ27" s="970"/>
      <c r="GA27" s="970"/>
      <c r="GB27" s="971"/>
      <c r="GC27" s="948"/>
      <c r="GD27" s="951"/>
      <c r="GE27" s="952"/>
      <c r="GF27" s="787"/>
      <c r="GG27" s="787"/>
      <c r="GH27" s="968"/>
      <c r="GI27" s="787"/>
      <c r="GJ27" s="787"/>
      <c r="GK27" s="970"/>
      <c r="GL27" s="970"/>
      <c r="GM27" s="971"/>
      <c r="GN27" s="948"/>
      <c r="GO27" s="951"/>
      <c r="GP27" s="952"/>
      <c r="GQ27" s="787"/>
      <c r="GR27" s="787"/>
      <c r="GS27" s="968"/>
      <c r="GT27" s="787"/>
      <c r="GU27" s="787"/>
      <c r="GV27" s="970"/>
      <c r="GW27" s="970"/>
      <c r="GX27" s="971"/>
      <c r="GY27" s="948"/>
      <c r="GZ27" s="951"/>
      <c r="HA27" s="952"/>
      <c r="HB27" s="787"/>
      <c r="HC27" s="787"/>
      <c r="HD27" s="968"/>
      <c r="HE27" s="787"/>
      <c r="HF27" s="787"/>
      <c r="HG27" s="970"/>
      <c r="HH27" s="970"/>
      <c r="HI27" s="971"/>
      <c r="HJ27" s="948"/>
      <c r="HK27" s="951"/>
      <c r="HL27" s="952"/>
      <c r="HM27" s="787"/>
      <c r="HN27" s="787"/>
      <c r="HO27" s="968"/>
      <c r="HP27" s="787"/>
      <c r="HQ27" s="787"/>
      <c r="HR27" s="970"/>
      <c r="HS27" s="970"/>
      <c r="HT27" s="971"/>
      <c r="HU27" s="721"/>
      <c r="HV27" s="721"/>
      <c r="HW27" s="721"/>
      <c r="HX27" s="721"/>
      <c r="HY27" s="499" t="str">
        <f>IFERROR(VLOOKUP($C27,'Info Exam and Projection List'!$M$4:$R$34,5),"No entry")</f>
        <v>No entry</v>
      </c>
      <c r="HZ27" s="703"/>
      <c r="IA27" s="987"/>
      <c r="IB27" s="499" t="str">
        <f>IFERROR(VLOOKUP($C27,'Info Exam and Projection List'!$M$4:$R$34,6),"No entry")</f>
        <v>No entry</v>
      </c>
      <c r="IC27" s="1224"/>
      <c r="ID27" s="690"/>
      <c r="IE27" s="690"/>
      <c r="IF27" s="989"/>
      <c r="IG27" s="690"/>
      <c r="IO27" s="733"/>
      <c r="IP27" s="733"/>
      <c r="IQ27" s="739"/>
      <c r="IR27" s="333" t="s">
        <v>261</v>
      </c>
      <c r="IS27" s="333"/>
      <c r="IU27" s="333"/>
      <c r="IV27" s="333"/>
      <c r="IW27" s="736"/>
      <c r="IX27" s="733"/>
      <c r="JB27" s="347"/>
      <c r="JC27" s="88"/>
      <c r="JD27" s="88"/>
      <c r="JE27" s="88"/>
      <c r="JF27" s="283"/>
      <c r="JG27" s="156"/>
      <c r="JH27" s="255"/>
      <c r="JI27" s="737"/>
      <c r="JJ27" s="156"/>
      <c r="JK27" s="737"/>
      <c r="JL27" s="90"/>
      <c r="JM27" s="90"/>
      <c r="JN27" s="90"/>
      <c r="JO27" s="90"/>
      <c r="JP27" s="90"/>
      <c r="JQ27" s="90"/>
      <c r="JR27" s="738"/>
      <c r="JS27" s="90"/>
      <c r="JT27" s="90"/>
      <c r="JU27" s="90"/>
      <c r="JV27" s="88"/>
      <c r="JW27" s="88"/>
      <c r="JX27" s="88"/>
      <c r="JY27" s="90"/>
      <c r="JZ27" s="90"/>
      <c r="KA27" s="90"/>
      <c r="KB27" s="90"/>
      <c r="KC27" s="738"/>
      <c r="KD27" s="90"/>
      <c r="KE27" s="90"/>
      <c r="KF27" s="90"/>
      <c r="KG27" s="88"/>
      <c r="KH27" s="88"/>
      <c r="KI27" s="88"/>
      <c r="KJ27" s="90"/>
      <c r="KK27" s="90"/>
      <c r="KL27" s="90"/>
      <c r="KM27" s="90"/>
      <c r="KN27" s="738"/>
      <c r="KO27" s="90"/>
      <c r="KP27" s="90"/>
      <c r="KQ27" s="90"/>
      <c r="KR27" s="88"/>
      <c r="KS27" s="88"/>
      <c r="KT27" s="88"/>
      <c r="KU27" s="90"/>
      <c r="KV27" s="90"/>
      <c r="KW27" s="90"/>
      <c r="KX27" s="90"/>
      <c r="KY27" s="738"/>
      <c r="KZ27" s="90"/>
      <c r="LA27" s="90"/>
      <c r="LB27" s="90"/>
      <c r="LC27" s="88"/>
      <c r="LD27" s="88"/>
      <c r="LE27" s="88"/>
      <c r="LF27" s="90"/>
      <c r="LG27" s="90"/>
      <c r="LH27" s="90"/>
      <c r="LI27" s="90"/>
      <c r="LJ27" s="738"/>
      <c r="LK27" s="90"/>
      <c r="LL27" s="90"/>
      <c r="LM27" s="90"/>
      <c r="LN27" s="88"/>
      <c r="LO27" s="88"/>
      <c r="LP27" s="88"/>
      <c r="LQ27" s="90"/>
      <c r="LR27" s="90"/>
      <c r="LS27" s="90"/>
      <c r="LT27" s="90"/>
      <c r="LU27" s="738"/>
      <c r="LV27" s="90"/>
      <c r="LW27" s="90"/>
      <c r="LX27" s="90"/>
      <c r="LY27" s="88"/>
      <c r="LZ27" s="88"/>
      <c r="MA27" s="88"/>
      <c r="MB27" s="88"/>
      <c r="MC27" s="88"/>
      <c r="MD27" s="88"/>
      <c r="ME27" s="88"/>
      <c r="MF27" s="88"/>
      <c r="MG27" s="88"/>
      <c r="MH27" s="90"/>
      <c r="MI27" s="90"/>
      <c r="MJ27" s="90"/>
      <c r="MK27" s="90"/>
      <c r="ML27" s="738"/>
      <c r="MM27" s="90"/>
      <c r="MN27" s="90"/>
      <c r="MO27" s="90"/>
      <c r="MP27" s="88"/>
      <c r="MQ27" s="88"/>
      <c r="MR27" s="88"/>
      <c r="MS27" s="90"/>
      <c r="MT27" s="90"/>
      <c r="MU27" s="90"/>
      <c r="MV27" s="90"/>
      <c r="MW27" s="738"/>
      <c r="MX27" s="90"/>
      <c r="MY27" s="90"/>
      <c r="MZ27" s="90"/>
      <c r="NA27" s="88"/>
      <c r="NB27" s="88"/>
      <c r="NC27" s="88"/>
      <c r="ND27" s="90"/>
      <c r="NE27" s="90"/>
      <c r="NF27" s="90"/>
      <c r="NG27" s="90"/>
      <c r="NH27" s="738"/>
      <c r="NI27" s="90"/>
      <c r="NJ27" s="90"/>
      <c r="NK27" s="90"/>
      <c r="NL27" s="88"/>
      <c r="NM27" s="88"/>
      <c r="NN27" s="88"/>
      <c r="NO27" s="90"/>
      <c r="NP27" s="90"/>
      <c r="NQ27" s="90"/>
      <c r="NR27" s="90"/>
      <c r="NS27" s="738"/>
      <c r="NT27" s="90"/>
      <c r="NU27" s="90"/>
      <c r="NV27" s="90"/>
      <c r="NW27" s="88"/>
      <c r="NX27" s="88"/>
      <c r="NY27" s="88"/>
      <c r="NZ27" s="90"/>
      <c r="OA27" s="90"/>
      <c r="OB27" s="90"/>
      <c r="OC27" s="90"/>
      <c r="OD27" s="738"/>
      <c r="OE27" s="90"/>
      <c r="OF27" s="90"/>
      <c r="OG27" s="90"/>
      <c r="OH27" s="88"/>
      <c r="OI27" s="88"/>
      <c r="OJ27" s="88"/>
      <c r="OK27" s="90"/>
      <c r="OL27" s="90"/>
      <c r="OM27" s="90"/>
      <c r="ON27" s="90"/>
      <c r="OO27" s="738"/>
      <c r="OP27" s="90"/>
      <c r="OQ27" s="90"/>
      <c r="OR27" s="90"/>
      <c r="OS27" s="88"/>
      <c r="OT27" s="88"/>
      <c r="OU27" s="88"/>
      <c r="OV27" s="90"/>
      <c r="OW27" s="90"/>
      <c r="OX27" s="90"/>
      <c r="OY27" s="90"/>
      <c r="OZ27" s="738"/>
      <c r="PA27" s="90"/>
      <c r="PB27" s="90"/>
      <c r="PC27" s="90"/>
      <c r="PD27" s="88"/>
      <c r="PE27" s="88"/>
      <c r="PF27" s="88"/>
      <c r="PG27" s="90"/>
      <c r="PH27" s="90"/>
      <c r="PI27" s="90"/>
      <c r="PJ27" s="90"/>
      <c r="PK27" s="738"/>
      <c r="PL27" s="90"/>
      <c r="PM27" s="90"/>
      <c r="PN27" s="90"/>
      <c r="PO27" s="88"/>
      <c r="PP27" s="88"/>
      <c r="PQ27" s="88"/>
      <c r="PR27" s="90"/>
      <c r="PS27" s="90"/>
      <c r="PT27" s="90"/>
      <c r="PU27" s="90"/>
      <c r="PV27" s="738"/>
      <c r="PW27" s="90"/>
      <c r="PX27" s="90"/>
      <c r="PY27" s="90"/>
      <c r="PZ27" s="88"/>
      <c r="QA27" s="88"/>
      <c r="QB27" s="88"/>
      <c r="QC27" s="90"/>
      <c r="QD27" s="90"/>
      <c r="QE27" s="90"/>
      <c r="QF27" s="90"/>
      <c r="QG27" s="738"/>
      <c r="QH27" s="90"/>
      <c r="QI27" s="90"/>
      <c r="QJ27" s="90"/>
      <c r="QK27" s="88"/>
      <c r="QL27" s="88"/>
      <c r="QM27" s="88"/>
      <c r="QN27" s="90"/>
      <c r="QO27" s="90"/>
      <c r="QP27" s="90"/>
      <c r="QQ27" s="90"/>
      <c r="QR27" s="738"/>
      <c r="QS27" s="90"/>
      <c r="QT27" s="90"/>
      <c r="QU27" s="90"/>
      <c r="QV27" s="88"/>
      <c r="QW27" s="88"/>
      <c r="QX27" s="88"/>
      <c r="QY27" s="90"/>
      <c r="QZ27" s="90"/>
      <c r="RA27" s="90"/>
      <c r="RB27" s="90"/>
      <c r="RC27" s="738"/>
      <c r="RD27" s="90"/>
      <c r="RE27" s="90"/>
      <c r="RF27" s="90"/>
      <c r="RG27" s="88"/>
      <c r="RH27" s="88"/>
      <c r="RI27" s="88"/>
      <c r="RJ27" s="90"/>
      <c r="RK27" s="90"/>
      <c r="RL27" s="90"/>
      <c r="RM27" s="90"/>
      <c r="RN27" s="738"/>
      <c r="RO27" s="90"/>
      <c r="RP27" s="90"/>
      <c r="RQ27" s="90"/>
      <c r="RR27" s="88"/>
      <c r="RS27" s="88"/>
      <c r="RT27" s="88"/>
      <c r="RU27" s="90"/>
      <c r="RV27" s="90"/>
      <c r="RW27" s="90"/>
      <c r="RX27" s="90"/>
      <c r="RY27" s="738"/>
      <c r="RZ27" s="90"/>
      <c r="SA27" s="90"/>
      <c r="SB27" s="90"/>
      <c r="SC27" s="88"/>
      <c r="SD27" s="88"/>
      <c r="SE27" s="88"/>
      <c r="SF27" s="1372"/>
      <c r="SG27" s="1372"/>
      <c r="SH27" s="1372"/>
      <c r="SI27" s="1372"/>
      <c r="SJ27" s="1378"/>
      <c r="SK27" s="1372"/>
      <c r="SL27" s="1372"/>
      <c r="SM27" s="1372"/>
      <c r="SN27" s="1374"/>
      <c r="SO27" s="1374"/>
      <c r="SP27" s="1374"/>
      <c r="SQ27" s="1372"/>
      <c r="SR27" s="1372"/>
      <c r="SS27" s="1372"/>
      <c r="ST27" s="1372"/>
      <c r="SU27" s="1378"/>
      <c r="SV27" s="1372"/>
      <c r="SW27" s="1372"/>
      <c r="SX27" s="1372"/>
      <c r="SY27" s="1374"/>
      <c r="SZ27" s="1374"/>
      <c r="TA27" s="1374"/>
      <c r="TB27" s="1372"/>
      <c r="TC27" s="1372"/>
      <c r="TD27" s="1372"/>
      <c r="TE27" s="1372"/>
      <c r="TF27" s="1378"/>
      <c r="TG27" s="1372"/>
      <c r="TH27" s="1372"/>
      <c r="TI27" s="1372"/>
      <c r="TJ27" s="1374"/>
      <c r="TK27" s="1374"/>
      <c r="TL27" s="1374"/>
      <c r="TM27" s="1372"/>
      <c r="TN27" s="1372"/>
      <c r="TO27" s="1372"/>
      <c r="TP27" s="1372"/>
      <c r="TQ27" s="1378"/>
      <c r="TR27" s="1372"/>
      <c r="TS27" s="1372"/>
      <c r="TT27" s="1372"/>
      <c r="TU27" s="1374"/>
      <c r="TV27" s="1374"/>
      <c r="TW27" s="1374"/>
      <c r="TX27" s="1372"/>
      <c r="TY27" s="1372"/>
      <c r="TZ27" s="1372"/>
      <c r="UA27" s="1372"/>
      <c r="UB27" s="1378"/>
      <c r="UC27" s="1372"/>
      <c r="UD27" s="1372"/>
      <c r="UE27" s="1372"/>
      <c r="UF27" s="1374"/>
      <c r="UG27" s="1374"/>
      <c r="UH27" s="1374"/>
      <c r="UI27" s="1372"/>
      <c r="UJ27" s="1372"/>
      <c r="UK27" s="1372"/>
      <c r="UL27" s="1372"/>
      <c r="UM27" s="1378"/>
      <c r="UN27" s="1372"/>
      <c r="UO27" s="1372"/>
      <c r="UP27" s="1372"/>
      <c r="UQ27" s="1374"/>
      <c r="UR27" s="1374"/>
      <c r="US27" s="1374"/>
    </row>
    <row r="28" spans="2:565" s="218" customFormat="1" ht="30" customHeight="1" x14ac:dyDescent="0.25">
      <c r="B28" s="1155">
        <v>19</v>
      </c>
      <c r="C28" s="811"/>
      <c r="D28" s="938" t="str">
        <f>IFERROR(VLOOKUP($C28,'Info Exam and Projection List'!$M$4:$P$34,2),"No entry")</f>
        <v>No entry</v>
      </c>
      <c r="E28" s="943"/>
      <c r="F28" s="937"/>
      <c r="G28" s="483"/>
      <c r="H28" s="1246"/>
      <c r="I28" s="949"/>
      <c r="J28" s="951"/>
      <c r="K28" s="952"/>
      <c r="L28" s="787"/>
      <c r="M28" s="787"/>
      <c r="N28" s="797"/>
      <c r="O28" s="787"/>
      <c r="P28" s="787"/>
      <c r="Q28" s="463"/>
      <c r="R28" s="463"/>
      <c r="S28" s="732"/>
      <c r="T28" s="949"/>
      <c r="U28" s="951"/>
      <c r="V28" s="952"/>
      <c r="W28" s="787"/>
      <c r="X28" s="787"/>
      <c r="Y28" s="968"/>
      <c r="Z28" s="787"/>
      <c r="AA28" s="787"/>
      <c r="AB28" s="970"/>
      <c r="AC28" s="970"/>
      <c r="AD28" s="971"/>
      <c r="AE28" s="948"/>
      <c r="AF28" s="951"/>
      <c r="AG28" s="952"/>
      <c r="AH28" s="787"/>
      <c r="AI28" s="787"/>
      <c r="AJ28" s="968"/>
      <c r="AK28" s="787"/>
      <c r="AL28" s="787"/>
      <c r="AM28" s="970"/>
      <c r="AN28" s="970"/>
      <c r="AO28" s="971"/>
      <c r="AP28" s="949"/>
      <c r="AQ28" s="951"/>
      <c r="AR28" s="952"/>
      <c r="AS28" s="787"/>
      <c r="AT28" s="787"/>
      <c r="AU28" s="968"/>
      <c r="AV28" s="787"/>
      <c r="AW28" s="787"/>
      <c r="AX28" s="970"/>
      <c r="AY28" s="970"/>
      <c r="AZ28" s="971"/>
      <c r="BA28" s="949"/>
      <c r="BB28" s="951"/>
      <c r="BC28" s="952"/>
      <c r="BD28" s="787"/>
      <c r="BE28" s="787"/>
      <c r="BF28" s="968"/>
      <c r="BG28" s="787"/>
      <c r="BH28" s="787"/>
      <c r="BI28" s="970"/>
      <c r="BJ28" s="970"/>
      <c r="BK28" s="971"/>
      <c r="BL28" s="948"/>
      <c r="BM28" s="951"/>
      <c r="BN28" s="952"/>
      <c r="BO28" s="787"/>
      <c r="BP28" s="787"/>
      <c r="BQ28" s="968"/>
      <c r="BR28" s="787"/>
      <c r="BS28" s="787"/>
      <c r="BT28" s="970"/>
      <c r="BU28" s="970"/>
      <c r="BV28" s="971"/>
      <c r="BW28" s="948"/>
      <c r="BX28" s="951"/>
      <c r="BY28" s="952"/>
      <c r="BZ28" s="787"/>
      <c r="CA28" s="787"/>
      <c r="CB28" s="968"/>
      <c r="CC28" s="787"/>
      <c r="CD28" s="787"/>
      <c r="CE28" s="970"/>
      <c r="CF28" s="970"/>
      <c r="CG28" s="971"/>
      <c r="CH28" s="948"/>
      <c r="CI28" s="951"/>
      <c r="CJ28" s="952"/>
      <c r="CK28" s="787"/>
      <c r="CL28" s="787"/>
      <c r="CM28" s="968"/>
      <c r="CN28" s="787"/>
      <c r="CO28" s="787"/>
      <c r="CP28" s="970"/>
      <c r="CQ28" s="970"/>
      <c r="CR28" s="971"/>
      <c r="CS28" s="948"/>
      <c r="CT28" s="951"/>
      <c r="CU28" s="952"/>
      <c r="CV28" s="787"/>
      <c r="CW28" s="787"/>
      <c r="CX28" s="968"/>
      <c r="CY28" s="787"/>
      <c r="CZ28" s="787"/>
      <c r="DA28" s="970"/>
      <c r="DB28" s="970"/>
      <c r="DC28" s="971"/>
      <c r="DD28" s="948"/>
      <c r="DE28" s="951"/>
      <c r="DF28" s="952"/>
      <c r="DG28" s="787"/>
      <c r="DH28" s="787"/>
      <c r="DI28" s="968"/>
      <c r="DJ28" s="787"/>
      <c r="DK28" s="787"/>
      <c r="DL28" s="970"/>
      <c r="DM28" s="970"/>
      <c r="DN28" s="971"/>
      <c r="DO28" s="948"/>
      <c r="DP28" s="951"/>
      <c r="DQ28" s="952"/>
      <c r="DR28" s="787"/>
      <c r="DS28" s="787"/>
      <c r="DT28" s="968"/>
      <c r="DU28" s="787"/>
      <c r="DV28" s="787"/>
      <c r="DW28" s="970"/>
      <c r="DX28" s="970"/>
      <c r="DY28" s="971"/>
      <c r="DZ28" s="948"/>
      <c r="EA28" s="951"/>
      <c r="EB28" s="952"/>
      <c r="EC28" s="787"/>
      <c r="ED28" s="787"/>
      <c r="EE28" s="968"/>
      <c r="EF28" s="787"/>
      <c r="EG28" s="787"/>
      <c r="EH28" s="970"/>
      <c r="EI28" s="970"/>
      <c r="EJ28" s="971"/>
      <c r="EK28" s="948"/>
      <c r="EL28" s="951"/>
      <c r="EM28" s="952"/>
      <c r="EN28" s="787"/>
      <c r="EO28" s="787"/>
      <c r="EP28" s="968"/>
      <c r="EQ28" s="787"/>
      <c r="ER28" s="787"/>
      <c r="ES28" s="970"/>
      <c r="ET28" s="970"/>
      <c r="EU28" s="971"/>
      <c r="EV28" s="948"/>
      <c r="EW28" s="951"/>
      <c r="EX28" s="952"/>
      <c r="EY28" s="787"/>
      <c r="EZ28" s="787"/>
      <c r="FA28" s="968"/>
      <c r="FB28" s="787"/>
      <c r="FC28" s="787"/>
      <c r="FD28" s="970"/>
      <c r="FE28" s="970"/>
      <c r="FF28" s="971"/>
      <c r="FG28" s="948"/>
      <c r="FH28" s="951"/>
      <c r="FI28" s="952"/>
      <c r="FJ28" s="787"/>
      <c r="FK28" s="787"/>
      <c r="FL28" s="968"/>
      <c r="FM28" s="787"/>
      <c r="FN28" s="787"/>
      <c r="FO28" s="970"/>
      <c r="FP28" s="970"/>
      <c r="FQ28" s="971"/>
      <c r="FR28" s="948"/>
      <c r="FS28" s="951"/>
      <c r="FT28" s="952"/>
      <c r="FU28" s="787"/>
      <c r="FV28" s="787"/>
      <c r="FW28" s="968"/>
      <c r="FX28" s="787"/>
      <c r="FY28" s="787"/>
      <c r="FZ28" s="970"/>
      <c r="GA28" s="970"/>
      <c r="GB28" s="971"/>
      <c r="GC28" s="948"/>
      <c r="GD28" s="951"/>
      <c r="GE28" s="952"/>
      <c r="GF28" s="787"/>
      <c r="GG28" s="787"/>
      <c r="GH28" s="968"/>
      <c r="GI28" s="787"/>
      <c r="GJ28" s="787"/>
      <c r="GK28" s="970"/>
      <c r="GL28" s="970"/>
      <c r="GM28" s="971"/>
      <c r="GN28" s="948"/>
      <c r="GO28" s="951"/>
      <c r="GP28" s="952"/>
      <c r="GQ28" s="787"/>
      <c r="GR28" s="787"/>
      <c r="GS28" s="968"/>
      <c r="GT28" s="787"/>
      <c r="GU28" s="787"/>
      <c r="GV28" s="970"/>
      <c r="GW28" s="970"/>
      <c r="GX28" s="971"/>
      <c r="GY28" s="948"/>
      <c r="GZ28" s="951"/>
      <c r="HA28" s="952"/>
      <c r="HB28" s="787"/>
      <c r="HC28" s="787"/>
      <c r="HD28" s="968"/>
      <c r="HE28" s="787"/>
      <c r="HF28" s="787"/>
      <c r="HG28" s="970"/>
      <c r="HH28" s="970"/>
      <c r="HI28" s="971"/>
      <c r="HJ28" s="948"/>
      <c r="HK28" s="951"/>
      <c r="HL28" s="952"/>
      <c r="HM28" s="787"/>
      <c r="HN28" s="787"/>
      <c r="HO28" s="968"/>
      <c r="HP28" s="787"/>
      <c r="HQ28" s="787"/>
      <c r="HR28" s="970"/>
      <c r="HS28" s="970"/>
      <c r="HT28" s="971"/>
      <c r="HU28" s="721"/>
      <c r="HV28" s="721"/>
      <c r="HW28" s="721"/>
      <c r="HX28" s="721"/>
      <c r="HY28" s="499" t="str">
        <f>IFERROR(VLOOKUP($C28,'Info Exam and Projection List'!$M$4:$R$34,5),"No entry")</f>
        <v>No entry</v>
      </c>
      <c r="HZ28" s="703"/>
      <c r="IA28" s="987"/>
      <c r="IB28" s="499" t="str">
        <f>IFERROR(VLOOKUP($C28,'Info Exam and Projection List'!$M$4:$R$34,6),"No entry")</f>
        <v>No entry</v>
      </c>
      <c r="IC28" s="1224"/>
      <c r="ID28" s="690"/>
      <c r="IE28" s="690"/>
      <c r="IF28" s="989"/>
      <c r="IG28" s="690"/>
      <c r="IO28" s="733"/>
      <c r="IP28" s="733"/>
      <c r="IQ28" s="739"/>
      <c r="IR28" s="333" t="s">
        <v>288</v>
      </c>
      <c r="IS28" s="333"/>
      <c r="IU28" s="333"/>
      <c r="IV28" s="741" t="s">
        <v>370</v>
      </c>
      <c r="IW28" s="736"/>
      <c r="IX28" s="733"/>
      <c r="JB28" s="347"/>
      <c r="JC28" s="88"/>
      <c r="JD28" s="88"/>
      <c r="JE28" s="88"/>
      <c r="JF28" s="283"/>
      <c r="JG28" s="156"/>
      <c r="JH28" s="255"/>
      <c r="JI28" s="737"/>
      <c r="JJ28" s="156"/>
      <c r="JK28" s="737"/>
      <c r="JL28" s="90"/>
      <c r="JM28" s="90"/>
      <c r="JN28" s="90"/>
      <c r="JO28" s="90"/>
      <c r="JP28" s="90"/>
      <c r="JQ28" s="90"/>
      <c r="JR28" s="738"/>
      <c r="JS28" s="90"/>
      <c r="JT28" s="90"/>
      <c r="JU28" s="90"/>
      <c r="JV28" s="88"/>
      <c r="JW28" s="88"/>
      <c r="JX28" s="88"/>
      <c r="JY28" s="90"/>
      <c r="JZ28" s="90"/>
      <c r="KA28" s="90"/>
      <c r="KB28" s="90"/>
      <c r="KC28" s="738"/>
      <c r="KD28" s="90"/>
      <c r="KE28" s="90"/>
      <c r="KF28" s="90"/>
      <c r="KG28" s="88"/>
      <c r="KH28" s="88"/>
      <c r="KI28" s="88"/>
      <c r="KJ28" s="90"/>
      <c r="KK28" s="90"/>
      <c r="KL28" s="90"/>
      <c r="KM28" s="90"/>
      <c r="KN28" s="738"/>
      <c r="KO28" s="90"/>
      <c r="KP28" s="90"/>
      <c r="KQ28" s="90"/>
      <c r="KR28" s="88"/>
      <c r="KS28" s="88"/>
      <c r="KT28" s="88"/>
      <c r="KU28" s="90"/>
      <c r="KV28" s="90"/>
      <c r="KW28" s="90"/>
      <c r="KX28" s="90"/>
      <c r="KY28" s="738"/>
      <c r="KZ28" s="90"/>
      <c r="LA28" s="90"/>
      <c r="LB28" s="90"/>
      <c r="LC28" s="88"/>
      <c r="LD28" s="88"/>
      <c r="LE28" s="88"/>
      <c r="LF28" s="90"/>
      <c r="LG28" s="90"/>
      <c r="LH28" s="90"/>
      <c r="LI28" s="90"/>
      <c r="LJ28" s="738"/>
      <c r="LK28" s="90"/>
      <c r="LL28" s="90"/>
      <c r="LM28" s="90"/>
      <c r="LN28" s="88"/>
      <c r="LO28" s="88"/>
      <c r="LP28" s="88"/>
      <c r="LQ28" s="90"/>
      <c r="LR28" s="90"/>
      <c r="LS28" s="90"/>
      <c r="LT28" s="90"/>
      <c r="LU28" s="738"/>
      <c r="LV28" s="90"/>
      <c r="LW28" s="90"/>
      <c r="LX28" s="90"/>
      <c r="LY28" s="88"/>
      <c r="LZ28" s="88"/>
      <c r="MA28" s="88"/>
      <c r="MB28" s="88"/>
      <c r="MC28" s="88"/>
      <c r="MD28" s="88"/>
      <c r="ME28" s="88"/>
      <c r="MF28" s="88"/>
      <c r="MG28" s="88"/>
      <c r="MH28" s="90"/>
      <c r="MI28" s="90"/>
      <c r="MJ28" s="90"/>
      <c r="MK28" s="90"/>
      <c r="ML28" s="738"/>
      <c r="MM28" s="90"/>
      <c r="MN28" s="90"/>
      <c r="MO28" s="90"/>
      <c r="MP28" s="88"/>
      <c r="MQ28" s="88"/>
      <c r="MR28" s="88"/>
      <c r="MS28" s="90"/>
      <c r="MT28" s="90"/>
      <c r="MU28" s="90"/>
      <c r="MV28" s="90"/>
      <c r="MW28" s="738"/>
      <c r="MX28" s="90"/>
      <c r="MY28" s="90"/>
      <c r="MZ28" s="90"/>
      <c r="NA28" s="88"/>
      <c r="NB28" s="88"/>
      <c r="NC28" s="88"/>
      <c r="ND28" s="90"/>
      <c r="NE28" s="90"/>
      <c r="NF28" s="90"/>
      <c r="NG28" s="90"/>
      <c r="NH28" s="738"/>
      <c r="NI28" s="90"/>
      <c r="NJ28" s="90"/>
      <c r="NK28" s="90"/>
      <c r="NL28" s="88"/>
      <c r="NM28" s="88"/>
      <c r="NN28" s="88"/>
      <c r="NO28" s="90"/>
      <c r="NP28" s="90"/>
      <c r="NQ28" s="90"/>
      <c r="NR28" s="90"/>
      <c r="NS28" s="738"/>
      <c r="NT28" s="90"/>
      <c r="NU28" s="90"/>
      <c r="NV28" s="90"/>
      <c r="NW28" s="88"/>
      <c r="NX28" s="88"/>
      <c r="NY28" s="88"/>
      <c r="NZ28" s="90"/>
      <c r="OA28" s="90"/>
      <c r="OB28" s="90"/>
      <c r="OC28" s="90"/>
      <c r="OD28" s="738"/>
      <c r="OE28" s="90"/>
      <c r="OF28" s="90"/>
      <c r="OG28" s="90"/>
      <c r="OH28" s="88"/>
      <c r="OI28" s="88"/>
      <c r="OJ28" s="88"/>
      <c r="OK28" s="90"/>
      <c r="OL28" s="90"/>
      <c r="OM28" s="90"/>
      <c r="ON28" s="90"/>
      <c r="OO28" s="738"/>
      <c r="OP28" s="90"/>
      <c r="OQ28" s="90"/>
      <c r="OR28" s="90"/>
      <c r="OS28" s="88"/>
      <c r="OT28" s="88"/>
      <c r="OU28" s="88"/>
      <c r="OV28" s="90"/>
      <c r="OW28" s="90"/>
      <c r="OX28" s="90"/>
      <c r="OY28" s="90"/>
      <c r="OZ28" s="738"/>
      <c r="PA28" s="90"/>
      <c r="PB28" s="90"/>
      <c r="PC28" s="90"/>
      <c r="PD28" s="88"/>
      <c r="PE28" s="88"/>
      <c r="PF28" s="88"/>
      <c r="PG28" s="90"/>
      <c r="PH28" s="90"/>
      <c r="PI28" s="90"/>
      <c r="PJ28" s="90"/>
      <c r="PK28" s="738"/>
      <c r="PL28" s="90"/>
      <c r="PM28" s="90"/>
      <c r="PN28" s="90"/>
      <c r="PO28" s="88"/>
      <c r="PP28" s="88"/>
      <c r="PQ28" s="88"/>
      <c r="PR28" s="90"/>
      <c r="PS28" s="90"/>
      <c r="PT28" s="90"/>
      <c r="PU28" s="90"/>
      <c r="PV28" s="738"/>
      <c r="PW28" s="90"/>
      <c r="PX28" s="90"/>
      <c r="PY28" s="90"/>
      <c r="PZ28" s="88"/>
      <c r="QA28" s="88"/>
      <c r="QB28" s="88"/>
      <c r="QC28" s="90"/>
      <c r="QD28" s="90"/>
      <c r="QE28" s="90"/>
      <c r="QF28" s="90"/>
      <c r="QG28" s="738"/>
      <c r="QH28" s="90"/>
      <c r="QI28" s="90"/>
      <c r="QJ28" s="90"/>
      <c r="QK28" s="88"/>
      <c r="QL28" s="88"/>
      <c r="QM28" s="88"/>
      <c r="QN28" s="90"/>
      <c r="QO28" s="90"/>
      <c r="QP28" s="90"/>
      <c r="QQ28" s="90"/>
      <c r="QR28" s="738"/>
      <c r="QS28" s="90"/>
      <c r="QT28" s="90"/>
      <c r="QU28" s="90"/>
      <c r="QV28" s="88"/>
      <c r="QW28" s="88"/>
      <c r="QX28" s="88"/>
      <c r="QY28" s="90"/>
      <c r="QZ28" s="90"/>
      <c r="RA28" s="90"/>
      <c r="RB28" s="90"/>
      <c r="RC28" s="738"/>
      <c r="RD28" s="90"/>
      <c r="RE28" s="90"/>
      <c r="RF28" s="90"/>
      <c r="RG28" s="88"/>
      <c r="RH28" s="88"/>
      <c r="RI28" s="88"/>
      <c r="RJ28" s="90"/>
      <c r="RK28" s="90"/>
      <c r="RL28" s="90"/>
      <c r="RM28" s="90"/>
      <c r="RN28" s="738"/>
      <c r="RO28" s="90"/>
      <c r="RP28" s="90"/>
      <c r="RQ28" s="90"/>
      <c r="RR28" s="88"/>
      <c r="RS28" s="88"/>
      <c r="RT28" s="88"/>
      <c r="RU28" s="90"/>
      <c r="RV28" s="90"/>
      <c r="RW28" s="90"/>
      <c r="RX28" s="90"/>
      <c r="RY28" s="738"/>
      <c r="RZ28" s="90"/>
      <c r="SA28" s="90"/>
      <c r="SB28" s="90"/>
      <c r="SC28" s="88"/>
      <c r="SD28" s="88"/>
      <c r="SE28" s="88"/>
      <c r="SF28" s="1372"/>
      <c r="SG28" s="1372"/>
      <c r="SH28" s="1372"/>
      <c r="SI28" s="1372"/>
      <c r="SJ28" s="1378"/>
      <c r="SK28" s="1372"/>
      <c r="SL28" s="1372"/>
      <c r="SM28" s="1372"/>
      <c r="SN28" s="1374"/>
      <c r="SO28" s="1374"/>
      <c r="SP28" s="1374"/>
      <c r="SQ28" s="1372"/>
      <c r="SR28" s="1372"/>
      <c r="SS28" s="1372"/>
      <c r="ST28" s="1372"/>
      <c r="SU28" s="1378"/>
      <c r="SV28" s="1372"/>
      <c r="SW28" s="1372"/>
      <c r="SX28" s="1372"/>
      <c r="SY28" s="1374"/>
      <c r="SZ28" s="1374"/>
      <c r="TA28" s="1374"/>
      <c r="TB28" s="1372"/>
      <c r="TC28" s="1372"/>
      <c r="TD28" s="1372"/>
      <c r="TE28" s="1372"/>
      <c r="TF28" s="1378"/>
      <c r="TG28" s="1372"/>
      <c r="TH28" s="1372"/>
      <c r="TI28" s="1372"/>
      <c r="TJ28" s="1374"/>
      <c r="TK28" s="1374"/>
      <c r="TL28" s="1374"/>
      <c r="TM28" s="1372"/>
      <c r="TN28" s="1372"/>
      <c r="TO28" s="1372"/>
      <c r="TP28" s="1372"/>
      <c r="TQ28" s="1378"/>
      <c r="TR28" s="1372"/>
      <c r="TS28" s="1372"/>
      <c r="TT28" s="1372"/>
      <c r="TU28" s="1374"/>
      <c r="TV28" s="1374"/>
      <c r="TW28" s="1374"/>
      <c r="TX28" s="1372"/>
      <c r="TY28" s="1372"/>
      <c r="TZ28" s="1372"/>
      <c r="UA28" s="1372"/>
      <c r="UB28" s="1378"/>
      <c r="UC28" s="1372"/>
      <c r="UD28" s="1372"/>
      <c r="UE28" s="1372"/>
      <c r="UF28" s="1374"/>
      <c r="UG28" s="1374"/>
      <c r="UH28" s="1374"/>
      <c r="UI28" s="1372"/>
      <c r="UJ28" s="1372"/>
      <c r="UK28" s="1372"/>
      <c r="UL28" s="1372"/>
      <c r="UM28" s="1378"/>
      <c r="UN28" s="1372"/>
      <c r="UO28" s="1372"/>
      <c r="UP28" s="1372"/>
      <c r="UQ28" s="1374"/>
      <c r="UR28" s="1374"/>
      <c r="US28" s="1374"/>
    </row>
    <row r="29" spans="2:565" s="218" customFormat="1" ht="30" customHeight="1" x14ac:dyDescent="0.25">
      <c r="B29" s="1155">
        <v>20</v>
      </c>
      <c r="C29" s="811"/>
      <c r="D29" s="938" t="str">
        <f>IFERROR(VLOOKUP($C29,'Info Exam and Projection List'!$M$4:$P$34,2),"No entry")</f>
        <v>No entry</v>
      </c>
      <c r="E29" s="943"/>
      <c r="F29" s="937"/>
      <c r="G29" s="483"/>
      <c r="H29" s="1246"/>
      <c r="I29" s="949"/>
      <c r="J29" s="951"/>
      <c r="K29" s="952"/>
      <c r="L29" s="787"/>
      <c r="M29" s="787"/>
      <c r="N29" s="797"/>
      <c r="O29" s="787"/>
      <c r="P29" s="787"/>
      <c r="Q29" s="463"/>
      <c r="R29" s="463"/>
      <c r="S29" s="732"/>
      <c r="T29" s="949"/>
      <c r="U29" s="951"/>
      <c r="V29" s="952"/>
      <c r="W29" s="787"/>
      <c r="X29" s="787"/>
      <c r="Y29" s="968"/>
      <c r="Z29" s="787"/>
      <c r="AA29" s="787"/>
      <c r="AB29" s="970"/>
      <c r="AC29" s="970"/>
      <c r="AD29" s="971"/>
      <c r="AE29" s="948"/>
      <c r="AF29" s="951"/>
      <c r="AG29" s="952"/>
      <c r="AH29" s="787"/>
      <c r="AI29" s="787"/>
      <c r="AJ29" s="968"/>
      <c r="AK29" s="787"/>
      <c r="AL29" s="787"/>
      <c r="AM29" s="970"/>
      <c r="AN29" s="970"/>
      <c r="AO29" s="971"/>
      <c r="AP29" s="949"/>
      <c r="AQ29" s="951"/>
      <c r="AR29" s="952"/>
      <c r="AS29" s="787"/>
      <c r="AT29" s="787"/>
      <c r="AU29" s="968"/>
      <c r="AV29" s="787"/>
      <c r="AW29" s="787"/>
      <c r="AX29" s="970"/>
      <c r="AY29" s="970"/>
      <c r="AZ29" s="971"/>
      <c r="BA29" s="949"/>
      <c r="BB29" s="951"/>
      <c r="BC29" s="952"/>
      <c r="BD29" s="787"/>
      <c r="BE29" s="787"/>
      <c r="BF29" s="968"/>
      <c r="BG29" s="787"/>
      <c r="BH29" s="787"/>
      <c r="BI29" s="970"/>
      <c r="BJ29" s="970"/>
      <c r="BK29" s="971"/>
      <c r="BL29" s="948"/>
      <c r="BM29" s="951"/>
      <c r="BN29" s="952"/>
      <c r="BO29" s="787"/>
      <c r="BP29" s="787"/>
      <c r="BQ29" s="968"/>
      <c r="BR29" s="787"/>
      <c r="BS29" s="787"/>
      <c r="BT29" s="970"/>
      <c r="BU29" s="970"/>
      <c r="BV29" s="971"/>
      <c r="BW29" s="948"/>
      <c r="BX29" s="951"/>
      <c r="BY29" s="952"/>
      <c r="BZ29" s="787"/>
      <c r="CA29" s="787"/>
      <c r="CB29" s="968"/>
      <c r="CC29" s="787"/>
      <c r="CD29" s="787"/>
      <c r="CE29" s="970"/>
      <c r="CF29" s="970"/>
      <c r="CG29" s="971"/>
      <c r="CH29" s="948"/>
      <c r="CI29" s="951"/>
      <c r="CJ29" s="952"/>
      <c r="CK29" s="787"/>
      <c r="CL29" s="787"/>
      <c r="CM29" s="968"/>
      <c r="CN29" s="787"/>
      <c r="CO29" s="787"/>
      <c r="CP29" s="970"/>
      <c r="CQ29" s="970"/>
      <c r="CR29" s="971"/>
      <c r="CS29" s="948"/>
      <c r="CT29" s="951"/>
      <c r="CU29" s="952"/>
      <c r="CV29" s="787"/>
      <c r="CW29" s="787"/>
      <c r="CX29" s="968"/>
      <c r="CY29" s="787"/>
      <c r="CZ29" s="787"/>
      <c r="DA29" s="970"/>
      <c r="DB29" s="970"/>
      <c r="DC29" s="971"/>
      <c r="DD29" s="948"/>
      <c r="DE29" s="951"/>
      <c r="DF29" s="952"/>
      <c r="DG29" s="787"/>
      <c r="DH29" s="787"/>
      <c r="DI29" s="968"/>
      <c r="DJ29" s="787"/>
      <c r="DK29" s="787"/>
      <c r="DL29" s="970"/>
      <c r="DM29" s="970"/>
      <c r="DN29" s="971"/>
      <c r="DO29" s="948"/>
      <c r="DP29" s="951"/>
      <c r="DQ29" s="952"/>
      <c r="DR29" s="787"/>
      <c r="DS29" s="787"/>
      <c r="DT29" s="968"/>
      <c r="DU29" s="787"/>
      <c r="DV29" s="787"/>
      <c r="DW29" s="970"/>
      <c r="DX29" s="970"/>
      <c r="DY29" s="971"/>
      <c r="DZ29" s="948"/>
      <c r="EA29" s="951"/>
      <c r="EB29" s="952"/>
      <c r="EC29" s="787"/>
      <c r="ED29" s="787"/>
      <c r="EE29" s="968"/>
      <c r="EF29" s="787"/>
      <c r="EG29" s="787"/>
      <c r="EH29" s="970"/>
      <c r="EI29" s="970"/>
      <c r="EJ29" s="971"/>
      <c r="EK29" s="948"/>
      <c r="EL29" s="951"/>
      <c r="EM29" s="952"/>
      <c r="EN29" s="787"/>
      <c r="EO29" s="787"/>
      <c r="EP29" s="968"/>
      <c r="EQ29" s="787"/>
      <c r="ER29" s="787"/>
      <c r="ES29" s="970"/>
      <c r="ET29" s="970"/>
      <c r="EU29" s="971"/>
      <c r="EV29" s="948"/>
      <c r="EW29" s="951"/>
      <c r="EX29" s="952"/>
      <c r="EY29" s="787"/>
      <c r="EZ29" s="787"/>
      <c r="FA29" s="968"/>
      <c r="FB29" s="787"/>
      <c r="FC29" s="787"/>
      <c r="FD29" s="970"/>
      <c r="FE29" s="970"/>
      <c r="FF29" s="971"/>
      <c r="FG29" s="948"/>
      <c r="FH29" s="951"/>
      <c r="FI29" s="952"/>
      <c r="FJ29" s="787"/>
      <c r="FK29" s="787"/>
      <c r="FL29" s="968"/>
      <c r="FM29" s="787"/>
      <c r="FN29" s="787"/>
      <c r="FO29" s="970"/>
      <c r="FP29" s="970"/>
      <c r="FQ29" s="971"/>
      <c r="FR29" s="948"/>
      <c r="FS29" s="951"/>
      <c r="FT29" s="952"/>
      <c r="FU29" s="787"/>
      <c r="FV29" s="787"/>
      <c r="FW29" s="968"/>
      <c r="FX29" s="787"/>
      <c r="FY29" s="787"/>
      <c r="FZ29" s="970"/>
      <c r="GA29" s="970"/>
      <c r="GB29" s="971"/>
      <c r="GC29" s="948"/>
      <c r="GD29" s="951"/>
      <c r="GE29" s="952"/>
      <c r="GF29" s="787"/>
      <c r="GG29" s="787"/>
      <c r="GH29" s="968"/>
      <c r="GI29" s="787"/>
      <c r="GJ29" s="787"/>
      <c r="GK29" s="970"/>
      <c r="GL29" s="970"/>
      <c r="GM29" s="971"/>
      <c r="GN29" s="948"/>
      <c r="GO29" s="951"/>
      <c r="GP29" s="952"/>
      <c r="GQ29" s="787"/>
      <c r="GR29" s="787"/>
      <c r="GS29" s="968"/>
      <c r="GT29" s="787"/>
      <c r="GU29" s="787"/>
      <c r="GV29" s="970"/>
      <c r="GW29" s="970"/>
      <c r="GX29" s="971"/>
      <c r="GY29" s="948"/>
      <c r="GZ29" s="951"/>
      <c r="HA29" s="952"/>
      <c r="HB29" s="787"/>
      <c r="HC29" s="787"/>
      <c r="HD29" s="968"/>
      <c r="HE29" s="787"/>
      <c r="HF29" s="787"/>
      <c r="HG29" s="970"/>
      <c r="HH29" s="970"/>
      <c r="HI29" s="971"/>
      <c r="HJ29" s="948"/>
      <c r="HK29" s="951"/>
      <c r="HL29" s="952"/>
      <c r="HM29" s="787"/>
      <c r="HN29" s="787"/>
      <c r="HO29" s="968"/>
      <c r="HP29" s="787"/>
      <c r="HQ29" s="787"/>
      <c r="HR29" s="970"/>
      <c r="HS29" s="970"/>
      <c r="HT29" s="971"/>
      <c r="HU29" s="721"/>
      <c r="HV29" s="721"/>
      <c r="HW29" s="721"/>
      <c r="HX29" s="721"/>
      <c r="HY29" s="499" t="str">
        <f>IFERROR(VLOOKUP($C29,'Info Exam and Projection List'!$M$4:$R$34,5),"No entry")</f>
        <v>No entry</v>
      </c>
      <c r="HZ29" s="703"/>
      <c r="IA29" s="987"/>
      <c r="IB29" s="499" t="str">
        <f>IFERROR(VLOOKUP($C29,'Info Exam and Projection List'!$M$4:$R$34,6),"No entry")</f>
        <v>No entry</v>
      </c>
      <c r="IC29" s="1224"/>
      <c r="ID29" s="690"/>
      <c r="IE29" s="690"/>
      <c r="IF29" s="989"/>
      <c r="IG29" s="690"/>
      <c r="IO29" s="733"/>
      <c r="IP29" s="733"/>
      <c r="IQ29" s="739"/>
      <c r="IR29" s="333" t="s">
        <v>353</v>
      </c>
      <c r="IS29" s="333"/>
      <c r="IT29" s="741" t="s">
        <v>303</v>
      </c>
      <c r="IU29" s="333"/>
      <c r="IV29" s="333" t="s">
        <v>366</v>
      </c>
      <c r="IW29" s="736"/>
      <c r="IX29" s="733"/>
      <c r="JB29" s="347"/>
      <c r="JC29" s="88"/>
      <c r="JD29" s="88"/>
      <c r="JE29" s="88"/>
      <c r="JF29" s="283"/>
      <c r="JG29" s="156"/>
      <c r="JH29" s="255"/>
      <c r="JI29" s="737"/>
      <c r="JJ29" s="156"/>
      <c r="JK29" s="737"/>
      <c r="JL29" s="90"/>
      <c r="JM29" s="90"/>
      <c r="JN29" s="90"/>
      <c r="JO29" s="90"/>
      <c r="JP29" s="90"/>
      <c r="JQ29" s="90"/>
      <c r="JR29" s="738"/>
      <c r="JS29" s="90"/>
      <c r="JT29" s="90"/>
      <c r="JU29" s="90"/>
      <c r="JV29" s="88"/>
      <c r="JW29" s="88"/>
      <c r="JX29" s="88"/>
      <c r="JY29" s="90"/>
      <c r="JZ29" s="90"/>
      <c r="KA29" s="90"/>
      <c r="KB29" s="90"/>
      <c r="KC29" s="738"/>
      <c r="KD29" s="90"/>
      <c r="KE29" s="90"/>
      <c r="KF29" s="90"/>
      <c r="KG29" s="88"/>
      <c r="KH29" s="88"/>
      <c r="KI29" s="88"/>
      <c r="KJ29" s="90"/>
      <c r="KK29" s="90"/>
      <c r="KL29" s="90"/>
      <c r="KM29" s="90"/>
      <c r="KN29" s="738"/>
      <c r="KO29" s="90"/>
      <c r="KP29" s="90"/>
      <c r="KQ29" s="90"/>
      <c r="KR29" s="88"/>
      <c r="KS29" s="88"/>
      <c r="KT29" s="88"/>
      <c r="KU29" s="90"/>
      <c r="KV29" s="90"/>
      <c r="KW29" s="90"/>
      <c r="KX29" s="90"/>
      <c r="KY29" s="738"/>
      <c r="KZ29" s="90"/>
      <c r="LA29" s="90"/>
      <c r="LB29" s="90"/>
      <c r="LC29" s="88"/>
      <c r="LD29" s="88"/>
      <c r="LE29" s="88"/>
      <c r="LF29" s="90"/>
      <c r="LG29" s="90"/>
      <c r="LH29" s="90"/>
      <c r="LI29" s="90"/>
      <c r="LJ29" s="738"/>
      <c r="LK29" s="90"/>
      <c r="LL29" s="90"/>
      <c r="LM29" s="90"/>
      <c r="LN29" s="88"/>
      <c r="LO29" s="88"/>
      <c r="LP29" s="88"/>
      <c r="LQ29" s="90"/>
      <c r="LR29" s="90"/>
      <c r="LS29" s="90"/>
      <c r="LT29" s="90"/>
      <c r="LU29" s="738"/>
      <c r="LV29" s="90"/>
      <c r="LW29" s="90"/>
      <c r="LX29" s="90"/>
      <c r="LY29" s="88"/>
      <c r="LZ29" s="88"/>
      <c r="MA29" s="88"/>
      <c r="MB29" s="88"/>
      <c r="MC29" s="88"/>
      <c r="MD29" s="88"/>
      <c r="ME29" s="88"/>
      <c r="MF29" s="88"/>
      <c r="MG29" s="88"/>
      <c r="MH29" s="90"/>
      <c r="MI29" s="90"/>
      <c r="MJ29" s="90"/>
      <c r="MK29" s="90"/>
      <c r="ML29" s="738"/>
      <c r="MM29" s="90"/>
      <c r="MN29" s="90"/>
      <c r="MO29" s="90"/>
      <c r="MP29" s="88"/>
      <c r="MQ29" s="88"/>
      <c r="MR29" s="88"/>
      <c r="MS29" s="90"/>
      <c r="MT29" s="90"/>
      <c r="MU29" s="90"/>
      <c r="MV29" s="90"/>
      <c r="MW29" s="738"/>
      <c r="MX29" s="90"/>
      <c r="MY29" s="90"/>
      <c r="MZ29" s="90"/>
      <c r="NA29" s="88"/>
      <c r="NB29" s="88"/>
      <c r="NC29" s="88"/>
      <c r="ND29" s="90"/>
      <c r="NE29" s="90"/>
      <c r="NF29" s="90"/>
      <c r="NG29" s="90"/>
      <c r="NH29" s="738"/>
      <c r="NI29" s="90"/>
      <c r="NJ29" s="90"/>
      <c r="NK29" s="90"/>
      <c r="NL29" s="88"/>
      <c r="NM29" s="88"/>
      <c r="NN29" s="88"/>
      <c r="NO29" s="90"/>
      <c r="NP29" s="90"/>
      <c r="NQ29" s="90"/>
      <c r="NR29" s="90"/>
      <c r="NS29" s="738"/>
      <c r="NT29" s="90"/>
      <c r="NU29" s="90"/>
      <c r="NV29" s="90"/>
      <c r="NW29" s="88"/>
      <c r="NX29" s="88"/>
      <c r="NY29" s="88"/>
      <c r="NZ29" s="90"/>
      <c r="OA29" s="90"/>
      <c r="OB29" s="90"/>
      <c r="OC29" s="90"/>
      <c r="OD29" s="738"/>
      <c r="OE29" s="90"/>
      <c r="OF29" s="90"/>
      <c r="OG29" s="90"/>
      <c r="OH29" s="88"/>
      <c r="OI29" s="88"/>
      <c r="OJ29" s="88"/>
      <c r="OK29" s="90"/>
      <c r="OL29" s="90"/>
      <c r="OM29" s="90"/>
      <c r="ON29" s="90"/>
      <c r="OO29" s="738"/>
      <c r="OP29" s="90"/>
      <c r="OQ29" s="90"/>
      <c r="OR29" s="90"/>
      <c r="OS29" s="88"/>
      <c r="OT29" s="88"/>
      <c r="OU29" s="88"/>
      <c r="OV29" s="90"/>
      <c r="OW29" s="90"/>
      <c r="OX29" s="90"/>
      <c r="OY29" s="90"/>
      <c r="OZ29" s="738"/>
      <c r="PA29" s="90"/>
      <c r="PB29" s="90"/>
      <c r="PC29" s="90"/>
      <c r="PD29" s="88"/>
      <c r="PE29" s="88"/>
      <c r="PF29" s="88"/>
      <c r="PG29" s="90"/>
      <c r="PH29" s="90"/>
      <c r="PI29" s="90"/>
      <c r="PJ29" s="90"/>
      <c r="PK29" s="738"/>
      <c r="PL29" s="90"/>
      <c r="PM29" s="90"/>
      <c r="PN29" s="90"/>
      <c r="PO29" s="88"/>
      <c r="PP29" s="88"/>
      <c r="PQ29" s="88"/>
      <c r="PR29" s="90"/>
      <c r="PS29" s="90"/>
      <c r="PT29" s="90"/>
      <c r="PU29" s="90"/>
      <c r="PV29" s="738"/>
      <c r="PW29" s="90"/>
      <c r="PX29" s="90"/>
      <c r="PY29" s="90"/>
      <c r="PZ29" s="88"/>
      <c r="QA29" s="88"/>
      <c r="QB29" s="88"/>
      <c r="QC29" s="90"/>
      <c r="QD29" s="90"/>
      <c r="QE29" s="90"/>
      <c r="QF29" s="90"/>
      <c r="QG29" s="738"/>
      <c r="QH29" s="90"/>
      <c r="QI29" s="90"/>
      <c r="QJ29" s="90"/>
      <c r="QK29" s="88"/>
      <c r="QL29" s="88"/>
      <c r="QM29" s="88"/>
      <c r="QN29" s="90"/>
      <c r="QO29" s="90"/>
      <c r="QP29" s="90"/>
      <c r="QQ29" s="90"/>
      <c r="QR29" s="738"/>
      <c r="QS29" s="90"/>
      <c r="QT29" s="90"/>
      <c r="QU29" s="90"/>
      <c r="QV29" s="88"/>
      <c r="QW29" s="88"/>
      <c r="QX29" s="88"/>
      <c r="QY29" s="90"/>
      <c r="QZ29" s="90"/>
      <c r="RA29" s="90"/>
      <c r="RB29" s="90"/>
      <c r="RC29" s="738"/>
      <c r="RD29" s="90"/>
      <c r="RE29" s="90"/>
      <c r="RF29" s="90"/>
      <c r="RG29" s="88"/>
      <c r="RH29" s="88"/>
      <c r="RI29" s="88"/>
      <c r="RJ29" s="90"/>
      <c r="RK29" s="90"/>
      <c r="RL29" s="90"/>
      <c r="RM29" s="90"/>
      <c r="RN29" s="738"/>
      <c r="RO29" s="90"/>
      <c r="RP29" s="90"/>
      <c r="RQ29" s="90"/>
      <c r="RR29" s="88"/>
      <c r="RS29" s="88"/>
      <c r="RT29" s="88"/>
      <c r="RU29" s="90"/>
      <c r="RV29" s="90"/>
      <c r="RW29" s="90"/>
      <c r="RX29" s="90"/>
      <c r="RY29" s="738"/>
      <c r="RZ29" s="90"/>
      <c r="SA29" s="90"/>
      <c r="SB29" s="90"/>
      <c r="SC29" s="88"/>
      <c r="SD29" s="88"/>
      <c r="SE29" s="88"/>
      <c r="SF29" s="1372"/>
      <c r="SG29" s="1372"/>
      <c r="SH29" s="1372"/>
      <c r="SI29" s="1372"/>
      <c r="SJ29" s="1378"/>
      <c r="SK29" s="1372"/>
      <c r="SL29" s="1372"/>
      <c r="SM29" s="1372"/>
      <c r="SN29" s="1374"/>
      <c r="SO29" s="1374"/>
      <c r="SP29" s="1374"/>
      <c r="SQ29" s="1372"/>
      <c r="SR29" s="1372"/>
      <c r="SS29" s="1372"/>
      <c r="ST29" s="1372"/>
      <c r="SU29" s="1378"/>
      <c r="SV29" s="1372"/>
      <c r="SW29" s="1372"/>
      <c r="SX29" s="1372"/>
      <c r="SY29" s="1374"/>
      <c r="SZ29" s="1374"/>
      <c r="TA29" s="1374"/>
      <c r="TB29" s="1372"/>
      <c r="TC29" s="1372"/>
      <c r="TD29" s="1372"/>
      <c r="TE29" s="1372"/>
      <c r="TF29" s="1378"/>
      <c r="TG29" s="1372"/>
      <c r="TH29" s="1372"/>
      <c r="TI29" s="1372"/>
      <c r="TJ29" s="1374"/>
      <c r="TK29" s="1374"/>
      <c r="TL29" s="1374"/>
      <c r="TM29" s="1372"/>
      <c r="TN29" s="1372"/>
      <c r="TO29" s="1372"/>
      <c r="TP29" s="1372"/>
      <c r="TQ29" s="1378"/>
      <c r="TR29" s="1372"/>
      <c r="TS29" s="1372"/>
      <c r="TT29" s="1372"/>
      <c r="TU29" s="1374"/>
      <c r="TV29" s="1374"/>
      <c r="TW29" s="1374"/>
      <c r="TX29" s="1372"/>
      <c r="TY29" s="1372"/>
      <c r="TZ29" s="1372"/>
      <c r="UA29" s="1372"/>
      <c r="UB29" s="1378"/>
      <c r="UC29" s="1372"/>
      <c r="UD29" s="1372"/>
      <c r="UE29" s="1372"/>
      <c r="UF29" s="1374"/>
      <c r="UG29" s="1374"/>
      <c r="UH29" s="1374"/>
      <c r="UI29" s="1372"/>
      <c r="UJ29" s="1372"/>
      <c r="UK29" s="1372"/>
      <c r="UL29" s="1372"/>
      <c r="UM29" s="1378"/>
      <c r="UN29" s="1372"/>
      <c r="UO29" s="1372"/>
      <c r="UP29" s="1372"/>
      <c r="UQ29" s="1374"/>
      <c r="UR29" s="1374"/>
      <c r="US29" s="1374"/>
    </row>
    <row r="30" spans="2:565" s="218" customFormat="1" ht="30" customHeight="1" x14ac:dyDescent="0.25">
      <c r="B30" s="1155">
        <v>21</v>
      </c>
      <c r="C30" s="811"/>
      <c r="D30" s="938" t="str">
        <f>IFERROR(VLOOKUP($C30,'Info Exam and Projection List'!$M$4:$P$34,2),"No entry")</f>
        <v>No entry</v>
      </c>
      <c r="E30" s="943"/>
      <c r="F30" s="937"/>
      <c r="G30" s="483"/>
      <c r="H30" s="1246"/>
      <c r="I30" s="949"/>
      <c r="J30" s="951"/>
      <c r="K30" s="952"/>
      <c r="L30" s="787"/>
      <c r="M30" s="787"/>
      <c r="N30" s="797"/>
      <c r="O30" s="787"/>
      <c r="P30" s="787"/>
      <c r="Q30" s="463"/>
      <c r="R30" s="463"/>
      <c r="S30" s="732"/>
      <c r="T30" s="949"/>
      <c r="U30" s="951"/>
      <c r="V30" s="952"/>
      <c r="W30" s="787"/>
      <c r="X30" s="787"/>
      <c r="Y30" s="968"/>
      <c r="Z30" s="787"/>
      <c r="AA30" s="787"/>
      <c r="AB30" s="970"/>
      <c r="AC30" s="970"/>
      <c r="AD30" s="971"/>
      <c r="AE30" s="948"/>
      <c r="AF30" s="951"/>
      <c r="AG30" s="952"/>
      <c r="AH30" s="787"/>
      <c r="AI30" s="787"/>
      <c r="AJ30" s="968"/>
      <c r="AK30" s="787"/>
      <c r="AL30" s="787"/>
      <c r="AM30" s="970"/>
      <c r="AN30" s="970"/>
      <c r="AO30" s="971"/>
      <c r="AP30" s="949"/>
      <c r="AQ30" s="951"/>
      <c r="AR30" s="952"/>
      <c r="AS30" s="787"/>
      <c r="AT30" s="787"/>
      <c r="AU30" s="968"/>
      <c r="AV30" s="787"/>
      <c r="AW30" s="787"/>
      <c r="AX30" s="970"/>
      <c r="AY30" s="970"/>
      <c r="AZ30" s="971"/>
      <c r="BA30" s="949"/>
      <c r="BB30" s="951"/>
      <c r="BC30" s="952"/>
      <c r="BD30" s="787"/>
      <c r="BE30" s="787"/>
      <c r="BF30" s="968"/>
      <c r="BG30" s="787"/>
      <c r="BH30" s="787"/>
      <c r="BI30" s="970"/>
      <c r="BJ30" s="970"/>
      <c r="BK30" s="971"/>
      <c r="BL30" s="948"/>
      <c r="BM30" s="951"/>
      <c r="BN30" s="952"/>
      <c r="BO30" s="787"/>
      <c r="BP30" s="787"/>
      <c r="BQ30" s="968"/>
      <c r="BR30" s="787"/>
      <c r="BS30" s="787"/>
      <c r="BT30" s="970"/>
      <c r="BU30" s="970"/>
      <c r="BV30" s="971"/>
      <c r="BW30" s="948"/>
      <c r="BX30" s="951"/>
      <c r="BY30" s="952"/>
      <c r="BZ30" s="787"/>
      <c r="CA30" s="787"/>
      <c r="CB30" s="968"/>
      <c r="CC30" s="787"/>
      <c r="CD30" s="787"/>
      <c r="CE30" s="970"/>
      <c r="CF30" s="970"/>
      <c r="CG30" s="971"/>
      <c r="CH30" s="948"/>
      <c r="CI30" s="951"/>
      <c r="CJ30" s="952"/>
      <c r="CK30" s="787"/>
      <c r="CL30" s="787"/>
      <c r="CM30" s="968"/>
      <c r="CN30" s="787"/>
      <c r="CO30" s="787"/>
      <c r="CP30" s="970"/>
      <c r="CQ30" s="970"/>
      <c r="CR30" s="971"/>
      <c r="CS30" s="948"/>
      <c r="CT30" s="951"/>
      <c r="CU30" s="952"/>
      <c r="CV30" s="787"/>
      <c r="CW30" s="787"/>
      <c r="CX30" s="968"/>
      <c r="CY30" s="787"/>
      <c r="CZ30" s="787"/>
      <c r="DA30" s="970"/>
      <c r="DB30" s="970"/>
      <c r="DC30" s="971"/>
      <c r="DD30" s="948"/>
      <c r="DE30" s="951"/>
      <c r="DF30" s="952"/>
      <c r="DG30" s="787"/>
      <c r="DH30" s="787"/>
      <c r="DI30" s="968"/>
      <c r="DJ30" s="787"/>
      <c r="DK30" s="787"/>
      <c r="DL30" s="970"/>
      <c r="DM30" s="970"/>
      <c r="DN30" s="971"/>
      <c r="DO30" s="948"/>
      <c r="DP30" s="951"/>
      <c r="DQ30" s="952"/>
      <c r="DR30" s="787"/>
      <c r="DS30" s="787"/>
      <c r="DT30" s="968"/>
      <c r="DU30" s="787"/>
      <c r="DV30" s="787"/>
      <c r="DW30" s="970"/>
      <c r="DX30" s="970"/>
      <c r="DY30" s="971"/>
      <c r="DZ30" s="948"/>
      <c r="EA30" s="951"/>
      <c r="EB30" s="952"/>
      <c r="EC30" s="787"/>
      <c r="ED30" s="787"/>
      <c r="EE30" s="968"/>
      <c r="EF30" s="787"/>
      <c r="EG30" s="787"/>
      <c r="EH30" s="970"/>
      <c r="EI30" s="970"/>
      <c r="EJ30" s="971"/>
      <c r="EK30" s="948"/>
      <c r="EL30" s="951"/>
      <c r="EM30" s="952"/>
      <c r="EN30" s="787"/>
      <c r="EO30" s="787"/>
      <c r="EP30" s="968"/>
      <c r="EQ30" s="787"/>
      <c r="ER30" s="787"/>
      <c r="ES30" s="970"/>
      <c r="ET30" s="970"/>
      <c r="EU30" s="971"/>
      <c r="EV30" s="948"/>
      <c r="EW30" s="951"/>
      <c r="EX30" s="952"/>
      <c r="EY30" s="787"/>
      <c r="EZ30" s="787"/>
      <c r="FA30" s="968"/>
      <c r="FB30" s="787"/>
      <c r="FC30" s="787"/>
      <c r="FD30" s="970"/>
      <c r="FE30" s="970"/>
      <c r="FF30" s="971"/>
      <c r="FG30" s="948"/>
      <c r="FH30" s="951"/>
      <c r="FI30" s="952"/>
      <c r="FJ30" s="787"/>
      <c r="FK30" s="787"/>
      <c r="FL30" s="968"/>
      <c r="FM30" s="787"/>
      <c r="FN30" s="787"/>
      <c r="FO30" s="970"/>
      <c r="FP30" s="970"/>
      <c r="FQ30" s="971"/>
      <c r="FR30" s="948"/>
      <c r="FS30" s="951"/>
      <c r="FT30" s="952"/>
      <c r="FU30" s="787"/>
      <c r="FV30" s="787"/>
      <c r="FW30" s="968"/>
      <c r="FX30" s="787"/>
      <c r="FY30" s="787"/>
      <c r="FZ30" s="970"/>
      <c r="GA30" s="970"/>
      <c r="GB30" s="971"/>
      <c r="GC30" s="948"/>
      <c r="GD30" s="951"/>
      <c r="GE30" s="952"/>
      <c r="GF30" s="787"/>
      <c r="GG30" s="787"/>
      <c r="GH30" s="968"/>
      <c r="GI30" s="787"/>
      <c r="GJ30" s="787"/>
      <c r="GK30" s="970"/>
      <c r="GL30" s="970"/>
      <c r="GM30" s="971"/>
      <c r="GN30" s="948"/>
      <c r="GO30" s="951"/>
      <c r="GP30" s="952"/>
      <c r="GQ30" s="787"/>
      <c r="GR30" s="787"/>
      <c r="GS30" s="968"/>
      <c r="GT30" s="787"/>
      <c r="GU30" s="787"/>
      <c r="GV30" s="970"/>
      <c r="GW30" s="970"/>
      <c r="GX30" s="971"/>
      <c r="GY30" s="948"/>
      <c r="GZ30" s="951"/>
      <c r="HA30" s="952"/>
      <c r="HB30" s="787"/>
      <c r="HC30" s="787"/>
      <c r="HD30" s="968"/>
      <c r="HE30" s="787"/>
      <c r="HF30" s="787"/>
      <c r="HG30" s="970"/>
      <c r="HH30" s="970"/>
      <c r="HI30" s="971"/>
      <c r="HJ30" s="948"/>
      <c r="HK30" s="951"/>
      <c r="HL30" s="952"/>
      <c r="HM30" s="787"/>
      <c r="HN30" s="787"/>
      <c r="HO30" s="968"/>
      <c r="HP30" s="787"/>
      <c r="HQ30" s="787"/>
      <c r="HR30" s="970"/>
      <c r="HS30" s="970"/>
      <c r="HT30" s="971"/>
      <c r="HU30" s="721"/>
      <c r="HV30" s="721"/>
      <c r="HW30" s="721"/>
      <c r="HX30" s="721"/>
      <c r="HY30" s="499" t="str">
        <f>IFERROR(VLOOKUP($C30,'Info Exam and Projection List'!$M$4:$R$34,5),"No entry")</f>
        <v>No entry</v>
      </c>
      <c r="HZ30" s="703"/>
      <c r="IA30" s="987"/>
      <c r="IB30" s="499" t="str">
        <f>IFERROR(VLOOKUP($C30,'Info Exam and Projection List'!$M$4:$R$34,6),"No entry")</f>
        <v>No entry</v>
      </c>
      <c r="IC30" s="1224"/>
      <c r="ID30" s="690"/>
      <c r="IE30" s="690"/>
      <c r="IF30" s="989"/>
      <c r="IG30" s="690"/>
      <c r="IO30" s="733"/>
      <c r="IP30" s="733"/>
      <c r="IQ30" s="739"/>
      <c r="IR30" s="741" t="s">
        <v>291</v>
      </c>
      <c r="IS30" s="333"/>
      <c r="IT30" s="333" t="s">
        <v>353</v>
      </c>
      <c r="IU30" s="333"/>
      <c r="IV30" s="333" t="s">
        <v>372</v>
      </c>
      <c r="IW30" s="736"/>
      <c r="IX30" s="733"/>
      <c r="JB30" s="347"/>
      <c r="JC30" s="88"/>
      <c r="JD30" s="88"/>
      <c r="JE30" s="88"/>
      <c r="JF30" s="283"/>
      <c r="JG30" s="156"/>
      <c r="JH30" s="255"/>
      <c r="JI30" s="737"/>
      <c r="JJ30" s="156"/>
      <c r="JK30" s="737"/>
      <c r="JL30" s="90"/>
      <c r="JM30" s="90"/>
      <c r="JN30" s="90"/>
      <c r="JO30" s="90"/>
      <c r="JP30" s="90"/>
      <c r="JQ30" s="90"/>
      <c r="JR30" s="738"/>
      <c r="JS30" s="90"/>
      <c r="JT30" s="90"/>
      <c r="JU30" s="90"/>
      <c r="JV30" s="88"/>
      <c r="JW30" s="88"/>
      <c r="JX30" s="88"/>
      <c r="JY30" s="90"/>
      <c r="JZ30" s="90"/>
      <c r="KA30" s="90"/>
      <c r="KB30" s="90"/>
      <c r="KC30" s="738"/>
      <c r="KD30" s="90"/>
      <c r="KE30" s="90"/>
      <c r="KF30" s="90"/>
      <c r="KG30" s="88"/>
      <c r="KH30" s="88"/>
      <c r="KI30" s="88"/>
      <c r="KJ30" s="90"/>
      <c r="KK30" s="90"/>
      <c r="KL30" s="90"/>
      <c r="KM30" s="90"/>
      <c r="KN30" s="738"/>
      <c r="KO30" s="90"/>
      <c r="KP30" s="90"/>
      <c r="KQ30" s="90"/>
      <c r="KR30" s="88"/>
      <c r="KS30" s="88"/>
      <c r="KT30" s="88"/>
      <c r="KU30" s="90"/>
      <c r="KV30" s="90"/>
      <c r="KW30" s="90"/>
      <c r="KX30" s="90"/>
      <c r="KY30" s="738"/>
      <c r="KZ30" s="90"/>
      <c r="LA30" s="90"/>
      <c r="LB30" s="90"/>
      <c r="LC30" s="88"/>
      <c r="LD30" s="88"/>
      <c r="LE30" s="88"/>
      <c r="LF30" s="90"/>
      <c r="LG30" s="90"/>
      <c r="LH30" s="90"/>
      <c r="LI30" s="90"/>
      <c r="LJ30" s="738"/>
      <c r="LK30" s="90"/>
      <c r="LL30" s="90"/>
      <c r="LM30" s="90"/>
      <c r="LN30" s="88"/>
      <c r="LO30" s="88"/>
      <c r="LP30" s="88"/>
      <c r="LQ30" s="90"/>
      <c r="LR30" s="90"/>
      <c r="LS30" s="90"/>
      <c r="LT30" s="90"/>
      <c r="LU30" s="738"/>
      <c r="LV30" s="90"/>
      <c r="LW30" s="90"/>
      <c r="LX30" s="90"/>
      <c r="LY30" s="88"/>
      <c r="LZ30" s="88"/>
      <c r="MA30" s="88"/>
      <c r="MB30" s="88"/>
      <c r="MC30" s="88"/>
      <c r="MD30" s="88"/>
      <c r="ME30" s="88"/>
      <c r="MF30" s="88"/>
      <c r="MG30" s="88"/>
      <c r="MH30" s="90"/>
      <c r="MI30" s="90"/>
      <c r="MJ30" s="90"/>
      <c r="MK30" s="90"/>
      <c r="ML30" s="738"/>
      <c r="MM30" s="90"/>
      <c r="MN30" s="90"/>
      <c r="MO30" s="90"/>
      <c r="MP30" s="88"/>
      <c r="MQ30" s="88"/>
      <c r="MR30" s="88"/>
      <c r="MS30" s="90"/>
      <c r="MT30" s="90"/>
      <c r="MU30" s="90"/>
      <c r="MV30" s="90"/>
      <c r="MW30" s="738"/>
      <c r="MX30" s="90"/>
      <c r="MY30" s="90"/>
      <c r="MZ30" s="90"/>
      <c r="NA30" s="88"/>
      <c r="NB30" s="88"/>
      <c r="NC30" s="88"/>
      <c r="ND30" s="90"/>
      <c r="NE30" s="90"/>
      <c r="NF30" s="90"/>
      <c r="NG30" s="90"/>
      <c r="NH30" s="738"/>
      <c r="NI30" s="90"/>
      <c r="NJ30" s="90"/>
      <c r="NK30" s="90"/>
      <c r="NL30" s="88"/>
      <c r="NM30" s="88"/>
      <c r="NN30" s="88"/>
      <c r="NO30" s="90"/>
      <c r="NP30" s="90"/>
      <c r="NQ30" s="90"/>
      <c r="NR30" s="90"/>
      <c r="NS30" s="738"/>
      <c r="NT30" s="90"/>
      <c r="NU30" s="90"/>
      <c r="NV30" s="90"/>
      <c r="NW30" s="88"/>
      <c r="NX30" s="88"/>
      <c r="NY30" s="88"/>
      <c r="NZ30" s="90"/>
      <c r="OA30" s="90"/>
      <c r="OB30" s="90"/>
      <c r="OC30" s="90"/>
      <c r="OD30" s="738"/>
      <c r="OE30" s="90"/>
      <c r="OF30" s="90"/>
      <c r="OG30" s="90"/>
      <c r="OH30" s="88"/>
      <c r="OI30" s="88"/>
      <c r="OJ30" s="88"/>
      <c r="OK30" s="90"/>
      <c r="OL30" s="90"/>
      <c r="OM30" s="90"/>
      <c r="ON30" s="90"/>
      <c r="OO30" s="738"/>
      <c r="OP30" s="90"/>
      <c r="OQ30" s="90"/>
      <c r="OR30" s="90"/>
      <c r="OS30" s="88"/>
      <c r="OT30" s="88"/>
      <c r="OU30" s="88"/>
      <c r="OV30" s="90"/>
      <c r="OW30" s="90"/>
      <c r="OX30" s="90"/>
      <c r="OY30" s="90"/>
      <c r="OZ30" s="738"/>
      <c r="PA30" s="90"/>
      <c r="PB30" s="90"/>
      <c r="PC30" s="90"/>
      <c r="PD30" s="88"/>
      <c r="PE30" s="88"/>
      <c r="PF30" s="88"/>
      <c r="PG30" s="90"/>
      <c r="PH30" s="90"/>
      <c r="PI30" s="90"/>
      <c r="PJ30" s="90"/>
      <c r="PK30" s="738"/>
      <c r="PL30" s="90"/>
      <c r="PM30" s="90"/>
      <c r="PN30" s="90"/>
      <c r="PO30" s="88"/>
      <c r="PP30" s="88"/>
      <c r="PQ30" s="88"/>
      <c r="PR30" s="90"/>
      <c r="PS30" s="90"/>
      <c r="PT30" s="90"/>
      <c r="PU30" s="90"/>
      <c r="PV30" s="738"/>
      <c r="PW30" s="90"/>
      <c r="PX30" s="90"/>
      <c r="PY30" s="90"/>
      <c r="PZ30" s="88"/>
      <c r="QA30" s="88"/>
      <c r="QB30" s="88"/>
      <c r="QC30" s="90"/>
      <c r="QD30" s="90"/>
      <c r="QE30" s="90"/>
      <c r="QF30" s="90"/>
      <c r="QG30" s="738"/>
      <c r="QH30" s="90"/>
      <c r="QI30" s="90"/>
      <c r="QJ30" s="90"/>
      <c r="QK30" s="88"/>
      <c r="QL30" s="88"/>
      <c r="QM30" s="88"/>
      <c r="QN30" s="90"/>
      <c r="QO30" s="90"/>
      <c r="QP30" s="90"/>
      <c r="QQ30" s="90"/>
      <c r="QR30" s="738"/>
      <c r="QS30" s="90"/>
      <c r="QT30" s="90"/>
      <c r="QU30" s="90"/>
      <c r="QV30" s="88"/>
      <c r="QW30" s="88"/>
      <c r="QX30" s="88"/>
      <c r="QY30" s="90"/>
      <c r="QZ30" s="90"/>
      <c r="RA30" s="90"/>
      <c r="RB30" s="90"/>
      <c r="RC30" s="738"/>
      <c r="RD30" s="90"/>
      <c r="RE30" s="90"/>
      <c r="RF30" s="90"/>
      <c r="RG30" s="88"/>
      <c r="RH30" s="88"/>
      <c r="RI30" s="88"/>
      <c r="RJ30" s="90"/>
      <c r="RK30" s="90"/>
      <c r="RL30" s="90"/>
      <c r="RM30" s="90"/>
      <c r="RN30" s="738"/>
      <c r="RO30" s="90"/>
      <c r="RP30" s="90"/>
      <c r="RQ30" s="90"/>
      <c r="RR30" s="88"/>
      <c r="RS30" s="88"/>
      <c r="RT30" s="88"/>
      <c r="RU30" s="90"/>
      <c r="RV30" s="90"/>
      <c r="RW30" s="90"/>
      <c r="RX30" s="90"/>
      <c r="RY30" s="738"/>
      <c r="RZ30" s="90"/>
      <c r="SA30" s="90"/>
      <c r="SB30" s="90"/>
      <c r="SC30" s="88"/>
      <c r="SD30" s="88"/>
      <c r="SE30" s="88"/>
      <c r="SF30" s="1372"/>
      <c r="SG30" s="1372"/>
      <c r="SH30" s="1372"/>
      <c r="SI30" s="1372"/>
      <c r="SJ30" s="1378"/>
      <c r="SK30" s="1372"/>
      <c r="SL30" s="1372"/>
      <c r="SM30" s="1372"/>
      <c r="SN30" s="1374"/>
      <c r="SO30" s="1374"/>
      <c r="SP30" s="1374"/>
      <c r="SQ30" s="1372"/>
      <c r="SR30" s="1372"/>
      <c r="SS30" s="1372"/>
      <c r="ST30" s="1372"/>
      <c r="SU30" s="1378"/>
      <c r="SV30" s="1372"/>
      <c r="SW30" s="1372"/>
      <c r="SX30" s="1372"/>
      <c r="SY30" s="1374"/>
      <c r="SZ30" s="1374"/>
      <c r="TA30" s="1374"/>
      <c r="TB30" s="1372"/>
      <c r="TC30" s="1372"/>
      <c r="TD30" s="1372"/>
      <c r="TE30" s="1372"/>
      <c r="TF30" s="1378"/>
      <c r="TG30" s="1372"/>
      <c r="TH30" s="1372"/>
      <c r="TI30" s="1372"/>
      <c r="TJ30" s="1374"/>
      <c r="TK30" s="1374"/>
      <c r="TL30" s="1374"/>
      <c r="TM30" s="1372"/>
      <c r="TN30" s="1372"/>
      <c r="TO30" s="1372"/>
      <c r="TP30" s="1372"/>
      <c r="TQ30" s="1378"/>
      <c r="TR30" s="1372"/>
      <c r="TS30" s="1372"/>
      <c r="TT30" s="1372"/>
      <c r="TU30" s="1374"/>
      <c r="TV30" s="1374"/>
      <c r="TW30" s="1374"/>
      <c r="TX30" s="1372"/>
      <c r="TY30" s="1372"/>
      <c r="TZ30" s="1372"/>
      <c r="UA30" s="1372"/>
      <c r="UB30" s="1378"/>
      <c r="UC30" s="1372"/>
      <c r="UD30" s="1372"/>
      <c r="UE30" s="1372"/>
      <c r="UF30" s="1374"/>
      <c r="UG30" s="1374"/>
      <c r="UH30" s="1374"/>
      <c r="UI30" s="1372"/>
      <c r="UJ30" s="1372"/>
      <c r="UK30" s="1372"/>
      <c r="UL30" s="1372"/>
      <c r="UM30" s="1378"/>
      <c r="UN30" s="1372"/>
      <c r="UO30" s="1372"/>
      <c r="UP30" s="1372"/>
      <c r="UQ30" s="1374"/>
      <c r="UR30" s="1374"/>
      <c r="US30" s="1374"/>
    </row>
    <row r="31" spans="2:565" s="218" customFormat="1" ht="30" customHeight="1" x14ac:dyDescent="0.25">
      <c r="B31" s="1155">
        <v>22</v>
      </c>
      <c r="C31" s="811"/>
      <c r="D31" s="938" t="str">
        <f>IFERROR(VLOOKUP($C31,'Info Exam and Projection List'!$M$4:$P$34,2),"No entry")</f>
        <v>No entry</v>
      </c>
      <c r="E31" s="943"/>
      <c r="F31" s="937"/>
      <c r="G31" s="483"/>
      <c r="H31" s="1246"/>
      <c r="I31" s="949"/>
      <c r="J31" s="951"/>
      <c r="K31" s="952"/>
      <c r="L31" s="787"/>
      <c r="M31" s="787"/>
      <c r="N31" s="797"/>
      <c r="O31" s="787"/>
      <c r="P31" s="787"/>
      <c r="Q31" s="463"/>
      <c r="R31" s="463"/>
      <c r="S31" s="732"/>
      <c r="T31" s="949"/>
      <c r="U31" s="951"/>
      <c r="V31" s="952"/>
      <c r="W31" s="787"/>
      <c r="X31" s="787"/>
      <c r="Y31" s="968"/>
      <c r="Z31" s="787"/>
      <c r="AA31" s="787"/>
      <c r="AB31" s="970"/>
      <c r="AC31" s="970"/>
      <c r="AD31" s="971"/>
      <c r="AE31" s="948"/>
      <c r="AF31" s="951"/>
      <c r="AG31" s="952"/>
      <c r="AH31" s="787"/>
      <c r="AI31" s="787"/>
      <c r="AJ31" s="968"/>
      <c r="AK31" s="787"/>
      <c r="AL31" s="787"/>
      <c r="AM31" s="970"/>
      <c r="AN31" s="970"/>
      <c r="AO31" s="971"/>
      <c r="AP31" s="949"/>
      <c r="AQ31" s="951"/>
      <c r="AR31" s="952"/>
      <c r="AS31" s="787"/>
      <c r="AT31" s="787"/>
      <c r="AU31" s="968"/>
      <c r="AV31" s="787"/>
      <c r="AW31" s="787"/>
      <c r="AX31" s="970"/>
      <c r="AY31" s="970"/>
      <c r="AZ31" s="971"/>
      <c r="BA31" s="949"/>
      <c r="BB31" s="951"/>
      <c r="BC31" s="952"/>
      <c r="BD31" s="787"/>
      <c r="BE31" s="787"/>
      <c r="BF31" s="968"/>
      <c r="BG31" s="787"/>
      <c r="BH31" s="787"/>
      <c r="BI31" s="970"/>
      <c r="BJ31" s="970"/>
      <c r="BK31" s="971"/>
      <c r="BL31" s="948"/>
      <c r="BM31" s="951"/>
      <c r="BN31" s="952"/>
      <c r="BO31" s="787"/>
      <c r="BP31" s="787"/>
      <c r="BQ31" s="968"/>
      <c r="BR31" s="787"/>
      <c r="BS31" s="787"/>
      <c r="BT31" s="970"/>
      <c r="BU31" s="970"/>
      <c r="BV31" s="971"/>
      <c r="BW31" s="948"/>
      <c r="BX31" s="951"/>
      <c r="BY31" s="952"/>
      <c r="BZ31" s="787"/>
      <c r="CA31" s="787"/>
      <c r="CB31" s="968"/>
      <c r="CC31" s="787"/>
      <c r="CD31" s="787"/>
      <c r="CE31" s="970"/>
      <c r="CF31" s="970"/>
      <c r="CG31" s="971"/>
      <c r="CH31" s="948"/>
      <c r="CI31" s="951"/>
      <c r="CJ31" s="952"/>
      <c r="CK31" s="787"/>
      <c r="CL31" s="787"/>
      <c r="CM31" s="968"/>
      <c r="CN31" s="787"/>
      <c r="CO31" s="787"/>
      <c r="CP31" s="970"/>
      <c r="CQ31" s="970"/>
      <c r="CR31" s="971"/>
      <c r="CS31" s="948"/>
      <c r="CT31" s="951"/>
      <c r="CU31" s="952"/>
      <c r="CV31" s="787"/>
      <c r="CW31" s="787"/>
      <c r="CX31" s="968"/>
      <c r="CY31" s="787"/>
      <c r="CZ31" s="787"/>
      <c r="DA31" s="970"/>
      <c r="DB31" s="970"/>
      <c r="DC31" s="971"/>
      <c r="DD31" s="948"/>
      <c r="DE31" s="951"/>
      <c r="DF31" s="952"/>
      <c r="DG31" s="787"/>
      <c r="DH31" s="787"/>
      <c r="DI31" s="968"/>
      <c r="DJ31" s="787"/>
      <c r="DK31" s="787"/>
      <c r="DL31" s="970"/>
      <c r="DM31" s="970"/>
      <c r="DN31" s="971"/>
      <c r="DO31" s="948"/>
      <c r="DP31" s="951"/>
      <c r="DQ31" s="952"/>
      <c r="DR31" s="787"/>
      <c r="DS31" s="787"/>
      <c r="DT31" s="968"/>
      <c r="DU31" s="787"/>
      <c r="DV31" s="787"/>
      <c r="DW31" s="970"/>
      <c r="DX31" s="970"/>
      <c r="DY31" s="971"/>
      <c r="DZ31" s="948"/>
      <c r="EA31" s="951"/>
      <c r="EB31" s="952"/>
      <c r="EC31" s="787"/>
      <c r="ED31" s="787"/>
      <c r="EE31" s="968"/>
      <c r="EF31" s="787"/>
      <c r="EG31" s="787"/>
      <c r="EH31" s="970"/>
      <c r="EI31" s="970"/>
      <c r="EJ31" s="971"/>
      <c r="EK31" s="948"/>
      <c r="EL31" s="951"/>
      <c r="EM31" s="952"/>
      <c r="EN31" s="787"/>
      <c r="EO31" s="787"/>
      <c r="EP31" s="968"/>
      <c r="EQ31" s="787"/>
      <c r="ER31" s="787"/>
      <c r="ES31" s="970"/>
      <c r="ET31" s="970"/>
      <c r="EU31" s="971"/>
      <c r="EV31" s="948"/>
      <c r="EW31" s="951"/>
      <c r="EX31" s="952"/>
      <c r="EY31" s="787"/>
      <c r="EZ31" s="787"/>
      <c r="FA31" s="968"/>
      <c r="FB31" s="787"/>
      <c r="FC31" s="787"/>
      <c r="FD31" s="970"/>
      <c r="FE31" s="970"/>
      <c r="FF31" s="971"/>
      <c r="FG31" s="948"/>
      <c r="FH31" s="951"/>
      <c r="FI31" s="952"/>
      <c r="FJ31" s="787"/>
      <c r="FK31" s="787"/>
      <c r="FL31" s="968"/>
      <c r="FM31" s="787"/>
      <c r="FN31" s="787"/>
      <c r="FO31" s="970"/>
      <c r="FP31" s="970"/>
      <c r="FQ31" s="971"/>
      <c r="FR31" s="948"/>
      <c r="FS31" s="951"/>
      <c r="FT31" s="952"/>
      <c r="FU31" s="787"/>
      <c r="FV31" s="787"/>
      <c r="FW31" s="968"/>
      <c r="FX31" s="787"/>
      <c r="FY31" s="787"/>
      <c r="FZ31" s="970"/>
      <c r="GA31" s="970"/>
      <c r="GB31" s="971"/>
      <c r="GC31" s="948"/>
      <c r="GD31" s="951"/>
      <c r="GE31" s="952"/>
      <c r="GF31" s="787"/>
      <c r="GG31" s="787"/>
      <c r="GH31" s="968"/>
      <c r="GI31" s="787"/>
      <c r="GJ31" s="787"/>
      <c r="GK31" s="970"/>
      <c r="GL31" s="970"/>
      <c r="GM31" s="971"/>
      <c r="GN31" s="948"/>
      <c r="GO31" s="951"/>
      <c r="GP31" s="952"/>
      <c r="GQ31" s="787"/>
      <c r="GR31" s="787"/>
      <c r="GS31" s="968"/>
      <c r="GT31" s="787"/>
      <c r="GU31" s="787"/>
      <c r="GV31" s="970"/>
      <c r="GW31" s="970"/>
      <c r="GX31" s="971"/>
      <c r="GY31" s="948"/>
      <c r="GZ31" s="951"/>
      <c r="HA31" s="952"/>
      <c r="HB31" s="787"/>
      <c r="HC31" s="787"/>
      <c r="HD31" s="968"/>
      <c r="HE31" s="787"/>
      <c r="HF31" s="787"/>
      <c r="HG31" s="970"/>
      <c r="HH31" s="970"/>
      <c r="HI31" s="971"/>
      <c r="HJ31" s="948"/>
      <c r="HK31" s="951"/>
      <c r="HL31" s="952"/>
      <c r="HM31" s="787"/>
      <c r="HN31" s="787"/>
      <c r="HO31" s="968"/>
      <c r="HP31" s="787"/>
      <c r="HQ31" s="787"/>
      <c r="HR31" s="970"/>
      <c r="HS31" s="970"/>
      <c r="HT31" s="971"/>
      <c r="HU31" s="721"/>
      <c r="HV31" s="721"/>
      <c r="HW31" s="721"/>
      <c r="HX31" s="721"/>
      <c r="HY31" s="499" t="str">
        <f>IFERROR(VLOOKUP($C31,'Info Exam and Projection List'!$M$4:$R$34,5),"No entry")</f>
        <v>No entry</v>
      </c>
      <c r="HZ31" s="703"/>
      <c r="IA31" s="987"/>
      <c r="IB31" s="499" t="str">
        <f>IFERROR(VLOOKUP($C31,'Info Exam and Projection List'!$M$4:$R$34,6),"No entry")</f>
        <v>No entry</v>
      </c>
      <c r="IC31" s="1224"/>
      <c r="ID31" s="690"/>
      <c r="IE31" s="690"/>
      <c r="IF31" s="989"/>
      <c r="IG31" s="690"/>
      <c r="IO31" s="733"/>
      <c r="IP31" s="733"/>
      <c r="IQ31" s="739"/>
      <c r="IR31" s="333" t="s">
        <v>1</v>
      </c>
      <c r="IS31" s="333"/>
      <c r="IT31" s="218" t="s">
        <v>836</v>
      </c>
      <c r="IU31" s="333"/>
      <c r="IV31" s="333" t="s">
        <v>371</v>
      </c>
      <c r="IW31" s="736"/>
      <c r="IX31" s="733"/>
      <c r="JB31" s="347"/>
      <c r="JC31" s="88"/>
      <c r="JD31" s="88"/>
      <c r="JE31" s="88"/>
      <c r="JF31" s="283"/>
      <c r="JG31" s="156"/>
      <c r="JH31" s="255"/>
      <c r="JI31" s="737"/>
      <c r="JJ31" s="156"/>
      <c r="JK31" s="737"/>
      <c r="JL31" s="90"/>
      <c r="JM31" s="90"/>
      <c r="JN31" s="90"/>
      <c r="JO31" s="90"/>
      <c r="JP31" s="90"/>
      <c r="JQ31" s="90"/>
      <c r="JR31" s="738"/>
      <c r="JS31" s="90"/>
      <c r="JT31" s="90"/>
      <c r="JU31" s="90"/>
      <c r="JV31" s="88"/>
      <c r="JW31" s="88"/>
      <c r="JX31" s="88"/>
      <c r="JY31" s="90"/>
      <c r="JZ31" s="90"/>
      <c r="KA31" s="90"/>
      <c r="KB31" s="90"/>
      <c r="KC31" s="738"/>
      <c r="KD31" s="90"/>
      <c r="KE31" s="90"/>
      <c r="KF31" s="90"/>
      <c r="KG31" s="88"/>
      <c r="KH31" s="88"/>
      <c r="KI31" s="88"/>
      <c r="KJ31" s="90"/>
      <c r="KK31" s="90"/>
      <c r="KL31" s="90"/>
      <c r="KM31" s="90"/>
      <c r="KN31" s="738"/>
      <c r="KO31" s="90"/>
      <c r="KP31" s="90"/>
      <c r="KQ31" s="90"/>
      <c r="KR31" s="88"/>
      <c r="KS31" s="88"/>
      <c r="KT31" s="88"/>
      <c r="KU31" s="90"/>
      <c r="KV31" s="90"/>
      <c r="KW31" s="90"/>
      <c r="KX31" s="90"/>
      <c r="KY31" s="738"/>
      <c r="KZ31" s="90"/>
      <c r="LA31" s="90"/>
      <c r="LB31" s="90"/>
      <c r="LC31" s="88"/>
      <c r="LD31" s="88"/>
      <c r="LE31" s="88"/>
      <c r="LF31" s="90"/>
      <c r="LG31" s="90"/>
      <c r="LH31" s="90"/>
      <c r="LI31" s="90"/>
      <c r="LJ31" s="738"/>
      <c r="LK31" s="90"/>
      <c r="LL31" s="90"/>
      <c r="LM31" s="90"/>
      <c r="LN31" s="88"/>
      <c r="LO31" s="88"/>
      <c r="LP31" s="88"/>
      <c r="LQ31" s="90"/>
      <c r="LR31" s="90"/>
      <c r="LS31" s="90"/>
      <c r="LT31" s="90"/>
      <c r="LU31" s="738"/>
      <c r="LV31" s="90"/>
      <c r="LW31" s="90"/>
      <c r="LX31" s="90"/>
      <c r="LY31" s="88"/>
      <c r="LZ31" s="88"/>
      <c r="MA31" s="88"/>
      <c r="MB31" s="88"/>
      <c r="MC31" s="88"/>
      <c r="MD31" s="88"/>
      <c r="ME31" s="88"/>
      <c r="MF31" s="88"/>
      <c r="MG31" s="88"/>
      <c r="MH31" s="90"/>
      <c r="MI31" s="90"/>
      <c r="MJ31" s="90"/>
      <c r="MK31" s="90"/>
      <c r="ML31" s="738"/>
      <c r="MM31" s="90"/>
      <c r="MN31" s="90"/>
      <c r="MO31" s="90"/>
      <c r="MP31" s="88"/>
      <c r="MQ31" s="88"/>
      <c r="MR31" s="88"/>
      <c r="MS31" s="90"/>
      <c r="MT31" s="90"/>
      <c r="MU31" s="90"/>
      <c r="MV31" s="90"/>
      <c r="MW31" s="738"/>
      <c r="MX31" s="90"/>
      <c r="MY31" s="90"/>
      <c r="MZ31" s="90"/>
      <c r="NA31" s="88"/>
      <c r="NB31" s="88"/>
      <c r="NC31" s="88"/>
      <c r="ND31" s="90"/>
      <c r="NE31" s="90"/>
      <c r="NF31" s="90"/>
      <c r="NG31" s="90"/>
      <c r="NH31" s="738"/>
      <c r="NI31" s="90"/>
      <c r="NJ31" s="90"/>
      <c r="NK31" s="90"/>
      <c r="NL31" s="88"/>
      <c r="NM31" s="88"/>
      <c r="NN31" s="88"/>
      <c r="NO31" s="90"/>
      <c r="NP31" s="90"/>
      <c r="NQ31" s="90"/>
      <c r="NR31" s="90"/>
      <c r="NS31" s="738"/>
      <c r="NT31" s="90"/>
      <c r="NU31" s="90"/>
      <c r="NV31" s="90"/>
      <c r="NW31" s="88"/>
      <c r="NX31" s="88"/>
      <c r="NY31" s="88"/>
      <c r="NZ31" s="90"/>
      <c r="OA31" s="90"/>
      <c r="OB31" s="90"/>
      <c r="OC31" s="90"/>
      <c r="OD31" s="738"/>
      <c r="OE31" s="90"/>
      <c r="OF31" s="90"/>
      <c r="OG31" s="90"/>
      <c r="OH31" s="88"/>
      <c r="OI31" s="88"/>
      <c r="OJ31" s="88"/>
      <c r="OK31" s="90"/>
      <c r="OL31" s="90"/>
      <c r="OM31" s="90"/>
      <c r="ON31" s="90"/>
      <c r="OO31" s="738"/>
      <c r="OP31" s="90"/>
      <c r="OQ31" s="90"/>
      <c r="OR31" s="90"/>
      <c r="OS31" s="88"/>
      <c r="OT31" s="88"/>
      <c r="OU31" s="88"/>
      <c r="OV31" s="90"/>
      <c r="OW31" s="90"/>
      <c r="OX31" s="90"/>
      <c r="OY31" s="90"/>
      <c r="OZ31" s="738"/>
      <c r="PA31" s="90"/>
      <c r="PB31" s="90"/>
      <c r="PC31" s="90"/>
      <c r="PD31" s="88"/>
      <c r="PE31" s="88"/>
      <c r="PF31" s="88"/>
      <c r="PG31" s="90"/>
      <c r="PH31" s="90"/>
      <c r="PI31" s="90"/>
      <c r="PJ31" s="90"/>
      <c r="PK31" s="738"/>
      <c r="PL31" s="90"/>
      <c r="PM31" s="90"/>
      <c r="PN31" s="90"/>
      <c r="PO31" s="88"/>
      <c r="PP31" s="88"/>
      <c r="PQ31" s="88"/>
      <c r="PR31" s="90"/>
      <c r="PS31" s="90"/>
      <c r="PT31" s="90"/>
      <c r="PU31" s="90"/>
      <c r="PV31" s="738"/>
      <c r="PW31" s="90"/>
      <c r="PX31" s="90"/>
      <c r="PY31" s="90"/>
      <c r="PZ31" s="88"/>
      <c r="QA31" s="88"/>
      <c r="QB31" s="88"/>
      <c r="QC31" s="90"/>
      <c r="QD31" s="90"/>
      <c r="QE31" s="90"/>
      <c r="QF31" s="90"/>
      <c r="QG31" s="738"/>
      <c r="QH31" s="90"/>
      <c r="QI31" s="90"/>
      <c r="QJ31" s="90"/>
      <c r="QK31" s="88"/>
      <c r="QL31" s="88"/>
      <c r="QM31" s="88"/>
      <c r="QN31" s="90"/>
      <c r="QO31" s="90"/>
      <c r="QP31" s="90"/>
      <c r="QQ31" s="90"/>
      <c r="QR31" s="738"/>
      <c r="QS31" s="90"/>
      <c r="QT31" s="90"/>
      <c r="QU31" s="90"/>
      <c r="QV31" s="88"/>
      <c r="QW31" s="88"/>
      <c r="QX31" s="88"/>
      <c r="QY31" s="90"/>
      <c r="QZ31" s="90"/>
      <c r="RA31" s="90"/>
      <c r="RB31" s="90"/>
      <c r="RC31" s="738"/>
      <c r="RD31" s="90"/>
      <c r="RE31" s="90"/>
      <c r="RF31" s="90"/>
      <c r="RG31" s="88"/>
      <c r="RH31" s="88"/>
      <c r="RI31" s="88"/>
      <c r="RJ31" s="90"/>
      <c r="RK31" s="90"/>
      <c r="RL31" s="90"/>
      <c r="RM31" s="90"/>
      <c r="RN31" s="738"/>
      <c r="RO31" s="90"/>
      <c r="RP31" s="90"/>
      <c r="RQ31" s="90"/>
      <c r="RR31" s="88"/>
      <c r="RS31" s="88"/>
      <c r="RT31" s="88"/>
      <c r="RU31" s="90"/>
      <c r="RV31" s="90"/>
      <c r="RW31" s="90"/>
      <c r="RX31" s="90"/>
      <c r="RY31" s="738"/>
      <c r="RZ31" s="90"/>
      <c r="SA31" s="90"/>
      <c r="SB31" s="90"/>
      <c r="SC31" s="88"/>
      <c r="SD31" s="88"/>
      <c r="SE31" s="88"/>
      <c r="SF31" s="1372"/>
      <c r="SG31" s="1372"/>
      <c r="SH31" s="1372"/>
      <c r="SI31" s="1372"/>
      <c r="SJ31" s="1378"/>
      <c r="SK31" s="1372"/>
      <c r="SL31" s="1372"/>
      <c r="SM31" s="1372"/>
      <c r="SN31" s="1374"/>
      <c r="SO31" s="1374"/>
      <c r="SP31" s="1374"/>
      <c r="SQ31" s="1372"/>
      <c r="SR31" s="1372"/>
      <c r="SS31" s="1372"/>
      <c r="ST31" s="1372"/>
      <c r="SU31" s="1378"/>
      <c r="SV31" s="1372"/>
      <c r="SW31" s="1372"/>
      <c r="SX31" s="1372"/>
      <c r="SY31" s="1374"/>
      <c r="SZ31" s="1374"/>
      <c r="TA31" s="1374"/>
      <c r="TB31" s="1372"/>
      <c r="TC31" s="1372"/>
      <c r="TD31" s="1372"/>
      <c r="TE31" s="1372"/>
      <c r="TF31" s="1378"/>
      <c r="TG31" s="1372"/>
      <c r="TH31" s="1372"/>
      <c r="TI31" s="1372"/>
      <c r="TJ31" s="1374"/>
      <c r="TK31" s="1374"/>
      <c r="TL31" s="1374"/>
      <c r="TM31" s="1372"/>
      <c r="TN31" s="1372"/>
      <c r="TO31" s="1372"/>
      <c r="TP31" s="1372"/>
      <c r="TQ31" s="1378"/>
      <c r="TR31" s="1372"/>
      <c r="TS31" s="1372"/>
      <c r="TT31" s="1372"/>
      <c r="TU31" s="1374"/>
      <c r="TV31" s="1374"/>
      <c r="TW31" s="1374"/>
      <c r="TX31" s="1372"/>
      <c r="TY31" s="1372"/>
      <c r="TZ31" s="1372"/>
      <c r="UA31" s="1372"/>
      <c r="UB31" s="1378"/>
      <c r="UC31" s="1372"/>
      <c r="UD31" s="1372"/>
      <c r="UE31" s="1372"/>
      <c r="UF31" s="1374"/>
      <c r="UG31" s="1374"/>
      <c r="UH31" s="1374"/>
      <c r="UI31" s="1372"/>
      <c r="UJ31" s="1372"/>
      <c r="UK31" s="1372"/>
      <c r="UL31" s="1372"/>
      <c r="UM31" s="1378"/>
      <c r="UN31" s="1372"/>
      <c r="UO31" s="1372"/>
      <c r="UP31" s="1372"/>
      <c r="UQ31" s="1374"/>
      <c r="UR31" s="1374"/>
      <c r="US31" s="1374"/>
    </row>
    <row r="32" spans="2:565" s="218" customFormat="1" ht="30" customHeight="1" x14ac:dyDescent="0.25">
      <c r="B32" s="1155">
        <v>23</v>
      </c>
      <c r="C32" s="811"/>
      <c r="D32" s="938" t="str">
        <f>IFERROR(VLOOKUP($C32,'Info Exam and Projection List'!$M$4:$P$34,2),"No entry")</f>
        <v>No entry</v>
      </c>
      <c r="E32" s="943"/>
      <c r="F32" s="937"/>
      <c r="G32" s="483"/>
      <c r="H32" s="1246"/>
      <c r="I32" s="949"/>
      <c r="J32" s="951"/>
      <c r="K32" s="952"/>
      <c r="L32" s="787"/>
      <c r="M32" s="787"/>
      <c r="N32" s="797"/>
      <c r="O32" s="787"/>
      <c r="P32" s="787"/>
      <c r="Q32" s="463"/>
      <c r="R32" s="463"/>
      <c r="S32" s="732"/>
      <c r="T32" s="949"/>
      <c r="U32" s="951"/>
      <c r="V32" s="952"/>
      <c r="W32" s="787"/>
      <c r="X32" s="787"/>
      <c r="Y32" s="968"/>
      <c r="Z32" s="787"/>
      <c r="AA32" s="787"/>
      <c r="AB32" s="970"/>
      <c r="AC32" s="970"/>
      <c r="AD32" s="971"/>
      <c r="AE32" s="948"/>
      <c r="AF32" s="951"/>
      <c r="AG32" s="952"/>
      <c r="AH32" s="787"/>
      <c r="AI32" s="787"/>
      <c r="AJ32" s="968"/>
      <c r="AK32" s="787"/>
      <c r="AL32" s="787"/>
      <c r="AM32" s="970"/>
      <c r="AN32" s="970"/>
      <c r="AO32" s="971"/>
      <c r="AP32" s="949"/>
      <c r="AQ32" s="951"/>
      <c r="AR32" s="952"/>
      <c r="AS32" s="787"/>
      <c r="AT32" s="787"/>
      <c r="AU32" s="968"/>
      <c r="AV32" s="787"/>
      <c r="AW32" s="787"/>
      <c r="AX32" s="970"/>
      <c r="AY32" s="970"/>
      <c r="AZ32" s="971"/>
      <c r="BA32" s="949"/>
      <c r="BB32" s="951"/>
      <c r="BC32" s="952"/>
      <c r="BD32" s="787"/>
      <c r="BE32" s="787"/>
      <c r="BF32" s="968"/>
      <c r="BG32" s="787"/>
      <c r="BH32" s="787"/>
      <c r="BI32" s="970"/>
      <c r="BJ32" s="970"/>
      <c r="BK32" s="971"/>
      <c r="BL32" s="948"/>
      <c r="BM32" s="951"/>
      <c r="BN32" s="952"/>
      <c r="BO32" s="787"/>
      <c r="BP32" s="787"/>
      <c r="BQ32" s="968"/>
      <c r="BR32" s="787"/>
      <c r="BS32" s="787"/>
      <c r="BT32" s="970"/>
      <c r="BU32" s="970"/>
      <c r="BV32" s="971"/>
      <c r="BW32" s="948"/>
      <c r="BX32" s="951"/>
      <c r="BY32" s="952"/>
      <c r="BZ32" s="787"/>
      <c r="CA32" s="787"/>
      <c r="CB32" s="968"/>
      <c r="CC32" s="787"/>
      <c r="CD32" s="787"/>
      <c r="CE32" s="970"/>
      <c r="CF32" s="970"/>
      <c r="CG32" s="971"/>
      <c r="CH32" s="948"/>
      <c r="CI32" s="951"/>
      <c r="CJ32" s="952"/>
      <c r="CK32" s="787"/>
      <c r="CL32" s="787"/>
      <c r="CM32" s="968"/>
      <c r="CN32" s="787"/>
      <c r="CO32" s="787"/>
      <c r="CP32" s="970"/>
      <c r="CQ32" s="970"/>
      <c r="CR32" s="971"/>
      <c r="CS32" s="948"/>
      <c r="CT32" s="951"/>
      <c r="CU32" s="952"/>
      <c r="CV32" s="787"/>
      <c r="CW32" s="787"/>
      <c r="CX32" s="968"/>
      <c r="CY32" s="787"/>
      <c r="CZ32" s="787"/>
      <c r="DA32" s="970"/>
      <c r="DB32" s="970"/>
      <c r="DC32" s="971"/>
      <c r="DD32" s="948"/>
      <c r="DE32" s="951"/>
      <c r="DF32" s="952"/>
      <c r="DG32" s="787"/>
      <c r="DH32" s="787"/>
      <c r="DI32" s="968"/>
      <c r="DJ32" s="787"/>
      <c r="DK32" s="787"/>
      <c r="DL32" s="970"/>
      <c r="DM32" s="970"/>
      <c r="DN32" s="971"/>
      <c r="DO32" s="948"/>
      <c r="DP32" s="951"/>
      <c r="DQ32" s="952"/>
      <c r="DR32" s="787"/>
      <c r="DS32" s="787"/>
      <c r="DT32" s="968"/>
      <c r="DU32" s="787"/>
      <c r="DV32" s="787"/>
      <c r="DW32" s="970"/>
      <c r="DX32" s="970"/>
      <c r="DY32" s="971"/>
      <c r="DZ32" s="948"/>
      <c r="EA32" s="951"/>
      <c r="EB32" s="952"/>
      <c r="EC32" s="787"/>
      <c r="ED32" s="787"/>
      <c r="EE32" s="968"/>
      <c r="EF32" s="787"/>
      <c r="EG32" s="787"/>
      <c r="EH32" s="970"/>
      <c r="EI32" s="970"/>
      <c r="EJ32" s="971"/>
      <c r="EK32" s="948"/>
      <c r="EL32" s="951"/>
      <c r="EM32" s="952"/>
      <c r="EN32" s="787"/>
      <c r="EO32" s="787"/>
      <c r="EP32" s="968"/>
      <c r="EQ32" s="787"/>
      <c r="ER32" s="787"/>
      <c r="ES32" s="970"/>
      <c r="ET32" s="970"/>
      <c r="EU32" s="971"/>
      <c r="EV32" s="948"/>
      <c r="EW32" s="951"/>
      <c r="EX32" s="952"/>
      <c r="EY32" s="787"/>
      <c r="EZ32" s="787"/>
      <c r="FA32" s="968"/>
      <c r="FB32" s="787"/>
      <c r="FC32" s="787"/>
      <c r="FD32" s="970"/>
      <c r="FE32" s="970"/>
      <c r="FF32" s="971"/>
      <c r="FG32" s="948"/>
      <c r="FH32" s="951"/>
      <c r="FI32" s="952"/>
      <c r="FJ32" s="787"/>
      <c r="FK32" s="787"/>
      <c r="FL32" s="968"/>
      <c r="FM32" s="787"/>
      <c r="FN32" s="787"/>
      <c r="FO32" s="970"/>
      <c r="FP32" s="970"/>
      <c r="FQ32" s="971"/>
      <c r="FR32" s="948"/>
      <c r="FS32" s="951"/>
      <c r="FT32" s="952"/>
      <c r="FU32" s="787"/>
      <c r="FV32" s="787"/>
      <c r="FW32" s="968"/>
      <c r="FX32" s="787"/>
      <c r="FY32" s="787"/>
      <c r="FZ32" s="970"/>
      <c r="GA32" s="970"/>
      <c r="GB32" s="971"/>
      <c r="GC32" s="948"/>
      <c r="GD32" s="951"/>
      <c r="GE32" s="952"/>
      <c r="GF32" s="787"/>
      <c r="GG32" s="787"/>
      <c r="GH32" s="968"/>
      <c r="GI32" s="787"/>
      <c r="GJ32" s="787"/>
      <c r="GK32" s="970"/>
      <c r="GL32" s="970"/>
      <c r="GM32" s="971"/>
      <c r="GN32" s="948"/>
      <c r="GO32" s="951"/>
      <c r="GP32" s="952"/>
      <c r="GQ32" s="787"/>
      <c r="GR32" s="787"/>
      <c r="GS32" s="968"/>
      <c r="GT32" s="787"/>
      <c r="GU32" s="787"/>
      <c r="GV32" s="970"/>
      <c r="GW32" s="970"/>
      <c r="GX32" s="971"/>
      <c r="GY32" s="948"/>
      <c r="GZ32" s="951"/>
      <c r="HA32" s="952"/>
      <c r="HB32" s="787"/>
      <c r="HC32" s="787"/>
      <c r="HD32" s="968"/>
      <c r="HE32" s="787"/>
      <c r="HF32" s="787"/>
      <c r="HG32" s="970"/>
      <c r="HH32" s="970"/>
      <c r="HI32" s="971"/>
      <c r="HJ32" s="948"/>
      <c r="HK32" s="951"/>
      <c r="HL32" s="952"/>
      <c r="HM32" s="787"/>
      <c r="HN32" s="787"/>
      <c r="HO32" s="968"/>
      <c r="HP32" s="787"/>
      <c r="HQ32" s="787"/>
      <c r="HR32" s="970"/>
      <c r="HS32" s="970"/>
      <c r="HT32" s="971"/>
      <c r="HU32" s="721"/>
      <c r="HV32" s="721"/>
      <c r="HW32" s="721"/>
      <c r="HX32" s="721"/>
      <c r="HY32" s="499" t="str">
        <f>IFERROR(VLOOKUP($C32,'Info Exam and Projection List'!$M$4:$R$34,5),"No entry")</f>
        <v>No entry</v>
      </c>
      <c r="HZ32" s="703"/>
      <c r="IA32" s="987"/>
      <c r="IB32" s="499" t="str">
        <f>IFERROR(VLOOKUP($C32,'Info Exam and Projection List'!$M$4:$R$34,6),"No entry")</f>
        <v>No entry</v>
      </c>
      <c r="IC32" s="1224"/>
      <c r="ID32" s="690"/>
      <c r="IE32" s="690"/>
      <c r="IF32" s="989"/>
      <c r="IG32" s="690"/>
      <c r="IO32" s="733"/>
      <c r="IP32" s="733"/>
      <c r="IQ32" s="739"/>
      <c r="IR32" s="218" t="s">
        <v>1147</v>
      </c>
      <c r="IS32" s="333"/>
      <c r="IT32" s="333" t="s">
        <v>797</v>
      </c>
      <c r="IU32" s="333"/>
      <c r="IV32" s="333" t="s">
        <v>373</v>
      </c>
      <c r="IW32" s="736"/>
      <c r="IX32" s="733"/>
      <c r="JB32" s="347"/>
      <c r="JC32" s="88"/>
      <c r="JD32" s="88"/>
      <c r="JE32" s="88"/>
      <c r="JF32" s="283"/>
      <c r="JG32" s="156"/>
      <c r="JH32" s="255"/>
      <c r="JI32" s="737"/>
      <c r="JJ32" s="156"/>
      <c r="JK32" s="737"/>
      <c r="JL32" s="90"/>
      <c r="JM32" s="90"/>
      <c r="JN32" s="90"/>
      <c r="JO32" s="90"/>
      <c r="JP32" s="90"/>
      <c r="JQ32" s="90"/>
      <c r="JR32" s="738"/>
      <c r="JS32" s="90"/>
      <c r="JT32" s="90"/>
      <c r="JU32" s="90"/>
      <c r="JV32" s="88"/>
      <c r="JW32" s="88"/>
      <c r="JX32" s="88"/>
      <c r="JY32" s="90"/>
      <c r="JZ32" s="90"/>
      <c r="KA32" s="90"/>
      <c r="KB32" s="90"/>
      <c r="KC32" s="738"/>
      <c r="KD32" s="90"/>
      <c r="KE32" s="90"/>
      <c r="KF32" s="90"/>
      <c r="KG32" s="88"/>
      <c r="KH32" s="88"/>
      <c r="KI32" s="88"/>
      <c r="KJ32" s="90"/>
      <c r="KK32" s="90"/>
      <c r="KL32" s="90"/>
      <c r="KM32" s="90"/>
      <c r="KN32" s="738"/>
      <c r="KO32" s="90"/>
      <c r="KP32" s="90"/>
      <c r="KQ32" s="90"/>
      <c r="KR32" s="88"/>
      <c r="KS32" s="88"/>
      <c r="KT32" s="88"/>
      <c r="KU32" s="90"/>
      <c r="KV32" s="90"/>
      <c r="KW32" s="90"/>
      <c r="KX32" s="90"/>
      <c r="KY32" s="738"/>
      <c r="KZ32" s="90"/>
      <c r="LA32" s="90"/>
      <c r="LB32" s="90"/>
      <c r="LC32" s="88"/>
      <c r="LD32" s="88"/>
      <c r="LE32" s="88"/>
      <c r="LF32" s="90"/>
      <c r="LG32" s="90"/>
      <c r="LH32" s="90"/>
      <c r="LI32" s="90"/>
      <c r="LJ32" s="738"/>
      <c r="LK32" s="90"/>
      <c r="LL32" s="90"/>
      <c r="LM32" s="90"/>
      <c r="LN32" s="88"/>
      <c r="LO32" s="88"/>
      <c r="LP32" s="88"/>
      <c r="LQ32" s="90"/>
      <c r="LR32" s="90"/>
      <c r="LS32" s="90"/>
      <c r="LT32" s="90"/>
      <c r="LU32" s="738"/>
      <c r="LV32" s="90"/>
      <c r="LW32" s="90"/>
      <c r="LX32" s="90"/>
      <c r="LY32" s="88"/>
      <c r="LZ32" s="88"/>
      <c r="MA32" s="88"/>
      <c r="MB32" s="88"/>
      <c r="MC32" s="88"/>
      <c r="MD32" s="88"/>
      <c r="ME32" s="88"/>
      <c r="MF32" s="88"/>
      <c r="MG32" s="88"/>
      <c r="MH32" s="90"/>
      <c r="MI32" s="90"/>
      <c r="MJ32" s="90"/>
      <c r="MK32" s="90"/>
      <c r="ML32" s="738"/>
      <c r="MM32" s="90"/>
      <c r="MN32" s="90"/>
      <c r="MO32" s="90"/>
      <c r="MP32" s="88"/>
      <c r="MQ32" s="88"/>
      <c r="MR32" s="88"/>
      <c r="MS32" s="90"/>
      <c r="MT32" s="90"/>
      <c r="MU32" s="90"/>
      <c r="MV32" s="90"/>
      <c r="MW32" s="738"/>
      <c r="MX32" s="90"/>
      <c r="MY32" s="90"/>
      <c r="MZ32" s="90"/>
      <c r="NA32" s="88"/>
      <c r="NB32" s="88"/>
      <c r="NC32" s="88"/>
      <c r="ND32" s="90"/>
      <c r="NE32" s="90"/>
      <c r="NF32" s="90"/>
      <c r="NG32" s="90"/>
      <c r="NH32" s="738"/>
      <c r="NI32" s="90"/>
      <c r="NJ32" s="90"/>
      <c r="NK32" s="90"/>
      <c r="NL32" s="88"/>
      <c r="NM32" s="88"/>
      <c r="NN32" s="88"/>
      <c r="NO32" s="90"/>
      <c r="NP32" s="90"/>
      <c r="NQ32" s="90"/>
      <c r="NR32" s="90"/>
      <c r="NS32" s="738"/>
      <c r="NT32" s="90"/>
      <c r="NU32" s="90"/>
      <c r="NV32" s="90"/>
      <c r="NW32" s="88"/>
      <c r="NX32" s="88"/>
      <c r="NY32" s="88"/>
      <c r="NZ32" s="90"/>
      <c r="OA32" s="90"/>
      <c r="OB32" s="90"/>
      <c r="OC32" s="90"/>
      <c r="OD32" s="738"/>
      <c r="OE32" s="90"/>
      <c r="OF32" s="90"/>
      <c r="OG32" s="90"/>
      <c r="OH32" s="88"/>
      <c r="OI32" s="88"/>
      <c r="OJ32" s="88"/>
      <c r="OK32" s="90"/>
      <c r="OL32" s="90"/>
      <c r="OM32" s="90"/>
      <c r="ON32" s="90"/>
      <c r="OO32" s="738"/>
      <c r="OP32" s="90"/>
      <c r="OQ32" s="90"/>
      <c r="OR32" s="90"/>
      <c r="OS32" s="88"/>
      <c r="OT32" s="88"/>
      <c r="OU32" s="88"/>
      <c r="OV32" s="90"/>
      <c r="OW32" s="90"/>
      <c r="OX32" s="90"/>
      <c r="OY32" s="90"/>
      <c r="OZ32" s="738"/>
      <c r="PA32" s="90"/>
      <c r="PB32" s="90"/>
      <c r="PC32" s="90"/>
      <c r="PD32" s="88"/>
      <c r="PE32" s="88"/>
      <c r="PF32" s="88"/>
      <c r="PG32" s="90"/>
      <c r="PH32" s="90"/>
      <c r="PI32" s="90"/>
      <c r="PJ32" s="90"/>
      <c r="PK32" s="738"/>
      <c r="PL32" s="90"/>
      <c r="PM32" s="90"/>
      <c r="PN32" s="90"/>
      <c r="PO32" s="88"/>
      <c r="PP32" s="88"/>
      <c r="PQ32" s="88"/>
      <c r="PR32" s="90"/>
      <c r="PS32" s="90"/>
      <c r="PT32" s="90"/>
      <c r="PU32" s="90"/>
      <c r="PV32" s="738"/>
      <c r="PW32" s="90"/>
      <c r="PX32" s="90"/>
      <c r="PY32" s="90"/>
      <c r="PZ32" s="88"/>
      <c r="QA32" s="88"/>
      <c r="QB32" s="88"/>
      <c r="QC32" s="90"/>
      <c r="QD32" s="90"/>
      <c r="QE32" s="90"/>
      <c r="QF32" s="90"/>
      <c r="QG32" s="738"/>
      <c r="QH32" s="90"/>
      <c r="QI32" s="90"/>
      <c r="QJ32" s="90"/>
      <c r="QK32" s="88"/>
      <c r="QL32" s="88"/>
      <c r="QM32" s="88"/>
      <c r="QN32" s="90"/>
      <c r="QO32" s="90"/>
      <c r="QP32" s="90"/>
      <c r="QQ32" s="90"/>
      <c r="QR32" s="738"/>
      <c r="QS32" s="90"/>
      <c r="QT32" s="90"/>
      <c r="QU32" s="90"/>
      <c r="QV32" s="88"/>
      <c r="QW32" s="88"/>
      <c r="QX32" s="88"/>
      <c r="QY32" s="90"/>
      <c r="QZ32" s="90"/>
      <c r="RA32" s="90"/>
      <c r="RB32" s="90"/>
      <c r="RC32" s="738"/>
      <c r="RD32" s="90"/>
      <c r="RE32" s="90"/>
      <c r="RF32" s="90"/>
      <c r="RG32" s="88"/>
      <c r="RH32" s="88"/>
      <c r="RI32" s="88"/>
      <c r="RJ32" s="90"/>
      <c r="RK32" s="90"/>
      <c r="RL32" s="90"/>
      <c r="RM32" s="90"/>
      <c r="RN32" s="738"/>
      <c r="RO32" s="90"/>
      <c r="RP32" s="90"/>
      <c r="RQ32" s="90"/>
      <c r="RR32" s="88"/>
      <c r="RS32" s="88"/>
      <c r="RT32" s="88"/>
      <c r="RU32" s="90"/>
      <c r="RV32" s="90"/>
      <c r="RW32" s="90"/>
      <c r="RX32" s="90"/>
      <c r="RY32" s="738"/>
      <c r="RZ32" s="90"/>
      <c r="SA32" s="90"/>
      <c r="SB32" s="90"/>
      <c r="SC32" s="88"/>
      <c r="SD32" s="88"/>
      <c r="SE32" s="88"/>
      <c r="SF32" s="1372"/>
      <c r="SG32" s="1372"/>
      <c r="SH32" s="1372"/>
      <c r="SI32" s="1372"/>
      <c r="SJ32" s="1378"/>
      <c r="SK32" s="1372"/>
      <c r="SL32" s="1372"/>
      <c r="SM32" s="1372"/>
      <c r="SN32" s="1374"/>
      <c r="SO32" s="1374"/>
      <c r="SP32" s="1374"/>
      <c r="SQ32" s="1372"/>
      <c r="SR32" s="1372"/>
      <c r="SS32" s="1372"/>
      <c r="ST32" s="1372"/>
      <c r="SU32" s="1378"/>
      <c r="SV32" s="1372"/>
      <c r="SW32" s="1372"/>
      <c r="SX32" s="1372"/>
      <c r="SY32" s="1374"/>
      <c r="SZ32" s="1374"/>
      <c r="TA32" s="1374"/>
      <c r="TB32" s="1372"/>
      <c r="TC32" s="1372"/>
      <c r="TD32" s="1372"/>
      <c r="TE32" s="1372"/>
      <c r="TF32" s="1378"/>
      <c r="TG32" s="1372"/>
      <c r="TH32" s="1372"/>
      <c r="TI32" s="1372"/>
      <c r="TJ32" s="1374"/>
      <c r="TK32" s="1374"/>
      <c r="TL32" s="1374"/>
      <c r="TM32" s="1372"/>
      <c r="TN32" s="1372"/>
      <c r="TO32" s="1372"/>
      <c r="TP32" s="1372"/>
      <c r="TQ32" s="1378"/>
      <c r="TR32" s="1372"/>
      <c r="TS32" s="1372"/>
      <c r="TT32" s="1372"/>
      <c r="TU32" s="1374"/>
      <c r="TV32" s="1374"/>
      <c r="TW32" s="1374"/>
      <c r="TX32" s="1372"/>
      <c r="TY32" s="1372"/>
      <c r="TZ32" s="1372"/>
      <c r="UA32" s="1372"/>
      <c r="UB32" s="1378"/>
      <c r="UC32" s="1372"/>
      <c r="UD32" s="1372"/>
      <c r="UE32" s="1372"/>
      <c r="UF32" s="1374"/>
      <c r="UG32" s="1374"/>
      <c r="UH32" s="1374"/>
      <c r="UI32" s="1372"/>
      <c r="UJ32" s="1372"/>
      <c r="UK32" s="1372"/>
      <c r="UL32" s="1372"/>
      <c r="UM32" s="1378"/>
      <c r="UN32" s="1372"/>
      <c r="UO32" s="1372"/>
      <c r="UP32" s="1372"/>
      <c r="UQ32" s="1374"/>
      <c r="UR32" s="1374"/>
      <c r="US32" s="1374"/>
    </row>
    <row r="33" spans="2:565" s="218" customFormat="1" ht="30" customHeight="1" x14ac:dyDescent="0.25">
      <c r="B33" s="1155">
        <v>24</v>
      </c>
      <c r="C33" s="811"/>
      <c r="D33" s="938" t="str">
        <f>IFERROR(VLOOKUP($C33,'Info Exam and Projection List'!$M$4:$P$34,2),"No entry")</f>
        <v>No entry</v>
      </c>
      <c r="E33" s="943"/>
      <c r="F33" s="937"/>
      <c r="G33" s="483"/>
      <c r="H33" s="1246"/>
      <c r="I33" s="949"/>
      <c r="J33" s="951"/>
      <c r="K33" s="952"/>
      <c r="L33" s="787"/>
      <c r="M33" s="787"/>
      <c r="N33" s="797"/>
      <c r="O33" s="787"/>
      <c r="P33" s="787"/>
      <c r="Q33" s="463"/>
      <c r="R33" s="463"/>
      <c r="S33" s="732"/>
      <c r="T33" s="949"/>
      <c r="U33" s="951"/>
      <c r="V33" s="952"/>
      <c r="W33" s="787"/>
      <c r="X33" s="787"/>
      <c r="Y33" s="968"/>
      <c r="Z33" s="787"/>
      <c r="AA33" s="787"/>
      <c r="AB33" s="970"/>
      <c r="AC33" s="970"/>
      <c r="AD33" s="971"/>
      <c r="AE33" s="948"/>
      <c r="AF33" s="951"/>
      <c r="AG33" s="952"/>
      <c r="AH33" s="787"/>
      <c r="AI33" s="787"/>
      <c r="AJ33" s="968"/>
      <c r="AK33" s="787"/>
      <c r="AL33" s="787"/>
      <c r="AM33" s="970"/>
      <c r="AN33" s="970"/>
      <c r="AO33" s="971"/>
      <c r="AP33" s="949"/>
      <c r="AQ33" s="951"/>
      <c r="AR33" s="952"/>
      <c r="AS33" s="787"/>
      <c r="AT33" s="787"/>
      <c r="AU33" s="968"/>
      <c r="AV33" s="787"/>
      <c r="AW33" s="787"/>
      <c r="AX33" s="970"/>
      <c r="AY33" s="970"/>
      <c r="AZ33" s="971"/>
      <c r="BA33" s="949"/>
      <c r="BB33" s="951"/>
      <c r="BC33" s="952"/>
      <c r="BD33" s="787"/>
      <c r="BE33" s="787"/>
      <c r="BF33" s="968"/>
      <c r="BG33" s="787"/>
      <c r="BH33" s="787"/>
      <c r="BI33" s="970"/>
      <c r="BJ33" s="970"/>
      <c r="BK33" s="971"/>
      <c r="BL33" s="948"/>
      <c r="BM33" s="951"/>
      <c r="BN33" s="952"/>
      <c r="BO33" s="787"/>
      <c r="BP33" s="787"/>
      <c r="BQ33" s="968"/>
      <c r="BR33" s="787"/>
      <c r="BS33" s="787"/>
      <c r="BT33" s="970"/>
      <c r="BU33" s="970"/>
      <c r="BV33" s="971"/>
      <c r="BW33" s="948"/>
      <c r="BX33" s="951"/>
      <c r="BY33" s="952"/>
      <c r="BZ33" s="787"/>
      <c r="CA33" s="787"/>
      <c r="CB33" s="968"/>
      <c r="CC33" s="787"/>
      <c r="CD33" s="787"/>
      <c r="CE33" s="970"/>
      <c r="CF33" s="970"/>
      <c r="CG33" s="971"/>
      <c r="CH33" s="948"/>
      <c r="CI33" s="951"/>
      <c r="CJ33" s="952"/>
      <c r="CK33" s="787"/>
      <c r="CL33" s="787"/>
      <c r="CM33" s="968"/>
      <c r="CN33" s="787"/>
      <c r="CO33" s="787"/>
      <c r="CP33" s="970"/>
      <c r="CQ33" s="970"/>
      <c r="CR33" s="971"/>
      <c r="CS33" s="948"/>
      <c r="CT33" s="951"/>
      <c r="CU33" s="952"/>
      <c r="CV33" s="787"/>
      <c r="CW33" s="787"/>
      <c r="CX33" s="968"/>
      <c r="CY33" s="787"/>
      <c r="CZ33" s="787"/>
      <c r="DA33" s="970"/>
      <c r="DB33" s="970"/>
      <c r="DC33" s="971"/>
      <c r="DD33" s="948"/>
      <c r="DE33" s="951"/>
      <c r="DF33" s="952"/>
      <c r="DG33" s="787"/>
      <c r="DH33" s="787"/>
      <c r="DI33" s="968"/>
      <c r="DJ33" s="787"/>
      <c r="DK33" s="787"/>
      <c r="DL33" s="970"/>
      <c r="DM33" s="970"/>
      <c r="DN33" s="971"/>
      <c r="DO33" s="948"/>
      <c r="DP33" s="951"/>
      <c r="DQ33" s="952"/>
      <c r="DR33" s="787"/>
      <c r="DS33" s="787"/>
      <c r="DT33" s="968"/>
      <c r="DU33" s="787"/>
      <c r="DV33" s="787"/>
      <c r="DW33" s="970"/>
      <c r="DX33" s="970"/>
      <c r="DY33" s="971"/>
      <c r="DZ33" s="948"/>
      <c r="EA33" s="951"/>
      <c r="EB33" s="952"/>
      <c r="EC33" s="787"/>
      <c r="ED33" s="787"/>
      <c r="EE33" s="968"/>
      <c r="EF33" s="787"/>
      <c r="EG33" s="787"/>
      <c r="EH33" s="970"/>
      <c r="EI33" s="970"/>
      <c r="EJ33" s="971"/>
      <c r="EK33" s="948"/>
      <c r="EL33" s="951"/>
      <c r="EM33" s="952"/>
      <c r="EN33" s="787"/>
      <c r="EO33" s="787"/>
      <c r="EP33" s="968"/>
      <c r="EQ33" s="787"/>
      <c r="ER33" s="787"/>
      <c r="ES33" s="970"/>
      <c r="ET33" s="970"/>
      <c r="EU33" s="971"/>
      <c r="EV33" s="948"/>
      <c r="EW33" s="951"/>
      <c r="EX33" s="952"/>
      <c r="EY33" s="787"/>
      <c r="EZ33" s="787"/>
      <c r="FA33" s="968"/>
      <c r="FB33" s="787"/>
      <c r="FC33" s="787"/>
      <c r="FD33" s="970"/>
      <c r="FE33" s="970"/>
      <c r="FF33" s="971"/>
      <c r="FG33" s="948"/>
      <c r="FH33" s="951"/>
      <c r="FI33" s="952"/>
      <c r="FJ33" s="787"/>
      <c r="FK33" s="787"/>
      <c r="FL33" s="968"/>
      <c r="FM33" s="787"/>
      <c r="FN33" s="787"/>
      <c r="FO33" s="970"/>
      <c r="FP33" s="970"/>
      <c r="FQ33" s="971"/>
      <c r="FR33" s="948"/>
      <c r="FS33" s="951"/>
      <c r="FT33" s="952"/>
      <c r="FU33" s="787"/>
      <c r="FV33" s="787"/>
      <c r="FW33" s="968"/>
      <c r="FX33" s="787"/>
      <c r="FY33" s="787"/>
      <c r="FZ33" s="970"/>
      <c r="GA33" s="970"/>
      <c r="GB33" s="971"/>
      <c r="GC33" s="948"/>
      <c r="GD33" s="951"/>
      <c r="GE33" s="952"/>
      <c r="GF33" s="787"/>
      <c r="GG33" s="787"/>
      <c r="GH33" s="968"/>
      <c r="GI33" s="787"/>
      <c r="GJ33" s="787"/>
      <c r="GK33" s="970"/>
      <c r="GL33" s="970"/>
      <c r="GM33" s="971"/>
      <c r="GN33" s="948"/>
      <c r="GO33" s="951"/>
      <c r="GP33" s="952"/>
      <c r="GQ33" s="787"/>
      <c r="GR33" s="787"/>
      <c r="GS33" s="968"/>
      <c r="GT33" s="787"/>
      <c r="GU33" s="787"/>
      <c r="GV33" s="970"/>
      <c r="GW33" s="970"/>
      <c r="GX33" s="971"/>
      <c r="GY33" s="948"/>
      <c r="GZ33" s="951"/>
      <c r="HA33" s="952"/>
      <c r="HB33" s="787"/>
      <c r="HC33" s="787"/>
      <c r="HD33" s="968"/>
      <c r="HE33" s="787"/>
      <c r="HF33" s="787"/>
      <c r="HG33" s="970"/>
      <c r="HH33" s="970"/>
      <c r="HI33" s="971"/>
      <c r="HJ33" s="948"/>
      <c r="HK33" s="951"/>
      <c r="HL33" s="952"/>
      <c r="HM33" s="787"/>
      <c r="HN33" s="787"/>
      <c r="HO33" s="968"/>
      <c r="HP33" s="787"/>
      <c r="HQ33" s="787"/>
      <c r="HR33" s="970"/>
      <c r="HS33" s="970"/>
      <c r="HT33" s="971"/>
      <c r="HU33" s="721"/>
      <c r="HV33" s="721"/>
      <c r="HW33" s="721"/>
      <c r="HX33" s="721"/>
      <c r="HY33" s="499" t="str">
        <f>IFERROR(VLOOKUP($C33,'Info Exam and Projection List'!$M$4:$R$34,5),"No entry")</f>
        <v>No entry</v>
      </c>
      <c r="HZ33" s="703"/>
      <c r="IA33" s="987"/>
      <c r="IB33" s="499" t="str">
        <f>IFERROR(VLOOKUP($C33,'Info Exam and Projection List'!$M$4:$R$34,6),"No entry")</f>
        <v>No entry</v>
      </c>
      <c r="IC33" s="1224"/>
      <c r="ID33" s="690"/>
      <c r="IE33" s="690"/>
      <c r="IF33" s="989"/>
      <c r="IG33" s="690"/>
      <c r="IO33" s="733"/>
      <c r="IP33" s="733"/>
      <c r="IQ33" s="739"/>
      <c r="IR33" s="333" t="s">
        <v>1149</v>
      </c>
      <c r="IS33" s="333"/>
      <c r="IT33" s="218" t="s">
        <v>798</v>
      </c>
      <c r="IU33" s="333"/>
      <c r="IV33" s="333" t="s">
        <v>374</v>
      </c>
      <c r="IW33" s="736"/>
      <c r="IX33" s="733"/>
      <c r="JB33" s="347"/>
      <c r="JC33" s="88"/>
      <c r="JD33" s="88"/>
      <c r="JE33" s="88"/>
      <c r="JF33" s="283"/>
      <c r="JG33" s="156"/>
      <c r="JH33" s="255"/>
      <c r="JI33" s="737"/>
      <c r="JJ33" s="156"/>
      <c r="JK33" s="737"/>
      <c r="JL33" s="90"/>
      <c r="JM33" s="90"/>
      <c r="JN33" s="90"/>
      <c r="JO33" s="90"/>
      <c r="JP33" s="90"/>
      <c r="JQ33" s="90"/>
      <c r="JR33" s="738"/>
      <c r="JS33" s="90"/>
      <c r="JT33" s="90"/>
      <c r="JU33" s="90"/>
      <c r="JV33" s="88"/>
      <c r="JW33" s="88"/>
      <c r="JX33" s="88"/>
      <c r="JY33" s="90"/>
      <c r="JZ33" s="90"/>
      <c r="KA33" s="90"/>
      <c r="KB33" s="90"/>
      <c r="KC33" s="738"/>
      <c r="KD33" s="90"/>
      <c r="KE33" s="90"/>
      <c r="KF33" s="90"/>
      <c r="KG33" s="88"/>
      <c r="KH33" s="88"/>
      <c r="KI33" s="88"/>
      <c r="KJ33" s="90"/>
      <c r="KK33" s="90"/>
      <c r="KL33" s="90"/>
      <c r="KM33" s="90"/>
      <c r="KN33" s="738"/>
      <c r="KO33" s="90"/>
      <c r="KP33" s="90"/>
      <c r="KQ33" s="90"/>
      <c r="KR33" s="88"/>
      <c r="KS33" s="88"/>
      <c r="KT33" s="88"/>
      <c r="KU33" s="90"/>
      <c r="KV33" s="90"/>
      <c r="KW33" s="90"/>
      <c r="KX33" s="90"/>
      <c r="KY33" s="738"/>
      <c r="KZ33" s="90"/>
      <c r="LA33" s="90"/>
      <c r="LB33" s="90"/>
      <c r="LC33" s="88"/>
      <c r="LD33" s="88"/>
      <c r="LE33" s="88"/>
      <c r="LF33" s="90"/>
      <c r="LG33" s="90"/>
      <c r="LH33" s="90"/>
      <c r="LI33" s="90"/>
      <c r="LJ33" s="738"/>
      <c r="LK33" s="90"/>
      <c r="LL33" s="90"/>
      <c r="LM33" s="90"/>
      <c r="LN33" s="88"/>
      <c r="LO33" s="88"/>
      <c r="LP33" s="88"/>
      <c r="LQ33" s="90"/>
      <c r="LR33" s="90"/>
      <c r="LS33" s="90"/>
      <c r="LT33" s="90"/>
      <c r="LU33" s="738"/>
      <c r="LV33" s="90"/>
      <c r="LW33" s="90"/>
      <c r="LX33" s="90"/>
      <c r="LY33" s="88"/>
      <c r="LZ33" s="88"/>
      <c r="MA33" s="88"/>
      <c r="MB33" s="88"/>
      <c r="MC33" s="88"/>
      <c r="MD33" s="88"/>
      <c r="ME33" s="88"/>
      <c r="MF33" s="88"/>
      <c r="MG33" s="88"/>
      <c r="MH33" s="90"/>
      <c r="MI33" s="90"/>
      <c r="MJ33" s="90"/>
      <c r="MK33" s="90"/>
      <c r="ML33" s="738"/>
      <c r="MM33" s="90"/>
      <c r="MN33" s="90"/>
      <c r="MO33" s="90"/>
      <c r="MP33" s="88"/>
      <c r="MQ33" s="88"/>
      <c r="MR33" s="88"/>
      <c r="MS33" s="90"/>
      <c r="MT33" s="90"/>
      <c r="MU33" s="90"/>
      <c r="MV33" s="90"/>
      <c r="MW33" s="738"/>
      <c r="MX33" s="90"/>
      <c r="MY33" s="90"/>
      <c r="MZ33" s="90"/>
      <c r="NA33" s="88"/>
      <c r="NB33" s="88"/>
      <c r="NC33" s="88"/>
      <c r="ND33" s="90"/>
      <c r="NE33" s="90"/>
      <c r="NF33" s="90"/>
      <c r="NG33" s="90"/>
      <c r="NH33" s="738"/>
      <c r="NI33" s="90"/>
      <c r="NJ33" s="90"/>
      <c r="NK33" s="90"/>
      <c r="NL33" s="88"/>
      <c r="NM33" s="88"/>
      <c r="NN33" s="88"/>
      <c r="NO33" s="90"/>
      <c r="NP33" s="90"/>
      <c r="NQ33" s="90"/>
      <c r="NR33" s="90"/>
      <c r="NS33" s="738"/>
      <c r="NT33" s="90"/>
      <c r="NU33" s="90"/>
      <c r="NV33" s="90"/>
      <c r="NW33" s="88"/>
      <c r="NX33" s="88"/>
      <c r="NY33" s="88"/>
      <c r="NZ33" s="90"/>
      <c r="OA33" s="90"/>
      <c r="OB33" s="90"/>
      <c r="OC33" s="90"/>
      <c r="OD33" s="738"/>
      <c r="OE33" s="90"/>
      <c r="OF33" s="90"/>
      <c r="OG33" s="90"/>
      <c r="OH33" s="88"/>
      <c r="OI33" s="88"/>
      <c r="OJ33" s="88"/>
      <c r="OK33" s="90"/>
      <c r="OL33" s="90"/>
      <c r="OM33" s="90"/>
      <c r="ON33" s="90"/>
      <c r="OO33" s="738"/>
      <c r="OP33" s="90"/>
      <c r="OQ33" s="90"/>
      <c r="OR33" s="90"/>
      <c r="OS33" s="88"/>
      <c r="OT33" s="88"/>
      <c r="OU33" s="88"/>
      <c r="OV33" s="90"/>
      <c r="OW33" s="90"/>
      <c r="OX33" s="90"/>
      <c r="OY33" s="90"/>
      <c r="OZ33" s="738"/>
      <c r="PA33" s="90"/>
      <c r="PB33" s="90"/>
      <c r="PC33" s="90"/>
      <c r="PD33" s="88"/>
      <c r="PE33" s="88"/>
      <c r="PF33" s="88"/>
      <c r="PG33" s="90"/>
      <c r="PH33" s="90"/>
      <c r="PI33" s="90"/>
      <c r="PJ33" s="90"/>
      <c r="PK33" s="738"/>
      <c r="PL33" s="90"/>
      <c r="PM33" s="90"/>
      <c r="PN33" s="90"/>
      <c r="PO33" s="88"/>
      <c r="PP33" s="88"/>
      <c r="PQ33" s="88"/>
      <c r="PR33" s="90"/>
      <c r="PS33" s="90"/>
      <c r="PT33" s="90"/>
      <c r="PU33" s="90"/>
      <c r="PV33" s="738"/>
      <c r="PW33" s="90"/>
      <c r="PX33" s="90"/>
      <c r="PY33" s="90"/>
      <c r="PZ33" s="88"/>
      <c r="QA33" s="88"/>
      <c r="QB33" s="88"/>
      <c r="QC33" s="90"/>
      <c r="QD33" s="90"/>
      <c r="QE33" s="90"/>
      <c r="QF33" s="90"/>
      <c r="QG33" s="738"/>
      <c r="QH33" s="90"/>
      <c r="QI33" s="90"/>
      <c r="QJ33" s="90"/>
      <c r="QK33" s="88"/>
      <c r="QL33" s="88"/>
      <c r="QM33" s="88"/>
      <c r="QN33" s="90"/>
      <c r="QO33" s="90"/>
      <c r="QP33" s="90"/>
      <c r="QQ33" s="90"/>
      <c r="QR33" s="738"/>
      <c r="QS33" s="90"/>
      <c r="QT33" s="90"/>
      <c r="QU33" s="90"/>
      <c r="QV33" s="88"/>
      <c r="QW33" s="88"/>
      <c r="QX33" s="88"/>
      <c r="QY33" s="90"/>
      <c r="QZ33" s="90"/>
      <c r="RA33" s="90"/>
      <c r="RB33" s="90"/>
      <c r="RC33" s="738"/>
      <c r="RD33" s="90"/>
      <c r="RE33" s="90"/>
      <c r="RF33" s="90"/>
      <c r="RG33" s="88"/>
      <c r="RH33" s="88"/>
      <c r="RI33" s="88"/>
      <c r="RJ33" s="90"/>
      <c r="RK33" s="90"/>
      <c r="RL33" s="90"/>
      <c r="RM33" s="90"/>
      <c r="RN33" s="738"/>
      <c r="RO33" s="90"/>
      <c r="RP33" s="90"/>
      <c r="RQ33" s="90"/>
      <c r="RR33" s="88"/>
      <c r="RS33" s="88"/>
      <c r="RT33" s="88"/>
      <c r="RU33" s="90"/>
      <c r="RV33" s="90"/>
      <c r="RW33" s="90"/>
      <c r="RX33" s="90"/>
      <c r="RY33" s="738"/>
      <c r="RZ33" s="90"/>
      <c r="SA33" s="90"/>
      <c r="SB33" s="90"/>
      <c r="SC33" s="88"/>
      <c r="SD33" s="88"/>
      <c r="SE33" s="88"/>
      <c r="SF33" s="1372"/>
      <c r="SG33" s="1372"/>
      <c r="SH33" s="1372"/>
      <c r="SI33" s="1372"/>
      <c r="SJ33" s="1378"/>
      <c r="SK33" s="1372"/>
      <c r="SL33" s="1372"/>
      <c r="SM33" s="1372"/>
      <c r="SN33" s="1374"/>
      <c r="SO33" s="1374"/>
      <c r="SP33" s="1374"/>
      <c r="SQ33" s="1372"/>
      <c r="SR33" s="1372"/>
      <c r="SS33" s="1372"/>
      <c r="ST33" s="1372"/>
      <c r="SU33" s="1378"/>
      <c r="SV33" s="1372"/>
      <c r="SW33" s="1372"/>
      <c r="SX33" s="1372"/>
      <c r="SY33" s="1374"/>
      <c r="SZ33" s="1374"/>
      <c r="TA33" s="1374"/>
      <c r="TB33" s="1372"/>
      <c r="TC33" s="1372"/>
      <c r="TD33" s="1372"/>
      <c r="TE33" s="1372"/>
      <c r="TF33" s="1378"/>
      <c r="TG33" s="1372"/>
      <c r="TH33" s="1372"/>
      <c r="TI33" s="1372"/>
      <c r="TJ33" s="1374"/>
      <c r="TK33" s="1374"/>
      <c r="TL33" s="1374"/>
      <c r="TM33" s="1372"/>
      <c r="TN33" s="1372"/>
      <c r="TO33" s="1372"/>
      <c r="TP33" s="1372"/>
      <c r="TQ33" s="1378"/>
      <c r="TR33" s="1372"/>
      <c r="TS33" s="1372"/>
      <c r="TT33" s="1372"/>
      <c r="TU33" s="1374"/>
      <c r="TV33" s="1374"/>
      <c r="TW33" s="1374"/>
      <c r="TX33" s="1372"/>
      <c r="TY33" s="1372"/>
      <c r="TZ33" s="1372"/>
      <c r="UA33" s="1372"/>
      <c r="UB33" s="1378"/>
      <c r="UC33" s="1372"/>
      <c r="UD33" s="1372"/>
      <c r="UE33" s="1372"/>
      <c r="UF33" s="1374"/>
      <c r="UG33" s="1374"/>
      <c r="UH33" s="1374"/>
      <c r="UI33" s="1372"/>
      <c r="UJ33" s="1372"/>
      <c r="UK33" s="1372"/>
      <c r="UL33" s="1372"/>
      <c r="UM33" s="1378"/>
      <c r="UN33" s="1372"/>
      <c r="UO33" s="1372"/>
      <c r="UP33" s="1372"/>
      <c r="UQ33" s="1374"/>
      <c r="UR33" s="1374"/>
      <c r="US33" s="1374"/>
    </row>
    <row r="34" spans="2:565" s="218" customFormat="1" ht="30" customHeight="1" x14ac:dyDescent="0.25">
      <c r="B34" s="1155">
        <v>25</v>
      </c>
      <c r="C34" s="811"/>
      <c r="D34" s="938" t="str">
        <f>IFERROR(VLOOKUP($C34,'Info Exam and Projection List'!$M$4:$P$34,2),"No entry")</f>
        <v>No entry</v>
      </c>
      <c r="E34" s="943"/>
      <c r="F34" s="937"/>
      <c r="G34" s="483"/>
      <c r="H34" s="1246"/>
      <c r="I34" s="949"/>
      <c r="J34" s="951"/>
      <c r="K34" s="952"/>
      <c r="L34" s="787"/>
      <c r="M34" s="787"/>
      <c r="N34" s="797"/>
      <c r="O34" s="787"/>
      <c r="P34" s="787"/>
      <c r="Q34" s="463"/>
      <c r="R34" s="463"/>
      <c r="S34" s="732"/>
      <c r="T34" s="949"/>
      <c r="U34" s="951"/>
      <c r="V34" s="952"/>
      <c r="W34" s="787"/>
      <c r="X34" s="787"/>
      <c r="Y34" s="968"/>
      <c r="Z34" s="787"/>
      <c r="AA34" s="787"/>
      <c r="AB34" s="970"/>
      <c r="AC34" s="970"/>
      <c r="AD34" s="971"/>
      <c r="AE34" s="948"/>
      <c r="AF34" s="951"/>
      <c r="AG34" s="952"/>
      <c r="AH34" s="787"/>
      <c r="AI34" s="787"/>
      <c r="AJ34" s="968"/>
      <c r="AK34" s="787"/>
      <c r="AL34" s="787"/>
      <c r="AM34" s="970"/>
      <c r="AN34" s="970"/>
      <c r="AO34" s="971"/>
      <c r="AP34" s="949"/>
      <c r="AQ34" s="951"/>
      <c r="AR34" s="952"/>
      <c r="AS34" s="787"/>
      <c r="AT34" s="787"/>
      <c r="AU34" s="968"/>
      <c r="AV34" s="787"/>
      <c r="AW34" s="787"/>
      <c r="AX34" s="970"/>
      <c r="AY34" s="970"/>
      <c r="AZ34" s="971"/>
      <c r="BA34" s="949"/>
      <c r="BB34" s="951"/>
      <c r="BC34" s="952"/>
      <c r="BD34" s="787"/>
      <c r="BE34" s="787"/>
      <c r="BF34" s="968"/>
      <c r="BG34" s="787"/>
      <c r="BH34" s="787"/>
      <c r="BI34" s="970"/>
      <c r="BJ34" s="970"/>
      <c r="BK34" s="971"/>
      <c r="BL34" s="948"/>
      <c r="BM34" s="951"/>
      <c r="BN34" s="952"/>
      <c r="BO34" s="787"/>
      <c r="BP34" s="787"/>
      <c r="BQ34" s="968"/>
      <c r="BR34" s="787"/>
      <c r="BS34" s="787"/>
      <c r="BT34" s="970"/>
      <c r="BU34" s="970"/>
      <c r="BV34" s="971"/>
      <c r="BW34" s="948"/>
      <c r="BX34" s="951"/>
      <c r="BY34" s="952"/>
      <c r="BZ34" s="787"/>
      <c r="CA34" s="787"/>
      <c r="CB34" s="968"/>
      <c r="CC34" s="787"/>
      <c r="CD34" s="787"/>
      <c r="CE34" s="970"/>
      <c r="CF34" s="970"/>
      <c r="CG34" s="971"/>
      <c r="CH34" s="948"/>
      <c r="CI34" s="951"/>
      <c r="CJ34" s="952"/>
      <c r="CK34" s="787"/>
      <c r="CL34" s="787"/>
      <c r="CM34" s="968"/>
      <c r="CN34" s="787"/>
      <c r="CO34" s="787"/>
      <c r="CP34" s="970"/>
      <c r="CQ34" s="970"/>
      <c r="CR34" s="971"/>
      <c r="CS34" s="948"/>
      <c r="CT34" s="951"/>
      <c r="CU34" s="952"/>
      <c r="CV34" s="787"/>
      <c r="CW34" s="787"/>
      <c r="CX34" s="968"/>
      <c r="CY34" s="787"/>
      <c r="CZ34" s="787"/>
      <c r="DA34" s="970"/>
      <c r="DB34" s="970"/>
      <c r="DC34" s="971"/>
      <c r="DD34" s="948"/>
      <c r="DE34" s="951"/>
      <c r="DF34" s="952"/>
      <c r="DG34" s="787"/>
      <c r="DH34" s="787"/>
      <c r="DI34" s="968"/>
      <c r="DJ34" s="787"/>
      <c r="DK34" s="787"/>
      <c r="DL34" s="970"/>
      <c r="DM34" s="970"/>
      <c r="DN34" s="971"/>
      <c r="DO34" s="948"/>
      <c r="DP34" s="951"/>
      <c r="DQ34" s="952"/>
      <c r="DR34" s="787"/>
      <c r="DS34" s="787"/>
      <c r="DT34" s="968"/>
      <c r="DU34" s="787"/>
      <c r="DV34" s="787"/>
      <c r="DW34" s="970"/>
      <c r="DX34" s="970"/>
      <c r="DY34" s="971"/>
      <c r="DZ34" s="948"/>
      <c r="EA34" s="951"/>
      <c r="EB34" s="952"/>
      <c r="EC34" s="787"/>
      <c r="ED34" s="787"/>
      <c r="EE34" s="968"/>
      <c r="EF34" s="787"/>
      <c r="EG34" s="787"/>
      <c r="EH34" s="970"/>
      <c r="EI34" s="970"/>
      <c r="EJ34" s="971"/>
      <c r="EK34" s="948"/>
      <c r="EL34" s="951"/>
      <c r="EM34" s="952"/>
      <c r="EN34" s="787"/>
      <c r="EO34" s="787"/>
      <c r="EP34" s="968"/>
      <c r="EQ34" s="787"/>
      <c r="ER34" s="787"/>
      <c r="ES34" s="970"/>
      <c r="ET34" s="970"/>
      <c r="EU34" s="971"/>
      <c r="EV34" s="948"/>
      <c r="EW34" s="951"/>
      <c r="EX34" s="952"/>
      <c r="EY34" s="787"/>
      <c r="EZ34" s="787"/>
      <c r="FA34" s="968"/>
      <c r="FB34" s="787"/>
      <c r="FC34" s="787"/>
      <c r="FD34" s="970"/>
      <c r="FE34" s="970"/>
      <c r="FF34" s="971"/>
      <c r="FG34" s="948"/>
      <c r="FH34" s="951"/>
      <c r="FI34" s="952"/>
      <c r="FJ34" s="787"/>
      <c r="FK34" s="787"/>
      <c r="FL34" s="968"/>
      <c r="FM34" s="787"/>
      <c r="FN34" s="787"/>
      <c r="FO34" s="970"/>
      <c r="FP34" s="970"/>
      <c r="FQ34" s="971"/>
      <c r="FR34" s="948"/>
      <c r="FS34" s="951"/>
      <c r="FT34" s="952"/>
      <c r="FU34" s="787"/>
      <c r="FV34" s="787"/>
      <c r="FW34" s="968"/>
      <c r="FX34" s="787"/>
      <c r="FY34" s="787"/>
      <c r="FZ34" s="970"/>
      <c r="GA34" s="970"/>
      <c r="GB34" s="971"/>
      <c r="GC34" s="948"/>
      <c r="GD34" s="951"/>
      <c r="GE34" s="952"/>
      <c r="GF34" s="787"/>
      <c r="GG34" s="787"/>
      <c r="GH34" s="968"/>
      <c r="GI34" s="787"/>
      <c r="GJ34" s="787"/>
      <c r="GK34" s="970"/>
      <c r="GL34" s="970"/>
      <c r="GM34" s="971"/>
      <c r="GN34" s="948"/>
      <c r="GO34" s="951"/>
      <c r="GP34" s="952"/>
      <c r="GQ34" s="787"/>
      <c r="GR34" s="787"/>
      <c r="GS34" s="968"/>
      <c r="GT34" s="787"/>
      <c r="GU34" s="787"/>
      <c r="GV34" s="970"/>
      <c r="GW34" s="970"/>
      <c r="GX34" s="971"/>
      <c r="GY34" s="948"/>
      <c r="GZ34" s="951"/>
      <c r="HA34" s="952"/>
      <c r="HB34" s="787"/>
      <c r="HC34" s="787"/>
      <c r="HD34" s="968"/>
      <c r="HE34" s="787"/>
      <c r="HF34" s="787"/>
      <c r="HG34" s="970"/>
      <c r="HH34" s="970"/>
      <c r="HI34" s="971"/>
      <c r="HJ34" s="948"/>
      <c r="HK34" s="951"/>
      <c r="HL34" s="952"/>
      <c r="HM34" s="787"/>
      <c r="HN34" s="787"/>
      <c r="HO34" s="968"/>
      <c r="HP34" s="787"/>
      <c r="HQ34" s="787"/>
      <c r="HR34" s="970"/>
      <c r="HS34" s="970"/>
      <c r="HT34" s="971"/>
      <c r="HU34" s="721"/>
      <c r="HV34" s="721"/>
      <c r="HW34" s="721"/>
      <c r="HX34" s="721"/>
      <c r="HY34" s="499" t="str">
        <f>IFERROR(VLOOKUP($C34,'Info Exam and Projection List'!$M$4:$R$34,5),"No entry")</f>
        <v>No entry</v>
      </c>
      <c r="HZ34" s="703"/>
      <c r="IA34" s="987"/>
      <c r="IB34" s="499" t="str">
        <f>IFERROR(VLOOKUP($C34,'Info Exam and Projection List'!$M$4:$R$34,6),"No entry")</f>
        <v>No entry</v>
      </c>
      <c r="IC34" s="1224"/>
      <c r="ID34" s="690"/>
      <c r="IE34" s="690"/>
      <c r="IF34" s="989"/>
      <c r="IG34" s="690"/>
      <c r="IO34" s="733"/>
      <c r="IP34" s="733"/>
      <c r="IQ34" s="739"/>
      <c r="IR34" s="333" t="s">
        <v>1150</v>
      </c>
      <c r="IS34" s="333"/>
      <c r="IT34" s="218" t="s">
        <v>799</v>
      </c>
      <c r="IU34" s="333"/>
      <c r="IV34" s="333" t="s">
        <v>375</v>
      </c>
      <c r="IW34" s="736"/>
      <c r="IX34" s="733"/>
      <c r="JB34" s="347"/>
      <c r="JC34" s="88"/>
      <c r="JD34" s="88"/>
      <c r="JE34" s="88"/>
      <c r="JF34" s="283"/>
      <c r="JG34" s="156"/>
      <c r="JH34" s="255"/>
      <c r="JI34" s="737"/>
      <c r="JJ34" s="156"/>
      <c r="JK34" s="737"/>
      <c r="JL34" s="90"/>
      <c r="JM34" s="90"/>
      <c r="JN34" s="90"/>
      <c r="JO34" s="90"/>
      <c r="JP34" s="90"/>
      <c r="JQ34" s="90"/>
      <c r="JR34" s="738"/>
      <c r="JS34" s="90"/>
      <c r="JT34" s="90"/>
      <c r="JU34" s="90"/>
      <c r="JV34" s="88"/>
      <c r="JW34" s="88"/>
      <c r="JX34" s="88"/>
      <c r="JY34" s="90"/>
      <c r="JZ34" s="90"/>
      <c r="KA34" s="90"/>
      <c r="KB34" s="90"/>
      <c r="KC34" s="738"/>
      <c r="KD34" s="90"/>
      <c r="KE34" s="90"/>
      <c r="KF34" s="90"/>
      <c r="KG34" s="88"/>
      <c r="KH34" s="88"/>
      <c r="KI34" s="88"/>
      <c r="KJ34" s="90"/>
      <c r="KK34" s="90"/>
      <c r="KL34" s="90"/>
      <c r="KM34" s="90"/>
      <c r="KN34" s="738"/>
      <c r="KO34" s="90"/>
      <c r="KP34" s="90"/>
      <c r="KQ34" s="90"/>
      <c r="KR34" s="88"/>
      <c r="KS34" s="88"/>
      <c r="KT34" s="88"/>
      <c r="KU34" s="90"/>
      <c r="KV34" s="90"/>
      <c r="KW34" s="90"/>
      <c r="KX34" s="90"/>
      <c r="KY34" s="738"/>
      <c r="KZ34" s="90"/>
      <c r="LA34" s="90"/>
      <c r="LB34" s="90"/>
      <c r="LC34" s="88"/>
      <c r="LD34" s="88"/>
      <c r="LE34" s="88"/>
      <c r="LF34" s="90"/>
      <c r="LG34" s="90"/>
      <c r="LH34" s="90"/>
      <c r="LI34" s="90"/>
      <c r="LJ34" s="738"/>
      <c r="LK34" s="90"/>
      <c r="LL34" s="90"/>
      <c r="LM34" s="90"/>
      <c r="LN34" s="88"/>
      <c r="LO34" s="88"/>
      <c r="LP34" s="88"/>
      <c r="LQ34" s="90"/>
      <c r="LR34" s="90"/>
      <c r="LS34" s="90"/>
      <c r="LT34" s="90"/>
      <c r="LU34" s="738"/>
      <c r="LV34" s="90"/>
      <c r="LW34" s="90"/>
      <c r="LX34" s="90"/>
      <c r="LY34" s="88"/>
      <c r="LZ34" s="88"/>
      <c r="MA34" s="88"/>
      <c r="MB34" s="88"/>
      <c r="MC34" s="88"/>
      <c r="MD34" s="88"/>
      <c r="ME34" s="88"/>
      <c r="MF34" s="88"/>
      <c r="MG34" s="88"/>
      <c r="MH34" s="90"/>
      <c r="MI34" s="90"/>
      <c r="MJ34" s="90"/>
      <c r="MK34" s="90"/>
      <c r="ML34" s="738"/>
      <c r="MM34" s="90"/>
      <c r="MN34" s="90"/>
      <c r="MO34" s="90"/>
      <c r="MP34" s="88"/>
      <c r="MQ34" s="88"/>
      <c r="MR34" s="88"/>
      <c r="MS34" s="90"/>
      <c r="MT34" s="90"/>
      <c r="MU34" s="90"/>
      <c r="MV34" s="90"/>
      <c r="MW34" s="738"/>
      <c r="MX34" s="90"/>
      <c r="MY34" s="90"/>
      <c r="MZ34" s="90"/>
      <c r="NA34" s="88"/>
      <c r="NB34" s="88"/>
      <c r="NC34" s="88"/>
      <c r="ND34" s="90"/>
      <c r="NE34" s="90"/>
      <c r="NF34" s="90"/>
      <c r="NG34" s="90"/>
      <c r="NH34" s="738"/>
      <c r="NI34" s="90"/>
      <c r="NJ34" s="90"/>
      <c r="NK34" s="90"/>
      <c r="NL34" s="88"/>
      <c r="NM34" s="88"/>
      <c r="NN34" s="88"/>
      <c r="NO34" s="90"/>
      <c r="NP34" s="90"/>
      <c r="NQ34" s="90"/>
      <c r="NR34" s="90"/>
      <c r="NS34" s="738"/>
      <c r="NT34" s="90"/>
      <c r="NU34" s="90"/>
      <c r="NV34" s="90"/>
      <c r="NW34" s="88"/>
      <c r="NX34" s="88"/>
      <c r="NY34" s="88"/>
      <c r="NZ34" s="90"/>
      <c r="OA34" s="90"/>
      <c r="OB34" s="90"/>
      <c r="OC34" s="90"/>
      <c r="OD34" s="738"/>
      <c r="OE34" s="90"/>
      <c r="OF34" s="90"/>
      <c r="OG34" s="90"/>
      <c r="OH34" s="88"/>
      <c r="OI34" s="88"/>
      <c r="OJ34" s="88"/>
      <c r="OK34" s="90"/>
      <c r="OL34" s="90"/>
      <c r="OM34" s="90"/>
      <c r="ON34" s="90"/>
      <c r="OO34" s="738"/>
      <c r="OP34" s="90"/>
      <c r="OQ34" s="90"/>
      <c r="OR34" s="90"/>
      <c r="OS34" s="88"/>
      <c r="OT34" s="88"/>
      <c r="OU34" s="88"/>
      <c r="OV34" s="90"/>
      <c r="OW34" s="90"/>
      <c r="OX34" s="90"/>
      <c r="OY34" s="90"/>
      <c r="OZ34" s="738"/>
      <c r="PA34" s="90"/>
      <c r="PB34" s="90"/>
      <c r="PC34" s="90"/>
      <c r="PD34" s="88"/>
      <c r="PE34" s="88"/>
      <c r="PF34" s="88"/>
      <c r="PG34" s="90"/>
      <c r="PH34" s="90"/>
      <c r="PI34" s="90"/>
      <c r="PJ34" s="90"/>
      <c r="PK34" s="738"/>
      <c r="PL34" s="90"/>
      <c r="PM34" s="90"/>
      <c r="PN34" s="90"/>
      <c r="PO34" s="88"/>
      <c r="PP34" s="88"/>
      <c r="PQ34" s="88"/>
      <c r="PR34" s="90"/>
      <c r="PS34" s="90"/>
      <c r="PT34" s="90"/>
      <c r="PU34" s="90"/>
      <c r="PV34" s="738"/>
      <c r="PW34" s="90"/>
      <c r="PX34" s="90"/>
      <c r="PY34" s="90"/>
      <c r="PZ34" s="88"/>
      <c r="QA34" s="88"/>
      <c r="QB34" s="88"/>
      <c r="QC34" s="90"/>
      <c r="QD34" s="90"/>
      <c r="QE34" s="90"/>
      <c r="QF34" s="90"/>
      <c r="QG34" s="738"/>
      <c r="QH34" s="90"/>
      <c r="QI34" s="90"/>
      <c r="QJ34" s="90"/>
      <c r="QK34" s="88"/>
      <c r="QL34" s="88"/>
      <c r="QM34" s="88"/>
      <c r="QN34" s="90"/>
      <c r="QO34" s="90"/>
      <c r="QP34" s="90"/>
      <c r="QQ34" s="90"/>
      <c r="QR34" s="738"/>
      <c r="QS34" s="90"/>
      <c r="QT34" s="90"/>
      <c r="QU34" s="90"/>
      <c r="QV34" s="88"/>
      <c r="QW34" s="88"/>
      <c r="QX34" s="88"/>
      <c r="QY34" s="90"/>
      <c r="QZ34" s="90"/>
      <c r="RA34" s="90"/>
      <c r="RB34" s="90"/>
      <c r="RC34" s="738"/>
      <c r="RD34" s="90"/>
      <c r="RE34" s="90"/>
      <c r="RF34" s="90"/>
      <c r="RG34" s="88"/>
      <c r="RH34" s="88"/>
      <c r="RI34" s="88"/>
      <c r="RJ34" s="90"/>
      <c r="RK34" s="90"/>
      <c r="RL34" s="90"/>
      <c r="RM34" s="90"/>
      <c r="RN34" s="738"/>
      <c r="RO34" s="90"/>
      <c r="RP34" s="90"/>
      <c r="RQ34" s="90"/>
      <c r="RR34" s="88"/>
      <c r="RS34" s="88"/>
      <c r="RT34" s="88"/>
      <c r="RU34" s="90"/>
      <c r="RV34" s="90"/>
      <c r="RW34" s="90"/>
      <c r="RX34" s="90"/>
      <c r="RY34" s="738"/>
      <c r="RZ34" s="90"/>
      <c r="SA34" s="90"/>
      <c r="SB34" s="90"/>
      <c r="SC34" s="88"/>
      <c r="SD34" s="88"/>
      <c r="SE34" s="88"/>
      <c r="SF34" s="1372"/>
      <c r="SG34" s="1372"/>
      <c r="SH34" s="1372"/>
      <c r="SI34" s="1372"/>
      <c r="SJ34" s="1378"/>
      <c r="SK34" s="1372"/>
      <c r="SL34" s="1372"/>
      <c r="SM34" s="1372"/>
      <c r="SN34" s="1374"/>
      <c r="SO34" s="1374"/>
      <c r="SP34" s="1374"/>
      <c r="SQ34" s="1372"/>
      <c r="SR34" s="1372"/>
      <c r="SS34" s="1372"/>
      <c r="ST34" s="1372"/>
      <c r="SU34" s="1378"/>
      <c r="SV34" s="1372"/>
      <c r="SW34" s="1372"/>
      <c r="SX34" s="1372"/>
      <c r="SY34" s="1374"/>
      <c r="SZ34" s="1374"/>
      <c r="TA34" s="1374"/>
      <c r="TB34" s="1372"/>
      <c r="TC34" s="1372"/>
      <c r="TD34" s="1372"/>
      <c r="TE34" s="1372"/>
      <c r="TF34" s="1378"/>
      <c r="TG34" s="1372"/>
      <c r="TH34" s="1372"/>
      <c r="TI34" s="1372"/>
      <c r="TJ34" s="1374"/>
      <c r="TK34" s="1374"/>
      <c r="TL34" s="1374"/>
      <c r="TM34" s="1372"/>
      <c r="TN34" s="1372"/>
      <c r="TO34" s="1372"/>
      <c r="TP34" s="1372"/>
      <c r="TQ34" s="1378"/>
      <c r="TR34" s="1372"/>
      <c r="TS34" s="1372"/>
      <c r="TT34" s="1372"/>
      <c r="TU34" s="1374"/>
      <c r="TV34" s="1374"/>
      <c r="TW34" s="1374"/>
      <c r="TX34" s="1372"/>
      <c r="TY34" s="1372"/>
      <c r="TZ34" s="1372"/>
      <c r="UA34" s="1372"/>
      <c r="UB34" s="1378"/>
      <c r="UC34" s="1372"/>
      <c r="UD34" s="1372"/>
      <c r="UE34" s="1372"/>
      <c r="UF34" s="1374"/>
      <c r="UG34" s="1374"/>
      <c r="UH34" s="1374"/>
      <c r="UI34" s="1372"/>
      <c r="UJ34" s="1372"/>
      <c r="UK34" s="1372"/>
      <c r="UL34" s="1372"/>
      <c r="UM34" s="1378"/>
      <c r="UN34" s="1372"/>
      <c r="UO34" s="1372"/>
      <c r="UP34" s="1372"/>
      <c r="UQ34" s="1374"/>
      <c r="UR34" s="1374"/>
      <c r="US34" s="1374"/>
    </row>
    <row r="35" spans="2:565" s="218" customFormat="1" ht="30" customHeight="1" x14ac:dyDescent="0.25">
      <c r="B35" s="1155">
        <v>26</v>
      </c>
      <c r="C35" s="811"/>
      <c r="D35" s="938" t="str">
        <f>IFERROR(VLOOKUP($C35,'Info Exam and Projection List'!$M$4:$P$34,2),"No entry")</f>
        <v>No entry</v>
      </c>
      <c r="E35" s="943"/>
      <c r="F35" s="937"/>
      <c r="G35" s="483"/>
      <c r="H35" s="1246"/>
      <c r="I35" s="949"/>
      <c r="J35" s="951"/>
      <c r="K35" s="952"/>
      <c r="L35" s="787"/>
      <c r="M35" s="787"/>
      <c r="N35" s="797"/>
      <c r="O35" s="787"/>
      <c r="P35" s="787"/>
      <c r="Q35" s="463"/>
      <c r="R35" s="463"/>
      <c r="S35" s="732"/>
      <c r="T35" s="949"/>
      <c r="U35" s="951"/>
      <c r="V35" s="952"/>
      <c r="W35" s="787"/>
      <c r="X35" s="787"/>
      <c r="Y35" s="968"/>
      <c r="Z35" s="787"/>
      <c r="AA35" s="787"/>
      <c r="AB35" s="970"/>
      <c r="AC35" s="970"/>
      <c r="AD35" s="971"/>
      <c r="AE35" s="948"/>
      <c r="AF35" s="951"/>
      <c r="AG35" s="952"/>
      <c r="AH35" s="787"/>
      <c r="AI35" s="787"/>
      <c r="AJ35" s="968"/>
      <c r="AK35" s="787"/>
      <c r="AL35" s="787"/>
      <c r="AM35" s="970"/>
      <c r="AN35" s="970"/>
      <c r="AO35" s="971"/>
      <c r="AP35" s="949"/>
      <c r="AQ35" s="951"/>
      <c r="AR35" s="952"/>
      <c r="AS35" s="787"/>
      <c r="AT35" s="787"/>
      <c r="AU35" s="968"/>
      <c r="AV35" s="787"/>
      <c r="AW35" s="787"/>
      <c r="AX35" s="970"/>
      <c r="AY35" s="970"/>
      <c r="AZ35" s="971"/>
      <c r="BA35" s="949"/>
      <c r="BB35" s="951"/>
      <c r="BC35" s="952"/>
      <c r="BD35" s="787"/>
      <c r="BE35" s="787"/>
      <c r="BF35" s="968"/>
      <c r="BG35" s="787"/>
      <c r="BH35" s="787"/>
      <c r="BI35" s="970"/>
      <c r="BJ35" s="970"/>
      <c r="BK35" s="971"/>
      <c r="BL35" s="948"/>
      <c r="BM35" s="951"/>
      <c r="BN35" s="952"/>
      <c r="BO35" s="787"/>
      <c r="BP35" s="787"/>
      <c r="BQ35" s="968"/>
      <c r="BR35" s="787"/>
      <c r="BS35" s="787"/>
      <c r="BT35" s="970"/>
      <c r="BU35" s="970"/>
      <c r="BV35" s="971"/>
      <c r="BW35" s="948"/>
      <c r="BX35" s="951"/>
      <c r="BY35" s="952"/>
      <c r="BZ35" s="787"/>
      <c r="CA35" s="787"/>
      <c r="CB35" s="968"/>
      <c r="CC35" s="787"/>
      <c r="CD35" s="787"/>
      <c r="CE35" s="970"/>
      <c r="CF35" s="970"/>
      <c r="CG35" s="971"/>
      <c r="CH35" s="948"/>
      <c r="CI35" s="951"/>
      <c r="CJ35" s="952"/>
      <c r="CK35" s="787"/>
      <c r="CL35" s="787"/>
      <c r="CM35" s="968"/>
      <c r="CN35" s="787"/>
      <c r="CO35" s="787"/>
      <c r="CP35" s="970"/>
      <c r="CQ35" s="970"/>
      <c r="CR35" s="971"/>
      <c r="CS35" s="948"/>
      <c r="CT35" s="951"/>
      <c r="CU35" s="952"/>
      <c r="CV35" s="787"/>
      <c r="CW35" s="787"/>
      <c r="CX35" s="968"/>
      <c r="CY35" s="787"/>
      <c r="CZ35" s="787"/>
      <c r="DA35" s="970"/>
      <c r="DB35" s="970"/>
      <c r="DC35" s="971"/>
      <c r="DD35" s="948"/>
      <c r="DE35" s="951"/>
      <c r="DF35" s="952"/>
      <c r="DG35" s="787"/>
      <c r="DH35" s="787"/>
      <c r="DI35" s="968"/>
      <c r="DJ35" s="787"/>
      <c r="DK35" s="787"/>
      <c r="DL35" s="970"/>
      <c r="DM35" s="970"/>
      <c r="DN35" s="971"/>
      <c r="DO35" s="948"/>
      <c r="DP35" s="951"/>
      <c r="DQ35" s="952"/>
      <c r="DR35" s="787"/>
      <c r="DS35" s="787"/>
      <c r="DT35" s="968"/>
      <c r="DU35" s="787"/>
      <c r="DV35" s="787"/>
      <c r="DW35" s="970"/>
      <c r="DX35" s="970"/>
      <c r="DY35" s="971"/>
      <c r="DZ35" s="948"/>
      <c r="EA35" s="951"/>
      <c r="EB35" s="952"/>
      <c r="EC35" s="787"/>
      <c r="ED35" s="787"/>
      <c r="EE35" s="968"/>
      <c r="EF35" s="787"/>
      <c r="EG35" s="787"/>
      <c r="EH35" s="970"/>
      <c r="EI35" s="970"/>
      <c r="EJ35" s="971"/>
      <c r="EK35" s="948"/>
      <c r="EL35" s="951"/>
      <c r="EM35" s="952"/>
      <c r="EN35" s="787"/>
      <c r="EO35" s="787"/>
      <c r="EP35" s="968"/>
      <c r="EQ35" s="787"/>
      <c r="ER35" s="787"/>
      <c r="ES35" s="970"/>
      <c r="ET35" s="970"/>
      <c r="EU35" s="971"/>
      <c r="EV35" s="948"/>
      <c r="EW35" s="951"/>
      <c r="EX35" s="952"/>
      <c r="EY35" s="787"/>
      <c r="EZ35" s="787"/>
      <c r="FA35" s="968"/>
      <c r="FB35" s="787"/>
      <c r="FC35" s="787"/>
      <c r="FD35" s="970"/>
      <c r="FE35" s="970"/>
      <c r="FF35" s="971"/>
      <c r="FG35" s="948"/>
      <c r="FH35" s="951"/>
      <c r="FI35" s="952"/>
      <c r="FJ35" s="787"/>
      <c r="FK35" s="787"/>
      <c r="FL35" s="968"/>
      <c r="FM35" s="787"/>
      <c r="FN35" s="787"/>
      <c r="FO35" s="970"/>
      <c r="FP35" s="970"/>
      <c r="FQ35" s="971"/>
      <c r="FR35" s="948"/>
      <c r="FS35" s="951"/>
      <c r="FT35" s="952"/>
      <c r="FU35" s="787"/>
      <c r="FV35" s="787"/>
      <c r="FW35" s="968"/>
      <c r="FX35" s="787"/>
      <c r="FY35" s="787"/>
      <c r="FZ35" s="970"/>
      <c r="GA35" s="970"/>
      <c r="GB35" s="971"/>
      <c r="GC35" s="948"/>
      <c r="GD35" s="951"/>
      <c r="GE35" s="952"/>
      <c r="GF35" s="787"/>
      <c r="GG35" s="787"/>
      <c r="GH35" s="968"/>
      <c r="GI35" s="787"/>
      <c r="GJ35" s="787"/>
      <c r="GK35" s="970"/>
      <c r="GL35" s="970"/>
      <c r="GM35" s="971"/>
      <c r="GN35" s="948"/>
      <c r="GO35" s="951"/>
      <c r="GP35" s="952"/>
      <c r="GQ35" s="787"/>
      <c r="GR35" s="787"/>
      <c r="GS35" s="968"/>
      <c r="GT35" s="787"/>
      <c r="GU35" s="787"/>
      <c r="GV35" s="970"/>
      <c r="GW35" s="970"/>
      <c r="GX35" s="971"/>
      <c r="GY35" s="948"/>
      <c r="GZ35" s="951"/>
      <c r="HA35" s="952"/>
      <c r="HB35" s="787"/>
      <c r="HC35" s="787"/>
      <c r="HD35" s="968"/>
      <c r="HE35" s="787"/>
      <c r="HF35" s="787"/>
      <c r="HG35" s="970"/>
      <c r="HH35" s="970"/>
      <c r="HI35" s="971"/>
      <c r="HJ35" s="948"/>
      <c r="HK35" s="951"/>
      <c r="HL35" s="952"/>
      <c r="HM35" s="787"/>
      <c r="HN35" s="787"/>
      <c r="HO35" s="968"/>
      <c r="HP35" s="787"/>
      <c r="HQ35" s="787"/>
      <c r="HR35" s="970"/>
      <c r="HS35" s="970"/>
      <c r="HT35" s="971"/>
      <c r="HU35" s="721"/>
      <c r="HV35" s="721"/>
      <c r="HW35" s="721"/>
      <c r="HX35" s="721"/>
      <c r="HY35" s="499" t="str">
        <f>IFERROR(VLOOKUP($C35,'Info Exam and Projection List'!$M$4:$R$34,5),"No entry")</f>
        <v>No entry</v>
      </c>
      <c r="HZ35" s="703"/>
      <c r="IA35" s="987"/>
      <c r="IB35" s="499" t="str">
        <f>IFERROR(VLOOKUP($C35,'Info Exam and Projection List'!$M$4:$R$34,6),"No entry")</f>
        <v>No entry</v>
      </c>
      <c r="IC35" s="1224"/>
      <c r="ID35" s="690"/>
      <c r="IE35" s="690"/>
      <c r="IF35" s="989"/>
      <c r="IG35" s="690"/>
      <c r="IO35" s="733"/>
      <c r="IP35" s="733"/>
      <c r="IQ35" s="739"/>
      <c r="IR35" s="218" t="s">
        <v>1148</v>
      </c>
      <c r="IS35" s="333"/>
      <c r="IT35" s="333" t="s">
        <v>305</v>
      </c>
      <c r="IU35" s="333"/>
      <c r="IV35" s="333" t="s">
        <v>1244</v>
      </c>
      <c r="IW35" s="736"/>
      <c r="IX35" s="733"/>
      <c r="JB35" s="347"/>
      <c r="JC35" s="88"/>
      <c r="JD35" s="88"/>
      <c r="JE35" s="88"/>
      <c r="JF35" s="283"/>
      <c r="JG35" s="156"/>
      <c r="JH35" s="255"/>
      <c r="JI35" s="737"/>
      <c r="JJ35" s="156"/>
      <c r="JK35" s="737"/>
      <c r="JL35" s="90"/>
      <c r="JM35" s="90"/>
      <c r="JN35" s="90"/>
      <c r="JO35" s="90"/>
      <c r="JP35" s="90"/>
      <c r="JQ35" s="90"/>
      <c r="JR35" s="738"/>
      <c r="JS35" s="90"/>
      <c r="JT35" s="90"/>
      <c r="JU35" s="90"/>
      <c r="JV35" s="88"/>
      <c r="JW35" s="88"/>
      <c r="JX35" s="88"/>
      <c r="JY35" s="90"/>
      <c r="JZ35" s="90"/>
      <c r="KA35" s="90"/>
      <c r="KB35" s="90"/>
      <c r="KC35" s="738"/>
      <c r="KD35" s="90"/>
      <c r="KE35" s="90"/>
      <c r="KF35" s="90"/>
      <c r="KG35" s="88"/>
      <c r="KH35" s="88"/>
      <c r="KI35" s="88"/>
      <c r="KJ35" s="90"/>
      <c r="KK35" s="90"/>
      <c r="KL35" s="90"/>
      <c r="KM35" s="90"/>
      <c r="KN35" s="738"/>
      <c r="KO35" s="90"/>
      <c r="KP35" s="90"/>
      <c r="KQ35" s="90"/>
      <c r="KR35" s="88"/>
      <c r="KS35" s="88"/>
      <c r="KT35" s="88"/>
      <c r="KU35" s="90"/>
      <c r="KV35" s="90"/>
      <c r="KW35" s="90"/>
      <c r="KX35" s="90"/>
      <c r="KY35" s="738"/>
      <c r="KZ35" s="90"/>
      <c r="LA35" s="90"/>
      <c r="LB35" s="90"/>
      <c r="LC35" s="88"/>
      <c r="LD35" s="88"/>
      <c r="LE35" s="88"/>
      <c r="LF35" s="90"/>
      <c r="LG35" s="90"/>
      <c r="LH35" s="90"/>
      <c r="LI35" s="90"/>
      <c r="LJ35" s="738"/>
      <c r="LK35" s="90"/>
      <c r="LL35" s="90"/>
      <c r="LM35" s="90"/>
      <c r="LN35" s="88"/>
      <c r="LO35" s="88"/>
      <c r="LP35" s="88"/>
      <c r="LQ35" s="90"/>
      <c r="LR35" s="90"/>
      <c r="LS35" s="90"/>
      <c r="LT35" s="90"/>
      <c r="LU35" s="738"/>
      <c r="LV35" s="90"/>
      <c r="LW35" s="90"/>
      <c r="LX35" s="90"/>
      <c r="LY35" s="88"/>
      <c r="LZ35" s="88"/>
      <c r="MA35" s="88"/>
      <c r="MB35" s="88"/>
      <c r="MC35" s="88"/>
      <c r="MD35" s="88"/>
      <c r="ME35" s="88"/>
      <c r="MF35" s="88"/>
      <c r="MG35" s="88"/>
      <c r="MH35" s="90"/>
      <c r="MI35" s="90"/>
      <c r="MJ35" s="90"/>
      <c r="MK35" s="90"/>
      <c r="ML35" s="738"/>
      <c r="MM35" s="90"/>
      <c r="MN35" s="90"/>
      <c r="MO35" s="90"/>
      <c r="MP35" s="88"/>
      <c r="MQ35" s="88"/>
      <c r="MR35" s="88"/>
      <c r="MS35" s="90"/>
      <c r="MT35" s="90"/>
      <c r="MU35" s="90"/>
      <c r="MV35" s="90"/>
      <c r="MW35" s="738"/>
      <c r="MX35" s="90"/>
      <c r="MY35" s="90"/>
      <c r="MZ35" s="90"/>
      <c r="NA35" s="88"/>
      <c r="NB35" s="88"/>
      <c r="NC35" s="88"/>
      <c r="ND35" s="90"/>
      <c r="NE35" s="90"/>
      <c r="NF35" s="90"/>
      <c r="NG35" s="90"/>
      <c r="NH35" s="738"/>
      <c r="NI35" s="90"/>
      <c r="NJ35" s="90"/>
      <c r="NK35" s="90"/>
      <c r="NL35" s="88"/>
      <c r="NM35" s="88"/>
      <c r="NN35" s="88"/>
      <c r="NO35" s="90"/>
      <c r="NP35" s="90"/>
      <c r="NQ35" s="90"/>
      <c r="NR35" s="90"/>
      <c r="NS35" s="738"/>
      <c r="NT35" s="90"/>
      <c r="NU35" s="90"/>
      <c r="NV35" s="90"/>
      <c r="NW35" s="88"/>
      <c r="NX35" s="88"/>
      <c r="NY35" s="88"/>
      <c r="NZ35" s="90"/>
      <c r="OA35" s="90"/>
      <c r="OB35" s="90"/>
      <c r="OC35" s="90"/>
      <c r="OD35" s="738"/>
      <c r="OE35" s="90"/>
      <c r="OF35" s="90"/>
      <c r="OG35" s="90"/>
      <c r="OH35" s="88"/>
      <c r="OI35" s="88"/>
      <c r="OJ35" s="88"/>
      <c r="OK35" s="90"/>
      <c r="OL35" s="90"/>
      <c r="OM35" s="90"/>
      <c r="ON35" s="90"/>
      <c r="OO35" s="738"/>
      <c r="OP35" s="90"/>
      <c r="OQ35" s="90"/>
      <c r="OR35" s="90"/>
      <c r="OS35" s="88"/>
      <c r="OT35" s="88"/>
      <c r="OU35" s="88"/>
      <c r="OV35" s="90"/>
      <c r="OW35" s="90"/>
      <c r="OX35" s="90"/>
      <c r="OY35" s="90"/>
      <c r="OZ35" s="738"/>
      <c r="PA35" s="90"/>
      <c r="PB35" s="90"/>
      <c r="PC35" s="90"/>
      <c r="PD35" s="88"/>
      <c r="PE35" s="88"/>
      <c r="PF35" s="88"/>
      <c r="PG35" s="90"/>
      <c r="PH35" s="90"/>
      <c r="PI35" s="90"/>
      <c r="PJ35" s="90"/>
      <c r="PK35" s="738"/>
      <c r="PL35" s="90"/>
      <c r="PM35" s="90"/>
      <c r="PN35" s="90"/>
      <c r="PO35" s="88"/>
      <c r="PP35" s="88"/>
      <c r="PQ35" s="88"/>
      <c r="PR35" s="90"/>
      <c r="PS35" s="90"/>
      <c r="PT35" s="90"/>
      <c r="PU35" s="90"/>
      <c r="PV35" s="738"/>
      <c r="PW35" s="90"/>
      <c r="PX35" s="90"/>
      <c r="PY35" s="90"/>
      <c r="PZ35" s="88"/>
      <c r="QA35" s="88"/>
      <c r="QB35" s="88"/>
      <c r="QC35" s="90"/>
      <c r="QD35" s="90"/>
      <c r="QE35" s="90"/>
      <c r="QF35" s="90"/>
      <c r="QG35" s="738"/>
      <c r="QH35" s="90"/>
      <c r="QI35" s="90"/>
      <c r="QJ35" s="90"/>
      <c r="QK35" s="88"/>
      <c r="QL35" s="88"/>
      <c r="QM35" s="88"/>
      <c r="QN35" s="90"/>
      <c r="QO35" s="90"/>
      <c r="QP35" s="90"/>
      <c r="QQ35" s="90"/>
      <c r="QR35" s="738"/>
      <c r="QS35" s="90"/>
      <c r="QT35" s="90"/>
      <c r="QU35" s="90"/>
      <c r="QV35" s="88"/>
      <c r="QW35" s="88"/>
      <c r="QX35" s="88"/>
      <c r="QY35" s="90"/>
      <c r="QZ35" s="90"/>
      <c r="RA35" s="90"/>
      <c r="RB35" s="90"/>
      <c r="RC35" s="738"/>
      <c r="RD35" s="90"/>
      <c r="RE35" s="90"/>
      <c r="RF35" s="90"/>
      <c r="RG35" s="88"/>
      <c r="RH35" s="88"/>
      <c r="RI35" s="88"/>
      <c r="RJ35" s="90"/>
      <c r="RK35" s="90"/>
      <c r="RL35" s="90"/>
      <c r="RM35" s="90"/>
      <c r="RN35" s="738"/>
      <c r="RO35" s="90"/>
      <c r="RP35" s="90"/>
      <c r="RQ35" s="90"/>
      <c r="RR35" s="88"/>
      <c r="RS35" s="88"/>
      <c r="RT35" s="88"/>
      <c r="RU35" s="90"/>
      <c r="RV35" s="90"/>
      <c r="RW35" s="90"/>
      <c r="RX35" s="90"/>
      <c r="RY35" s="738"/>
      <c r="RZ35" s="90"/>
      <c r="SA35" s="90"/>
      <c r="SB35" s="90"/>
      <c r="SC35" s="88"/>
      <c r="SD35" s="88"/>
      <c r="SE35" s="88"/>
      <c r="SF35" s="1372"/>
      <c r="SG35" s="1372"/>
      <c r="SH35" s="1372"/>
      <c r="SI35" s="1372"/>
      <c r="SJ35" s="1378"/>
      <c r="SK35" s="1372"/>
      <c r="SL35" s="1372"/>
      <c r="SM35" s="1372"/>
      <c r="SN35" s="1374"/>
      <c r="SO35" s="1374"/>
      <c r="SP35" s="1374"/>
      <c r="SQ35" s="1372"/>
      <c r="SR35" s="1372"/>
      <c r="SS35" s="1372"/>
      <c r="ST35" s="1372"/>
      <c r="SU35" s="1378"/>
      <c r="SV35" s="1372"/>
      <c r="SW35" s="1372"/>
      <c r="SX35" s="1372"/>
      <c r="SY35" s="1374"/>
      <c r="SZ35" s="1374"/>
      <c r="TA35" s="1374"/>
      <c r="TB35" s="1372"/>
      <c r="TC35" s="1372"/>
      <c r="TD35" s="1372"/>
      <c r="TE35" s="1372"/>
      <c r="TF35" s="1378"/>
      <c r="TG35" s="1372"/>
      <c r="TH35" s="1372"/>
      <c r="TI35" s="1372"/>
      <c r="TJ35" s="1374"/>
      <c r="TK35" s="1374"/>
      <c r="TL35" s="1374"/>
      <c r="TM35" s="1372"/>
      <c r="TN35" s="1372"/>
      <c r="TO35" s="1372"/>
      <c r="TP35" s="1372"/>
      <c r="TQ35" s="1378"/>
      <c r="TR35" s="1372"/>
      <c r="TS35" s="1372"/>
      <c r="TT35" s="1372"/>
      <c r="TU35" s="1374"/>
      <c r="TV35" s="1374"/>
      <c r="TW35" s="1374"/>
      <c r="TX35" s="1372"/>
      <c r="TY35" s="1372"/>
      <c r="TZ35" s="1372"/>
      <c r="UA35" s="1372"/>
      <c r="UB35" s="1378"/>
      <c r="UC35" s="1372"/>
      <c r="UD35" s="1372"/>
      <c r="UE35" s="1372"/>
      <c r="UF35" s="1374"/>
      <c r="UG35" s="1374"/>
      <c r="UH35" s="1374"/>
      <c r="UI35" s="1372"/>
      <c r="UJ35" s="1372"/>
      <c r="UK35" s="1372"/>
      <c r="UL35" s="1372"/>
      <c r="UM35" s="1378"/>
      <c r="UN35" s="1372"/>
      <c r="UO35" s="1372"/>
      <c r="UP35" s="1372"/>
      <c r="UQ35" s="1374"/>
      <c r="UR35" s="1374"/>
      <c r="US35" s="1374"/>
    </row>
    <row r="36" spans="2:565" s="218" customFormat="1" ht="30" customHeight="1" x14ac:dyDescent="0.25">
      <c r="B36" s="1155">
        <v>27</v>
      </c>
      <c r="C36" s="811"/>
      <c r="D36" s="938" t="str">
        <f>IFERROR(VLOOKUP($C36,'Info Exam and Projection List'!$M$4:$P$34,2),"No entry")</f>
        <v>No entry</v>
      </c>
      <c r="E36" s="943"/>
      <c r="F36" s="937"/>
      <c r="G36" s="483"/>
      <c r="H36" s="1246"/>
      <c r="I36" s="949"/>
      <c r="J36" s="951"/>
      <c r="K36" s="952"/>
      <c r="L36" s="787"/>
      <c r="M36" s="787"/>
      <c r="N36" s="797"/>
      <c r="O36" s="787"/>
      <c r="P36" s="787"/>
      <c r="Q36" s="463"/>
      <c r="R36" s="463"/>
      <c r="S36" s="732"/>
      <c r="T36" s="949"/>
      <c r="U36" s="951"/>
      <c r="V36" s="952"/>
      <c r="W36" s="787"/>
      <c r="X36" s="787"/>
      <c r="Y36" s="968"/>
      <c r="Z36" s="787"/>
      <c r="AA36" s="787"/>
      <c r="AB36" s="970"/>
      <c r="AC36" s="970"/>
      <c r="AD36" s="971"/>
      <c r="AE36" s="948"/>
      <c r="AF36" s="951"/>
      <c r="AG36" s="952"/>
      <c r="AH36" s="787"/>
      <c r="AI36" s="787"/>
      <c r="AJ36" s="968"/>
      <c r="AK36" s="787"/>
      <c r="AL36" s="787"/>
      <c r="AM36" s="970"/>
      <c r="AN36" s="970"/>
      <c r="AO36" s="971"/>
      <c r="AP36" s="949"/>
      <c r="AQ36" s="951"/>
      <c r="AR36" s="952"/>
      <c r="AS36" s="787"/>
      <c r="AT36" s="787"/>
      <c r="AU36" s="968"/>
      <c r="AV36" s="787"/>
      <c r="AW36" s="787"/>
      <c r="AX36" s="970"/>
      <c r="AY36" s="970"/>
      <c r="AZ36" s="971"/>
      <c r="BA36" s="949"/>
      <c r="BB36" s="951"/>
      <c r="BC36" s="952"/>
      <c r="BD36" s="787"/>
      <c r="BE36" s="787"/>
      <c r="BF36" s="968"/>
      <c r="BG36" s="787"/>
      <c r="BH36" s="787"/>
      <c r="BI36" s="970"/>
      <c r="BJ36" s="970"/>
      <c r="BK36" s="971"/>
      <c r="BL36" s="948"/>
      <c r="BM36" s="951"/>
      <c r="BN36" s="952"/>
      <c r="BO36" s="787"/>
      <c r="BP36" s="787"/>
      <c r="BQ36" s="968"/>
      <c r="BR36" s="787"/>
      <c r="BS36" s="787"/>
      <c r="BT36" s="970"/>
      <c r="BU36" s="970"/>
      <c r="BV36" s="971"/>
      <c r="BW36" s="948"/>
      <c r="BX36" s="951"/>
      <c r="BY36" s="952"/>
      <c r="BZ36" s="787"/>
      <c r="CA36" s="787"/>
      <c r="CB36" s="968"/>
      <c r="CC36" s="787"/>
      <c r="CD36" s="787"/>
      <c r="CE36" s="970"/>
      <c r="CF36" s="970"/>
      <c r="CG36" s="971"/>
      <c r="CH36" s="948"/>
      <c r="CI36" s="951"/>
      <c r="CJ36" s="952"/>
      <c r="CK36" s="787"/>
      <c r="CL36" s="787"/>
      <c r="CM36" s="968"/>
      <c r="CN36" s="787"/>
      <c r="CO36" s="787"/>
      <c r="CP36" s="970"/>
      <c r="CQ36" s="970"/>
      <c r="CR36" s="971"/>
      <c r="CS36" s="948"/>
      <c r="CT36" s="951"/>
      <c r="CU36" s="952"/>
      <c r="CV36" s="787"/>
      <c r="CW36" s="787"/>
      <c r="CX36" s="968"/>
      <c r="CY36" s="787"/>
      <c r="CZ36" s="787"/>
      <c r="DA36" s="970"/>
      <c r="DB36" s="970"/>
      <c r="DC36" s="971"/>
      <c r="DD36" s="948"/>
      <c r="DE36" s="951"/>
      <c r="DF36" s="952"/>
      <c r="DG36" s="787"/>
      <c r="DH36" s="787"/>
      <c r="DI36" s="968"/>
      <c r="DJ36" s="787"/>
      <c r="DK36" s="787"/>
      <c r="DL36" s="970"/>
      <c r="DM36" s="970"/>
      <c r="DN36" s="971"/>
      <c r="DO36" s="948"/>
      <c r="DP36" s="951"/>
      <c r="DQ36" s="952"/>
      <c r="DR36" s="787"/>
      <c r="DS36" s="787"/>
      <c r="DT36" s="968"/>
      <c r="DU36" s="787"/>
      <c r="DV36" s="787"/>
      <c r="DW36" s="970"/>
      <c r="DX36" s="970"/>
      <c r="DY36" s="971"/>
      <c r="DZ36" s="948"/>
      <c r="EA36" s="951"/>
      <c r="EB36" s="952"/>
      <c r="EC36" s="787"/>
      <c r="ED36" s="787"/>
      <c r="EE36" s="968"/>
      <c r="EF36" s="787"/>
      <c r="EG36" s="787"/>
      <c r="EH36" s="970"/>
      <c r="EI36" s="970"/>
      <c r="EJ36" s="971"/>
      <c r="EK36" s="948"/>
      <c r="EL36" s="951"/>
      <c r="EM36" s="952"/>
      <c r="EN36" s="787"/>
      <c r="EO36" s="787"/>
      <c r="EP36" s="968"/>
      <c r="EQ36" s="787"/>
      <c r="ER36" s="787"/>
      <c r="ES36" s="970"/>
      <c r="ET36" s="970"/>
      <c r="EU36" s="971"/>
      <c r="EV36" s="948"/>
      <c r="EW36" s="951"/>
      <c r="EX36" s="952"/>
      <c r="EY36" s="787"/>
      <c r="EZ36" s="787"/>
      <c r="FA36" s="968"/>
      <c r="FB36" s="787"/>
      <c r="FC36" s="787"/>
      <c r="FD36" s="970"/>
      <c r="FE36" s="970"/>
      <c r="FF36" s="971"/>
      <c r="FG36" s="948"/>
      <c r="FH36" s="951"/>
      <c r="FI36" s="952"/>
      <c r="FJ36" s="787"/>
      <c r="FK36" s="787"/>
      <c r="FL36" s="968"/>
      <c r="FM36" s="787"/>
      <c r="FN36" s="787"/>
      <c r="FO36" s="970"/>
      <c r="FP36" s="970"/>
      <c r="FQ36" s="971"/>
      <c r="FR36" s="948"/>
      <c r="FS36" s="951"/>
      <c r="FT36" s="952"/>
      <c r="FU36" s="787"/>
      <c r="FV36" s="787"/>
      <c r="FW36" s="968"/>
      <c r="FX36" s="787"/>
      <c r="FY36" s="787"/>
      <c r="FZ36" s="970"/>
      <c r="GA36" s="970"/>
      <c r="GB36" s="971"/>
      <c r="GC36" s="948"/>
      <c r="GD36" s="951"/>
      <c r="GE36" s="952"/>
      <c r="GF36" s="787"/>
      <c r="GG36" s="787"/>
      <c r="GH36" s="968"/>
      <c r="GI36" s="787"/>
      <c r="GJ36" s="787"/>
      <c r="GK36" s="970"/>
      <c r="GL36" s="970"/>
      <c r="GM36" s="971"/>
      <c r="GN36" s="948"/>
      <c r="GO36" s="951"/>
      <c r="GP36" s="952"/>
      <c r="GQ36" s="787"/>
      <c r="GR36" s="787"/>
      <c r="GS36" s="968"/>
      <c r="GT36" s="787"/>
      <c r="GU36" s="787"/>
      <c r="GV36" s="970"/>
      <c r="GW36" s="970"/>
      <c r="GX36" s="971"/>
      <c r="GY36" s="948"/>
      <c r="GZ36" s="951"/>
      <c r="HA36" s="952"/>
      <c r="HB36" s="787"/>
      <c r="HC36" s="787"/>
      <c r="HD36" s="968"/>
      <c r="HE36" s="787"/>
      <c r="HF36" s="787"/>
      <c r="HG36" s="970"/>
      <c r="HH36" s="970"/>
      <c r="HI36" s="971"/>
      <c r="HJ36" s="948"/>
      <c r="HK36" s="951"/>
      <c r="HL36" s="952"/>
      <c r="HM36" s="787"/>
      <c r="HN36" s="787"/>
      <c r="HO36" s="968"/>
      <c r="HP36" s="787"/>
      <c r="HQ36" s="787"/>
      <c r="HR36" s="970"/>
      <c r="HS36" s="970"/>
      <c r="HT36" s="971"/>
      <c r="HU36" s="721"/>
      <c r="HV36" s="721"/>
      <c r="HW36" s="721"/>
      <c r="HX36" s="721"/>
      <c r="HY36" s="499" t="str">
        <f>IFERROR(VLOOKUP($C36,'Info Exam and Projection List'!$M$4:$R$34,5),"No entry")</f>
        <v>No entry</v>
      </c>
      <c r="HZ36" s="703"/>
      <c r="IA36" s="987"/>
      <c r="IB36" s="499" t="str">
        <f>IFERROR(VLOOKUP($C36,'Info Exam and Projection List'!$M$4:$R$34,6),"No entry")</f>
        <v>No entry</v>
      </c>
      <c r="IC36" s="1224"/>
      <c r="ID36" s="690"/>
      <c r="IE36" s="690"/>
      <c r="IF36" s="989"/>
      <c r="IG36" s="690"/>
      <c r="IO36" s="733"/>
      <c r="IP36" s="733"/>
      <c r="IQ36" s="739"/>
      <c r="IR36" s="333" t="s">
        <v>2</v>
      </c>
      <c r="IS36" s="333"/>
      <c r="IT36" s="333" t="s">
        <v>304</v>
      </c>
      <c r="IU36" s="333"/>
      <c r="IV36" s="333" t="s">
        <v>1244</v>
      </c>
      <c r="IW36" s="736"/>
      <c r="IX36" s="733"/>
      <c r="JB36" s="347"/>
      <c r="JC36" s="88"/>
      <c r="JD36" s="88"/>
      <c r="JE36" s="88"/>
      <c r="JF36" s="283"/>
      <c r="JG36" s="156"/>
      <c r="JH36" s="255"/>
      <c r="JI36" s="737"/>
      <c r="JJ36" s="156"/>
      <c r="JK36" s="737"/>
      <c r="JL36" s="90"/>
      <c r="JM36" s="90"/>
      <c r="JN36" s="90"/>
      <c r="JO36" s="90"/>
      <c r="JP36" s="90"/>
      <c r="JQ36" s="90"/>
      <c r="JR36" s="738"/>
      <c r="JS36" s="90"/>
      <c r="JT36" s="90"/>
      <c r="JU36" s="90"/>
      <c r="JV36" s="88"/>
      <c r="JW36" s="88"/>
      <c r="JX36" s="88"/>
      <c r="JY36" s="90"/>
      <c r="JZ36" s="90"/>
      <c r="KA36" s="90"/>
      <c r="KB36" s="90"/>
      <c r="KC36" s="738"/>
      <c r="KD36" s="90"/>
      <c r="KE36" s="90"/>
      <c r="KF36" s="90"/>
      <c r="KG36" s="88"/>
      <c r="KH36" s="88"/>
      <c r="KI36" s="88"/>
      <c r="KJ36" s="90"/>
      <c r="KK36" s="90"/>
      <c r="KL36" s="90"/>
      <c r="KM36" s="90"/>
      <c r="KN36" s="738"/>
      <c r="KO36" s="90"/>
      <c r="KP36" s="90"/>
      <c r="KQ36" s="90"/>
      <c r="KR36" s="88"/>
      <c r="KS36" s="88"/>
      <c r="KT36" s="88"/>
      <c r="KU36" s="90"/>
      <c r="KV36" s="90"/>
      <c r="KW36" s="90"/>
      <c r="KX36" s="90"/>
      <c r="KY36" s="738"/>
      <c r="KZ36" s="90"/>
      <c r="LA36" s="90"/>
      <c r="LB36" s="90"/>
      <c r="LC36" s="88"/>
      <c r="LD36" s="88"/>
      <c r="LE36" s="88"/>
      <c r="LF36" s="90"/>
      <c r="LG36" s="90"/>
      <c r="LH36" s="90"/>
      <c r="LI36" s="90"/>
      <c r="LJ36" s="738"/>
      <c r="LK36" s="90"/>
      <c r="LL36" s="90"/>
      <c r="LM36" s="90"/>
      <c r="LN36" s="88"/>
      <c r="LO36" s="88"/>
      <c r="LP36" s="88"/>
      <c r="LQ36" s="90"/>
      <c r="LR36" s="90"/>
      <c r="LS36" s="90"/>
      <c r="LT36" s="90"/>
      <c r="LU36" s="738"/>
      <c r="LV36" s="90"/>
      <c r="LW36" s="90"/>
      <c r="LX36" s="90"/>
      <c r="LY36" s="88"/>
      <c r="LZ36" s="88"/>
      <c r="MA36" s="88"/>
      <c r="MB36" s="88"/>
      <c r="MC36" s="88"/>
      <c r="MD36" s="88"/>
      <c r="ME36" s="88"/>
      <c r="MF36" s="88"/>
      <c r="MG36" s="88"/>
      <c r="MH36" s="90"/>
      <c r="MI36" s="90"/>
      <c r="MJ36" s="90"/>
      <c r="MK36" s="90"/>
      <c r="ML36" s="738"/>
      <c r="MM36" s="90"/>
      <c r="MN36" s="90"/>
      <c r="MO36" s="90"/>
      <c r="MP36" s="88"/>
      <c r="MQ36" s="88"/>
      <c r="MR36" s="88"/>
      <c r="MS36" s="90"/>
      <c r="MT36" s="90"/>
      <c r="MU36" s="90"/>
      <c r="MV36" s="90"/>
      <c r="MW36" s="738"/>
      <c r="MX36" s="90"/>
      <c r="MY36" s="90"/>
      <c r="MZ36" s="90"/>
      <c r="NA36" s="88"/>
      <c r="NB36" s="88"/>
      <c r="NC36" s="88"/>
      <c r="ND36" s="90"/>
      <c r="NE36" s="90"/>
      <c r="NF36" s="90"/>
      <c r="NG36" s="90"/>
      <c r="NH36" s="738"/>
      <c r="NI36" s="90"/>
      <c r="NJ36" s="90"/>
      <c r="NK36" s="90"/>
      <c r="NL36" s="88"/>
      <c r="NM36" s="88"/>
      <c r="NN36" s="88"/>
      <c r="NO36" s="90"/>
      <c r="NP36" s="90"/>
      <c r="NQ36" s="90"/>
      <c r="NR36" s="90"/>
      <c r="NS36" s="738"/>
      <c r="NT36" s="90"/>
      <c r="NU36" s="90"/>
      <c r="NV36" s="90"/>
      <c r="NW36" s="88"/>
      <c r="NX36" s="88"/>
      <c r="NY36" s="88"/>
      <c r="NZ36" s="90"/>
      <c r="OA36" s="90"/>
      <c r="OB36" s="90"/>
      <c r="OC36" s="90"/>
      <c r="OD36" s="738"/>
      <c r="OE36" s="90"/>
      <c r="OF36" s="90"/>
      <c r="OG36" s="90"/>
      <c r="OH36" s="88"/>
      <c r="OI36" s="88"/>
      <c r="OJ36" s="88"/>
      <c r="OK36" s="90"/>
      <c r="OL36" s="90"/>
      <c r="OM36" s="90"/>
      <c r="ON36" s="90"/>
      <c r="OO36" s="738"/>
      <c r="OP36" s="90"/>
      <c r="OQ36" s="90"/>
      <c r="OR36" s="90"/>
      <c r="OS36" s="88"/>
      <c r="OT36" s="88"/>
      <c r="OU36" s="88"/>
      <c r="OV36" s="90"/>
      <c r="OW36" s="90"/>
      <c r="OX36" s="90"/>
      <c r="OY36" s="90"/>
      <c r="OZ36" s="738"/>
      <c r="PA36" s="90"/>
      <c r="PB36" s="90"/>
      <c r="PC36" s="90"/>
      <c r="PD36" s="88"/>
      <c r="PE36" s="88"/>
      <c r="PF36" s="88"/>
      <c r="PG36" s="90"/>
      <c r="PH36" s="90"/>
      <c r="PI36" s="90"/>
      <c r="PJ36" s="90"/>
      <c r="PK36" s="738"/>
      <c r="PL36" s="90"/>
      <c r="PM36" s="90"/>
      <c r="PN36" s="90"/>
      <c r="PO36" s="88"/>
      <c r="PP36" s="88"/>
      <c r="PQ36" s="88"/>
      <c r="PR36" s="90"/>
      <c r="PS36" s="90"/>
      <c r="PT36" s="90"/>
      <c r="PU36" s="90"/>
      <c r="PV36" s="738"/>
      <c r="PW36" s="90"/>
      <c r="PX36" s="90"/>
      <c r="PY36" s="90"/>
      <c r="PZ36" s="88"/>
      <c r="QA36" s="88"/>
      <c r="QB36" s="88"/>
      <c r="QC36" s="90"/>
      <c r="QD36" s="90"/>
      <c r="QE36" s="90"/>
      <c r="QF36" s="90"/>
      <c r="QG36" s="738"/>
      <c r="QH36" s="90"/>
      <c r="QI36" s="90"/>
      <c r="QJ36" s="90"/>
      <c r="QK36" s="88"/>
      <c r="QL36" s="88"/>
      <c r="QM36" s="88"/>
      <c r="QN36" s="90"/>
      <c r="QO36" s="90"/>
      <c r="QP36" s="90"/>
      <c r="QQ36" s="90"/>
      <c r="QR36" s="738"/>
      <c r="QS36" s="90"/>
      <c r="QT36" s="90"/>
      <c r="QU36" s="90"/>
      <c r="QV36" s="88"/>
      <c r="QW36" s="88"/>
      <c r="QX36" s="88"/>
      <c r="QY36" s="90"/>
      <c r="QZ36" s="90"/>
      <c r="RA36" s="90"/>
      <c r="RB36" s="90"/>
      <c r="RC36" s="738"/>
      <c r="RD36" s="90"/>
      <c r="RE36" s="90"/>
      <c r="RF36" s="90"/>
      <c r="RG36" s="88"/>
      <c r="RH36" s="88"/>
      <c r="RI36" s="88"/>
      <c r="RJ36" s="90"/>
      <c r="RK36" s="90"/>
      <c r="RL36" s="90"/>
      <c r="RM36" s="90"/>
      <c r="RN36" s="738"/>
      <c r="RO36" s="90"/>
      <c r="RP36" s="90"/>
      <c r="RQ36" s="90"/>
      <c r="RR36" s="88"/>
      <c r="RS36" s="88"/>
      <c r="RT36" s="88"/>
      <c r="RU36" s="90"/>
      <c r="RV36" s="90"/>
      <c r="RW36" s="90"/>
      <c r="RX36" s="90"/>
      <c r="RY36" s="738"/>
      <c r="RZ36" s="90"/>
      <c r="SA36" s="90"/>
      <c r="SB36" s="90"/>
      <c r="SC36" s="88"/>
      <c r="SD36" s="88"/>
      <c r="SE36" s="88"/>
      <c r="SF36" s="1372"/>
      <c r="SG36" s="1372"/>
      <c r="SH36" s="1372"/>
      <c r="SI36" s="1372"/>
      <c r="SJ36" s="1378"/>
      <c r="SK36" s="1372"/>
      <c r="SL36" s="1372"/>
      <c r="SM36" s="1372"/>
      <c r="SN36" s="1374"/>
      <c r="SO36" s="1374"/>
      <c r="SP36" s="1374"/>
      <c r="SQ36" s="1372"/>
      <c r="SR36" s="1372"/>
      <c r="SS36" s="1372"/>
      <c r="ST36" s="1372"/>
      <c r="SU36" s="1378"/>
      <c r="SV36" s="1372"/>
      <c r="SW36" s="1372"/>
      <c r="SX36" s="1372"/>
      <c r="SY36" s="1374"/>
      <c r="SZ36" s="1374"/>
      <c r="TA36" s="1374"/>
      <c r="TB36" s="1372"/>
      <c r="TC36" s="1372"/>
      <c r="TD36" s="1372"/>
      <c r="TE36" s="1372"/>
      <c r="TF36" s="1378"/>
      <c r="TG36" s="1372"/>
      <c r="TH36" s="1372"/>
      <c r="TI36" s="1372"/>
      <c r="TJ36" s="1374"/>
      <c r="TK36" s="1374"/>
      <c r="TL36" s="1374"/>
      <c r="TM36" s="1372"/>
      <c r="TN36" s="1372"/>
      <c r="TO36" s="1372"/>
      <c r="TP36" s="1372"/>
      <c r="TQ36" s="1378"/>
      <c r="TR36" s="1372"/>
      <c r="TS36" s="1372"/>
      <c r="TT36" s="1372"/>
      <c r="TU36" s="1374"/>
      <c r="TV36" s="1374"/>
      <c r="TW36" s="1374"/>
      <c r="TX36" s="1372"/>
      <c r="TY36" s="1372"/>
      <c r="TZ36" s="1372"/>
      <c r="UA36" s="1372"/>
      <c r="UB36" s="1378"/>
      <c r="UC36" s="1372"/>
      <c r="UD36" s="1372"/>
      <c r="UE36" s="1372"/>
      <c r="UF36" s="1374"/>
      <c r="UG36" s="1374"/>
      <c r="UH36" s="1374"/>
      <c r="UI36" s="1372"/>
      <c r="UJ36" s="1372"/>
      <c r="UK36" s="1372"/>
      <c r="UL36" s="1372"/>
      <c r="UM36" s="1378"/>
      <c r="UN36" s="1372"/>
      <c r="UO36" s="1372"/>
      <c r="UP36" s="1372"/>
      <c r="UQ36" s="1374"/>
      <c r="UR36" s="1374"/>
      <c r="US36" s="1374"/>
    </row>
    <row r="37" spans="2:565" s="218" customFormat="1" ht="30" customHeight="1" x14ac:dyDescent="0.25">
      <c r="B37" s="1155">
        <v>28</v>
      </c>
      <c r="C37" s="811"/>
      <c r="D37" s="938" t="str">
        <f>IFERROR(VLOOKUP($C37,'Info Exam and Projection List'!$M$4:$P$34,2),"No entry")</f>
        <v>No entry</v>
      </c>
      <c r="E37" s="943"/>
      <c r="F37" s="937"/>
      <c r="G37" s="483"/>
      <c r="H37" s="1246"/>
      <c r="I37" s="949"/>
      <c r="J37" s="951"/>
      <c r="K37" s="952"/>
      <c r="L37" s="787"/>
      <c r="M37" s="787"/>
      <c r="N37" s="797"/>
      <c r="O37" s="787"/>
      <c r="P37" s="787"/>
      <c r="Q37" s="463"/>
      <c r="R37" s="463"/>
      <c r="S37" s="732"/>
      <c r="T37" s="949"/>
      <c r="U37" s="951"/>
      <c r="V37" s="952"/>
      <c r="W37" s="787"/>
      <c r="X37" s="787"/>
      <c r="Y37" s="968"/>
      <c r="Z37" s="787"/>
      <c r="AA37" s="787"/>
      <c r="AB37" s="970"/>
      <c r="AC37" s="970"/>
      <c r="AD37" s="971"/>
      <c r="AE37" s="948"/>
      <c r="AF37" s="951"/>
      <c r="AG37" s="952"/>
      <c r="AH37" s="787"/>
      <c r="AI37" s="787"/>
      <c r="AJ37" s="968"/>
      <c r="AK37" s="787"/>
      <c r="AL37" s="787"/>
      <c r="AM37" s="970"/>
      <c r="AN37" s="970"/>
      <c r="AO37" s="971"/>
      <c r="AP37" s="949"/>
      <c r="AQ37" s="951"/>
      <c r="AR37" s="952"/>
      <c r="AS37" s="787"/>
      <c r="AT37" s="787"/>
      <c r="AU37" s="968"/>
      <c r="AV37" s="787"/>
      <c r="AW37" s="787"/>
      <c r="AX37" s="970"/>
      <c r="AY37" s="970"/>
      <c r="AZ37" s="971"/>
      <c r="BA37" s="949"/>
      <c r="BB37" s="951"/>
      <c r="BC37" s="952"/>
      <c r="BD37" s="787"/>
      <c r="BE37" s="787"/>
      <c r="BF37" s="968"/>
      <c r="BG37" s="787"/>
      <c r="BH37" s="787"/>
      <c r="BI37" s="970"/>
      <c r="BJ37" s="970"/>
      <c r="BK37" s="971"/>
      <c r="BL37" s="948"/>
      <c r="BM37" s="951"/>
      <c r="BN37" s="952"/>
      <c r="BO37" s="787"/>
      <c r="BP37" s="787"/>
      <c r="BQ37" s="968"/>
      <c r="BR37" s="787"/>
      <c r="BS37" s="787"/>
      <c r="BT37" s="970"/>
      <c r="BU37" s="970"/>
      <c r="BV37" s="971"/>
      <c r="BW37" s="948"/>
      <c r="BX37" s="951"/>
      <c r="BY37" s="952"/>
      <c r="BZ37" s="787"/>
      <c r="CA37" s="787"/>
      <c r="CB37" s="968"/>
      <c r="CC37" s="787"/>
      <c r="CD37" s="787"/>
      <c r="CE37" s="970"/>
      <c r="CF37" s="970"/>
      <c r="CG37" s="971"/>
      <c r="CH37" s="948"/>
      <c r="CI37" s="951"/>
      <c r="CJ37" s="952"/>
      <c r="CK37" s="787"/>
      <c r="CL37" s="787"/>
      <c r="CM37" s="968"/>
      <c r="CN37" s="787"/>
      <c r="CO37" s="787"/>
      <c r="CP37" s="970"/>
      <c r="CQ37" s="970"/>
      <c r="CR37" s="971"/>
      <c r="CS37" s="948"/>
      <c r="CT37" s="951"/>
      <c r="CU37" s="952"/>
      <c r="CV37" s="787"/>
      <c r="CW37" s="787"/>
      <c r="CX37" s="968"/>
      <c r="CY37" s="787"/>
      <c r="CZ37" s="787"/>
      <c r="DA37" s="970"/>
      <c r="DB37" s="970"/>
      <c r="DC37" s="971"/>
      <c r="DD37" s="948"/>
      <c r="DE37" s="951"/>
      <c r="DF37" s="952"/>
      <c r="DG37" s="787"/>
      <c r="DH37" s="787"/>
      <c r="DI37" s="968"/>
      <c r="DJ37" s="787"/>
      <c r="DK37" s="787"/>
      <c r="DL37" s="970"/>
      <c r="DM37" s="970"/>
      <c r="DN37" s="971"/>
      <c r="DO37" s="948"/>
      <c r="DP37" s="951"/>
      <c r="DQ37" s="952"/>
      <c r="DR37" s="787"/>
      <c r="DS37" s="787"/>
      <c r="DT37" s="968"/>
      <c r="DU37" s="787"/>
      <c r="DV37" s="787"/>
      <c r="DW37" s="970"/>
      <c r="DX37" s="970"/>
      <c r="DY37" s="971"/>
      <c r="DZ37" s="948"/>
      <c r="EA37" s="951"/>
      <c r="EB37" s="952"/>
      <c r="EC37" s="787"/>
      <c r="ED37" s="787"/>
      <c r="EE37" s="968"/>
      <c r="EF37" s="787"/>
      <c r="EG37" s="787"/>
      <c r="EH37" s="970"/>
      <c r="EI37" s="970"/>
      <c r="EJ37" s="971"/>
      <c r="EK37" s="948"/>
      <c r="EL37" s="951"/>
      <c r="EM37" s="952"/>
      <c r="EN37" s="787"/>
      <c r="EO37" s="787"/>
      <c r="EP37" s="968"/>
      <c r="EQ37" s="787"/>
      <c r="ER37" s="787"/>
      <c r="ES37" s="970"/>
      <c r="ET37" s="970"/>
      <c r="EU37" s="971"/>
      <c r="EV37" s="948"/>
      <c r="EW37" s="951"/>
      <c r="EX37" s="952"/>
      <c r="EY37" s="787"/>
      <c r="EZ37" s="787"/>
      <c r="FA37" s="968"/>
      <c r="FB37" s="787"/>
      <c r="FC37" s="787"/>
      <c r="FD37" s="970"/>
      <c r="FE37" s="970"/>
      <c r="FF37" s="971"/>
      <c r="FG37" s="948"/>
      <c r="FH37" s="951"/>
      <c r="FI37" s="952"/>
      <c r="FJ37" s="787"/>
      <c r="FK37" s="787"/>
      <c r="FL37" s="968"/>
      <c r="FM37" s="787"/>
      <c r="FN37" s="787"/>
      <c r="FO37" s="970"/>
      <c r="FP37" s="970"/>
      <c r="FQ37" s="971"/>
      <c r="FR37" s="948"/>
      <c r="FS37" s="951"/>
      <c r="FT37" s="952"/>
      <c r="FU37" s="787"/>
      <c r="FV37" s="787"/>
      <c r="FW37" s="968"/>
      <c r="FX37" s="787"/>
      <c r="FY37" s="787"/>
      <c r="FZ37" s="970"/>
      <c r="GA37" s="970"/>
      <c r="GB37" s="971"/>
      <c r="GC37" s="948"/>
      <c r="GD37" s="951"/>
      <c r="GE37" s="952"/>
      <c r="GF37" s="787"/>
      <c r="GG37" s="787"/>
      <c r="GH37" s="968"/>
      <c r="GI37" s="787"/>
      <c r="GJ37" s="787"/>
      <c r="GK37" s="970"/>
      <c r="GL37" s="970"/>
      <c r="GM37" s="971"/>
      <c r="GN37" s="948"/>
      <c r="GO37" s="951"/>
      <c r="GP37" s="952"/>
      <c r="GQ37" s="787"/>
      <c r="GR37" s="787"/>
      <c r="GS37" s="968"/>
      <c r="GT37" s="787"/>
      <c r="GU37" s="787"/>
      <c r="GV37" s="970"/>
      <c r="GW37" s="970"/>
      <c r="GX37" s="971"/>
      <c r="GY37" s="948"/>
      <c r="GZ37" s="951"/>
      <c r="HA37" s="952"/>
      <c r="HB37" s="787"/>
      <c r="HC37" s="787"/>
      <c r="HD37" s="968"/>
      <c r="HE37" s="787"/>
      <c r="HF37" s="787"/>
      <c r="HG37" s="970"/>
      <c r="HH37" s="970"/>
      <c r="HI37" s="971"/>
      <c r="HJ37" s="948"/>
      <c r="HK37" s="951"/>
      <c r="HL37" s="952"/>
      <c r="HM37" s="787"/>
      <c r="HN37" s="787"/>
      <c r="HO37" s="968"/>
      <c r="HP37" s="787"/>
      <c r="HQ37" s="787"/>
      <c r="HR37" s="970"/>
      <c r="HS37" s="970"/>
      <c r="HT37" s="971"/>
      <c r="HU37" s="721"/>
      <c r="HV37" s="721"/>
      <c r="HW37" s="721"/>
      <c r="HX37" s="721"/>
      <c r="HY37" s="499" t="str">
        <f>IFERROR(VLOOKUP($C37,'Info Exam and Projection List'!$M$4:$R$34,5),"No entry")</f>
        <v>No entry</v>
      </c>
      <c r="HZ37" s="703"/>
      <c r="IA37" s="987"/>
      <c r="IB37" s="499" t="str">
        <f>IFERROR(VLOOKUP($C37,'Info Exam and Projection List'!$M$4:$R$34,6),"No entry")</f>
        <v>No entry</v>
      </c>
      <c r="IC37" s="1224"/>
      <c r="ID37" s="690"/>
      <c r="IE37" s="690"/>
      <c r="IF37" s="989"/>
      <c r="IG37" s="690"/>
      <c r="IO37" s="733"/>
      <c r="IP37" s="733"/>
      <c r="IQ37" s="739"/>
      <c r="IR37" s="333" t="s">
        <v>292</v>
      </c>
      <c r="IS37" s="333"/>
      <c r="IT37" s="218" t="s">
        <v>823</v>
      </c>
      <c r="IU37" s="333"/>
      <c r="IV37" s="333" t="s">
        <v>1245</v>
      </c>
      <c r="IW37" s="736"/>
      <c r="IX37" s="733"/>
      <c r="JB37" s="347"/>
      <c r="JC37" s="88"/>
      <c r="JD37" s="88"/>
      <c r="JE37" s="88"/>
      <c r="JF37" s="283"/>
      <c r="JG37" s="156"/>
      <c r="JH37" s="255"/>
      <c r="JI37" s="737"/>
      <c r="JJ37" s="156"/>
      <c r="JK37" s="737"/>
      <c r="JL37" s="90"/>
      <c r="JM37" s="90"/>
      <c r="JN37" s="90"/>
      <c r="JO37" s="90"/>
      <c r="JP37" s="90"/>
      <c r="JQ37" s="90"/>
      <c r="JR37" s="738"/>
      <c r="JS37" s="90"/>
      <c r="JT37" s="90"/>
      <c r="JU37" s="90"/>
      <c r="JV37" s="88"/>
      <c r="JW37" s="88"/>
      <c r="JX37" s="88"/>
      <c r="JY37" s="90"/>
      <c r="JZ37" s="90"/>
      <c r="KA37" s="90"/>
      <c r="KB37" s="90"/>
      <c r="KC37" s="738"/>
      <c r="KD37" s="90"/>
      <c r="KE37" s="90"/>
      <c r="KF37" s="90"/>
      <c r="KG37" s="88"/>
      <c r="KH37" s="88"/>
      <c r="KI37" s="88"/>
      <c r="KJ37" s="90"/>
      <c r="KK37" s="90"/>
      <c r="KL37" s="90"/>
      <c r="KM37" s="90"/>
      <c r="KN37" s="738"/>
      <c r="KO37" s="90"/>
      <c r="KP37" s="90"/>
      <c r="KQ37" s="90"/>
      <c r="KR37" s="88"/>
      <c r="KS37" s="88"/>
      <c r="KT37" s="88"/>
      <c r="KU37" s="90"/>
      <c r="KV37" s="90"/>
      <c r="KW37" s="90"/>
      <c r="KX37" s="90"/>
      <c r="KY37" s="738"/>
      <c r="KZ37" s="90"/>
      <c r="LA37" s="90"/>
      <c r="LB37" s="90"/>
      <c r="LC37" s="88"/>
      <c r="LD37" s="88"/>
      <c r="LE37" s="88"/>
      <c r="LF37" s="90"/>
      <c r="LG37" s="90"/>
      <c r="LH37" s="90"/>
      <c r="LI37" s="90"/>
      <c r="LJ37" s="738"/>
      <c r="LK37" s="90"/>
      <c r="LL37" s="90"/>
      <c r="LM37" s="90"/>
      <c r="LN37" s="88"/>
      <c r="LO37" s="88"/>
      <c r="LP37" s="88"/>
      <c r="LQ37" s="90"/>
      <c r="LR37" s="90"/>
      <c r="LS37" s="90"/>
      <c r="LT37" s="90"/>
      <c r="LU37" s="738"/>
      <c r="LV37" s="90"/>
      <c r="LW37" s="90"/>
      <c r="LX37" s="90"/>
      <c r="LY37" s="88"/>
      <c r="LZ37" s="88"/>
      <c r="MA37" s="88"/>
      <c r="MB37" s="88"/>
      <c r="MC37" s="88"/>
      <c r="MD37" s="88"/>
      <c r="ME37" s="88"/>
      <c r="MF37" s="88"/>
      <c r="MG37" s="88"/>
      <c r="MH37" s="90"/>
      <c r="MI37" s="90"/>
      <c r="MJ37" s="90"/>
      <c r="MK37" s="90"/>
      <c r="ML37" s="738"/>
      <c r="MM37" s="90"/>
      <c r="MN37" s="90"/>
      <c r="MO37" s="90"/>
      <c r="MP37" s="88"/>
      <c r="MQ37" s="88"/>
      <c r="MR37" s="88"/>
      <c r="MS37" s="90"/>
      <c r="MT37" s="90"/>
      <c r="MU37" s="90"/>
      <c r="MV37" s="90"/>
      <c r="MW37" s="738"/>
      <c r="MX37" s="90"/>
      <c r="MY37" s="90"/>
      <c r="MZ37" s="90"/>
      <c r="NA37" s="88"/>
      <c r="NB37" s="88"/>
      <c r="NC37" s="88"/>
      <c r="ND37" s="90"/>
      <c r="NE37" s="90"/>
      <c r="NF37" s="90"/>
      <c r="NG37" s="90"/>
      <c r="NH37" s="738"/>
      <c r="NI37" s="90"/>
      <c r="NJ37" s="90"/>
      <c r="NK37" s="90"/>
      <c r="NL37" s="88"/>
      <c r="NM37" s="88"/>
      <c r="NN37" s="88"/>
      <c r="NO37" s="90"/>
      <c r="NP37" s="90"/>
      <c r="NQ37" s="90"/>
      <c r="NR37" s="90"/>
      <c r="NS37" s="738"/>
      <c r="NT37" s="90"/>
      <c r="NU37" s="90"/>
      <c r="NV37" s="90"/>
      <c r="NW37" s="88"/>
      <c r="NX37" s="88"/>
      <c r="NY37" s="88"/>
      <c r="NZ37" s="90"/>
      <c r="OA37" s="90"/>
      <c r="OB37" s="90"/>
      <c r="OC37" s="90"/>
      <c r="OD37" s="738"/>
      <c r="OE37" s="90"/>
      <c r="OF37" s="90"/>
      <c r="OG37" s="90"/>
      <c r="OH37" s="88"/>
      <c r="OI37" s="88"/>
      <c r="OJ37" s="88"/>
      <c r="OK37" s="90"/>
      <c r="OL37" s="90"/>
      <c r="OM37" s="90"/>
      <c r="ON37" s="90"/>
      <c r="OO37" s="738"/>
      <c r="OP37" s="90"/>
      <c r="OQ37" s="90"/>
      <c r="OR37" s="90"/>
      <c r="OS37" s="88"/>
      <c r="OT37" s="88"/>
      <c r="OU37" s="88"/>
      <c r="OV37" s="90"/>
      <c r="OW37" s="90"/>
      <c r="OX37" s="90"/>
      <c r="OY37" s="90"/>
      <c r="OZ37" s="738"/>
      <c r="PA37" s="90"/>
      <c r="PB37" s="90"/>
      <c r="PC37" s="90"/>
      <c r="PD37" s="88"/>
      <c r="PE37" s="88"/>
      <c r="PF37" s="88"/>
      <c r="PG37" s="90"/>
      <c r="PH37" s="90"/>
      <c r="PI37" s="90"/>
      <c r="PJ37" s="90"/>
      <c r="PK37" s="738"/>
      <c r="PL37" s="90"/>
      <c r="PM37" s="90"/>
      <c r="PN37" s="90"/>
      <c r="PO37" s="88"/>
      <c r="PP37" s="88"/>
      <c r="PQ37" s="88"/>
      <c r="PR37" s="90"/>
      <c r="PS37" s="90"/>
      <c r="PT37" s="90"/>
      <c r="PU37" s="90"/>
      <c r="PV37" s="738"/>
      <c r="PW37" s="90"/>
      <c r="PX37" s="90"/>
      <c r="PY37" s="90"/>
      <c r="PZ37" s="88"/>
      <c r="QA37" s="88"/>
      <c r="QB37" s="88"/>
      <c r="QC37" s="90"/>
      <c r="QD37" s="90"/>
      <c r="QE37" s="90"/>
      <c r="QF37" s="90"/>
      <c r="QG37" s="738"/>
      <c r="QH37" s="90"/>
      <c r="QI37" s="90"/>
      <c r="QJ37" s="90"/>
      <c r="QK37" s="88"/>
      <c r="QL37" s="88"/>
      <c r="QM37" s="88"/>
      <c r="QN37" s="90"/>
      <c r="QO37" s="90"/>
      <c r="QP37" s="90"/>
      <c r="QQ37" s="90"/>
      <c r="QR37" s="738"/>
      <c r="QS37" s="90"/>
      <c r="QT37" s="90"/>
      <c r="QU37" s="90"/>
      <c r="QV37" s="88"/>
      <c r="QW37" s="88"/>
      <c r="QX37" s="88"/>
      <c r="QY37" s="90"/>
      <c r="QZ37" s="90"/>
      <c r="RA37" s="90"/>
      <c r="RB37" s="90"/>
      <c r="RC37" s="738"/>
      <c r="RD37" s="90"/>
      <c r="RE37" s="90"/>
      <c r="RF37" s="90"/>
      <c r="RG37" s="88"/>
      <c r="RH37" s="88"/>
      <c r="RI37" s="88"/>
      <c r="RJ37" s="90"/>
      <c r="RK37" s="90"/>
      <c r="RL37" s="90"/>
      <c r="RM37" s="90"/>
      <c r="RN37" s="738"/>
      <c r="RO37" s="90"/>
      <c r="RP37" s="90"/>
      <c r="RQ37" s="90"/>
      <c r="RR37" s="88"/>
      <c r="RS37" s="88"/>
      <c r="RT37" s="88"/>
      <c r="RU37" s="90"/>
      <c r="RV37" s="90"/>
      <c r="RW37" s="90"/>
      <c r="RX37" s="90"/>
      <c r="RY37" s="738"/>
      <c r="RZ37" s="90"/>
      <c r="SA37" s="90"/>
      <c r="SB37" s="90"/>
      <c r="SC37" s="88"/>
      <c r="SD37" s="88"/>
      <c r="SE37" s="88"/>
      <c r="SF37" s="1372"/>
      <c r="SG37" s="1372"/>
      <c r="SH37" s="1372"/>
      <c r="SI37" s="1372"/>
      <c r="SJ37" s="1378"/>
      <c r="SK37" s="1372"/>
      <c r="SL37" s="1372"/>
      <c r="SM37" s="1372"/>
      <c r="SN37" s="1374"/>
      <c r="SO37" s="1374"/>
      <c r="SP37" s="1374"/>
      <c r="SQ37" s="1372"/>
      <c r="SR37" s="1372"/>
      <c r="SS37" s="1372"/>
      <c r="ST37" s="1372"/>
      <c r="SU37" s="1378"/>
      <c r="SV37" s="1372"/>
      <c r="SW37" s="1372"/>
      <c r="SX37" s="1372"/>
      <c r="SY37" s="1374"/>
      <c r="SZ37" s="1374"/>
      <c r="TA37" s="1374"/>
      <c r="TB37" s="1372"/>
      <c r="TC37" s="1372"/>
      <c r="TD37" s="1372"/>
      <c r="TE37" s="1372"/>
      <c r="TF37" s="1378"/>
      <c r="TG37" s="1372"/>
      <c r="TH37" s="1372"/>
      <c r="TI37" s="1372"/>
      <c r="TJ37" s="1374"/>
      <c r="TK37" s="1374"/>
      <c r="TL37" s="1374"/>
      <c r="TM37" s="1372"/>
      <c r="TN37" s="1372"/>
      <c r="TO37" s="1372"/>
      <c r="TP37" s="1372"/>
      <c r="TQ37" s="1378"/>
      <c r="TR37" s="1372"/>
      <c r="TS37" s="1372"/>
      <c r="TT37" s="1372"/>
      <c r="TU37" s="1374"/>
      <c r="TV37" s="1374"/>
      <c r="TW37" s="1374"/>
      <c r="TX37" s="1372"/>
      <c r="TY37" s="1372"/>
      <c r="TZ37" s="1372"/>
      <c r="UA37" s="1372"/>
      <c r="UB37" s="1378"/>
      <c r="UC37" s="1372"/>
      <c r="UD37" s="1372"/>
      <c r="UE37" s="1372"/>
      <c r="UF37" s="1374"/>
      <c r="UG37" s="1374"/>
      <c r="UH37" s="1374"/>
      <c r="UI37" s="1372"/>
      <c r="UJ37" s="1372"/>
      <c r="UK37" s="1372"/>
      <c r="UL37" s="1372"/>
      <c r="UM37" s="1378"/>
      <c r="UN37" s="1372"/>
      <c r="UO37" s="1372"/>
      <c r="UP37" s="1372"/>
      <c r="UQ37" s="1374"/>
      <c r="UR37" s="1374"/>
      <c r="US37" s="1374"/>
    </row>
    <row r="38" spans="2:565" s="218" customFormat="1" ht="30" customHeight="1" x14ac:dyDescent="0.25">
      <c r="B38" s="1155">
        <v>29</v>
      </c>
      <c r="C38" s="811"/>
      <c r="D38" s="938" t="str">
        <f>IFERROR(VLOOKUP($C38,'Info Exam and Projection List'!$M$4:$P$34,2),"No entry")</f>
        <v>No entry</v>
      </c>
      <c r="E38" s="943"/>
      <c r="F38" s="937"/>
      <c r="G38" s="483"/>
      <c r="H38" s="1246"/>
      <c r="I38" s="949"/>
      <c r="J38" s="951"/>
      <c r="K38" s="952"/>
      <c r="L38" s="787"/>
      <c r="M38" s="787"/>
      <c r="N38" s="797"/>
      <c r="O38" s="787"/>
      <c r="P38" s="787"/>
      <c r="Q38" s="463"/>
      <c r="R38" s="463"/>
      <c r="S38" s="732"/>
      <c r="T38" s="949"/>
      <c r="U38" s="951"/>
      <c r="V38" s="952"/>
      <c r="W38" s="787"/>
      <c r="X38" s="787"/>
      <c r="Y38" s="968"/>
      <c r="Z38" s="787"/>
      <c r="AA38" s="787"/>
      <c r="AB38" s="970"/>
      <c r="AC38" s="970"/>
      <c r="AD38" s="971"/>
      <c r="AE38" s="948"/>
      <c r="AF38" s="951"/>
      <c r="AG38" s="952"/>
      <c r="AH38" s="787"/>
      <c r="AI38" s="787"/>
      <c r="AJ38" s="968"/>
      <c r="AK38" s="787"/>
      <c r="AL38" s="787"/>
      <c r="AM38" s="970"/>
      <c r="AN38" s="970"/>
      <c r="AO38" s="971"/>
      <c r="AP38" s="949"/>
      <c r="AQ38" s="951"/>
      <c r="AR38" s="952"/>
      <c r="AS38" s="787"/>
      <c r="AT38" s="787"/>
      <c r="AU38" s="968"/>
      <c r="AV38" s="787"/>
      <c r="AW38" s="787"/>
      <c r="AX38" s="970"/>
      <c r="AY38" s="970"/>
      <c r="AZ38" s="971"/>
      <c r="BA38" s="949"/>
      <c r="BB38" s="951"/>
      <c r="BC38" s="952"/>
      <c r="BD38" s="787"/>
      <c r="BE38" s="787"/>
      <c r="BF38" s="968"/>
      <c r="BG38" s="787"/>
      <c r="BH38" s="787"/>
      <c r="BI38" s="970"/>
      <c r="BJ38" s="970"/>
      <c r="BK38" s="971"/>
      <c r="BL38" s="948"/>
      <c r="BM38" s="951"/>
      <c r="BN38" s="952"/>
      <c r="BO38" s="787"/>
      <c r="BP38" s="787"/>
      <c r="BQ38" s="968"/>
      <c r="BR38" s="787"/>
      <c r="BS38" s="787"/>
      <c r="BT38" s="970"/>
      <c r="BU38" s="970"/>
      <c r="BV38" s="971"/>
      <c r="BW38" s="948"/>
      <c r="BX38" s="951"/>
      <c r="BY38" s="952"/>
      <c r="BZ38" s="787"/>
      <c r="CA38" s="787"/>
      <c r="CB38" s="968"/>
      <c r="CC38" s="787"/>
      <c r="CD38" s="787"/>
      <c r="CE38" s="970"/>
      <c r="CF38" s="970"/>
      <c r="CG38" s="971"/>
      <c r="CH38" s="948"/>
      <c r="CI38" s="951"/>
      <c r="CJ38" s="952"/>
      <c r="CK38" s="787"/>
      <c r="CL38" s="787"/>
      <c r="CM38" s="968"/>
      <c r="CN38" s="787"/>
      <c r="CO38" s="787"/>
      <c r="CP38" s="970"/>
      <c r="CQ38" s="970"/>
      <c r="CR38" s="971"/>
      <c r="CS38" s="948"/>
      <c r="CT38" s="951"/>
      <c r="CU38" s="952"/>
      <c r="CV38" s="787"/>
      <c r="CW38" s="787"/>
      <c r="CX38" s="968"/>
      <c r="CY38" s="787"/>
      <c r="CZ38" s="787"/>
      <c r="DA38" s="970"/>
      <c r="DB38" s="970"/>
      <c r="DC38" s="971"/>
      <c r="DD38" s="948"/>
      <c r="DE38" s="951"/>
      <c r="DF38" s="952"/>
      <c r="DG38" s="787"/>
      <c r="DH38" s="787"/>
      <c r="DI38" s="968"/>
      <c r="DJ38" s="787"/>
      <c r="DK38" s="787"/>
      <c r="DL38" s="970"/>
      <c r="DM38" s="970"/>
      <c r="DN38" s="971"/>
      <c r="DO38" s="948"/>
      <c r="DP38" s="951"/>
      <c r="DQ38" s="952"/>
      <c r="DR38" s="787"/>
      <c r="DS38" s="787"/>
      <c r="DT38" s="968"/>
      <c r="DU38" s="787"/>
      <c r="DV38" s="787"/>
      <c r="DW38" s="970"/>
      <c r="DX38" s="970"/>
      <c r="DY38" s="971"/>
      <c r="DZ38" s="948"/>
      <c r="EA38" s="951"/>
      <c r="EB38" s="952"/>
      <c r="EC38" s="787"/>
      <c r="ED38" s="787"/>
      <c r="EE38" s="968"/>
      <c r="EF38" s="787"/>
      <c r="EG38" s="787"/>
      <c r="EH38" s="970"/>
      <c r="EI38" s="970"/>
      <c r="EJ38" s="971"/>
      <c r="EK38" s="948"/>
      <c r="EL38" s="951"/>
      <c r="EM38" s="952"/>
      <c r="EN38" s="787"/>
      <c r="EO38" s="787"/>
      <c r="EP38" s="968"/>
      <c r="EQ38" s="787"/>
      <c r="ER38" s="787"/>
      <c r="ES38" s="970"/>
      <c r="ET38" s="970"/>
      <c r="EU38" s="971"/>
      <c r="EV38" s="948"/>
      <c r="EW38" s="951"/>
      <c r="EX38" s="952"/>
      <c r="EY38" s="787"/>
      <c r="EZ38" s="787"/>
      <c r="FA38" s="968"/>
      <c r="FB38" s="787"/>
      <c r="FC38" s="787"/>
      <c r="FD38" s="970"/>
      <c r="FE38" s="970"/>
      <c r="FF38" s="971"/>
      <c r="FG38" s="948"/>
      <c r="FH38" s="951"/>
      <c r="FI38" s="952"/>
      <c r="FJ38" s="787"/>
      <c r="FK38" s="787"/>
      <c r="FL38" s="968"/>
      <c r="FM38" s="787"/>
      <c r="FN38" s="787"/>
      <c r="FO38" s="970"/>
      <c r="FP38" s="970"/>
      <c r="FQ38" s="971"/>
      <c r="FR38" s="948"/>
      <c r="FS38" s="951"/>
      <c r="FT38" s="952"/>
      <c r="FU38" s="787"/>
      <c r="FV38" s="787"/>
      <c r="FW38" s="968"/>
      <c r="FX38" s="787"/>
      <c r="FY38" s="787"/>
      <c r="FZ38" s="970"/>
      <c r="GA38" s="970"/>
      <c r="GB38" s="971"/>
      <c r="GC38" s="948"/>
      <c r="GD38" s="951"/>
      <c r="GE38" s="952"/>
      <c r="GF38" s="787"/>
      <c r="GG38" s="787"/>
      <c r="GH38" s="968"/>
      <c r="GI38" s="787"/>
      <c r="GJ38" s="787"/>
      <c r="GK38" s="970"/>
      <c r="GL38" s="970"/>
      <c r="GM38" s="971"/>
      <c r="GN38" s="948"/>
      <c r="GO38" s="951"/>
      <c r="GP38" s="952"/>
      <c r="GQ38" s="787"/>
      <c r="GR38" s="787"/>
      <c r="GS38" s="968"/>
      <c r="GT38" s="787"/>
      <c r="GU38" s="787"/>
      <c r="GV38" s="970"/>
      <c r="GW38" s="970"/>
      <c r="GX38" s="971"/>
      <c r="GY38" s="948"/>
      <c r="GZ38" s="951"/>
      <c r="HA38" s="952"/>
      <c r="HB38" s="787"/>
      <c r="HC38" s="787"/>
      <c r="HD38" s="968"/>
      <c r="HE38" s="787"/>
      <c r="HF38" s="787"/>
      <c r="HG38" s="970"/>
      <c r="HH38" s="970"/>
      <c r="HI38" s="971"/>
      <c r="HJ38" s="948"/>
      <c r="HK38" s="951"/>
      <c r="HL38" s="952"/>
      <c r="HM38" s="787"/>
      <c r="HN38" s="787"/>
      <c r="HO38" s="968"/>
      <c r="HP38" s="787"/>
      <c r="HQ38" s="787"/>
      <c r="HR38" s="970"/>
      <c r="HS38" s="970"/>
      <c r="HT38" s="971"/>
      <c r="HU38" s="721"/>
      <c r="HV38" s="721"/>
      <c r="HW38" s="721"/>
      <c r="HX38" s="721"/>
      <c r="HY38" s="499" t="str">
        <f>IFERROR(VLOOKUP($C38,'Info Exam and Projection List'!$M$4:$R$34,5),"No entry")</f>
        <v>No entry</v>
      </c>
      <c r="HZ38" s="703"/>
      <c r="IA38" s="987"/>
      <c r="IB38" s="499" t="str">
        <f>IFERROR(VLOOKUP($C38,'Info Exam and Projection List'!$M$4:$R$34,6),"No entry")</f>
        <v>No entry</v>
      </c>
      <c r="IC38" s="1224"/>
      <c r="ID38" s="690"/>
      <c r="IE38" s="690"/>
      <c r="IF38" s="989"/>
      <c r="IG38" s="690"/>
      <c r="IO38" s="733"/>
      <c r="IP38" s="733"/>
      <c r="IQ38" s="739"/>
      <c r="IR38" s="333" t="s">
        <v>0</v>
      </c>
      <c r="IS38" s="333"/>
      <c r="IT38" s="218" t="s">
        <v>824</v>
      </c>
      <c r="IU38" s="333"/>
      <c r="IV38" s="333" t="s">
        <v>1246</v>
      </c>
      <c r="IW38" s="736"/>
      <c r="IX38" s="733"/>
      <c r="JB38" s="347"/>
      <c r="JC38" s="88"/>
      <c r="JD38" s="88"/>
      <c r="JE38" s="88"/>
      <c r="JF38" s="283"/>
      <c r="JG38" s="156"/>
      <c r="JH38" s="255"/>
      <c r="JI38" s="737"/>
      <c r="JJ38" s="156"/>
      <c r="JK38" s="737"/>
      <c r="JL38" s="90"/>
      <c r="JM38" s="90"/>
      <c r="JN38" s="90"/>
      <c r="JO38" s="90"/>
      <c r="JP38" s="90"/>
      <c r="JQ38" s="90"/>
      <c r="JR38" s="738"/>
      <c r="JS38" s="90"/>
      <c r="JT38" s="90"/>
      <c r="JU38" s="90"/>
      <c r="JV38" s="88"/>
      <c r="JW38" s="88"/>
      <c r="JX38" s="88"/>
      <c r="JY38" s="90"/>
      <c r="JZ38" s="90"/>
      <c r="KA38" s="90"/>
      <c r="KB38" s="90"/>
      <c r="KC38" s="738"/>
      <c r="KD38" s="90"/>
      <c r="KE38" s="90"/>
      <c r="KF38" s="90"/>
      <c r="KG38" s="88"/>
      <c r="KH38" s="88"/>
      <c r="KI38" s="88"/>
      <c r="KJ38" s="90"/>
      <c r="KK38" s="90"/>
      <c r="KL38" s="90"/>
      <c r="KM38" s="90"/>
      <c r="KN38" s="738"/>
      <c r="KO38" s="90"/>
      <c r="KP38" s="90"/>
      <c r="KQ38" s="90"/>
      <c r="KR38" s="88"/>
      <c r="KS38" s="88"/>
      <c r="KT38" s="88"/>
      <c r="KU38" s="90"/>
      <c r="KV38" s="90"/>
      <c r="KW38" s="90"/>
      <c r="KX38" s="90"/>
      <c r="KY38" s="738"/>
      <c r="KZ38" s="90"/>
      <c r="LA38" s="90"/>
      <c r="LB38" s="90"/>
      <c r="LC38" s="88"/>
      <c r="LD38" s="88"/>
      <c r="LE38" s="88"/>
      <c r="LF38" s="90"/>
      <c r="LG38" s="90"/>
      <c r="LH38" s="90"/>
      <c r="LI38" s="90"/>
      <c r="LJ38" s="738"/>
      <c r="LK38" s="90"/>
      <c r="LL38" s="90"/>
      <c r="LM38" s="90"/>
      <c r="LN38" s="88"/>
      <c r="LO38" s="88"/>
      <c r="LP38" s="88"/>
      <c r="LQ38" s="90"/>
      <c r="LR38" s="90"/>
      <c r="LS38" s="90"/>
      <c r="LT38" s="90"/>
      <c r="LU38" s="738"/>
      <c r="LV38" s="90"/>
      <c r="LW38" s="90"/>
      <c r="LX38" s="90"/>
      <c r="LY38" s="88"/>
      <c r="LZ38" s="88"/>
      <c r="MA38" s="88"/>
      <c r="MB38" s="88"/>
      <c r="MC38" s="88"/>
      <c r="MD38" s="88"/>
      <c r="ME38" s="88"/>
      <c r="MF38" s="88"/>
      <c r="MG38" s="88"/>
      <c r="MH38" s="90"/>
      <c r="MI38" s="90"/>
      <c r="MJ38" s="90"/>
      <c r="MK38" s="90"/>
      <c r="ML38" s="738"/>
      <c r="MM38" s="90"/>
      <c r="MN38" s="90"/>
      <c r="MO38" s="90"/>
      <c r="MP38" s="88"/>
      <c r="MQ38" s="88"/>
      <c r="MR38" s="88"/>
      <c r="MS38" s="90"/>
      <c r="MT38" s="90"/>
      <c r="MU38" s="90"/>
      <c r="MV38" s="90"/>
      <c r="MW38" s="738"/>
      <c r="MX38" s="90"/>
      <c r="MY38" s="90"/>
      <c r="MZ38" s="90"/>
      <c r="NA38" s="88"/>
      <c r="NB38" s="88"/>
      <c r="NC38" s="88"/>
      <c r="ND38" s="90"/>
      <c r="NE38" s="90"/>
      <c r="NF38" s="90"/>
      <c r="NG38" s="90"/>
      <c r="NH38" s="738"/>
      <c r="NI38" s="90"/>
      <c r="NJ38" s="90"/>
      <c r="NK38" s="90"/>
      <c r="NL38" s="88"/>
      <c r="NM38" s="88"/>
      <c r="NN38" s="88"/>
      <c r="NO38" s="90"/>
      <c r="NP38" s="90"/>
      <c r="NQ38" s="90"/>
      <c r="NR38" s="90"/>
      <c r="NS38" s="738"/>
      <c r="NT38" s="90"/>
      <c r="NU38" s="90"/>
      <c r="NV38" s="90"/>
      <c r="NW38" s="88"/>
      <c r="NX38" s="88"/>
      <c r="NY38" s="88"/>
      <c r="NZ38" s="90"/>
      <c r="OA38" s="90"/>
      <c r="OB38" s="90"/>
      <c r="OC38" s="90"/>
      <c r="OD38" s="738"/>
      <c r="OE38" s="90"/>
      <c r="OF38" s="90"/>
      <c r="OG38" s="90"/>
      <c r="OH38" s="88"/>
      <c r="OI38" s="88"/>
      <c r="OJ38" s="88"/>
      <c r="OK38" s="90"/>
      <c r="OL38" s="90"/>
      <c r="OM38" s="90"/>
      <c r="ON38" s="90"/>
      <c r="OO38" s="738"/>
      <c r="OP38" s="90"/>
      <c r="OQ38" s="90"/>
      <c r="OR38" s="90"/>
      <c r="OS38" s="88"/>
      <c r="OT38" s="88"/>
      <c r="OU38" s="88"/>
      <c r="OV38" s="90"/>
      <c r="OW38" s="90"/>
      <c r="OX38" s="90"/>
      <c r="OY38" s="90"/>
      <c r="OZ38" s="738"/>
      <c r="PA38" s="90"/>
      <c r="PB38" s="90"/>
      <c r="PC38" s="90"/>
      <c r="PD38" s="88"/>
      <c r="PE38" s="88"/>
      <c r="PF38" s="88"/>
      <c r="PG38" s="90"/>
      <c r="PH38" s="90"/>
      <c r="PI38" s="90"/>
      <c r="PJ38" s="90"/>
      <c r="PK38" s="738"/>
      <c r="PL38" s="90"/>
      <c r="PM38" s="90"/>
      <c r="PN38" s="90"/>
      <c r="PO38" s="88"/>
      <c r="PP38" s="88"/>
      <c r="PQ38" s="88"/>
      <c r="PR38" s="90"/>
      <c r="PS38" s="90"/>
      <c r="PT38" s="90"/>
      <c r="PU38" s="90"/>
      <c r="PV38" s="738"/>
      <c r="PW38" s="90"/>
      <c r="PX38" s="90"/>
      <c r="PY38" s="90"/>
      <c r="PZ38" s="88"/>
      <c r="QA38" s="88"/>
      <c r="QB38" s="88"/>
      <c r="QC38" s="90"/>
      <c r="QD38" s="90"/>
      <c r="QE38" s="90"/>
      <c r="QF38" s="90"/>
      <c r="QG38" s="738"/>
      <c r="QH38" s="90"/>
      <c r="QI38" s="90"/>
      <c r="QJ38" s="90"/>
      <c r="QK38" s="88"/>
      <c r="QL38" s="88"/>
      <c r="QM38" s="88"/>
      <c r="QN38" s="90"/>
      <c r="QO38" s="90"/>
      <c r="QP38" s="90"/>
      <c r="QQ38" s="90"/>
      <c r="QR38" s="738"/>
      <c r="QS38" s="90"/>
      <c r="QT38" s="90"/>
      <c r="QU38" s="90"/>
      <c r="QV38" s="88"/>
      <c r="QW38" s="88"/>
      <c r="QX38" s="88"/>
      <c r="QY38" s="90"/>
      <c r="QZ38" s="90"/>
      <c r="RA38" s="90"/>
      <c r="RB38" s="90"/>
      <c r="RC38" s="738"/>
      <c r="RD38" s="90"/>
      <c r="RE38" s="90"/>
      <c r="RF38" s="90"/>
      <c r="RG38" s="88"/>
      <c r="RH38" s="88"/>
      <c r="RI38" s="88"/>
      <c r="RJ38" s="90"/>
      <c r="RK38" s="90"/>
      <c r="RL38" s="90"/>
      <c r="RM38" s="90"/>
      <c r="RN38" s="738"/>
      <c r="RO38" s="90"/>
      <c r="RP38" s="90"/>
      <c r="RQ38" s="90"/>
      <c r="RR38" s="88"/>
      <c r="RS38" s="88"/>
      <c r="RT38" s="88"/>
      <c r="RU38" s="90"/>
      <c r="RV38" s="90"/>
      <c r="RW38" s="90"/>
      <c r="RX38" s="90"/>
      <c r="RY38" s="738"/>
      <c r="RZ38" s="90"/>
      <c r="SA38" s="90"/>
      <c r="SB38" s="90"/>
      <c r="SC38" s="88"/>
      <c r="SD38" s="88"/>
      <c r="SE38" s="88"/>
      <c r="SF38" s="1372"/>
      <c r="SG38" s="1372"/>
      <c r="SH38" s="1372"/>
      <c r="SI38" s="1372"/>
      <c r="SJ38" s="1378"/>
      <c r="SK38" s="1372"/>
      <c r="SL38" s="1372"/>
      <c r="SM38" s="1372"/>
      <c r="SN38" s="1374"/>
      <c r="SO38" s="1374"/>
      <c r="SP38" s="1374"/>
      <c r="SQ38" s="1372"/>
      <c r="SR38" s="1372"/>
      <c r="SS38" s="1372"/>
      <c r="ST38" s="1372"/>
      <c r="SU38" s="1378"/>
      <c r="SV38" s="1372"/>
      <c r="SW38" s="1372"/>
      <c r="SX38" s="1372"/>
      <c r="SY38" s="1374"/>
      <c r="SZ38" s="1374"/>
      <c r="TA38" s="1374"/>
      <c r="TB38" s="1372"/>
      <c r="TC38" s="1372"/>
      <c r="TD38" s="1372"/>
      <c r="TE38" s="1372"/>
      <c r="TF38" s="1378"/>
      <c r="TG38" s="1372"/>
      <c r="TH38" s="1372"/>
      <c r="TI38" s="1372"/>
      <c r="TJ38" s="1374"/>
      <c r="TK38" s="1374"/>
      <c r="TL38" s="1374"/>
      <c r="TM38" s="1372"/>
      <c r="TN38" s="1372"/>
      <c r="TO38" s="1372"/>
      <c r="TP38" s="1372"/>
      <c r="TQ38" s="1378"/>
      <c r="TR38" s="1372"/>
      <c r="TS38" s="1372"/>
      <c r="TT38" s="1372"/>
      <c r="TU38" s="1374"/>
      <c r="TV38" s="1374"/>
      <c r="TW38" s="1374"/>
      <c r="TX38" s="1372"/>
      <c r="TY38" s="1372"/>
      <c r="TZ38" s="1372"/>
      <c r="UA38" s="1372"/>
      <c r="UB38" s="1378"/>
      <c r="UC38" s="1372"/>
      <c r="UD38" s="1372"/>
      <c r="UE38" s="1372"/>
      <c r="UF38" s="1374"/>
      <c r="UG38" s="1374"/>
      <c r="UH38" s="1374"/>
      <c r="UI38" s="1372"/>
      <c r="UJ38" s="1372"/>
      <c r="UK38" s="1372"/>
      <c r="UL38" s="1372"/>
      <c r="UM38" s="1378"/>
      <c r="UN38" s="1372"/>
      <c r="UO38" s="1372"/>
      <c r="UP38" s="1372"/>
      <c r="UQ38" s="1374"/>
      <c r="UR38" s="1374"/>
      <c r="US38" s="1374"/>
    </row>
    <row r="39" spans="2:565" s="218" customFormat="1" ht="30" customHeight="1" x14ac:dyDescent="0.25">
      <c r="B39" s="1155">
        <v>30</v>
      </c>
      <c r="C39" s="811"/>
      <c r="D39" s="938" t="str">
        <f>IFERROR(VLOOKUP($C39,'Info Exam and Projection List'!$M$4:$P$34,2),"No entry")</f>
        <v>No entry</v>
      </c>
      <c r="E39" s="943"/>
      <c r="F39" s="937"/>
      <c r="G39" s="483"/>
      <c r="H39" s="1246"/>
      <c r="I39" s="949"/>
      <c r="J39" s="951"/>
      <c r="K39" s="952"/>
      <c r="L39" s="787"/>
      <c r="M39" s="787"/>
      <c r="N39" s="797"/>
      <c r="O39" s="787"/>
      <c r="P39" s="787"/>
      <c r="Q39" s="463"/>
      <c r="R39" s="463"/>
      <c r="S39" s="732"/>
      <c r="T39" s="949"/>
      <c r="U39" s="951"/>
      <c r="V39" s="952"/>
      <c r="W39" s="787"/>
      <c r="X39" s="787"/>
      <c r="Y39" s="968"/>
      <c r="Z39" s="787"/>
      <c r="AA39" s="787"/>
      <c r="AB39" s="970"/>
      <c r="AC39" s="970"/>
      <c r="AD39" s="971"/>
      <c r="AE39" s="948"/>
      <c r="AF39" s="951"/>
      <c r="AG39" s="952"/>
      <c r="AH39" s="787"/>
      <c r="AI39" s="787"/>
      <c r="AJ39" s="968"/>
      <c r="AK39" s="787"/>
      <c r="AL39" s="787"/>
      <c r="AM39" s="970"/>
      <c r="AN39" s="970"/>
      <c r="AO39" s="971"/>
      <c r="AP39" s="949"/>
      <c r="AQ39" s="951"/>
      <c r="AR39" s="952"/>
      <c r="AS39" s="787"/>
      <c r="AT39" s="787"/>
      <c r="AU39" s="968"/>
      <c r="AV39" s="787"/>
      <c r="AW39" s="787"/>
      <c r="AX39" s="970"/>
      <c r="AY39" s="970"/>
      <c r="AZ39" s="971"/>
      <c r="BA39" s="949"/>
      <c r="BB39" s="951"/>
      <c r="BC39" s="952"/>
      <c r="BD39" s="787"/>
      <c r="BE39" s="787"/>
      <c r="BF39" s="968"/>
      <c r="BG39" s="787"/>
      <c r="BH39" s="787"/>
      <c r="BI39" s="970"/>
      <c r="BJ39" s="970"/>
      <c r="BK39" s="971"/>
      <c r="BL39" s="948"/>
      <c r="BM39" s="951"/>
      <c r="BN39" s="952"/>
      <c r="BO39" s="787"/>
      <c r="BP39" s="787"/>
      <c r="BQ39" s="968"/>
      <c r="BR39" s="787"/>
      <c r="BS39" s="787"/>
      <c r="BT39" s="970"/>
      <c r="BU39" s="970"/>
      <c r="BV39" s="971"/>
      <c r="BW39" s="948"/>
      <c r="BX39" s="951"/>
      <c r="BY39" s="952"/>
      <c r="BZ39" s="787"/>
      <c r="CA39" s="787"/>
      <c r="CB39" s="968"/>
      <c r="CC39" s="787"/>
      <c r="CD39" s="787"/>
      <c r="CE39" s="970"/>
      <c r="CF39" s="970"/>
      <c r="CG39" s="971"/>
      <c r="CH39" s="948"/>
      <c r="CI39" s="951"/>
      <c r="CJ39" s="952"/>
      <c r="CK39" s="787"/>
      <c r="CL39" s="787"/>
      <c r="CM39" s="968"/>
      <c r="CN39" s="787"/>
      <c r="CO39" s="787"/>
      <c r="CP39" s="970"/>
      <c r="CQ39" s="970"/>
      <c r="CR39" s="971"/>
      <c r="CS39" s="948"/>
      <c r="CT39" s="951"/>
      <c r="CU39" s="952"/>
      <c r="CV39" s="787"/>
      <c r="CW39" s="787"/>
      <c r="CX39" s="968"/>
      <c r="CY39" s="787"/>
      <c r="CZ39" s="787"/>
      <c r="DA39" s="970"/>
      <c r="DB39" s="970"/>
      <c r="DC39" s="971"/>
      <c r="DD39" s="948"/>
      <c r="DE39" s="951"/>
      <c r="DF39" s="952"/>
      <c r="DG39" s="787"/>
      <c r="DH39" s="787"/>
      <c r="DI39" s="968"/>
      <c r="DJ39" s="787"/>
      <c r="DK39" s="787"/>
      <c r="DL39" s="970"/>
      <c r="DM39" s="970"/>
      <c r="DN39" s="971"/>
      <c r="DO39" s="948"/>
      <c r="DP39" s="951"/>
      <c r="DQ39" s="952"/>
      <c r="DR39" s="787"/>
      <c r="DS39" s="787"/>
      <c r="DT39" s="968"/>
      <c r="DU39" s="787"/>
      <c r="DV39" s="787"/>
      <c r="DW39" s="970"/>
      <c r="DX39" s="970"/>
      <c r="DY39" s="971"/>
      <c r="DZ39" s="948"/>
      <c r="EA39" s="951"/>
      <c r="EB39" s="952"/>
      <c r="EC39" s="787"/>
      <c r="ED39" s="787"/>
      <c r="EE39" s="968"/>
      <c r="EF39" s="787"/>
      <c r="EG39" s="787"/>
      <c r="EH39" s="970"/>
      <c r="EI39" s="970"/>
      <c r="EJ39" s="971"/>
      <c r="EK39" s="948"/>
      <c r="EL39" s="951"/>
      <c r="EM39" s="952"/>
      <c r="EN39" s="787"/>
      <c r="EO39" s="787"/>
      <c r="EP39" s="968"/>
      <c r="EQ39" s="787"/>
      <c r="ER39" s="787"/>
      <c r="ES39" s="970"/>
      <c r="ET39" s="970"/>
      <c r="EU39" s="971"/>
      <c r="EV39" s="948"/>
      <c r="EW39" s="951"/>
      <c r="EX39" s="952"/>
      <c r="EY39" s="787"/>
      <c r="EZ39" s="787"/>
      <c r="FA39" s="968"/>
      <c r="FB39" s="787"/>
      <c r="FC39" s="787"/>
      <c r="FD39" s="970"/>
      <c r="FE39" s="970"/>
      <c r="FF39" s="971"/>
      <c r="FG39" s="948"/>
      <c r="FH39" s="951"/>
      <c r="FI39" s="952"/>
      <c r="FJ39" s="787"/>
      <c r="FK39" s="787"/>
      <c r="FL39" s="968"/>
      <c r="FM39" s="787"/>
      <c r="FN39" s="787"/>
      <c r="FO39" s="970"/>
      <c r="FP39" s="970"/>
      <c r="FQ39" s="971"/>
      <c r="FR39" s="948"/>
      <c r="FS39" s="951"/>
      <c r="FT39" s="952"/>
      <c r="FU39" s="787"/>
      <c r="FV39" s="787"/>
      <c r="FW39" s="968"/>
      <c r="FX39" s="787"/>
      <c r="FY39" s="787"/>
      <c r="FZ39" s="970"/>
      <c r="GA39" s="970"/>
      <c r="GB39" s="971"/>
      <c r="GC39" s="948"/>
      <c r="GD39" s="951"/>
      <c r="GE39" s="952"/>
      <c r="GF39" s="787"/>
      <c r="GG39" s="787"/>
      <c r="GH39" s="968"/>
      <c r="GI39" s="787"/>
      <c r="GJ39" s="787"/>
      <c r="GK39" s="970"/>
      <c r="GL39" s="970"/>
      <c r="GM39" s="971"/>
      <c r="GN39" s="948"/>
      <c r="GO39" s="951"/>
      <c r="GP39" s="952"/>
      <c r="GQ39" s="787"/>
      <c r="GR39" s="787"/>
      <c r="GS39" s="968"/>
      <c r="GT39" s="787"/>
      <c r="GU39" s="787"/>
      <c r="GV39" s="970"/>
      <c r="GW39" s="970"/>
      <c r="GX39" s="971"/>
      <c r="GY39" s="948"/>
      <c r="GZ39" s="951"/>
      <c r="HA39" s="952"/>
      <c r="HB39" s="787"/>
      <c r="HC39" s="787"/>
      <c r="HD39" s="968"/>
      <c r="HE39" s="787"/>
      <c r="HF39" s="787"/>
      <c r="HG39" s="970"/>
      <c r="HH39" s="970"/>
      <c r="HI39" s="971"/>
      <c r="HJ39" s="948"/>
      <c r="HK39" s="951"/>
      <c r="HL39" s="952"/>
      <c r="HM39" s="787"/>
      <c r="HN39" s="787"/>
      <c r="HO39" s="968"/>
      <c r="HP39" s="787"/>
      <c r="HQ39" s="787"/>
      <c r="HR39" s="970"/>
      <c r="HS39" s="970"/>
      <c r="HT39" s="971"/>
      <c r="HU39" s="721"/>
      <c r="HV39" s="721"/>
      <c r="HW39" s="721"/>
      <c r="HX39" s="721"/>
      <c r="HY39" s="499" t="str">
        <f>IFERROR(VLOOKUP($C39,'Info Exam and Projection List'!$M$4:$R$34,5),"No entry")</f>
        <v>No entry</v>
      </c>
      <c r="HZ39" s="703"/>
      <c r="IA39" s="987"/>
      <c r="IB39" s="499" t="str">
        <f>IFERROR(VLOOKUP($C39,'Info Exam and Projection List'!$M$4:$R$34,6),"No entry")</f>
        <v>No entry</v>
      </c>
      <c r="IC39" s="1224"/>
      <c r="ID39" s="690"/>
      <c r="IE39" s="690"/>
      <c r="IF39" s="989"/>
      <c r="IG39" s="690"/>
      <c r="IO39" s="733"/>
      <c r="IP39" s="733"/>
      <c r="IQ39" s="739"/>
      <c r="IS39" s="740"/>
      <c r="IT39" s="333" t="s">
        <v>21</v>
      </c>
      <c r="IU39" s="333"/>
      <c r="IV39" s="333" t="s">
        <v>1247</v>
      </c>
      <c r="IW39" s="736"/>
      <c r="IX39" s="733"/>
      <c r="JB39" s="347"/>
      <c r="JC39" s="88"/>
      <c r="JD39" s="88"/>
      <c r="JE39" s="88"/>
      <c r="JF39" s="283"/>
      <c r="JG39" s="156"/>
      <c r="JH39" s="255"/>
      <c r="JI39" s="737"/>
      <c r="JJ39" s="156"/>
      <c r="JK39" s="737"/>
      <c r="JL39" s="90"/>
      <c r="JM39" s="90"/>
      <c r="JN39" s="90"/>
      <c r="JO39" s="90"/>
      <c r="JP39" s="90"/>
      <c r="JQ39" s="90"/>
      <c r="JR39" s="738"/>
      <c r="JS39" s="90"/>
      <c r="JT39" s="90"/>
      <c r="JU39" s="90"/>
      <c r="JV39" s="88"/>
      <c r="JW39" s="88"/>
      <c r="JX39" s="88"/>
      <c r="JY39" s="90"/>
      <c r="JZ39" s="90"/>
      <c r="KA39" s="90"/>
      <c r="KB39" s="90"/>
      <c r="KC39" s="738"/>
      <c r="KD39" s="90"/>
      <c r="KE39" s="90"/>
      <c r="KF39" s="90"/>
      <c r="KG39" s="88"/>
      <c r="KH39" s="88"/>
      <c r="KI39" s="88"/>
      <c r="KJ39" s="90"/>
      <c r="KK39" s="90"/>
      <c r="KL39" s="90"/>
      <c r="KM39" s="90"/>
      <c r="KN39" s="738"/>
      <c r="KO39" s="90"/>
      <c r="KP39" s="90"/>
      <c r="KQ39" s="90"/>
      <c r="KR39" s="88"/>
      <c r="KS39" s="88"/>
      <c r="KT39" s="88"/>
      <c r="KU39" s="90"/>
      <c r="KV39" s="90"/>
      <c r="KW39" s="90"/>
      <c r="KX39" s="90"/>
      <c r="KY39" s="738"/>
      <c r="KZ39" s="90"/>
      <c r="LA39" s="90"/>
      <c r="LB39" s="90"/>
      <c r="LC39" s="88"/>
      <c r="LD39" s="88"/>
      <c r="LE39" s="88"/>
      <c r="LF39" s="90"/>
      <c r="LG39" s="90"/>
      <c r="LH39" s="90"/>
      <c r="LI39" s="90"/>
      <c r="LJ39" s="738"/>
      <c r="LK39" s="90"/>
      <c r="LL39" s="90"/>
      <c r="LM39" s="90"/>
      <c r="LN39" s="88"/>
      <c r="LO39" s="88"/>
      <c r="LP39" s="88"/>
      <c r="LQ39" s="90"/>
      <c r="LR39" s="90"/>
      <c r="LS39" s="90"/>
      <c r="LT39" s="90"/>
      <c r="LU39" s="738"/>
      <c r="LV39" s="90"/>
      <c r="LW39" s="90"/>
      <c r="LX39" s="90"/>
      <c r="LY39" s="88"/>
      <c r="LZ39" s="88"/>
      <c r="MA39" s="88"/>
      <c r="MB39" s="88"/>
      <c r="MC39" s="88"/>
      <c r="MD39" s="88"/>
      <c r="ME39" s="88"/>
      <c r="MF39" s="88"/>
      <c r="MG39" s="88"/>
      <c r="MH39" s="90"/>
      <c r="MI39" s="90"/>
      <c r="MJ39" s="90"/>
      <c r="MK39" s="90"/>
      <c r="ML39" s="738"/>
      <c r="MM39" s="90"/>
      <c r="MN39" s="90"/>
      <c r="MO39" s="90"/>
      <c r="MP39" s="88"/>
      <c r="MQ39" s="88"/>
      <c r="MR39" s="88"/>
      <c r="MS39" s="90"/>
      <c r="MT39" s="90"/>
      <c r="MU39" s="90"/>
      <c r="MV39" s="90"/>
      <c r="MW39" s="738"/>
      <c r="MX39" s="90"/>
      <c r="MY39" s="90"/>
      <c r="MZ39" s="90"/>
      <c r="NA39" s="88"/>
      <c r="NB39" s="88"/>
      <c r="NC39" s="88"/>
      <c r="ND39" s="90"/>
      <c r="NE39" s="90"/>
      <c r="NF39" s="90"/>
      <c r="NG39" s="90"/>
      <c r="NH39" s="738"/>
      <c r="NI39" s="90"/>
      <c r="NJ39" s="90"/>
      <c r="NK39" s="90"/>
      <c r="NL39" s="88"/>
      <c r="NM39" s="88"/>
      <c r="NN39" s="88"/>
      <c r="NO39" s="90"/>
      <c r="NP39" s="90"/>
      <c r="NQ39" s="90"/>
      <c r="NR39" s="90"/>
      <c r="NS39" s="738"/>
      <c r="NT39" s="90"/>
      <c r="NU39" s="90"/>
      <c r="NV39" s="90"/>
      <c r="NW39" s="88"/>
      <c r="NX39" s="88"/>
      <c r="NY39" s="88"/>
      <c r="NZ39" s="90"/>
      <c r="OA39" s="90"/>
      <c r="OB39" s="90"/>
      <c r="OC39" s="90"/>
      <c r="OD39" s="738"/>
      <c r="OE39" s="90"/>
      <c r="OF39" s="90"/>
      <c r="OG39" s="90"/>
      <c r="OH39" s="88"/>
      <c r="OI39" s="88"/>
      <c r="OJ39" s="88"/>
      <c r="OK39" s="90"/>
      <c r="OL39" s="90"/>
      <c r="OM39" s="90"/>
      <c r="ON39" s="90"/>
      <c r="OO39" s="738"/>
      <c r="OP39" s="90"/>
      <c r="OQ39" s="90"/>
      <c r="OR39" s="90"/>
      <c r="OS39" s="88"/>
      <c r="OT39" s="88"/>
      <c r="OU39" s="88"/>
      <c r="OV39" s="90"/>
      <c r="OW39" s="90"/>
      <c r="OX39" s="90"/>
      <c r="OY39" s="90"/>
      <c r="OZ39" s="738"/>
      <c r="PA39" s="90"/>
      <c r="PB39" s="90"/>
      <c r="PC39" s="90"/>
      <c r="PD39" s="88"/>
      <c r="PE39" s="88"/>
      <c r="PF39" s="88"/>
      <c r="PG39" s="90"/>
      <c r="PH39" s="90"/>
      <c r="PI39" s="90"/>
      <c r="PJ39" s="90"/>
      <c r="PK39" s="738"/>
      <c r="PL39" s="90"/>
      <c r="PM39" s="90"/>
      <c r="PN39" s="90"/>
      <c r="PO39" s="88"/>
      <c r="PP39" s="88"/>
      <c r="PQ39" s="88"/>
      <c r="PR39" s="90"/>
      <c r="PS39" s="90"/>
      <c r="PT39" s="90"/>
      <c r="PU39" s="90"/>
      <c r="PV39" s="738"/>
      <c r="PW39" s="90"/>
      <c r="PX39" s="90"/>
      <c r="PY39" s="90"/>
      <c r="PZ39" s="88"/>
      <c r="QA39" s="88"/>
      <c r="QB39" s="88"/>
      <c r="QC39" s="90"/>
      <c r="QD39" s="90"/>
      <c r="QE39" s="90"/>
      <c r="QF39" s="90"/>
      <c r="QG39" s="738"/>
      <c r="QH39" s="90"/>
      <c r="QI39" s="90"/>
      <c r="QJ39" s="90"/>
      <c r="QK39" s="88"/>
      <c r="QL39" s="88"/>
      <c r="QM39" s="88"/>
      <c r="QN39" s="90"/>
      <c r="QO39" s="90"/>
      <c r="QP39" s="90"/>
      <c r="QQ39" s="90"/>
      <c r="QR39" s="738"/>
      <c r="QS39" s="90"/>
      <c r="QT39" s="90"/>
      <c r="QU39" s="90"/>
      <c r="QV39" s="88"/>
      <c r="QW39" s="88"/>
      <c r="QX39" s="88"/>
      <c r="QY39" s="90"/>
      <c r="QZ39" s="90"/>
      <c r="RA39" s="90"/>
      <c r="RB39" s="90"/>
      <c r="RC39" s="738"/>
      <c r="RD39" s="90"/>
      <c r="RE39" s="90"/>
      <c r="RF39" s="90"/>
      <c r="RG39" s="88"/>
      <c r="RH39" s="88"/>
      <c r="RI39" s="88"/>
      <c r="RJ39" s="90"/>
      <c r="RK39" s="90"/>
      <c r="RL39" s="90"/>
      <c r="RM39" s="90"/>
      <c r="RN39" s="738"/>
      <c r="RO39" s="90"/>
      <c r="RP39" s="90"/>
      <c r="RQ39" s="90"/>
      <c r="RR39" s="88"/>
      <c r="RS39" s="88"/>
      <c r="RT39" s="88"/>
      <c r="RU39" s="90"/>
      <c r="RV39" s="90"/>
      <c r="RW39" s="90"/>
      <c r="RX39" s="90"/>
      <c r="RY39" s="738"/>
      <c r="RZ39" s="90"/>
      <c r="SA39" s="90"/>
      <c r="SB39" s="90"/>
      <c r="SC39" s="88"/>
      <c r="SD39" s="88"/>
      <c r="SE39" s="88"/>
      <c r="SF39" s="1372"/>
      <c r="SG39" s="1372"/>
      <c r="SH39" s="1372"/>
      <c r="SI39" s="1372"/>
      <c r="SJ39" s="1378"/>
      <c r="SK39" s="1372"/>
      <c r="SL39" s="1372"/>
      <c r="SM39" s="1372"/>
      <c r="SN39" s="1374"/>
      <c r="SO39" s="1374"/>
      <c r="SP39" s="1374"/>
      <c r="SQ39" s="1372"/>
      <c r="SR39" s="1372"/>
      <c r="SS39" s="1372"/>
      <c r="ST39" s="1372"/>
      <c r="SU39" s="1378"/>
      <c r="SV39" s="1372"/>
      <c r="SW39" s="1372"/>
      <c r="SX39" s="1372"/>
      <c r="SY39" s="1374"/>
      <c r="SZ39" s="1374"/>
      <c r="TA39" s="1374"/>
      <c r="TB39" s="1372"/>
      <c r="TC39" s="1372"/>
      <c r="TD39" s="1372"/>
      <c r="TE39" s="1372"/>
      <c r="TF39" s="1378"/>
      <c r="TG39" s="1372"/>
      <c r="TH39" s="1372"/>
      <c r="TI39" s="1372"/>
      <c r="TJ39" s="1374"/>
      <c r="TK39" s="1374"/>
      <c r="TL39" s="1374"/>
      <c r="TM39" s="1372"/>
      <c r="TN39" s="1372"/>
      <c r="TO39" s="1372"/>
      <c r="TP39" s="1372"/>
      <c r="TQ39" s="1378"/>
      <c r="TR39" s="1372"/>
      <c r="TS39" s="1372"/>
      <c r="TT39" s="1372"/>
      <c r="TU39" s="1374"/>
      <c r="TV39" s="1374"/>
      <c r="TW39" s="1374"/>
      <c r="TX39" s="1372"/>
      <c r="TY39" s="1372"/>
      <c r="TZ39" s="1372"/>
      <c r="UA39" s="1372"/>
      <c r="UB39" s="1378"/>
      <c r="UC39" s="1372"/>
      <c r="UD39" s="1372"/>
      <c r="UE39" s="1372"/>
      <c r="UF39" s="1374"/>
      <c r="UG39" s="1374"/>
      <c r="UH39" s="1374"/>
      <c r="UI39" s="1372"/>
      <c r="UJ39" s="1372"/>
      <c r="UK39" s="1372"/>
      <c r="UL39" s="1372"/>
      <c r="UM39" s="1378"/>
      <c r="UN39" s="1372"/>
      <c r="UO39" s="1372"/>
      <c r="UP39" s="1372"/>
      <c r="UQ39" s="1374"/>
      <c r="UR39" s="1374"/>
      <c r="US39" s="1374"/>
    </row>
    <row r="40" spans="2:565" s="218" customFormat="1" ht="30" customHeight="1" x14ac:dyDescent="0.25">
      <c r="B40" s="1155">
        <v>31</v>
      </c>
      <c r="C40" s="811"/>
      <c r="D40" s="938" t="str">
        <f>IFERROR(VLOOKUP($C40,'Info Exam and Projection List'!$M$4:$P$34,2),"No entry")</f>
        <v>No entry</v>
      </c>
      <c r="E40" s="943"/>
      <c r="F40" s="937"/>
      <c r="G40" s="483"/>
      <c r="H40" s="1246"/>
      <c r="I40" s="949"/>
      <c r="J40" s="951"/>
      <c r="K40" s="952"/>
      <c r="L40" s="787"/>
      <c r="M40" s="787"/>
      <c r="N40" s="797"/>
      <c r="O40" s="787"/>
      <c r="P40" s="787"/>
      <c r="Q40" s="463"/>
      <c r="R40" s="463"/>
      <c r="S40" s="732"/>
      <c r="T40" s="949"/>
      <c r="U40" s="951"/>
      <c r="V40" s="952"/>
      <c r="W40" s="787"/>
      <c r="X40" s="787"/>
      <c r="Y40" s="968"/>
      <c r="Z40" s="787"/>
      <c r="AA40" s="787"/>
      <c r="AB40" s="970"/>
      <c r="AC40" s="970"/>
      <c r="AD40" s="971"/>
      <c r="AE40" s="948"/>
      <c r="AF40" s="951"/>
      <c r="AG40" s="952"/>
      <c r="AH40" s="787"/>
      <c r="AI40" s="787"/>
      <c r="AJ40" s="968"/>
      <c r="AK40" s="787"/>
      <c r="AL40" s="787"/>
      <c r="AM40" s="970"/>
      <c r="AN40" s="970"/>
      <c r="AO40" s="971"/>
      <c r="AP40" s="949"/>
      <c r="AQ40" s="951"/>
      <c r="AR40" s="952"/>
      <c r="AS40" s="787"/>
      <c r="AT40" s="787"/>
      <c r="AU40" s="968"/>
      <c r="AV40" s="787"/>
      <c r="AW40" s="787"/>
      <c r="AX40" s="970"/>
      <c r="AY40" s="970"/>
      <c r="AZ40" s="971"/>
      <c r="BA40" s="949"/>
      <c r="BB40" s="951"/>
      <c r="BC40" s="952"/>
      <c r="BD40" s="787"/>
      <c r="BE40" s="787"/>
      <c r="BF40" s="968"/>
      <c r="BG40" s="787"/>
      <c r="BH40" s="787"/>
      <c r="BI40" s="970"/>
      <c r="BJ40" s="970"/>
      <c r="BK40" s="971"/>
      <c r="BL40" s="948"/>
      <c r="BM40" s="951"/>
      <c r="BN40" s="952"/>
      <c r="BO40" s="787"/>
      <c r="BP40" s="787"/>
      <c r="BQ40" s="968"/>
      <c r="BR40" s="787"/>
      <c r="BS40" s="787"/>
      <c r="BT40" s="970"/>
      <c r="BU40" s="970"/>
      <c r="BV40" s="971"/>
      <c r="BW40" s="948"/>
      <c r="BX40" s="951"/>
      <c r="BY40" s="952"/>
      <c r="BZ40" s="787"/>
      <c r="CA40" s="787"/>
      <c r="CB40" s="968"/>
      <c r="CC40" s="787"/>
      <c r="CD40" s="787"/>
      <c r="CE40" s="970"/>
      <c r="CF40" s="970"/>
      <c r="CG40" s="971"/>
      <c r="CH40" s="948"/>
      <c r="CI40" s="951"/>
      <c r="CJ40" s="952"/>
      <c r="CK40" s="787"/>
      <c r="CL40" s="787"/>
      <c r="CM40" s="968"/>
      <c r="CN40" s="787"/>
      <c r="CO40" s="787"/>
      <c r="CP40" s="970"/>
      <c r="CQ40" s="970"/>
      <c r="CR40" s="971"/>
      <c r="CS40" s="948"/>
      <c r="CT40" s="951"/>
      <c r="CU40" s="952"/>
      <c r="CV40" s="787"/>
      <c r="CW40" s="787"/>
      <c r="CX40" s="968"/>
      <c r="CY40" s="787"/>
      <c r="CZ40" s="787"/>
      <c r="DA40" s="970"/>
      <c r="DB40" s="970"/>
      <c r="DC40" s="971"/>
      <c r="DD40" s="948"/>
      <c r="DE40" s="951"/>
      <c r="DF40" s="952"/>
      <c r="DG40" s="787"/>
      <c r="DH40" s="787"/>
      <c r="DI40" s="968"/>
      <c r="DJ40" s="787"/>
      <c r="DK40" s="787"/>
      <c r="DL40" s="970"/>
      <c r="DM40" s="970"/>
      <c r="DN40" s="971"/>
      <c r="DO40" s="948"/>
      <c r="DP40" s="951"/>
      <c r="DQ40" s="952"/>
      <c r="DR40" s="787"/>
      <c r="DS40" s="787"/>
      <c r="DT40" s="968"/>
      <c r="DU40" s="787"/>
      <c r="DV40" s="787"/>
      <c r="DW40" s="970"/>
      <c r="DX40" s="970"/>
      <c r="DY40" s="971"/>
      <c r="DZ40" s="948"/>
      <c r="EA40" s="951"/>
      <c r="EB40" s="952"/>
      <c r="EC40" s="787"/>
      <c r="ED40" s="787"/>
      <c r="EE40" s="968"/>
      <c r="EF40" s="787"/>
      <c r="EG40" s="787"/>
      <c r="EH40" s="970"/>
      <c r="EI40" s="970"/>
      <c r="EJ40" s="971"/>
      <c r="EK40" s="948"/>
      <c r="EL40" s="951"/>
      <c r="EM40" s="952"/>
      <c r="EN40" s="787"/>
      <c r="EO40" s="787"/>
      <c r="EP40" s="968"/>
      <c r="EQ40" s="787"/>
      <c r="ER40" s="787"/>
      <c r="ES40" s="970"/>
      <c r="ET40" s="970"/>
      <c r="EU40" s="971"/>
      <c r="EV40" s="948"/>
      <c r="EW40" s="951"/>
      <c r="EX40" s="952"/>
      <c r="EY40" s="787"/>
      <c r="EZ40" s="787"/>
      <c r="FA40" s="968"/>
      <c r="FB40" s="787"/>
      <c r="FC40" s="787"/>
      <c r="FD40" s="970"/>
      <c r="FE40" s="970"/>
      <c r="FF40" s="971"/>
      <c r="FG40" s="948"/>
      <c r="FH40" s="951"/>
      <c r="FI40" s="952"/>
      <c r="FJ40" s="787"/>
      <c r="FK40" s="787"/>
      <c r="FL40" s="968"/>
      <c r="FM40" s="787"/>
      <c r="FN40" s="787"/>
      <c r="FO40" s="970"/>
      <c r="FP40" s="970"/>
      <c r="FQ40" s="971"/>
      <c r="FR40" s="948"/>
      <c r="FS40" s="951"/>
      <c r="FT40" s="952"/>
      <c r="FU40" s="787"/>
      <c r="FV40" s="787"/>
      <c r="FW40" s="968"/>
      <c r="FX40" s="787"/>
      <c r="FY40" s="787"/>
      <c r="FZ40" s="970"/>
      <c r="GA40" s="970"/>
      <c r="GB40" s="971"/>
      <c r="GC40" s="948"/>
      <c r="GD40" s="951"/>
      <c r="GE40" s="952"/>
      <c r="GF40" s="787"/>
      <c r="GG40" s="787"/>
      <c r="GH40" s="968"/>
      <c r="GI40" s="787"/>
      <c r="GJ40" s="787"/>
      <c r="GK40" s="970"/>
      <c r="GL40" s="970"/>
      <c r="GM40" s="971"/>
      <c r="GN40" s="948"/>
      <c r="GO40" s="951"/>
      <c r="GP40" s="952"/>
      <c r="GQ40" s="787"/>
      <c r="GR40" s="787"/>
      <c r="GS40" s="968"/>
      <c r="GT40" s="787"/>
      <c r="GU40" s="787"/>
      <c r="GV40" s="970"/>
      <c r="GW40" s="970"/>
      <c r="GX40" s="971"/>
      <c r="GY40" s="948"/>
      <c r="GZ40" s="951"/>
      <c r="HA40" s="952"/>
      <c r="HB40" s="787"/>
      <c r="HC40" s="787"/>
      <c r="HD40" s="968"/>
      <c r="HE40" s="787"/>
      <c r="HF40" s="787"/>
      <c r="HG40" s="970"/>
      <c r="HH40" s="970"/>
      <c r="HI40" s="971"/>
      <c r="HJ40" s="948"/>
      <c r="HK40" s="951"/>
      <c r="HL40" s="952"/>
      <c r="HM40" s="787"/>
      <c r="HN40" s="787"/>
      <c r="HO40" s="968"/>
      <c r="HP40" s="787"/>
      <c r="HQ40" s="787"/>
      <c r="HR40" s="970"/>
      <c r="HS40" s="970"/>
      <c r="HT40" s="971"/>
      <c r="HU40" s="721"/>
      <c r="HV40" s="721"/>
      <c r="HW40" s="721"/>
      <c r="HX40" s="721"/>
      <c r="HY40" s="499" t="str">
        <f>IFERROR(VLOOKUP($C40,'Info Exam and Projection List'!$M$4:$R$34,5),"No entry")</f>
        <v>No entry</v>
      </c>
      <c r="HZ40" s="703"/>
      <c r="IA40" s="987"/>
      <c r="IB40" s="499" t="str">
        <f>IFERROR(VLOOKUP($C40,'Info Exam and Projection List'!$M$4:$R$34,6),"No entry")</f>
        <v>No entry</v>
      </c>
      <c r="IC40" s="1224"/>
      <c r="ID40" s="690"/>
      <c r="IE40" s="690"/>
      <c r="IF40" s="989"/>
      <c r="IG40" s="690"/>
      <c r="IO40" s="733"/>
      <c r="IP40" s="733"/>
      <c r="IQ40" s="739"/>
      <c r="IR40" s="741" t="s">
        <v>352</v>
      </c>
      <c r="IS40" s="333"/>
      <c r="IT40" s="333"/>
      <c r="IU40" s="333"/>
      <c r="IV40" s="333"/>
      <c r="IW40" s="736"/>
      <c r="IX40" s="733"/>
      <c r="JB40" s="347"/>
      <c r="JC40" s="88"/>
      <c r="JD40" s="88"/>
      <c r="JE40" s="88"/>
      <c r="JF40" s="283"/>
      <c r="JG40" s="156"/>
      <c r="JH40" s="255"/>
      <c r="JI40" s="737"/>
      <c r="JJ40" s="156"/>
      <c r="JK40" s="737"/>
      <c r="JL40" s="90"/>
      <c r="JM40" s="90"/>
      <c r="JN40" s="90"/>
      <c r="JO40" s="90"/>
      <c r="JP40" s="90"/>
      <c r="JQ40" s="90"/>
      <c r="JR40" s="738"/>
      <c r="JS40" s="90"/>
      <c r="JT40" s="90"/>
      <c r="JU40" s="90"/>
      <c r="JV40" s="88"/>
      <c r="JW40" s="88"/>
      <c r="JX40" s="88"/>
      <c r="JY40" s="90"/>
      <c r="JZ40" s="90"/>
      <c r="KA40" s="90"/>
      <c r="KB40" s="90"/>
      <c r="KC40" s="738"/>
      <c r="KD40" s="90"/>
      <c r="KE40" s="90"/>
      <c r="KF40" s="90"/>
      <c r="KG40" s="88"/>
      <c r="KH40" s="88"/>
      <c r="KI40" s="88"/>
      <c r="KJ40" s="90"/>
      <c r="KK40" s="90"/>
      <c r="KL40" s="90"/>
      <c r="KM40" s="90"/>
      <c r="KN40" s="738"/>
      <c r="KO40" s="90"/>
      <c r="KP40" s="90"/>
      <c r="KQ40" s="90"/>
      <c r="KR40" s="88"/>
      <c r="KS40" s="88"/>
      <c r="KT40" s="88"/>
      <c r="KU40" s="90"/>
      <c r="KV40" s="90"/>
      <c r="KW40" s="90"/>
      <c r="KX40" s="90"/>
      <c r="KY40" s="738"/>
      <c r="KZ40" s="90"/>
      <c r="LA40" s="90"/>
      <c r="LB40" s="90"/>
      <c r="LC40" s="88"/>
      <c r="LD40" s="88"/>
      <c r="LE40" s="88"/>
      <c r="LF40" s="90"/>
      <c r="LG40" s="90"/>
      <c r="LH40" s="90"/>
      <c r="LI40" s="90"/>
      <c r="LJ40" s="738"/>
      <c r="LK40" s="90"/>
      <c r="LL40" s="90"/>
      <c r="LM40" s="90"/>
      <c r="LN40" s="88"/>
      <c r="LO40" s="88"/>
      <c r="LP40" s="88"/>
      <c r="LQ40" s="90"/>
      <c r="LR40" s="90"/>
      <c r="LS40" s="90"/>
      <c r="LT40" s="90"/>
      <c r="LU40" s="738"/>
      <c r="LV40" s="90"/>
      <c r="LW40" s="90"/>
      <c r="LX40" s="90"/>
      <c r="LY40" s="88"/>
      <c r="LZ40" s="88"/>
      <c r="MA40" s="88"/>
      <c r="MB40" s="88"/>
      <c r="MC40" s="88"/>
      <c r="MD40" s="88"/>
      <c r="ME40" s="88"/>
      <c r="MF40" s="88"/>
      <c r="MG40" s="88"/>
      <c r="MH40" s="90"/>
      <c r="MI40" s="90"/>
      <c r="MJ40" s="90"/>
      <c r="MK40" s="90"/>
      <c r="ML40" s="738"/>
      <c r="MM40" s="90"/>
      <c r="MN40" s="90"/>
      <c r="MO40" s="90"/>
      <c r="MP40" s="88"/>
      <c r="MQ40" s="88"/>
      <c r="MR40" s="88"/>
      <c r="MS40" s="90"/>
      <c r="MT40" s="90"/>
      <c r="MU40" s="90"/>
      <c r="MV40" s="90"/>
      <c r="MW40" s="738"/>
      <c r="MX40" s="90"/>
      <c r="MY40" s="90"/>
      <c r="MZ40" s="90"/>
      <c r="NA40" s="88"/>
      <c r="NB40" s="88"/>
      <c r="NC40" s="88"/>
      <c r="ND40" s="90"/>
      <c r="NE40" s="90"/>
      <c r="NF40" s="90"/>
      <c r="NG40" s="90"/>
      <c r="NH40" s="738"/>
      <c r="NI40" s="90"/>
      <c r="NJ40" s="90"/>
      <c r="NK40" s="90"/>
      <c r="NL40" s="88"/>
      <c r="NM40" s="88"/>
      <c r="NN40" s="88"/>
      <c r="NO40" s="90"/>
      <c r="NP40" s="90"/>
      <c r="NQ40" s="90"/>
      <c r="NR40" s="90"/>
      <c r="NS40" s="738"/>
      <c r="NT40" s="90"/>
      <c r="NU40" s="90"/>
      <c r="NV40" s="90"/>
      <c r="NW40" s="88"/>
      <c r="NX40" s="88"/>
      <c r="NY40" s="88"/>
      <c r="NZ40" s="90"/>
      <c r="OA40" s="90"/>
      <c r="OB40" s="90"/>
      <c r="OC40" s="90"/>
      <c r="OD40" s="738"/>
      <c r="OE40" s="90"/>
      <c r="OF40" s="90"/>
      <c r="OG40" s="90"/>
      <c r="OH40" s="88"/>
      <c r="OI40" s="88"/>
      <c r="OJ40" s="88"/>
      <c r="OK40" s="90"/>
      <c r="OL40" s="90"/>
      <c r="OM40" s="90"/>
      <c r="ON40" s="90"/>
      <c r="OO40" s="738"/>
      <c r="OP40" s="90"/>
      <c r="OQ40" s="90"/>
      <c r="OR40" s="90"/>
      <c r="OS40" s="88"/>
      <c r="OT40" s="88"/>
      <c r="OU40" s="88"/>
      <c r="OV40" s="90"/>
      <c r="OW40" s="90"/>
      <c r="OX40" s="90"/>
      <c r="OY40" s="90"/>
      <c r="OZ40" s="738"/>
      <c r="PA40" s="90"/>
      <c r="PB40" s="90"/>
      <c r="PC40" s="90"/>
      <c r="PD40" s="88"/>
      <c r="PE40" s="88"/>
      <c r="PF40" s="88"/>
      <c r="PG40" s="90"/>
      <c r="PH40" s="90"/>
      <c r="PI40" s="90"/>
      <c r="PJ40" s="90"/>
      <c r="PK40" s="738"/>
      <c r="PL40" s="90"/>
      <c r="PM40" s="90"/>
      <c r="PN40" s="90"/>
      <c r="PO40" s="88"/>
      <c r="PP40" s="88"/>
      <c r="PQ40" s="88"/>
      <c r="PR40" s="90"/>
      <c r="PS40" s="90"/>
      <c r="PT40" s="90"/>
      <c r="PU40" s="90"/>
      <c r="PV40" s="738"/>
      <c r="PW40" s="90"/>
      <c r="PX40" s="90"/>
      <c r="PY40" s="90"/>
      <c r="PZ40" s="88"/>
      <c r="QA40" s="88"/>
      <c r="QB40" s="88"/>
      <c r="QC40" s="90"/>
      <c r="QD40" s="90"/>
      <c r="QE40" s="90"/>
      <c r="QF40" s="90"/>
      <c r="QG40" s="738"/>
      <c r="QH40" s="90"/>
      <c r="QI40" s="90"/>
      <c r="QJ40" s="90"/>
      <c r="QK40" s="88"/>
      <c r="QL40" s="88"/>
      <c r="QM40" s="88"/>
      <c r="QN40" s="90"/>
      <c r="QO40" s="90"/>
      <c r="QP40" s="90"/>
      <c r="QQ40" s="90"/>
      <c r="QR40" s="738"/>
      <c r="QS40" s="90"/>
      <c r="QT40" s="90"/>
      <c r="QU40" s="90"/>
      <c r="QV40" s="88"/>
      <c r="QW40" s="88"/>
      <c r="QX40" s="88"/>
      <c r="QY40" s="90"/>
      <c r="QZ40" s="90"/>
      <c r="RA40" s="90"/>
      <c r="RB40" s="90"/>
      <c r="RC40" s="738"/>
      <c r="RD40" s="90"/>
      <c r="RE40" s="90"/>
      <c r="RF40" s="90"/>
      <c r="RG40" s="88"/>
      <c r="RH40" s="88"/>
      <c r="RI40" s="88"/>
      <c r="RJ40" s="90"/>
      <c r="RK40" s="90"/>
      <c r="RL40" s="90"/>
      <c r="RM40" s="90"/>
      <c r="RN40" s="738"/>
      <c r="RO40" s="90"/>
      <c r="RP40" s="90"/>
      <c r="RQ40" s="90"/>
      <c r="RR40" s="88"/>
      <c r="RS40" s="88"/>
      <c r="RT40" s="88"/>
      <c r="RU40" s="90"/>
      <c r="RV40" s="90"/>
      <c r="RW40" s="90"/>
      <c r="RX40" s="90"/>
      <c r="RY40" s="738"/>
      <c r="RZ40" s="90"/>
      <c r="SA40" s="90"/>
      <c r="SB40" s="90"/>
      <c r="SC40" s="88"/>
      <c r="SD40" s="88"/>
      <c r="SE40" s="88"/>
      <c r="SF40" s="1372"/>
      <c r="SG40" s="1372"/>
      <c r="SH40" s="1372"/>
      <c r="SI40" s="1372"/>
      <c r="SJ40" s="1378"/>
      <c r="SK40" s="1372"/>
      <c r="SL40" s="1372"/>
      <c r="SM40" s="1372"/>
      <c r="SN40" s="1374"/>
      <c r="SO40" s="1374"/>
      <c r="SP40" s="1374"/>
      <c r="SQ40" s="1372"/>
      <c r="SR40" s="1372"/>
      <c r="SS40" s="1372"/>
      <c r="ST40" s="1372"/>
      <c r="SU40" s="1378"/>
      <c r="SV40" s="1372"/>
      <c r="SW40" s="1372"/>
      <c r="SX40" s="1372"/>
      <c r="SY40" s="1374"/>
      <c r="SZ40" s="1374"/>
      <c r="TA40" s="1374"/>
      <c r="TB40" s="1372"/>
      <c r="TC40" s="1372"/>
      <c r="TD40" s="1372"/>
      <c r="TE40" s="1372"/>
      <c r="TF40" s="1378"/>
      <c r="TG40" s="1372"/>
      <c r="TH40" s="1372"/>
      <c r="TI40" s="1372"/>
      <c r="TJ40" s="1374"/>
      <c r="TK40" s="1374"/>
      <c r="TL40" s="1374"/>
      <c r="TM40" s="1372"/>
      <c r="TN40" s="1372"/>
      <c r="TO40" s="1372"/>
      <c r="TP40" s="1372"/>
      <c r="TQ40" s="1378"/>
      <c r="TR40" s="1372"/>
      <c r="TS40" s="1372"/>
      <c r="TT40" s="1372"/>
      <c r="TU40" s="1374"/>
      <c r="TV40" s="1374"/>
      <c r="TW40" s="1374"/>
      <c r="TX40" s="1372"/>
      <c r="TY40" s="1372"/>
      <c r="TZ40" s="1372"/>
      <c r="UA40" s="1372"/>
      <c r="UB40" s="1378"/>
      <c r="UC40" s="1372"/>
      <c r="UD40" s="1372"/>
      <c r="UE40" s="1372"/>
      <c r="UF40" s="1374"/>
      <c r="UG40" s="1374"/>
      <c r="UH40" s="1374"/>
      <c r="UI40" s="1372"/>
      <c r="UJ40" s="1372"/>
      <c r="UK40" s="1372"/>
      <c r="UL40" s="1372"/>
      <c r="UM40" s="1378"/>
      <c r="UN40" s="1372"/>
      <c r="UO40" s="1372"/>
      <c r="UP40" s="1372"/>
      <c r="UQ40" s="1374"/>
      <c r="UR40" s="1374"/>
      <c r="US40" s="1374"/>
    </row>
    <row r="41" spans="2:565" s="218" customFormat="1" ht="30" customHeight="1" x14ac:dyDescent="0.25">
      <c r="B41" s="1155">
        <v>32</v>
      </c>
      <c r="C41" s="811"/>
      <c r="D41" s="938" t="str">
        <f>IFERROR(VLOOKUP($C41,'Info Exam and Projection List'!$M$4:$P$34,2),"No entry")</f>
        <v>No entry</v>
      </c>
      <c r="E41" s="943"/>
      <c r="F41" s="937"/>
      <c r="G41" s="483"/>
      <c r="H41" s="1246"/>
      <c r="I41" s="949"/>
      <c r="J41" s="951"/>
      <c r="K41" s="952"/>
      <c r="L41" s="787"/>
      <c r="M41" s="787"/>
      <c r="N41" s="797"/>
      <c r="O41" s="787"/>
      <c r="P41" s="787"/>
      <c r="Q41" s="463"/>
      <c r="R41" s="463"/>
      <c r="S41" s="732"/>
      <c r="T41" s="949"/>
      <c r="U41" s="951"/>
      <c r="V41" s="952"/>
      <c r="W41" s="787"/>
      <c r="X41" s="787"/>
      <c r="Y41" s="968"/>
      <c r="Z41" s="787"/>
      <c r="AA41" s="787"/>
      <c r="AB41" s="970"/>
      <c r="AC41" s="970"/>
      <c r="AD41" s="971"/>
      <c r="AE41" s="948"/>
      <c r="AF41" s="951"/>
      <c r="AG41" s="952"/>
      <c r="AH41" s="787"/>
      <c r="AI41" s="787"/>
      <c r="AJ41" s="968"/>
      <c r="AK41" s="787"/>
      <c r="AL41" s="787"/>
      <c r="AM41" s="970"/>
      <c r="AN41" s="970"/>
      <c r="AO41" s="971"/>
      <c r="AP41" s="949"/>
      <c r="AQ41" s="951"/>
      <c r="AR41" s="952"/>
      <c r="AS41" s="787"/>
      <c r="AT41" s="787"/>
      <c r="AU41" s="968"/>
      <c r="AV41" s="787"/>
      <c r="AW41" s="787"/>
      <c r="AX41" s="970"/>
      <c r="AY41" s="970"/>
      <c r="AZ41" s="971"/>
      <c r="BA41" s="949"/>
      <c r="BB41" s="951"/>
      <c r="BC41" s="952"/>
      <c r="BD41" s="787"/>
      <c r="BE41" s="787"/>
      <c r="BF41" s="968"/>
      <c r="BG41" s="787"/>
      <c r="BH41" s="787"/>
      <c r="BI41" s="970"/>
      <c r="BJ41" s="970"/>
      <c r="BK41" s="971"/>
      <c r="BL41" s="948"/>
      <c r="BM41" s="951"/>
      <c r="BN41" s="952"/>
      <c r="BO41" s="787"/>
      <c r="BP41" s="787"/>
      <c r="BQ41" s="968"/>
      <c r="BR41" s="787"/>
      <c r="BS41" s="787"/>
      <c r="BT41" s="970"/>
      <c r="BU41" s="970"/>
      <c r="BV41" s="971"/>
      <c r="BW41" s="948"/>
      <c r="BX41" s="951"/>
      <c r="BY41" s="952"/>
      <c r="BZ41" s="787"/>
      <c r="CA41" s="787"/>
      <c r="CB41" s="968"/>
      <c r="CC41" s="787"/>
      <c r="CD41" s="787"/>
      <c r="CE41" s="970"/>
      <c r="CF41" s="970"/>
      <c r="CG41" s="971"/>
      <c r="CH41" s="948"/>
      <c r="CI41" s="951"/>
      <c r="CJ41" s="952"/>
      <c r="CK41" s="787"/>
      <c r="CL41" s="787"/>
      <c r="CM41" s="968"/>
      <c r="CN41" s="787"/>
      <c r="CO41" s="787"/>
      <c r="CP41" s="970"/>
      <c r="CQ41" s="970"/>
      <c r="CR41" s="971"/>
      <c r="CS41" s="948"/>
      <c r="CT41" s="951"/>
      <c r="CU41" s="952"/>
      <c r="CV41" s="787"/>
      <c r="CW41" s="787"/>
      <c r="CX41" s="968"/>
      <c r="CY41" s="787"/>
      <c r="CZ41" s="787"/>
      <c r="DA41" s="970"/>
      <c r="DB41" s="970"/>
      <c r="DC41" s="971"/>
      <c r="DD41" s="948"/>
      <c r="DE41" s="951"/>
      <c r="DF41" s="952"/>
      <c r="DG41" s="787"/>
      <c r="DH41" s="787"/>
      <c r="DI41" s="968"/>
      <c r="DJ41" s="787"/>
      <c r="DK41" s="787"/>
      <c r="DL41" s="970"/>
      <c r="DM41" s="970"/>
      <c r="DN41" s="971"/>
      <c r="DO41" s="948"/>
      <c r="DP41" s="951"/>
      <c r="DQ41" s="952"/>
      <c r="DR41" s="787"/>
      <c r="DS41" s="787"/>
      <c r="DT41" s="968"/>
      <c r="DU41" s="787"/>
      <c r="DV41" s="787"/>
      <c r="DW41" s="970"/>
      <c r="DX41" s="970"/>
      <c r="DY41" s="971"/>
      <c r="DZ41" s="948"/>
      <c r="EA41" s="951"/>
      <c r="EB41" s="952"/>
      <c r="EC41" s="787"/>
      <c r="ED41" s="787"/>
      <c r="EE41" s="968"/>
      <c r="EF41" s="787"/>
      <c r="EG41" s="787"/>
      <c r="EH41" s="970"/>
      <c r="EI41" s="970"/>
      <c r="EJ41" s="971"/>
      <c r="EK41" s="948"/>
      <c r="EL41" s="951"/>
      <c r="EM41" s="952"/>
      <c r="EN41" s="787"/>
      <c r="EO41" s="787"/>
      <c r="EP41" s="968"/>
      <c r="EQ41" s="787"/>
      <c r="ER41" s="787"/>
      <c r="ES41" s="970"/>
      <c r="ET41" s="970"/>
      <c r="EU41" s="971"/>
      <c r="EV41" s="948"/>
      <c r="EW41" s="951"/>
      <c r="EX41" s="952"/>
      <c r="EY41" s="787"/>
      <c r="EZ41" s="787"/>
      <c r="FA41" s="968"/>
      <c r="FB41" s="787"/>
      <c r="FC41" s="787"/>
      <c r="FD41" s="970"/>
      <c r="FE41" s="970"/>
      <c r="FF41" s="971"/>
      <c r="FG41" s="948"/>
      <c r="FH41" s="951"/>
      <c r="FI41" s="952"/>
      <c r="FJ41" s="787"/>
      <c r="FK41" s="787"/>
      <c r="FL41" s="968"/>
      <c r="FM41" s="787"/>
      <c r="FN41" s="787"/>
      <c r="FO41" s="970"/>
      <c r="FP41" s="970"/>
      <c r="FQ41" s="971"/>
      <c r="FR41" s="948"/>
      <c r="FS41" s="951"/>
      <c r="FT41" s="952"/>
      <c r="FU41" s="787"/>
      <c r="FV41" s="787"/>
      <c r="FW41" s="968"/>
      <c r="FX41" s="787"/>
      <c r="FY41" s="787"/>
      <c r="FZ41" s="970"/>
      <c r="GA41" s="970"/>
      <c r="GB41" s="971"/>
      <c r="GC41" s="948"/>
      <c r="GD41" s="951"/>
      <c r="GE41" s="952"/>
      <c r="GF41" s="787"/>
      <c r="GG41" s="787"/>
      <c r="GH41" s="968"/>
      <c r="GI41" s="787"/>
      <c r="GJ41" s="787"/>
      <c r="GK41" s="970"/>
      <c r="GL41" s="970"/>
      <c r="GM41" s="971"/>
      <c r="GN41" s="948"/>
      <c r="GO41" s="951"/>
      <c r="GP41" s="952"/>
      <c r="GQ41" s="787"/>
      <c r="GR41" s="787"/>
      <c r="GS41" s="968"/>
      <c r="GT41" s="787"/>
      <c r="GU41" s="787"/>
      <c r="GV41" s="970"/>
      <c r="GW41" s="970"/>
      <c r="GX41" s="971"/>
      <c r="GY41" s="948"/>
      <c r="GZ41" s="951"/>
      <c r="HA41" s="952"/>
      <c r="HB41" s="787"/>
      <c r="HC41" s="787"/>
      <c r="HD41" s="968"/>
      <c r="HE41" s="787"/>
      <c r="HF41" s="787"/>
      <c r="HG41" s="970"/>
      <c r="HH41" s="970"/>
      <c r="HI41" s="971"/>
      <c r="HJ41" s="948"/>
      <c r="HK41" s="951"/>
      <c r="HL41" s="952"/>
      <c r="HM41" s="787"/>
      <c r="HN41" s="787"/>
      <c r="HO41" s="968"/>
      <c r="HP41" s="787"/>
      <c r="HQ41" s="787"/>
      <c r="HR41" s="970"/>
      <c r="HS41" s="970"/>
      <c r="HT41" s="971"/>
      <c r="HU41" s="721"/>
      <c r="HV41" s="721"/>
      <c r="HW41" s="721"/>
      <c r="HX41" s="721"/>
      <c r="HY41" s="499" t="str">
        <f>IFERROR(VLOOKUP($C41,'Info Exam and Projection List'!$M$4:$R$34,5),"No entry")</f>
        <v>No entry</v>
      </c>
      <c r="HZ41" s="703"/>
      <c r="IA41" s="987"/>
      <c r="IB41" s="499" t="str">
        <f>IFERROR(VLOOKUP($C41,'Info Exam and Projection List'!$M$4:$R$34,6),"No entry")</f>
        <v>No entry</v>
      </c>
      <c r="IC41" s="1224"/>
      <c r="ID41" s="690"/>
      <c r="IE41" s="690"/>
      <c r="IF41" s="989"/>
      <c r="IG41" s="690"/>
      <c r="IO41" s="733"/>
      <c r="IP41" s="733"/>
      <c r="IQ41" s="739"/>
      <c r="IR41" s="333" t="s">
        <v>397</v>
      </c>
      <c r="IS41" s="68"/>
      <c r="IT41" s="333"/>
      <c r="IU41" s="333"/>
      <c r="IV41" s="333"/>
      <c r="IW41" s="736"/>
      <c r="IX41" s="733"/>
      <c r="JB41" s="347"/>
      <c r="JC41" s="88"/>
      <c r="JD41" s="88"/>
      <c r="JE41" s="88"/>
      <c r="JF41" s="283"/>
      <c r="JG41" s="156"/>
      <c r="JH41" s="255"/>
      <c r="JI41" s="737"/>
      <c r="JJ41" s="156"/>
      <c r="JK41" s="737"/>
      <c r="JL41" s="90"/>
      <c r="JM41" s="90"/>
      <c r="JN41" s="90"/>
      <c r="JO41" s="90"/>
      <c r="JP41" s="90"/>
      <c r="JQ41" s="90"/>
      <c r="JR41" s="738"/>
      <c r="JS41" s="90"/>
      <c r="JT41" s="90"/>
      <c r="JU41" s="90"/>
      <c r="JV41" s="88"/>
      <c r="JW41" s="88"/>
      <c r="JX41" s="88"/>
      <c r="JY41" s="90"/>
      <c r="JZ41" s="90"/>
      <c r="KA41" s="90"/>
      <c r="KB41" s="90"/>
      <c r="KC41" s="738"/>
      <c r="KD41" s="90"/>
      <c r="KE41" s="90"/>
      <c r="KF41" s="90"/>
      <c r="KG41" s="88"/>
      <c r="KH41" s="88"/>
      <c r="KI41" s="88"/>
      <c r="KJ41" s="90"/>
      <c r="KK41" s="90"/>
      <c r="KL41" s="90"/>
      <c r="KM41" s="90"/>
      <c r="KN41" s="738"/>
      <c r="KO41" s="90"/>
      <c r="KP41" s="90"/>
      <c r="KQ41" s="90"/>
      <c r="KR41" s="88"/>
      <c r="KS41" s="88"/>
      <c r="KT41" s="88"/>
      <c r="KU41" s="90"/>
      <c r="KV41" s="90"/>
      <c r="KW41" s="90"/>
      <c r="KX41" s="90"/>
      <c r="KY41" s="738"/>
      <c r="KZ41" s="90"/>
      <c r="LA41" s="90"/>
      <c r="LB41" s="90"/>
      <c r="LC41" s="88"/>
      <c r="LD41" s="88"/>
      <c r="LE41" s="88"/>
      <c r="LF41" s="90"/>
      <c r="LG41" s="90"/>
      <c r="LH41" s="90"/>
      <c r="LI41" s="90"/>
      <c r="LJ41" s="738"/>
      <c r="LK41" s="90"/>
      <c r="LL41" s="90"/>
      <c r="LM41" s="90"/>
      <c r="LN41" s="88"/>
      <c r="LO41" s="88"/>
      <c r="LP41" s="88"/>
      <c r="LQ41" s="90"/>
      <c r="LR41" s="90"/>
      <c r="LS41" s="90"/>
      <c r="LT41" s="90"/>
      <c r="LU41" s="738"/>
      <c r="LV41" s="90"/>
      <c r="LW41" s="90"/>
      <c r="LX41" s="90"/>
      <c r="LY41" s="88"/>
      <c r="LZ41" s="88"/>
      <c r="MA41" s="88"/>
      <c r="MB41" s="88"/>
      <c r="MC41" s="88"/>
      <c r="MD41" s="88"/>
      <c r="ME41" s="88"/>
      <c r="MF41" s="88"/>
      <c r="MG41" s="88"/>
      <c r="MH41" s="90"/>
      <c r="MI41" s="90"/>
      <c r="MJ41" s="90"/>
      <c r="MK41" s="90"/>
      <c r="ML41" s="738"/>
      <c r="MM41" s="90"/>
      <c r="MN41" s="90"/>
      <c r="MO41" s="90"/>
      <c r="MP41" s="88"/>
      <c r="MQ41" s="88"/>
      <c r="MR41" s="88"/>
      <c r="MS41" s="90"/>
      <c r="MT41" s="90"/>
      <c r="MU41" s="90"/>
      <c r="MV41" s="90"/>
      <c r="MW41" s="738"/>
      <c r="MX41" s="90"/>
      <c r="MY41" s="90"/>
      <c r="MZ41" s="90"/>
      <c r="NA41" s="88"/>
      <c r="NB41" s="88"/>
      <c r="NC41" s="88"/>
      <c r="ND41" s="90"/>
      <c r="NE41" s="90"/>
      <c r="NF41" s="90"/>
      <c r="NG41" s="90"/>
      <c r="NH41" s="738"/>
      <c r="NI41" s="90"/>
      <c r="NJ41" s="90"/>
      <c r="NK41" s="90"/>
      <c r="NL41" s="88"/>
      <c r="NM41" s="88"/>
      <c r="NN41" s="88"/>
      <c r="NO41" s="90"/>
      <c r="NP41" s="90"/>
      <c r="NQ41" s="90"/>
      <c r="NR41" s="90"/>
      <c r="NS41" s="738"/>
      <c r="NT41" s="90"/>
      <c r="NU41" s="90"/>
      <c r="NV41" s="90"/>
      <c r="NW41" s="88"/>
      <c r="NX41" s="88"/>
      <c r="NY41" s="88"/>
      <c r="NZ41" s="90"/>
      <c r="OA41" s="90"/>
      <c r="OB41" s="90"/>
      <c r="OC41" s="90"/>
      <c r="OD41" s="738"/>
      <c r="OE41" s="90"/>
      <c r="OF41" s="90"/>
      <c r="OG41" s="90"/>
      <c r="OH41" s="88"/>
      <c r="OI41" s="88"/>
      <c r="OJ41" s="88"/>
      <c r="OK41" s="90"/>
      <c r="OL41" s="90"/>
      <c r="OM41" s="90"/>
      <c r="ON41" s="90"/>
      <c r="OO41" s="738"/>
      <c r="OP41" s="90"/>
      <c r="OQ41" s="90"/>
      <c r="OR41" s="90"/>
      <c r="OS41" s="88"/>
      <c r="OT41" s="88"/>
      <c r="OU41" s="88"/>
      <c r="OV41" s="90"/>
      <c r="OW41" s="90"/>
      <c r="OX41" s="90"/>
      <c r="OY41" s="90"/>
      <c r="OZ41" s="738"/>
      <c r="PA41" s="90"/>
      <c r="PB41" s="90"/>
      <c r="PC41" s="90"/>
      <c r="PD41" s="88"/>
      <c r="PE41" s="88"/>
      <c r="PF41" s="88"/>
      <c r="PG41" s="90"/>
      <c r="PH41" s="90"/>
      <c r="PI41" s="90"/>
      <c r="PJ41" s="90"/>
      <c r="PK41" s="738"/>
      <c r="PL41" s="90"/>
      <c r="PM41" s="90"/>
      <c r="PN41" s="90"/>
      <c r="PO41" s="88"/>
      <c r="PP41" s="88"/>
      <c r="PQ41" s="88"/>
      <c r="PR41" s="90"/>
      <c r="PS41" s="90"/>
      <c r="PT41" s="90"/>
      <c r="PU41" s="90"/>
      <c r="PV41" s="738"/>
      <c r="PW41" s="90"/>
      <c r="PX41" s="90"/>
      <c r="PY41" s="90"/>
      <c r="PZ41" s="88"/>
      <c r="QA41" s="88"/>
      <c r="QB41" s="88"/>
      <c r="QC41" s="90"/>
      <c r="QD41" s="90"/>
      <c r="QE41" s="90"/>
      <c r="QF41" s="90"/>
      <c r="QG41" s="738"/>
      <c r="QH41" s="90"/>
      <c r="QI41" s="90"/>
      <c r="QJ41" s="90"/>
      <c r="QK41" s="88"/>
      <c r="QL41" s="88"/>
      <c r="QM41" s="88"/>
      <c r="QN41" s="90"/>
      <c r="QO41" s="90"/>
      <c r="QP41" s="90"/>
      <c r="QQ41" s="90"/>
      <c r="QR41" s="738"/>
      <c r="QS41" s="90"/>
      <c r="QT41" s="90"/>
      <c r="QU41" s="90"/>
      <c r="QV41" s="88"/>
      <c r="QW41" s="88"/>
      <c r="QX41" s="88"/>
      <c r="QY41" s="90"/>
      <c r="QZ41" s="90"/>
      <c r="RA41" s="90"/>
      <c r="RB41" s="90"/>
      <c r="RC41" s="738"/>
      <c r="RD41" s="90"/>
      <c r="RE41" s="90"/>
      <c r="RF41" s="90"/>
      <c r="RG41" s="88"/>
      <c r="RH41" s="88"/>
      <c r="RI41" s="88"/>
      <c r="RJ41" s="90"/>
      <c r="RK41" s="90"/>
      <c r="RL41" s="90"/>
      <c r="RM41" s="90"/>
      <c r="RN41" s="738"/>
      <c r="RO41" s="90"/>
      <c r="RP41" s="90"/>
      <c r="RQ41" s="90"/>
      <c r="RR41" s="88"/>
      <c r="RS41" s="88"/>
      <c r="RT41" s="88"/>
      <c r="RU41" s="90"/>
      <c r="RV41" s="90"/>
      <c r="RW41" s="90"/>
      <c r="RX41" s="90"/>
      <c r="RY41" s="738"/>
      <c r="RZ41" s="90"/>
      <c r="SA41" s="90"/>
      <c r="SB41" s="90"/>
      <c r="SC41" s="88"/>
      <c r="SD41" s="88"/>
      <c r="SE41" s="88"/>
      <c r="SF41" s="1372"/>
      <c r="SG41" s="1372"/>
      <c r="SH41" s="1372"/>
      <c r="SI41" s="1372"/>
      <c r="SJ41" s="1378"/>
      <c r="SK41" s="1372"/>
      <c r="SL41" s="1372"/>
      <c r="SM41" s="1372"/>
      <c r="SN41" s="1374"/>
      <c r="SO41" s="1374"/>
      <c r="SP41" s="1374"/>
      <c r="SQ41" s="1372"/>
      <c r="SR41" s="1372"/>
      <c r="SS41" s="1372"/>
      <c r="ST41" s="1372"/>
      <c r="SU41" s="1378"/>
      <c r="SV41" s="1372"/>
      <c r="SW41" s="1372"/>
      <c r="SX41" s="1372"/>
      <c r="SY41" s="1374"/>
      <c r="SZ41" s="1374"/>
      <c r="TA41" s="1374"/>
      <c r="TB41" s="1372"/>
      <c r="TC41" s="1372"/>
      <c r="TD41" s="1372"/>
      <c r="TE41" s="1372"/>
      <c r="TF41" s="1378"/>
      <c r="TG41" s="1372"/>
      <c r="TH41" s="1372"/>
      <c r="TI41" s="1372"/>
      <c r="TJ41" s="1374"/>
      <c r="TK41" s="1374"/>
      <c r="TL41" s="1374"/>
      <c r="TM41" s="1372"/>
      <c r="TN41" s="1372"/>
      <c r="TO41" s="1372"/>
      <c r="TP41" s="1372"/>
      <c r="TQ41" s="1378"/>
      <c r="TR41" s="1372"/>
      <c r="TS41" s="1372"/>
      <c r="TT41" s="1372"/>
      <c r="TU41" s="1374"/>
      <c r="TV41" s="1374"/>
      <c r="TW41" s="1374"/>
      <c r="TX41" s="1372"/>
      <c r="TY41" s="1372"/>
      <c r="TZ41" s="1372"/>
      <c r="UA41" s="1372"/>
      <c r="UB41" s="1378"/>
      <c r="UC41" s="1372"/>
      <c r="UD41" s="1372"/>
      <c r="UE41" s="1372"/>
      <c r="UF41" s="1374"/>
      <c r="UG41" s="1374"/>
      <c r="UH41" s="1374"/>
      <c r="UI41" s="1372"/>
      <c r="UJ41" s="1372"/>
      <c r="UK41" s="1372"/>
      <c r="UL41" s="1372"/>
      <c r="UM41" s="1378"/>
      <c r="UN41" s="1372"/>
      <c r="UO41" s="1372"/>
      <c r="UP41" s="1372"/>
      <c r="UQ41" s="1374"/>
      <c r="UR41" s="1374"/>
      <c r="US41" s="1374"/>
    </row>
    <row r="42" spans="2:565" s="218" customFormat="1" ht="30" customHeight="1" x14ac:dyDescent="0.25">
      <c r="B42" s="1155">
        <v>33</v>
      </c>
      <c r="C42" s="811"/>
      <c r="D42" s="938" t="str">
        <f>IFERROR(VLOOKUP($C42,'Info Exam and Projection List'!$M$4:$P$34,2),"No entry")</f>
        <v>No entry</v>
      </c>
      <c r="E42" s="943"/>
      <c r="F42" s="937"/>
      <c r="G42" s="483"/>
      <c r="H42" s="1246"/>
      <c r="I42" s="949"/>
      <c r="J42" s="951"/>
      <c r="K42" s="952"/>
      <c r="L42" s="787"/>
      <c r="M42" s="787"/>
      <c r="N42" s="797"/>
      <c r="O42" s="787"/>
      <c r="P42" s="787"/>
      <c r="Q42" s="463"/>
      <c r="R42" s="463"/>
      <c r="S42" s="732"/>
      <c r="T42" s="949"/>
      <c r="U42" s="951"/>
      <c r="V42" s="952"/>
      <c r="W42" s="787"/>
      <c r="X42" s="787"/>
      <c r="Y42" s="968"/>
      <c r="Z42" s="787"/>
      <c r="AA42" s="787"/>
      <c r="AB42" s="970"/>
      <c r="AC42" s="970"/>
      <c r="AD42" s="971"/>
      <c r="AE42" s="948"/>
      <c r="AF42" s="951"/>
      <c r="AG42" s="952"/>
      <c r="AH42" s="787"/>
      <c r="AI42" s="787"/>
      <c r="AJ42" s="968"/>
      <c r="AK42" s="787"/>
      <c r="AL42" s="787"/>
      <c r="AM42" s="970"/>
      <c r="AN42" s="970"/>
      <c r="AO42" s="971"/>
      <c r="AP42" s="949"/>
      <c r="AQ42" s="951"/>
      <c r="AR42" s="952"/>
      <c r="AS42" s="787"/>
      <c r="AT42" s="787"/>
      <c r="AU42" s="968"/>
      <c r="AV42" s="787"/>
      <c r="AW42" s="787"/>
      <c r="AX42" s="970"/>
      <c r="AY42" s="970"/>
      <c r="AZ42" s="971"/>
      <c r="BA42" s="949"/>
      <c r="BB42" s="951"/>
      <c r="BC42" s="952"/>
      <c r="BD42" s="787"/>
      <c r="BE42" s="787"/>
      <c r="BF42" s="968"/>
      <c r="BG42" s="787"/>
      <c r="BH42" s="787"/>
      <c r="BI42" s="970"/>
      <c r="BJ42" s="970"/>
      <c r="BK42" s="971"/>
      <c r="BL42" s="948"/>
      <c r="BM42" s="951"/>
      <c r="BN42" s="952"/>
      <c r="BO42" s="787"/>
      <c r="BP42" s="787"/>
      <c r="BQ42" s="968"/>
      <c r="BR42" s="787"/>
      <c r="BS42" s="787"/>
      <c r="BT42" s="970"/>
      <c r="BU42" s="970"/>
      <c r="BV42" s="971"/>
      <c r="BW42" s="948"/>
      <c r="BX42" s="951"/>
      <c r="BY42" s="952"/>
      <c r="BZ42" s="787"/>
      <c r="CA42" s="787"/>
      <c r="CB42" s="968"/>
      <c r="CC42" s="787"/>
      <c r="CD42" s="787"/>
      <c r="CE42" s="970"/>
      <c r="CF42" s="970"/>
      <c r="CG42" s="971"/>
      <c r="CH42" s="948"/>
      <c r="CI42" s="951"/>
      <c r="CJ42" s="952"/>
      <c r="CK42" s="787"/>
      <c r="CL42" s="787"/>
      <c r="CM42" s="968"/>
      <c r="CN42" s="787"/>
      <c r="CO42" s="787"/>
      <c r="CP42" s="970"/>
      <c r="CQ42" s="970"/>
      <c r="CR42" s="971"/>
      <c r="CS42" s="948"/>
      <c r="CT42" s="951"/>
      <c r="CU42" s="952"/>
      <c r="CV42" s="787"/>
      <c r="CW42" s="787"/>
      <c r="CX42" s="968"/>
      <c r="CY42" s="787"/>
      <c r="CZ42" s="787"/>
      <c r="DA42" s="970"/>
      <c r="DB42" s="970"/>
      <c r="DC42" s="971"/>
      <c r="DD42" s="948"/>
      <c r="DE42" s="951"/>
      <c r="DF42" s="952"/>
      <c r="DG42" s="787"/>
      <c r="DH42" s="787"/>
      <c r="DI42" s="968"/>
      <c r="DJ42" s="787"/>
      <c r="DK42" s="787"/>
      <c r="DL42" s="970"/>
      <c r="DM42" s="970"/>
      <c r="DN42" s="971"/>
      <c r="DO42" s="948"/>
      <c r="DP42" s="951"/>
      <c r="DQ42" s="952"/>
      <c r="DR42" s="787"/>
      <c r="DS42" s="787"/>
      <c r="DT42" s="968"/>
      <c r="DU42" s="787"/>
      <c r="DV42" s="787"/>
      <c r="DW42" s="970"/>
      <c r="DX42" s="970"/>
      <c r="DY42" s="971"/>
      <c r="DZ42" s="948"/>
      <c r="EA42" s="951"/>
      <c r="EB42" s="952"/>
      <c r="EC42" s="787"/>
      <c r="ED42" s="787"/>
      <c r="EE42" s="968"/>
      <c r="EF42" s="787"/>
      <c r="EG42" s="787"/>
      <c r="EH42" s="970"/>
      <c r="EI42" s="970"/>
      <c r="EJ42" s="971"/>
      <c r="EK42" s="948"/>
      <c r="EL42" s="951"/>
      <c r="EM42" s="952"/>
      <c r="EN42" s="787"/>
      <c r="EO42" s="787"/>
      <c r="EP42" s="968"/>
      <c r="EQ42" s="787"/>
      <c r="ER42" s="787"/>
      <c r="ES42" s="970"/>
      <c r="ET42" s="970"/>
      <c r="EU42" s="971"/>
      <c r="EV42" s="948"/>
      <c r="EW42" s="951"/>
      <c r="EX42" s="952"/>
      <c r="EY42" s="787"/>
      <c r="EZ42" s="787"/>
      <c r="FA42" s="968"/>
      <c r="FB42" s="787"/>
      <c r="FC42" s="787"/>
      <c r="FD42" s="970"/>
      <c r="FE42" s="970"/>
      <c r="FF42" s="971"/>
      <c r="FG42" s="948"/>
      <c r="FH42" s="951"/>
      <c r="FI42" s="952"/>
      <c r="FJ42" s="787"/>
      <c r="FK42" s="787"/>
      <c r="FL42" s="968"/>
      <c r="FM42" s="787"/>
      <c r="FN42" s="787"/>
      <c r="FO42" s="970"/>
      <c r="FP42" s="970"/>
      <c r="FQ42" s="971"/>
      <c r="FR42" s="948"/>
      <c r="FS42" s="951"/>
      <c r="FT42" s="952"/>
      <c r="FU42" s="787"/>
      <c r="FV42" s="787"/>
      <c r="FW42" s="968"/>
      <c r="FX42" s="787"/>
      <c r="FY42" s="787"/>
      <c r="FZ42" s="970"/>
      <c r="GA42" s="970"/>
      <c r="GB42" s="971"/>
      <c r="GC42" s="948"/>
      <c r="GD42" s="951"/>
      <c r="GE42" s="952"/>
      <c r="GF42" s="787"/>
      <c r="GG42" s="787"/>
      <c r="GH42" s="968"/>
      <c r="GI42" s="787"/>
      <c r="GJ42" s="787"/>
      <c r="GK42" s="970"/>
      <c r="GL42" s="970"/>
      <c r="GM42" s="971"/>
      <c r="GN42" s="948"/>
      <c r="GO42" s="951"/>
      <c r="GP42" s="952"/>
      <c r="GQ42" s="787"/>
      <c r="GR42" s="787"/>
      <c r="GS42" s="968"/>
      <c r="GT42" s="787"/>
      <c r="GU42" s="787"/>
      <c r="GV42" s="970"/>
      <c r="GW42" s="970"/>
      <c r="GX42" s="971"/>
      <c r="GY42" s="948"/>
      <c r="GZ42" s="951"/>
      <c r="HA42" s="952"/>
      <c r="HB42" s="787"/>
      <c r="HC42" s="787"/>
      <c r="HD42" s="968"/>
      <c r="HE42" s="787"/>
      <c r="HF42" s="787"/>
      <c r="HG42" s="970"/>
      <c r="HH42" s="970"/>
      <c r="HI42" s="971"/>
      <c r="HJ42" s="948"/>
      <c r="HK42" s="951"/>
      <c r="HL42" s="952"/>
      <c r="HM42" s="787"/>
      <c r="HN42" s="787"/>
      <c r="HO42" s="968"/>
      <c r="HP42" s="787"/>
      <c r="HQ42" s="787"/>
      <c r="HR42" s="970"/>
      <c r="HS42" s="970"/>
      <c r="HT42" s="971"/>
      <c r="HU42" s="721"/>
      <c r="HV42" s="721"/>
      <c r="HW42" s="721"/>
      <c r="HX42" s="721"/>
      <c r="HY42" s="499" t="str">
        <f>IFERROR(VLOOKUP($C42,'Info Exam and Projection List'!$M$4:$R$34,5),"No entry")</f>
        <v>No entry</v>
      </c>
      <c r="HZ42" s="703"/>
      <c r="IA42" s="987"/>
      <c r="IB42" s="499" t="str">
        <f>IFERROR(VLOOKUP($C42,'Info Exam and Projection List'!$M$4:$R$34,6),"No entry")</f>
        <v>No entry</v>
      </c>
      <c r="IC42" s="1224"/>
      <c r="ID42" s="690"/>
      <c r="IE42" s="690"/>
      <c r="IF42" s="989"/>
      <c r="IG42" s="690"/>
      <c r="IO42" s="733"/>
      <c r="IP42" s="733"/>
      <c r="IQ42" s="739"/>
      <c r="IR42" s="333" t="s">
        <v>353</v>
      </c>
      <c r="IS42" s="68"/>
      <c r="IT42" s="333"/>
      <c r="IU42" s="333"/>
      <c r="IV42" s="333"/>
      <c r="IW42" s="736"/>
      <c r="IX42" s="733"/>
      <c r="JB42" s="347"/>
      <c r="JC42" s="88"/>
      <c r="JD42" s="88"/>
      <c r="JE42" s="88"/>
      <c r="JF42" s="283"/>
      <c r="JG42" s="156"/>
      <c r="JH42" s="255"/>
      <c r="JI42" s="737"/>
      <c r="JJ42" s="156"/>
      <c r="JK42" s="737"/>
      <c r="JL42" s="90"/>
      <c r="JM42" s="90"/>
      <c r="JN42" s="90"/>
      <c r="JO42" s="90"/>
      <c r="JP42" s="90"/>
      <c r="JQ42" s="90"/>
      <c r="JR42" s="738"/>
      <c r="JS42" s="90"/>
      <c r="JT42" s="90"/>
      <c r="JU42" s="90"/>
      <c r="JV42" s="88"/>
      <c r="JW42" s="88"/>
      <c r="JX42" s="88"/>
      <c r="JY42" s="90"/>
      <c r="JZ42" s="90"/>
      <c r="KA42" s="90"/>
      <c r="KB42" s="90"/>
      <c r="KC42" s="738"/>
      <c r="KD42" s="90"/>
      <c r="KE42" s="90"/>
      <c r="KF42" s="90"/>
      <c r="KG42" s="88"/>
      <c r="KH42" s="88"/>
      <c r="KI42" s="88"/>
      <c r="KJ42" s="90"/>
      <c r="KK42" s="90"/>
      <c r="KL42" s="90"/>
      <c r="KM42" s="90"/>
      <c r="KN42" s="738"/>
      <c r="KO42" s="90"/>
      <c r="KP42" s="90"/>
      <c r="KQ42" s="90"/>
      <c r="KR42" s="88"/>
      <c r="KS42" s="88"/>
      <c r="KT42" s="88"/>
      <c r="KU42" s="90"/>
      <c r="KV42" s="90"/>
      <c r="KW42" s="90"/>
      <c r="KX42" s="90"/>
      <c r="KY42" s="738"/>
      <c r="KZ42" s="90"/>
      <c r="LA42" s="90"/>
      <c r="LB42" s="90"/>
      <c r="LC42" s="88"/>
      <c r="LD42" s="88"/>
      <c r="LE42" s="88"/>
      <c r="LF42" s="90"/>
      <c r="LG42" s="90"/>
      <c r="LH42" s="90"/>
      <c r="LI42" s="90"/>
      <c r="LJ42" s="738"/>
      <c r="LK42" s="90"/>
      <c r="LL42" s="90"/>
      <c r="LM42" s="90"/>
      <c r="LN42" s="88"/>
      <c r="LO42" s="88"/>
      <c r="LP42" s="88"/>
      <c r="LQ42" s="90"/>
      <c r="LR42" s="90"/>
      <c r="LS42" s="90"/>
      <c r="LT42" s="90"/>
      <c r="LU42" s="738"/>
      <c r="LV42" s="90"/>
      <c r="LW42" s="90"/>
      <c r="LX42" s="90"/>
      <c r="LY42" s="88"/>
      <c r="LZ42" s="88"/>
      <c r="MA42" s="88"/>
      <c r="MB42" s="88"/>
      <c r="MC42" s="88"/>
      <c r="MD42" s="88"/>
      <c r="ME42" s="88"/>
      <c r="MF42" s="88"/>
      <c r="MG42" s="88"/>
      <c r="MH42" s="90"/>
      <c r="MI42" s="90"/>
      <c r="MJ42" s="90"/>
      <c r="MK42" s="90"/>
      <c r="ML42" s="738"/>
      <c r="MM42" s="90"/>
      <c r="MN42" s="90"/>
      <c r="MO42" s="90"/>
      <c r="MP42" s="88"/>
      <c r="MQ42" s="88"/>
      <c r="MR42" s="88"/>
      <c r="MS42" s="90"/>
      <c r="MT42" s="90"/>
      <c r="MU42" s="90"/>
      <c r="MV42" s="90"/>
      <c r="MW42" s="738"/>
      <c r="MX42" s="90"/>
      <c r="MY42" s="90"/>
      <c r="MZ42" s="90"/>
      <c r="NA42" s="88"/>
      <c r="NB42" s="88"/>
      <c r="NC42" s="88"/>
      <c r="ND42" s="90"/>
      <c r="NE42" s="90"/>
      <c r="NF42" s="90"/>
      <c r="NG42" s="90"/>
      <c r="NH42" s="738"/>
      <c r="NI42" s="90"/>
      <c r="NJ42" s="90"/>
      <c r="NK42" s="90"/>
      <c r="NL42" s="88"/>
      <c r="NM42" s="88"/>
      <c r="NN42" s="88"/>
      <c r="NO42" s="90"/>
      <c r="NP42" s="90"/>
      <c r="NQ42" s="90"/>
      <c r="NR42" s="90"/>
      <c r="NS42" s="738"/>
      <c r="NT42" s="90"/>
      <c r="NU42" s="90"/>
      <c r="NV42" s="90"/>
      <c r="NW42" s="88"/>
      <c r="NX42" s="88"/>
      <c r="NY42" s="88"/>
      <c r="NZ42" s="90"/>
      <c r="OA42" s="90"/>
      <c r="OB42" s="90"/>
      <c r="OC42" s="90"/>
      <c r="OD42" s="738"/>
      <c r="OE42" s="90"/>
      <c r="OF42" s="90"/>
      <c r="OG42" s="90"/>
      <c r="OH42" s="88"/>
      <c r="OI42" s="88"/>
      <c r="OJ42" s="88"/>
      <c r="OK42" s="90"/>
      <c r="OL42" s="90"/>
      <c r="OM42" s="90"/>
      <c r="ON42" s="90"/>
      <c r="OO42" s="738"/>
      <c r="OP42" s="90"/>
      <c r="OQ42" s="90"/>
      <c r="OR42" s="90"/>
      <c r="OS42" s="88"/>
      <c r="OT42" s="88"/>
      <c r="OU42" s="88"/>
      <c r="OV42" s="90"/>
      <c r="OW42" s="90"/>
      <c r="OX42" s="90"/>
      <c r="OY42" s="90"/>
      <c r="OZ42" s="738"/>
      <c r="PA42" s="90"/>
      <c r="PB42" s="90"/>
      <c r="PC42" s="90"/>
      <c r="PD42" s="88"/>
      <c r="PE42" s="88"/>
      <c r="PF42" s="88"/>
      <c r="PG42" s="90"/>
      <c r="PH42" s="90"/>
      <c r="PI42" s="90"/>
      <c r="PJ42" s="90"/>
      <c r="PK42" s="738"/>
      <c r="PL42" s="90"/>
      <c r="PM42" s="90"/>
      <c r="PN42" s="90"/>
      <c r="PO42" s="88"/>
      <c r="PP42" s="88"/>
      <c r="PQ42" s="88"/>
      <c r="PR42" s="90"/>
      <c r="PS42" s="90"/>
      <c r="PT42" s="90"/>
      <c r="PU42" s="90"/>
      <c r="PV42" s="738"/>
      <c r="PW42" s="90"/>
      <c r="PX42" s="90"/>
      <c r="PY42" s="90"/>
      <c r="PZ42" s="88"/>
      <c r="QA42" s="88"/>
      <c r="QB42" s="88"/>
      <c r="QC42" s="90"/>
      <c r="QD42" s="90"/>
      <c r="QE42" s="90"/>
      <c r="QF42" s="90"/>
      <c r="QG42" s="738"/>
      <c r="QH42" s="90"/>
      <c r="QI42" s="90"/>
      <c r="QJ42" s="90"/>
      <c r="QK42" s="88"/>
      <c r="QL42" s="88"/>
      <c r="QM42" s="88"/>
      <c r="QN42" s="90"/>
      <c r="QO42" s="90"/>
      <c r="QP42" s="90"/>
      <c r="QQ42" s="90"/>
      <c r="QR42" s="738"/>
      <c r="QS42" s="90"/>
      <c r="QT42" s="90"/>
      <c r="QU42" s="90"/>
      <c r="QV42" s="88"/>
      <c r="QW42" s="88"/>
      <c r="QX42" s="88"/>
      <c r="QY42" s="90"/>
      <c r="QZ42" s="90"/>
      <c r="RA42" s="90"/>
      <c r="RB42" s="90"/>
      <c r="RC42" s="738"/>
      <c r="RD42" s="90"/>
      <c r="RE42" s="90"/>
      <c r="RF42" s="90"/>
      <c r="RG42" s="88"/>
      <c r="RH42" s="88"/>
      <c r="RI42" s="88"/>
      <c r="RJ42" s="90"/>
      <c r="RK42" s="90"/>
      <c r="RL42" s="90"/>
      <c r="RM42" s="90"/>
      <c r="RN42" s="738"/>
      <c r="RO42" s="90"/>
      <c r="RP42" s="90"/>
      <c r="RQ42" s="90"/>
      <c r="RR42" s="88"/>
      <c r="RS42" s="88"/>
      <c r="RT42" s="88"/>
      <c r="RU42" s="90"/>
      <c r="RV42" s="90"/>
      <c r="RW42" s="90"/>
      <c r="RX42" s="90"/>
      <c r="RY42" s="738"/>
      <c r="RZ42" s="90"/>
      <c r="SA42" s="90"/>
      <c r="SB42" s="90"/>
      <c r="SC42" s="88"/>
      <c r="SD42" s="88"/>
      <c r="SE42" s="88"/>
      <c r="SF42" s="1372"/>
      <c r="SG42" s="1372"/>
      <c r="SH42" s="1372"/>
      <c r="SI42" s="1372"/>
      <c r="SJ42" s="1378"/>
      <c r="SK42" s="1372"/>
      <c r="SL42" s="1372"/>
      <c r="SM42" s="1372"/>
      <c r="SN42" s="1374"/>
      <c r="SO42" s="1374"/>
      <c r="SP42" s="1374"/>
      <c r="SQ42" s="1372"/>
      <c r="SR42" s="1372"/>
      <c r="SS42" s="1372"/>
      <c r="ST42" s="1372"/>
      <c r="SU42" s="1378"/>
      <c r="SV42" s="1372"/>
      <c r="SW42" s="1372"/>
      <c r="SX42" s="1372"/>
      <c r="SY42" s="1374"/>
      <c r="SZ42" s="1374"/>
      <c r="TA42" s="1374"/>
      <c r="TB42" s="1372"/>
      <c r="TC42" s="1372"/>
      <c r="TD42" s="1372"/>
      <c r="TE42" s="1372"/>
      <c r="TF42" s="1378"/>
      <c r="TG42" s="1372"/>
      <c r="TH42" s="1372"/>
      <c r="TI42" s="1372"/>
      <c r="TJ42" s="1374"/>
      <c r="TK42" s="1374"/>
      <c r="TL42" s="1374"/>
      <c r="TM42" s="1372"/>
      <c r="TN42" s="1372"/>
      <c r="TO42" s="1372"/>
      <c r="TP42" s="1372"/>
      <c r="TQ42" s="1378"/>
      <c r="TR42" s="1372"/>
      <c r="TS42" s="1372"/>
      <c r="TT42" s="1372"/>
      <c r="TU42" s="1374"/>
      <c r="TV42" s="1374"/>
      <c r="TW42" s="1374"/>
      <c r="TX42" s="1372"/>
      <c r="TY42" s="1372"/>
      <c r="TZ42" s="1372"/>
      <c r="UA42" s="1372"/>
      <c r="UB42" s="1378"/>
      <c r="UC42" s="1372"/>
      <c r="UD42" s="1372"/>
      <c r="UE42" s="1372"/>
      <c r="UF42" s="1374"/>
      <c r="UG42" s="1374"/>
      <c r="UH42" s="1374"/>
      <c r="UI42" s="1372"/>
      <c r="UJ42" s="1372"/>
      <c r="UK42" s="1372"/>
      <c r="UL42" s="1372"/>
      <c r="UM42" s="1378"/>
      <c r="UN42" s="1372"/>
      <c r="UO42" s="1372"/>
      <c r="UP42" s="1372"/>
      <c r="UQ42" s="1374"/>
      <c r="UR42" s="1374"/>
      <c r="US42" s="1374"/>
    </row>
    <row r="43" spans="2:565" s="218" customFormat="1" ht="30" customHeight="1" x14ac:dyDescent="0.25">
      <c r="B43" s="1155">
        <v>34</v>
      </c>
      <c r="C43" s="811"/>
      <c r="D43" s="938" t="str">
        <f>IFERROR(VLOOKUP($C43,'Info Exam and Projection List'!$M$4:$P$34,2),"No entry")</f>
        <v>No entry</v>
      </c>
      <c r="E43" s="943"/>
      <c r="F43" s="937"/>
      <c r="G43" s="483"/>
      <c r="H43" s="1246"/>
      <c r="I43" s="949"/>
      <c r="J43" s="951"/>
      <c r="K43" s="952"/>
      <c r="L43" s="787"/>
      <c r="M43" s="787"/>
      <c r="N43" s="797"/>
      <c r="O43" s="787"/>
      <c r="P43" s="787"/>
      <c r="Q43" s="463"/>
      <c r="R43" s="463"/>
      <c r="S43" s="732"/>
      <c r="T43" s="949"/>
      <c r="U43" s="951"/>
      <c r="V43" s="952"/>
      <c r="W43" s="787"/>
      <c r="X43" s="787"/>
      <c r="Y43" s="968"/>
      <c r="Z43" s="787"/>
      <c r="AA43" s="787"/>
      <c r="AB43" s="970"/>
      <c r="AC43" s="970"/>
      <c r="AD43" s="971"/>
      <c r="AE43" s="948"/>
      <c r="AF43" s="951"/>
      <c r="AG43" s="952"/>
      <c r="AH43" s="787"/>
      <c r="AI43" s="787"/>
      <c r="AJ43" s="968"/>
      <c r="AK43" s="787"/>
      <c r="AL43" s="787"/>
      <c r="AM43" s="970"/>
      <c r="AN43" s="970"/>
      <c r="AO43" s="971"/>
      <c r="AP43" s="949"/>
      <c r="AQ43" s="951"/>
      <c r="AR43" s="952"/>
      <c r="AS43" s="787"/>
      <c r="AT43" s="787"/>
      <c r="AU43" s="968"/>
      <c r="AV43" s="787"/>
      <c r="AW43" s="787"/>
      <c r="AX43" s="970"/>
      <c r="AY43" s="970"/>
      <c r="AZ43" s="971"/>
      <c r="BA43" s="949"/>
      <c r="BB43" s="951"/>
      <c r="BC43" s="952"/>
      <c r="BD43" s="787"/>
      <c r="BE43" s="787"/>
      <c r="BF43" s="968"/>
      <c r="BG43" s="787"/>
      <c r="BH43" s="787"/>
      <c r="BI43" s="970"/>
      <c r="BJ43" s="970"/>
      <c r="BK43" s="971"/>
      <c r="BL43" s="948"/>
      <c r="BM43" s="951"/>
      <c r="BN43" s="952"/>
      <c r="BO43" s="787"/>
      <c r="BP43" s="787"/>
      <c r="BQ43" s="968"/>
      <c r="BR43" s="787"/>
      <c r="BS43" s="787"/>
      <c r="BT43" s="970"/>
      <c r="BU43" s="970"/>
      <c r="BV43" s="971"/>
      <c r="BW43" s="948"/>
      <c r="BX43" s="951"/>
      <c r="BY43" s="952"/>
      <c r="BZ43" s="787"/>
      <c r="CA43" s="787"/>
      <c r="CB43" s="968"/>
      <c r="CC43" s="787"/>
      <c r="CD43" s="787"/>
      <c r="CE43" s="970"/>
      <c r="CF43" s="970"/>
      <c r="CG43" s="971"/>
      <c r="CH43" s="948"/>
      <c r="CI43" s="951"/>
      <c r="CJ43" s="952"/>
      <c r="CK43" s="787"/>
      <c r="CL43" s="787"/>
      <c r="CM43" s="968"/>
      <c r="CN43" s="787"/>
      <c r="CO43" s="787"/>
      <c r="CP43" s="970"/>
      <c r="CQ43" s="970"/>
      <c r="CR43" s="971"/>
      <c r="CS43" s="948"/>
      <c r="CT43" s="951"/>
      <c r="CU43" s="952"/>
      <c r="CV43" s="787"/>
      <c r="CW43" s="787"/>
      <c r="CX43" s="968"/>
      <c r="CY43" s="787"/>
      <c r="CZ43" s="787"/>
      <c r="DA43" s="970"/>
      <c r="DB43" s="970"/>
      <c r="DC43" s="971"/>
      <c r="DD43" s="948"/>
      <c r="DE43" s="951"/>
      <c r="DF43" s="952"/>
      <c r="DG43" s="787"/>
      <c r="DH43" s="787"/>
      <c r="DI43" s="968"/>
      <c r="DJ43" s="787"/>
      <c r="DK43" s="787"/>
      <c r="DL43" s="970"/>
      <c r="DM43" s="970"/>
      <c r="DN43" s="971"/>
      <c r="DO43" s="948"/>
      <c r="DP43" s="951"/>
      <c r="DQ43" s="952"/>
      <c r="DR43" s="787"/>
      <c r="DS43" s="787"/>
      <c r="DT43" s="968"/>
      <c r="DU43" s="787"/>
      <c r="DV43" s="787"/>
      <c r="DW43" s="970"/>
      <c r="DX43" s="970"/>
      <c r="DY43" s="971"/>
      <c r="DZ43" s="948"/>
      <c r="EA43" s="951"/>
      <c r="EB43" s="952"/>
      <c r="EC43" s="787"/>
      <c r="ED43" s="787"/>
      <c r="EE43" s="968"/>
      <c r="EF43" s="787"/>
      <c r="EG43" s="787"/>
      <c r="EH43" s="970"/>
      <c r="EI43" s="970"/>
      <c r="EJ43" s="971"/>
      <c r="EK43" s="948"/>
      <c r="EL43" s="951"/>
      <c r="EM43" s="952"/>
      <c r="EN43" s="787"/>
      <c r="EO43" s="787"/>
      <c r="EP43" s="968"/>
      <c r="EQ43" s="787"/>
      <c r="ER43" s="787"/>
      <c r="ES43" s="970"/>
      <c r="ET43" s="970"/>
      <c r="EU43" s="971"/>
      <c r="EV43" s="948"/>
      <c r="EW43" s="951"/>
      <c r="EX43" s="952"/>
      <c r="EY43" s="787"/>
      <c r="EZ43" s="787"/>
      <c r="FA43" s="968"/>
      <c r="FB43" s="787"/>
      <c r="FC43" s="787"/>
      <c r="FD43" s="970"/>
      <c r="FE43" s="970"/>
      <c r="FF43" s="971"/>
      <c r="FG43" s="948"/>
      <c r="FH43" s="951"/>
      <c r="FI43" s="952"/>
      <c r="FJ43" s="787"/>
      <c r="FK43" s="787"/>
      <c r="FL43" s="968"/>
      <c r="FM43" s="787"/>
      <c r="FN43" s="787"/>
      <c r="FO43" s="970"/>
      <c r="FP43" s="970"/>
      <c r="FQ43" s="971"/>
      <c r="FR43" s="948"/>
      <c r="FS43" s="951"/>
      <c r="FT43" s="952"/>
      <c r="FU43" s="787"/>
      <c r="FV43" s="787"/>
      <c r="FW43" s="968"/>
      <c r="FX43" s="787"/>
      <c r="FY43" s="787"/>
      <c r="FZ43" s="970"/>
      <c r="GA43" s="970"/>
      <c r="GB43" s="971"/>
      <c r="GC43" s="948"/>
      <c r="GD43" s="951"/>
      <c r="GE43" s="952"/>
      <c r="GF43" s="787"/>
      <c r="GG43" s="787"/>
      <c r="GH43" s="968"/>
      <c r="GI43" s="787"/>
      <c r="GJ43" s="787"/>
      <c r="GK43" s="970"/>
      <c r="GL43" s="970"/>
      <c r="GM43" s="971"/>
      <c r="GN43" s="948"/>
      <c r="GO43" s="951"/>
      <c r="GP43" s="952"/>
      <c r="GQ43" s="787"/>
      <c r="GR43" s="787"/>
      <c r="GS43" s="968"/>
      <c r="GT43" s="787"/>
      <c r="GU43" s="787"/>
      <c r="GV43" s="970"/>
      <c r="GW43" s="970"/>
      <c r="GX43" s="971"/>
      <c r="GY43" s="948"/>
      <c r="GZ43" s="951"/>
      <c r="HA43" s="952"/>
      <c r="HB43" s="787"/>
      <c r="HC43" s="787"/>
      <c r="HD43" s="968"/>
      <c r="HE43" s="787"/>
      <c r="HF43" s="787"/>
      <c r="HG43" s="970"/>
      <c r="HH43" s="970"/>
      <c r="HI43" s="971"/>
      <c r="HJ43" s="948"/>
      <c r="HK43" s="951"/>
      <c r="HL43" s="952"/>
      <c r="HM43" s="787"/>
      <c r="HN43" s="787"/>
      <c r="HO43" s="968"/>
      <c r="HP43" s="787"/>
      <c r="HQ43" s="787"/>
      <c r="HR43" s="970"/>
      <c r="HS43" s="970"/>
      <c r="HT43" s="971"/>
      <c r="HU43" s="721"/>
      <c r="HV43" s="721"/>
      <c r="HW43" s="721"/>
      <c r="HX43" s="721"/>
      <c r="HY43" s="499" t="str">
        <f>IFERROR(VLOOKUP($C43,'Info Exam and Projection List'!$M$4:$R$34,5),"No entry")</f>
        <v>No entry</v>
      </c>
      <c r="HZ43" s="703"/>
      <c r="IA43" s="987"/>
      <c r="IB43" s="499" t="str">
        <f>IFERROR(VLOOKUP($C43,'Info Exam and Projection List'!$M$4:$R$34,6),"No entry")</f>
        <v>No entry</v>
      </c>
      <c r="IC43" s="1224"/>
      <c r="ID43" s="690"/>
      <c r="IE43" s="690"/>
      <c r="IF43" s="989"/>
      <c r="IG43" s="690"/>
      <c r="IO43" s="733"/>
      <c r="IP43" s="733"/>
      <c r="IQ43" s="739"/>
      <c r="IR43" s="333" t="s">
        <v>1961</v>
      </c>
      <c r="IS43" s="333"/>
      <c r="IT43" s="333"/>
      <c r="IU43" s="333"/>
      <c r="IV43" s="333"/>
      <c r="IW43" s="736"/>
      <c r="IX43" s="733"/>
      <c r="JB43" s="347"/>
      <c r="JC43" s="88"/>
      <c r="JD43" s="88"/>
      <c r="JE43" s="88"/>
      <c r="JF43" s="283"/>
      <c r="JG43" s="156"/>
      <c r="JH43" s="255"/>
      <c r="JI43" s="737"/>
      <c r="JJ43" s="156"/>
      <c r="JK43" s="737"/>
      <c r="JL43" s="90"/>
      <c r="JM43" s="90"/>
      <c r="JN43" s="90"/>
      <c r="JO43" s="90"/>
      <c r="JP43" s="90"/>
      <c r="JQ43" s="90"/>
      <c r="JR43" s="738"/>
      <c r="JS43" s="90"/>
      <c r="JT43" s="90"/>
      <c r="JU43" s="90"/>
      <c r="JV43" s="88"/>
      <c r="JW43" s="88"/>
      <c r="JX43" s="88"/>
      <c r="JY43" s="90"/>
      <c r="JZ43" s="90"/>
      <c r="KA43" s="90"/>
      <c r="KB43" s="90"/>
      <c r="KC43" s="738"/>
      <c r="KD43" s="90"/>
      <c r="KE43" s="90"/>
      <c r="KF43" s="90"/>
      <c r="KG43" s="88"/>
      <c r="KH43" s="88"/>
      <c r="KI43" s="88"/>
      <c r="KJ43" s="90"/>
      <c r="KK43" s="90"/>
      <c r="KL43" s="90"/>
      <c r="KM43" s="90"/>
      <c r="KN43" s="738"/>
      <c r="KO43" s="90"/>
      <c r="KP43" s="90"/>
      <c r="KQ43" s="90"/>
      <c r="KR43" s="88"/>
      <c r="KS43" s="88"/>
      <c r="KT43" s="88"/>
      <c r="KU43" s="90"/>
      <c r="KV43" s="90"/>
      <c r="KW43" s="90"/>
      <c r="KX43" s="90"/>
      <c r="KY43" s="738"/>
      <c r="KZ43" s="90"/>
      <c r="LA43" s="90"/>
      <c r="LB43" s="90"/>
      <c r="LC43" s="88"/>
      <c r="LD43" s="88"/>
      <c r="LE43" s="88"/>
      <c r="LF43" s="90"/>
      <c r="LG43" s="90"/>
      <c r="LH43" s="90"/>
      <c r="LI43" s="90"/>
      <c r="LJ43" s="738"/>
      <c r="LK43" s="90"/>
      <c r="LL43" s="90"/>
      <c r="LM43" s="90"/>
      <c r="LN43" s="88"/>
      <c r="LO43" s="88"/>
      <c r="LP43" s="88"/>
      <c r="LQ43" s="90"/>
      <c r="LR43" s="90"/>
      <c r="LS43" s="90"/>
      <c r="LT43" s="90"/>
      <c r="LU43" s="738"/>
      <c r="LV43" s="90"/>
      <c r="LW43" s="90"/>
      <c r="LX43" s="90"/>
      <c r="LY43" s="88"/>
      <c r="LZ43" s="88"/>
      <c r="MA43" s="88"/>
      <c r="MB43" s="88"/>
      <c r="MC43" s="88"/>
      <c r="MD43" s="88"/>
      <c r="ME43" s="88"/>
      <c r="MF43" s="88"/>
      <c r="MG43" s="88"/>
      <c r="MH43" s="90"/>
      <c r="MI43" s="90"/>
      <c r="MJ43" s="90"/>
      <c r="MK43" s="90"/>
      <c r="ML43" s="738"/>
      <c r="MM43" s="90"/>
      <c r="MN43" s="90"/>
      <c r="MO43" s="90"/>
      <c r="MP43" s="88"/>
      <c r="MQ43" s="88"/>
      <c r="MR43" s="88"/>
      <c r="MS43" s="90"/>
      <c r="MT43" s="90"/>
      <c r="MU43" s="90"/>
      <c r="MV43" s="90"/>
      <c r="MW43" s="738"/>
      <c r="MX43" s="90"/>
      <c r="MY43" s="90"/>
      <c r="MZ43" s="90"/>
      <c r="NA43" s="88"/>
      <c r="NB43" s="88"/>
      <c r="NC43" s="88"/>
      <c r="ND43" s="90"/>
      <c r="NE43" s="90"/>
      <c r="NF43" s="90"/>
      <c r="NG43" s="90"/>
      <c r="NH43" s="738"/>
      <c r="NI43" s="90"/>
      <c r="NJ43" s="90"/>
      <c r="NK43" s="90"/>
      <c r="NL43" s="88"/>
      <c r="NM43" s="88"/>
      <c r="NN43" s="88"/>
      <c r="NO43" s="90"/>
      <c r="NP43" s="90"/>
      <c r="NQ43" s="90"/>
      <c r="NR43" s="90"/>
      <c r="NS43" s="738"/>
      <c r="NT43" s="90"/>
      <c r="NU43" s="90"/>
      <c r="NV43" s="90"/>
      <c r="NW43" s="88"/>
      <c r="NX43" s="88"/>
      <c r="NY43" s="88"/>
      <c r="NZ43" s="90"/>
      <c r="OA43" s="90"/>
      <c r="OB43" s="90"/>
      <c r="OC43" s="90"/>
      <c r="OD43" s="738"/>
      <c r="OE43" s="90"/>
      <c r="OF43" s="90"/>
      <c r="OG43" s="90"/>
      <c r="OH43" s="88"/>
      <c r="OI43" s="88"/>
      <c r="OJ43" s="88"/>
      <c r="OK43" s="90"/>
      <c r="OL43" s="90"/>
      <c r="OM43" s="90"/>
      <c r="ON43" s="90"/>
      <c r="OO43" s="738"/>
      <c r="OP43" s="90"/>
      <c r="OQ43" s="90"/>
      <c r="OR43" s="90"/>
      <c r="OS43" s="88"/>
      <c r="OT43" s="88"/>
      <c r="OU43" s="88"/>
      <c r="OV43" s="90"/>
      <c r="OW43" s="90"/>
      <c r="OX43" s="90"/>
      <c r="OY43" s="90"/>
      <c r="OZ43" s="738"/>
      <c r="PA43" s="90"/>
      <c r="PB43" s="90"/>
      <c r="PC43" s="90"/>
      <c r="PD43" s="88"/>
      <c r="PE43" s="88"/>
      <c r="PF43" s="88"/>
      <c r="PG43" s="90"/>
      <c r="PH43" s="90"/>
      <c r="PI43" s="90"/>
      <c r="PJ43" s="90"/>
      <c r="PK43" s="738"/>
      <c r="PL43" s="90"/>
      <c r="PM43" s="90"/>
      <c r="PN43" s="90"/>
      <c r="PO43" s="88"/>
      <c r="PP43" s="88"/>
      <c r="PQ43" s="88"/>
      <c r="PR43" s="90"/>
      <c r="PS43" s="90"/>
      <c r="PT43" s="90"/>
      <c r="PU43" s="90"/>
      <c r="PV43" s="738"/>
      <c r="PW43" s="90"/>
      <c r="PX43" s="90"/>
      <c r="PY43" s="90"/>
      <c r="PZ43" s="88"/>
      <c r="QA43" s="88"/>
      <c r="QB43" s="88"/>
      <c r="QC43" s="90"/>
      <c r="QD43" s="90"/>
      <c r="QE43" s="90"/>
      <c r="QF43" s="90"/>
      <c r="QG43" s="738"/>
      <c r="QH43" s="90"/>
      <c r="QI43" s="90"/>
      <c r="QJ43" s="90"/>
      <c r="QK43" s="88"/>
      <c r="QL43" s="88"/>
      <c r="QM43" s="88"/>
      <c r="QN43" s="90"/>
      <c r="QO43" s="90"/>
      <c r="QP43" s="90"/>
      <c r="QQ43" s="90"/>
      <c r="QR43" s="738"/>
      <c r="QS43" s="90"/>
      <c r="QT43" s="90"/>
      <c r="QU43" s="90"/>
      <c r="QV43" s="88"/>
      <c r="QW43" s="88"/>
      <c r="QX43" s="88"/>
      <c r="QY43" s="90"/>
      <c r="QZ43" s="90"/>
      <c r="RA43" s="90"/>
      <c r="RB43" s="90"/>
      <c r="RC43" s="738"/>
      <c r="RD43" s="90"/>
      <c r="RE43" s="90"/>
      <c r="RF43" s="90"/>
      <c r="RG43" s="88"/>
      <c r="RH43" s="88"/>
      <c r="RI43" s="88"/>
      <c r="RJ43" s="90"/>
      <c r="RK43" s="90"/>
      <c r="RL43" s="90"/>
      <c r="RM43" s="90"/>
      <c r="RN43" s="738"/>
      <c r="RO43" s="90"/>
      <c r="RP43" s="90"/>
      <c r="RQ43" s="90"/>
      <c r="RR43" s="88"/>
      <c r="RS43" s="88"/>
      <c r="RT43" s="88"/>
      <c r="RU43" s="90"/>
      <c r="RV43" s="90"/>
      <c r="RW43" s="90"/>
      <c r="RX43" s="90"/>
      <c r="RY43" s="738"/>
      <c r="RZ43" s="90"/>
      <c r="SA43" s="90"/>
      <c r="SB43" s="90"/>
      <c r="SC43" s="88"/>
      <c r="SD43" s="88"/>
      <c r="SE43" s="88"/>
      <c r="SF43" s="1372"/>
      <c r="SG43" s="1372"/>
      <c r="SH43" s="1372"/>
      <c r="SI43" s="1372"/>
      <c r="SJ43" s="1378"/>
      <c r="SK43" s="1372"/>
      <c r="SL43" s="1372"/>
      <c r="SM43" s="1372"/>
      <c r="SN43" s="1374"/>
      <c r="SO43" s="1374"/>
      <c r="SP43" s="1374"/>
      <c r="SQ43" s="1372"/>
      <c r="SR43" s="1372"/>
      <c r="SS43" s="1372"/>
      <c r="ST43" s="1372"/>
      <c r="SU43" s="1378"/>
      <c r="SV43" s="1372"/>
      <c r="SW43" s="1372"/>
      <c r="SX43" s="1372"/>
      <c r="SY43" s="1374"/>
      <c r="SZ43" s="1374"/>
      <c r="TA43" s="1374"/>
      <c r="TB43" s="1372"/>
      <c r="TC43" s="1372"/>
      <c r="TD43" s="1372"/>
      <c r="TE43" s="1372"/>
      <c r="TF43" s="1378"/>
      <c r="TG43" s="1372"/>
      <c r="TH43" s="1372"/>
      <c r="TI43" s="1372"/>
      <c r="TJ43" s="1374"/>
      <c r="TK43" s="1374"/>
      <c r="TL43" s="1374"/>
      <c r="TM43" s="1372"/>
      <c r="TN43" s="1372"/>
      <c r="TO43" s="1372"/>
      <c r="TP43" s="1372"/>
      <c r="TQ43" s="1378"/>
      <c r="TR43" s="1372"/>
      <c r="TS43" s="1372"/>
      <c r="TT43" s="1372"/>
      <c r="TU43" s="1374"/>
      <c r="TV43" s="1374"/>
      <c r="TW43" s="1374"/>
      <c r="TX43" s="1372"/>
      <c r="TY43" s="1372"/>
      <c r="TZ43" s="1372"/>
      <c r="UA43" s="1372"/>
      <c r="UB43" s="1378"/>
      <c r="UC43" s="1372"/>
      <c r="UD43" s="1372"/>
      <c r="UE43" s="1372"/>
      <c r="UF43" s="1374"/>
      <c r="UG43" s="1374"/>
      <c r="UH43" s="1374"/>
      <c r="UI43" s="1372"/>
      <c r="UJ43" s="1372"/>
      <c r="UK43" s="1372"/>
      <c r="UL43" s="1372"/>
      <c r="UM43" s="1378"/>
      <c r="UN43" s="1372"/>
      <c r="UO43" s="1372"/>
      <c r="UP43" s="1372"/>
      <c r="UQ43" s="1374"/>
      <c r="UR43" s="1374"/>
      <c r="US43" s="1374"/>
    </row>
    <row r="44" spans="2:565" s="218" customFormat="1" ht="30" customHeight="1" x14ac:dyDescent="0.25">
      <c r="B44" s="1155">
        <v>35</v>
      </c>
      <c r="C44" s="811"/>
      <c r="D44" s="938" t="str">
        <f>IFERROR(VLOOKUP($C44,'Info Exam and Projection List'!$M$4:$P$34,2),"No entry")</f>
        <v>No entry</v>
      </c>
      <c r="E44" s="943"/>
      <c r="F44" s="937"/>
      <c r="G44" s="483"/>
      <c r="H44" s="1246"/>
      <c r="I44" s="949"/>
      <c r="J44" s="951"/>
      <c r="K44" s="952"/>
      <c r="L44" s="787"/>
      <c r="M44" s="787"/>
      <c r="N44" s="797"/>
      <c r="O44" s="787"/>
      <c r="P44" s="787"/>
      <c r="Q44" s="463"/>
      <c r="R44" s="463"/>
      <c r="S44" s="732"/>
      <c r="T44" s="949"/>
      <c r="U44" s="951"/>
      <c r="V44" s="952"/>
      <c r="W44" s="787"/>
      <c r="X44" s="787"/>
      <c r="Y44" s="968"/>
      <c r="Z44" s="787"/>
      <c r="AA44" s="787"/>
      <c r="AB44" s="970"/>
      <c r="AC44" s="970"/>
      <c r="AD44" s="971"/>
      <c r="AE44" s="948"/>
      <c r="AF44" s="951"/>
      <c r="AG44" s="952"/>
      <c r="AH44" s="787"/>
      <c r="AI44" s="787"/>
      <c r="AJ44" s="968"/>
      <c r="AK44" s="787"/>
      <c r="AL44" s="787"/>
      <c r="AM44" s="970"/>
      <c r="AN44" s="970"/>
      <c r="AO44" s="971"/>
      <c r="AP44" s="949"/>
      <c r="AQ44" s="951"/>
      <c r="AR44" s="952"/>
      <c r="AS44" s="787"/>
      <c r="AT44" s="787"/>
      <c r="AU44" s="968"/>
      <c r="AV44" s="787"/>
      <c r="AW44" s="787"/>
      <c r="AX44" s="970"/>
      <c r="AY44" s="970"/>
      <c r="AZ44" s="971"/>
      <c r="BA44" s="949"/>
      <c r="BB44" s="951"/>
      <c r="BC44" s="952"/>
      <c r="BD44" s="787"/>
      <c r="BE44" s="787"/>
      <c r="BF44" s="968"/>
      <c r="BG44" s="787"/>
      <c r="BH44" s="787"/>
      <c r="BI44" s="970"/>
      <c r="BJ44" s="970"/>
      <c r="BK44" s="971"/>
      <c r="BL44" s="948"/>
      <c r="BM44" s="951"/>
      <c r="BN44" s="952"/>
      <c r="BO44" s="787"/>
      <c r="BP44" s="787"/>
      <c r="BQ44" s="968"/>
      <c r="BR44" s="787"/>
      <c r="BS44" s="787"/>
      <c r="BT44" s="970"/>
      <c r="BU44" s="970"/>
      <c r="BV44" s="971"/>
      <c r="BW44" s="948"/>
      <c r="BX44" s="951"/>
      <c r="BY44" s="952"/>
      <c r="BZ44" s="787"/>
      <c r="CA44" s="787"/>
      <c r="CB44" s="968"/>
      <c r="CC44" s="787"/>
      <c r="CD44" s="787"/>
      <c r="CE44" s="970"/>
      <c r="CF44" s="970"/>
      <c r="CG44" s="971"/>
      <c r="CH44" s="948"/>
      <c r="CI44" s="951"/>
      <c r="CJ44" s="952"/>
      <c r="CK44" s="787"/>
      <c r="CL44" s="787"/>
      <c r="CM44" s="968"/>
      <c r="CN44" s="787"/>
      <c r="CO44" s="787"/>
      <c r="CP44" s="970"/>
      <c r="CQ44" s="970"/>
      <c r="CR44" s="971"/>
      <c r="CS44" s="948"/>
      <c r="CT44" s="951"/>
      <c r="CU44" s="952"/>
      <c r="CV44" s="787"/>
      <c r="CW44" s="787"/>
      <c r="CX44" s="968"/>
      <c r="CY44" s="787"/>
      <c r="CZ44" s="787"/>
      <c r="DA44" s="970"/>
      <c r="DB44" s="970"/>
      <c r="DC44" s="971"/>
      <c r="DD44" s="948"/>
      <c r="DE44" s="951"/>
      <c r="DF44" s="952"/>
      <c r="DG44" s="787"/>
      <c r="DH44" s="787"/>
      <c r="DI44" s="968"/>
      <c r="DJ44" s="787"/>
      <c r="DK44" s="787"/>
      <c r="DL44" s="970"/>
      <c r="DM44" s="970"/>
      <c r="DN44" s="971"/>
      <c r="DO44" s="948"/>
      <c r="DP44" s="951"/>
      <c r="DQ44" s="952"/>
      <c r="DR44" s="787"/>
      <c r="DS44" s="787"/>
      <c r="DT44" s="968"/>
      <c r="DU44" s="787"/>
      <c r="DV44" s="787"/>
      <c r="DW44" s="970"/>
      <c r="DX44" s="970"/>
      <c r="DY44" s="971"/>
      <c r="DZ44" s="948"/>
      <c r="EA44" s="951"/>
      <c r="EB44" s="952"/>
      <c r="EC44" s="787"/>
      <c r="ED44" s="787"/>
      <c r="EE44" s="968"/>
      <c r="EF44" s="787"/>
      <c r="EG44" s="787"/>
      <c r="EH44" s="970"/>
      <c r="EI44" s="970"/>
      <c r="EJ44" s="971"/>
      <c r="EK44" s="948"/>
      <c r="EL44" s="951"/>
      <c r="EM44" s="952"/>
      <c r="EN44" s="787"/>
      <c r="EO44" s="787"/>
      <c r="EP44" s="968"/>
      <c r="EQ44" s="787"/>
      <c r="ER44" s="787"/>
      <c r="ES44" s="970"/>
      <c r="ET44" s="970"/>
      <c r="EU44" s="971"/>
      <c r="EV44" s="948"/>
      <c r="EW44" s="951"/>
      <c r="EX44" s="952"/>
      <c r="EY44" s="787"/>
      <c r="EZ44" s="787"/>
      <c r="FA44" s="968"/>
      <c r="FB44" s="787"/>
      <c r="FC44" s="787"/>
      <c r="FD44" s="970"/>
      <c r="FE44" s="970"/>
      <c r="FF44" s="971"/>
      <c r="FG44" s="948"/>
      <c r="FH44" s="951"/>
      <c r="FI44" s="952"/>
      <c r="FJ44" s="787"/>
      <c r="FK44" s="787"/>
      <c r="FL44" s="968"/>
      <c r="FM44" s="787"/>
      <c r="FN44" s="787"/>
      <c r="FO44" s="970"/>
      <c r="FP44" s="970"/>
      <c r="FQ44" s="971"/>
      <c r="FR44" s="948"/>
      <c r="FS44" s="951"/>
      <c r="FT44" s="952"/>
      <c r="FU44" s="787"/>
      <c r="FV44" s="787"/>
      <c r="FW44" s="968"/>
      <c r="FX44" s="787"/>
      <c r="FY44" s="787"/>
      <c r="FZ44" s="970"/>
      <c r="GA44" s="970"/>
      <c r="GB44" s="971"/>
      <c r="GC44" s="948"/>
      <c r="GD44" s="951"/>
      <c r="GE44" s="952"/>
      <c r="GF44" s="787"/>
      <c r="GG44" s="787"/>
      <c r="GH44" s="968"/>
      <c r="GI44" s="787"/>
      <c r="GJ44" s="787"/>
      <c r="GK44" s="970"/>
      <c r="GL44" s="970"/>
      <c r="GM44" s="971"/>
      <c r="GN44" s="948"/>
      <c r="GO44" s="951"/>
      <c r="GP44" s="952"/>
      <c r="GQ44" s="787"/>
      <c r="GR44" s="787"/>
      <c r="GS44" s="968"/>
      <c r="GT44" s="787"/>
      <c r="GU44" s="787"/>
      <c r="GV44" s="970"/>
      <c r="GW44" s="970"/>
      <c r="GX44" s="971"/>
      <c r="GY44" s="948"/>
      <c r="GZ44" s="951"/>
      <c r="HA44" s="952"/>
      <c r="HB44" s="787"/>
      <c r="HC44" s="787"/>
      <c r="HD44" s="968"/>
      <c r="HE44" s="787"/>
      <c r="HF44" s="787"/>
      <c r="HG44" s="970"/>
      <c r="HH44" s="970"/>
      <c r="HI44" s="971"/>
      <c r="HJ44" s="948"/>
      <c r="HK44" s="951"/>
      <c r="HL44" s="952"/>
      <c r="HM44" s="787"/>
      <c r="HN44" s="787"/>
      <c r="HO44" s="968"/>
      <c r="HP44" s="787"/>
      <c r="HQ44" s="787"/>
      <c r="HR44" s="970"/>
      <c r="HS44" s="970"/>
      <c r="HT44" s="971"/>
      <c r="HU44" s="721"/>
      <c r="HV44" s="721"/>
      <c r="HW44" s="721"/>
      <c r="HX44" s="721"/>
      <c r="HY44" s="499" t="str">
        <f>IFERROR(VLOOKUP($C44,'Info Exam and Projection List'!$M$4:$R$34,5),"No entry")</f>
        <v>No entry</v>
      </c>
      <c r="HZ44" s="703"/>
      <c r="IA44" s="987"/>
      <c r="IB44" s="499" t="str">
        <f>IFERROR(VLOOKUP($C44,'Info Exam and Projection List'!$M$4:$R$34,6),"No entry")</f>
        <v>No entry</v>
      </c>
      <c r="IC44" s="1224"/>
      <c r="ID44" s="690"/>
      <c r="IE44" s="690"/>
      <c r="IF44" s="989"/>
      <c r="IG44" s="690"/>
      <c r="IO44" s="733"/>
      <c r="IP44" s="733"/>
      <c r="IQ44" s="739"/>
      <c r="IR44" s="333" t="s">
        <v>398</v>
      </c>
      <c r="IS44" s="333"/>
      <c r="IT44" s="333"/>
      <c r="IU44" s="333"/>
      <c r="IV44" s="333"/>
      <c r="IW44" s="736"/>
      <c r="IX44" s="733"/>
      <c r="JB44" s="347"/>
      <c r="JC44" s="88"/>
      <c r="JD44" s="88"/>
      <c r="JE44" s="88"/>
      <c r="JF44" s="283"/>
      <c r="JG44" s="156"/>
      <c r="JH44" s="255"/>
      <c r="JI44" s="737"/>
      <c r="JJ44" s="156"/>
      <c r="JK44" s="737"/>
      <c r="JL44" s="90"/>
      <c r="JM44" s="90"/>
      <c r="JN44" s="90"/>
      <c r="JO44" s="90"/>
      <c r="JP44" s="90"/>
      <c r="JQ44" s="90"/>
      <c r="JR44" s="738"/>
      <c r="JS44" s="90"/>
      <c r="JT44" s="90"/>
      <c r="JU44" s="90"/>
      <c r="JV44" s="88"/>
      <c r="JW44" s="88"/>
      <c r="JX44" s="88"/>
      <c r="JY44" s="90"/>
      <c r="JZ44" s="90"/>
      <c r="KA44" s="90"/>
      <c r="KB44" s="90"/>
      <c r="KC44" s="738"/>
      <c r="KD44" s="90"/>
      <c r="KE44" s="90"/>
      <c r="KF44" s="90"/>
      <c r="KG44" s="88"/>
      <c r="KH44" s="88"/>
      <c r="KI44" s="88"/>
      <c r="KJ44" s="90"/>
      <c r="KK44" s="90"/>
      <c r="KL44" s="90"/>
      <c r="KM44" s="90"/>
      <c r="KN44" s="738"/>
      <c r="KO44" s="90"/>
      <c r="KP44" s="90"/>
      <c r="KQ44" s="90"/>
      <c r="KR44" s="88"/>
      <c r="KS44" s="88"/>
      <c r="KT44" s="88"/>
      <c r="KU44" s="90"/>
      <c r="KV44" s="90"/>
      <c r="KW44" s="90"/>
      <c r="KX44" s="90"/>
      <c r="KY44" s="738"/>
      <c r="KZ44" s="90"/>
      <c r="LA44" s="90"/>
      <c r="LB44" s="90"/>
      <c r="LC44" s="88"/>
      <c r="LD44" s="88"/>
      <c r="LE44" s="88"/>
      <c r="LF44" s="90"/>
      <c r="LG44" s="90"/>
      <c r="LH44" s="90"/>
      <c r="LI44" s="90"/>
      <c r="LJ44" s="738"/>
      <c r="LK44" s="90"/>
      <c r="LL44" s="90"/>
      <c r="LM44" s="90"/>
      <c r="LN44" s="88"/>
      <c r="LO44" s="88"/>
      <c r="LP44" s="88"/>
      <c r="LQ44" s="90"/>
      <c r="LR44" s="90"/>
      <c r="LS44" s="90"/>
      <c r="LT44" s="90"/>
      <c r="LU44" s="738"/>
      <c r="LV44" s="90"/>
      <c r="LW44" s="90"/>
      <c r="LX44" s="90"/>
      <c r="LY44" s="88"/>
      <c r="LZ44" s="88"/>
      <c r="MA44" s="88"/>
      <c r="MB44" s="88"/>
      <c r="MC44" s="88"/>
      <c r="MD44" s="88"/>
      <c r="ME44" s="88"/>
      <c r="MF44" s="88"/>
      <c r="MG44" s="88"/>
      <c r="MH44" s="90"/>
      <c r="MI44" s="90"/>
      <c r="MJ44" s="90"/>
      <c r="MK44" s="90"/>
      <c r="ML44" s="738"/>
      <c r="MM44" s="90"/>
      <c r="MN44" s="90"/>
      <c r="MO44" s="90"/>
      <c r="MP44" s="88"/>
      <c r="MQ44" s="88"/>
      <c r="MR44" s="88"/>
      <c r="MS44" s="90"/>
      <c r="MT44" s="90"/>
      <c r="MU44" s="90"/>
      <c r="MV44" s="90"/>
      <c r="MW44" s="738"/>
      <c r="MX44" s="90"/>
      <c r="MY44" s="90"/>
      <c r="MZ44" s="90"/>
      <c r="NA44" s="88"/>
      <c r="NB44" s="88"/>
      <c r="NC44" s="88"/>
      <c r="ND44" s="90"/>
      <c r="NE44" s="90"/>
      <c r="NF44" s="90"/>
      <c r="NG44" s="90"/>
      <c r="NH44" s="738"/>
      <c r="NI44" s="90"/>
      <c r="NJ44" s="90"/>
      <c r="NK44" s="90"/>
      <c r="NL44" s="88"/>
      <c r="NM44" s="88"/>
      <c r="NN44" s="88"/>
      <c r="NO44" s="90"/>
      <c r="NP44" s="90"/>
      <c r="NQ44" s="90"/>
      <c r="NR44" s="90"/>
      <c r="NS44" s="738"/>
      <c r="NT44" s="90"/>
      <c r="NU44" s="90"/>
      <c r="NV44" s="90"/>
      <c r="NW44" s="88"/>
      <c r="NX44" s="88"/>
      <c r="NY44" s="88"/>
      <c r="NZ44" s="90"/>
      <c r="OA44" s="90"/>
      <c r="OB44" s="90"/>
      <c r="OC44" s="90"/>
      <c r="OD44" s="738"/>
      <c r="OE44" s="90"/>
      <c r="OF44" s="90"/>
      <c r="OG44" s="90"/>
      <c r="OH44" s="88"/>
      <c r="OI44" s="88"/>
      <c r="OJ44" s="88"/>
      <c r="OK44" s="90"/>
      <c r="OL44" s="90"/>
      <c r="OM44" s="90"/>
      <c r="ON44" s="90"/>
      <c r="OO44" s="738"/>
      <c r="OP44" s="90"/>
      <c r="OQ44" s="90"/>
      <c r="OR44" s="90"/>
      <c r="OS44" s="88"/>
      <c r="OT44" s="88"/>
      <c r="OU44" s="88"/>
      <c r="OV44" s="90"/>
      <c r="OW44" s="90"/>
      <c r="OX44" s="90"/>
      <c r="OY44" s="90"/>
      <c r="OZ44" s="738"/>
      <c r="PA44" s="90"/>
      <c r="PB44" s="90"/>
      <c r="PC44" s="90"/>
      <c r="PD44" s="88"/>
      <c r="PE44" s="88"/>
      <c r="PF44" s="88"/>
      <c r="PG44" s="90"/>
      <c r="PH44" s="90"/>
      <c r="PI44" s="90"/>
      <c r="PJ44" s="90"/>
      <c r="PK44" s="738"/>
      <c r="PL44" s="90"/>
      <c r="PM44" s="90"/>
      <c r="PN44" s="90"/>
      <c r="PO44" s="88"/>
      <c r="PP44" s="88"/>
      <c r="PQ44" s="88"/>
      <c r="PR44" s="90"/>
      <c r="PS44" s="90"/>
      <c r="PT44" s="90"/>
      <c r="PU44" s="90"/>
      <c r="PV44" s="738"/>
      <c r="PW44" s="90"/>
      <c r="PX44" s="90"/>
      <c r="PY44" s="90"/>
      <c r="PZ44" s="88"/>
      <c r="QA44" s="88"/>
      <c r="QB44" s="88"/>
      <c r="QC44" s="90"/>
      <c r="QD44" s="90"/>
      <c r="QE44" s="90"/>
      <c r="QF44" s="90"/>
      <c r="QG44" s="738"/>
      <c r="QH44" s="90"/>
      <c r="QI44" s="90"/>
      <c r="QJ44" s="90"/>
      <c r="QK44" s="88"/>
      <c r="QL44" s="88"/>
      <c r="QM44" s="88"/>
      <c r="QN44" s="90"/>
      <c r="QO44" s="90"/>
      <c r="QP44" s="90"/>
      <c r="QQ44" s="90"/>
      <c r="QR44" s="738"/>
      <c r="QS44" s="90"/>
      <c r="QT44" s="90"/>
      <c r="QU44" s="90"/>
      <c r="QV44" s="88"/>
      <c r="QW44" s="88"/>
      <c r="QX44" s="88"/>
      <c r="QY44" s="90"/>
      <c r="QZ44" s="90"/>
      <c r="RA44" s="90"/>
      <c r="RB44" s="90"/>
      <c r="RC44" s="738"/>
      <c r="RD44" s="90"/>
      <c r="RE44" s="90"/>
      <c r="RF44" s="90"/>
      <c r="RG44" s="88"/>
      <c r="RH44" s="88"/>
      <c r="RI44" s="88"/>
      <c r="RJ44" s="90"/>
      <c r="RK44" s="90"/>
      <c r="RL44" s="90"/>
      <c r="RM44" s="90"/>
      <c r="RN44" s="738"/>
      <c r="RO44" s="90"/>
      <c r="RP44" s="90"/>
      <c r="RQ44" s="90"/>
      <c r="RR44" s="88"/>
      <c r="RS44" s="88"/>
      <c r="RT44" s="88"/>
      <c r="RU44" s="90"/>
      <c r="RV44" s="90"/>
      <c r="RW44" s="90"/>
      <c r="RX44" s="90"/>
      <c r="RY44" s="738"/>
      <c r="RZ44" s="90"/>
      <c r="SA44" s="90"/>
      <c r="SB44" s="90"/>
      <c r="SC44" s="88"/>
      <c r="SD44" s="88"/>
      <c r="SE44" s="88"/>
      <c r="SF44" s="1372"/>
      <c r="SG44" s="1372"/>
      <c r="SH44" s="1372"/>
      <c r="SI44" s="1372"/>
      <c r="SJ44" s="1378"/>
      <c r="SK44" s="1372"/>
      <c r="SL44" s="1372"/>
      <c r="SM44" s="1372"/>
      <c r="SN44" s="1374"/>
      <c r="SO44" s="1374"/>
      <c r="SP44" s="1374"/>
      <c r="SQ44" s="1372"/>
      <c r="SR44" s="1372"/>
      <c r="SS44" s="1372"/>
      <c r="ST44" s="1372"/>
      <c r="SU44" s="1378"/>
      <c r="SV44" s="1372"/>
      <c r="SW44" s="1372"/>
      <c r="SX44" s="1372"/>
      <c r="SY44" s="1374"/>
      <c r="SZ44" s="1374"/>
      <c r="TA44" s="1374"/>
      <c r="TB44" s="1372"/>
      <c r="TC44" s="1372"/>
      <c r="TD44" s="1372"/>
      <c r="TE44" s="1372"/>
      <c r="TF44" s="1378"/>
      <c r="TG44" s="1372"/>
      <c r="TH44" s="1372"/>
      <c r="TI44" s="1372"/>
      <c r="TJ44" s="1374"/>
      <c r="TK44" s="1374"/>
      <c r="TL44" s="1374"/>
      <c r="TM44" s="1372"/>
      <c r="TN44" s="1372"/>
      <c r="TO44" s="1372"/>
      <c r="TP44" s="1372"/>
      <c r="TQ44" s="1378"/>
      <c r="TR44" s="1372"/>
      <c r="TS44" s="1372"/>
      <c r="TT44" s="1372"/>
      <c r="TU44" s="1374"/>
      <c r="TV44" s="1374"/>
      <c r="TW44" s="1374"/>
      <c r="TX44" s="1372"/>
      <c r="TY44" s="1372"/>
      <c r="TZ44" s="1372"/>
      <c r="UA44" s="1372"/>
      <c r="UB44" s="1378"/>
      <c r="UC44" s="1372"/>
      <c r="UD44" s="1372"/>
      <c r="UE44" s="1372"/>
      <c r="UF44" s="1374"/>
      <c r="UG44" s="1374"/>
      <c r="UH44" s="1374"/>
      <c r="UI44" s="1372"/>
      <c r="UJ44" s="1372"/>
      <c r="UK44" s="1372"/>
      <c r="UL44" s="1372"/>
      <c r="UM44" s="1378"/>
      <c r="UN44" s="1372"/>
      <c r="UO44" s="1372"/>
      <c r="UP44" s="1372"/>
      <c r="UQ44" s="1374"/>
      <c r="UR44" s="1374"/>
      <c r="US44" s="1374"/>
    </row>
    <row r="45" spans="2:565" s="218" customFormat="1" ht="30" customHeight="1" x14ac:dyDescent="0.25">
      <c r="B45" s="1155">
        <v>36</v>
      </c>
      <c r="C45" s="811"/>
      <c r="D45" s="938" t="str">
        <f>IFERROR(VLOOKUP($C45,'Info Exam and Projection List'!$M$4:$P$34,2),"No entry")</f>
        <v>No entry</v>
      </c>
      <c r="E45" s="943"/>
      <c r="F45" s="937"/>
      <c r="G45" s="483"/>
      <c r="H45" s="1246"/>
      <c r="I45" s="949"/>
      <c r="J45" s="951"/>
      <c r="K45" s="952"/>
      <c r="L45" s="787"/>
      <c r="M45" s="787"/>
      <c r="N45" s="797"/>
      <c r="O45" s="787"/>
      <c r="P45" s="787"/>
      <c r="Q45" s="463"/>
      <c r="R45" s="463"/>
      <c r="S45" s="732"/>
      <c r="T45" s="949"/>
      <c r="U45" s="951"/>
      <c r="V45" s="952"/>
      <c r="W45" s="787"/>
      <c r="X45" s="787"/>
      <c r="Y45" s="968"/>
      <c r="Z45" s="787"/>
      <c r="AA45" s="787"/>
      <c r="AB45" s="970"/>
      <c r="AC45" s="970"/>
      <c r="AD45" s="971"/>
      <c r="AE45" s="948"/>
      <c r="AF45" s="951"/>
      <c r="AG45" s="952"/>
      <c r="AH45" s="787"/>
      <c r="AI45" s="787"/>
      <c r="AJ45" s="968"/>
      <c r="AK45" s="787"/>
      <c r="AL45" s="787"/>
      <c r="AM45" s="970"/>
      <c r="AN45" s="970"/>
      <c r="AO45" s="971"/>
      <c r="AP45" s="949"/>
      <c r="AQ45" s="951"/>
      <c r="AR45" s="952"/>
      <c r="AS45" s="787"/>
      <c r="AT45" s="787"/>
      <c r="AU45" s="968"/>
      <c r="AV45" s="787"/>
      <c r="AW45" s="787"/>
      <c r="AX45" s="970"/>
      <c r="AY45" s="970"/>
      <c r="AZ45" s="971"/>
      <c r="BA45" s="949"/>
      <c r="BB45" s="951"/>
      <c r="BC45" s="952"/>
      <c r="BD45" s="787"/>
      <c r="BE45" s="787"/>
      <c r="BF45" s="968"/>
      <c r="BG45" s="787"/>
      <c r="BH45" s="787"/>
      <c r="BI45" s="970"/>
      <c r="BJ45" s="970"/>
      <c r="BK45" s="971"/>
      <c r="BL45" s="948"/>
      <c r="BM45" s="951"/>
      <c r="BN45" s="952"/>
      <c r="BO45" s="787"/>
      <c r="BP45" s="787"/>
      <c r="BQ45" s="968"/>
      <c r="BR45" s="787"/>
      <c r="BS45" s="787"/>
      <c r="BT45" s="970"/>
      <c r="BU45" s="970"/>
      <c r="BV45" s="971"/>
      <c r="BW45" s="948"/>
      <c r="BX45" s="951"/>
      <c r="BY45" s="952"/>
      <c r="BZ45" s="787"/>
      <c r="CA45" s="787"/>
      <c r="CB45" s="968"/>
      <c r="CC45" s="787"/>
      <c r="CD45" s="787"/>
      <c r="CE45" s="970"/>
      <c r="CF45" s="970"/>
      <c r="CG45" s="971"/>
      <c r="CH45" s="948"/>
      <c r="CI45" s="951"/>
      <c r="CJ45" s="952"/>
      <c r="CK45" s="787"/>
      <c r="CL45" s="787"/>
      <c r="CM45" s="968"/>
      <c r="CN45" s="787"/>
      <c r="CO45" s="787"/>
      <c r="CP45" s="970"/>
      <c r="CQ45" s="970"/>
      <c r="CR45" s="971"/>
      <c r="CS45" s="948"/>
      <c r="CT45" s="951"/>
      <c r="CU45" s="952"/>
      <c r="CV45" s="787"/>
      <c r="CW45" s="787"/>
      <c r="CX45" s="968"/>
      <c r="CY45" s="787"/>
      <c r="CZ45" s="787"/>
      <c r="DA45" s="970"/>
      <c r="DB45" s="970"/>
      <c r="DC45" s="971"/>
      <c r="DD45" s="948"/>
      <c r="DE45" s="951"/>
      <c r="DF45" s="952"/>
      <c r="DG45" s="787"/>
      <c r="DH45" s="787"/>
      <c r="DI45" s="968"/>
      <c r="DJ45" s="787"/>
      <c r="DK45" s="787"/>
      <c r="DL45" s="970"/>
      <c r="DM45" s="970"/>
      <c r="DN45" s="971"/>
      <c r="DO45" s="948"/>
      <c r="DP45" s="951"/>
      <c r="DQ45" s="952"/>
      <c r="DR45" s="787"/>
      <c r="DS45" s="787"/>
      <c r="DT45" s="968"/>
      <c r="DU45" s="787"/>
      <c r="DV45" s="787"/>
      <c r="DW45" s="970"/>
      <c r="DX45" s="970"/>
      <c r="DY45" s="971"/>
      <c r="DZ45" s="948"/>
      <c r="EA45" s="951"/>
      <c r="EB45" s="952"/>
      <c r="EC45" s="787"/>
      <c r="ED45" s="787"/>
      <c r="EE45" s="968"/>
      <c r="EF45" s="787"/>
      <c r="EG45" s="787"/>
      <c r="EH45" s="970"/>
      <c r="EI45" s="970"/>
      <c r="EJ45" s="971"/>
      <c r="EK45" s="948"/>
      <c r="EL45" s="951"/>
      <c r="EM45" s="952"/>
      <c r="EN45" s="787"/>
      <c r="EO45" s="787"/>
      <c r="EP45" s="968"/>
      <c r="EQ45" s="787"/>
      <c r="ER45" s="787"/>
      <c r="ES45" s="970"/>
      <c r="ET45" s="970"/>
      <c r="EU45" s="971"/>
      <c r="EV45" s="948"/>
      <c r="EW45" s="951"/>
      <c r="EX45" s="952"/>
      <c r="EY45" s="787"/>
      <c r="EZ45" s="787"/>
      <c r="FA45" s="968"/>
      <c r="FB45" s="787"/>
      <c r="FC45" s="787"/>
      <c r="FD45" s="970"/>
      <c r="FE45" s="970"/>
      <c r="FF45" s="971"/>
      <c r="FG45" s="948"/>
      <c r="FH45" s="951"/>
      <c r="FI45" s="952"/>
      <c r="FJ45" s="787"/>
      <c r="FK45" s="787"/>
      <c r="FL45" s="968"/>
      <c r="FM45" s="787"/>
      <c r="FN45" s="787"/>
      <c r="FO45" s="970"/>
      <c r="FP45" s="970"/>
      <c r="FQ45" s="971"/>
      <c r="FR45" s="948"/>
      <c r="FS45" s="951"/>
      <c r="FT45" s="952"/>
      <c r="FU45" s="787"/>
      <c r="FV45" s="787"/>
      <c r="FW45" s="968"/>
      <c r="FX45" s="787"/>
      <c r="FY45" s="787"/>
      <c r="FZ45" s="970"/>
      <c r="GA45" s="970"/>
      <c r="GB45" s="971"/>
      <c r="GC45" s="948"/>
      <c r="GD45" s="951"/>
      <c r="GE45" s="952"/>
      <c r="GF45" s="787"/>
      <c r="GG45" s="787"/>
      <c r="GH45" s="968"/>
      <c r="GI45" s="787"/>
      <c r="GJ45" s="787"/>
      <c r="GK45" s="970"/>
      <c r="GL45" s="970"/>
      <c r="GM45" s="971"/>
      <c r="GN45" s="948"/>
      <c r="GO45" s="951"/>
      <c r="GP45" s="952"/>
      <c r="GQ45" s="787"/>
      <c r="GR45" s="787"/>
      <c r="GS45" s="968"/>
      <c r="GT45" s="787"/>
      <c r="GU45" s="787"/>
      <c r="GV45" s="970"/>
      <c r="GW45" s="970"/>
      <c r="GX45" s="971"/>
      <c r="GY45" s="948"/>
      <c r="GZ45" s="951"/>
      <c r="HA45" s="952"/>
      <c r="HB45" s="787"/>
      <c r="HC45" s="787"/>
      <c r="HD45" s="968"/>
      <c r="HE45" s="787"/>
      <c r="HF45" s="787"/>
      <c r="HG45" s="970"/>
      <c r="HH45" s="970"/>
      <c r="HI45" s="971"/>
      <c r="HJ45" s="948"/>
      <c r="HK45" s="951"/>
      <c r="HL45" s="952"/>
      <c r="HM45" s="787"/>
      <c r="HN45" s="787"/>
      <c r="HO45" s="968"/>
      <c r="HP45" s="787"/>
      <c r="HQ45" s="787"/>
      <c r="HR45" s="970"/>
      <c r="HS45" s="970"/>
      <c r="HT45" s="971"/>
      <c r="HU45" s="721"/>
      <c r="HV45" s="721"/>
      <c r="HW45" s="721"/>
      <c r="HX45" s="721"/>
      <c r="HY45" s="499" t="str">
        <f>IFERROR(VLOOKUP($C45,'Info Exam and Projection List'!$M$4:$R$34,5),"No entry")</f>
        <v>No entry</v>
      </c>
      <c r="HZ45" s="703"/>
      <c r="IA45" s="987"/>
      <c r="IB45" s="499" t="str">
        <f>IFERROR(VLOOKUP($C45,'Info Exam and Projection List'!$M$4:$R$34,6),"No entry")</f>
        <v>No entry</v>
      </c>
      <c r="IC45" s="1224"/>
      <c r="ID45" s="690"/>
      <c r="IE45" s="690"/>
      <c r="IF45" s="989"/>
      <c r="IG45" s="690"/>
      <c r="IO45" s="733"/>
      <c r="IP45" s="733"/>
      <c r="IQ45" s="739"/>
      <c r="IR45" s="333" t="s">
        <v>1960</v>
      </c>
      <c r="IS45" s="333"/>
      <c r="IT45" s="333"/>
      <c r="IU45" s="333"/>
      <c r="IV45" s="333"/>
      <c r="IW45" s="736"/>
      <c r="IX45" s="733"/>
      <c r="JB45" s="347"/>
      <c r="JC45" s="88"/>
      <c r="JD45" s="88"/>
      <c r="JE45" s="88"/>
      <c r="JF45" s="283"/>
      <c r="JG45" s="156"/>
      <c r="JH45" s="255"/>
      <c r="JI45" s="737"/>
      <c r="JJ45" s="156"/>
      <c r="JK45" s="737"/>
      <c r="JL45" s="90"/>
      <c r="JM45" s="90"/>
      <c r="JN45" s="90"/>
      <c r="JO45" s="90"/>
      <c r="JP45" s="90"/>
      <c r="JQ45" s="90"/>
      <c r="JR45" s="738"/>
      <c r="JS45" s="90"/>
      <c r="JT45" s="90"/>
      <c r="JU45" s="90"/>
      <c r="JV45" s="88"/>
      <c r="JW45" s="88"/>
      <c r="JX45" s="88"/>
      <c r="JY45" s="90"/>
      <c r="JZ45" s="90"/>
      <c r="KA45" s="90"/>
      <c r="KB45" s="90"/>
      <c r="KC45" s="738"/>
      <c r="KD45" s="90"/>
      <c r="KE45" s="90"/>
      <c r="KF45" s="90"/>
      <c r="KG45" s="88"/>
      <c r="KH45" s="88"/>
      <c r="KI45" s="88"/>
      <c r="KJ45" s="90"/>
      <c r="KK45" s="90"/>
      <c r="KL45" s="90"/>
      <c r="KM45" s="90"/>
      <c r="KN45" s="738"/>
      <c r="KO45" s="90"/>
      <c r="KP45" s="90"/>
      <c r="KQ45" s="90"/>
      <c r="KR45" s="88"/>
      <c r="KS45" s="88"/>
      <c r="KT45" s="88"/>
      <c r="KU45" s="90"/>
      <c r="KV45" s="90"/>
      <c r="KW45" s="90"/>
      <c r="KX45" s="90"/>
      <c r="KY45" s="738"/>
      <c r="KZ45" s="90"/>
      <c r="LA45" s="90"/>
      <c r="LB45" s="90"/>
      <c r="LC45" s="88"/>
      <c r="LD45" s="88"/>
      <c r="LE45" s="88"/>
      <c r="LF45" s="90"/>
      <c r="LG45" s="90"/>
      <c r="LH45" s="90"/>
      <c r="LI45" s="90"/>
      <c r="LJ45" s="738"/>
      <c r="LK45" s="90"/>
      <c r="LL45" s="90"/>
      <c r="LM45" s="90"/>
      <c r="LN45" s="88"/>
      <c r="LO45" s="88"/>
      <c r="LP45" s="88"/>
      <c r="LQ45" s="90"/>
      <c r="LR45" s="90"/>
      <c r="LS45" s="90"/>
      <c r="LT45" s="90"/>
      <c r="LU45" s="738"/>
      <c r="LV45" s="90"/>
      <c r="LW45" s="90"/>
      <c r="LX45" s="90"/>
      <c r="LY45" s="88"/>
      <c r="LZ45" s="88"/>
      <c r="MA45" s="88"/>
      <c r="MB45" s="88"/>
      <c r="MC45" s="88"/>
      <c r="MD45" s="88"/>
      <c r="ME45" s="88"/>
      <c r="MF45" s="88"/>
      <c r="MG45" s="88"/>
      <c r="MH45" s="90"/>
      <c r="MI45" s="90"/>
      <c r="MJ45" s="90"/>
      <c r="MK45" s="90"/>
      <c r="ML45" s="738"/>
      <c r="MM45" s="90"/>
      <c r="MN45" s="90"/>
      <c r="MO45" s="90"/>
      <c r="MP45" s="88"/>
      <c r="MQ45" s="88"/>
      <c r="MR45" s="88"/>
      <c r="MS45" s="90"/>
      <c r="MT45" s="90"/>
      <c r="MU45" s="90"/>
      <c r="MV45" s="90"/>
      <c r="MW45" s="738"/>
      <c r="MX45" s="90"/>
      <c r="MY45" s="90"/>
      <c r="MZ45" s="90"/>
      <c r="NA45" s="88"/>
      <c r="NB45" s="88"/>
      <c r="NC45" s="88"/>
      <c r="ND45" s="90"/>
      <c r="NE45" s="90"/>
      <c r="NF45" s="90"/>
      <c r="NG45" s="90"/>
      <c r="NH45" s="738"/>
      <c r="NI45" s="90"/>
      <c r="NJ45" s="90"/>
      <c r="NK45" s="90"/>
      <c r="NL45" s="88"/>
      <c r="NM45" s="88"/>
      <c r="NN45" s="88"/>
      <c r="NO45" s="90"/>
      <c r="NP45" s="90"/>
      <c r="NQ45" s="90"/>
      <c r="NR45" s="90"/>
      <c r="NS45" s="738"/>
      <c r="NT45" s="90"/>
      <c r="NU45" s="90"/>
      <c r="NV45" s="90"/>
      <c r="NW45" s="88"/>
      <c r="NX45" s="88"/>
      <c r="NY45" s="88"/>
      <c r="NZ45" s="90"/>
      <c r="OA45" s="90"/>
      <c r="OB45" s="90"/>
      <c r="OC45" s="90"/>
      <c r="OD45" s="738"/>
      <c r="OE45" s="90"/>
      <c r="OF45" s="90"/>
      <c r="OG45" s="90"/>
      <c r="OH45" s="88"/>
      <c r="OI45" s="88"/>
      <c r="OJ45" s="88"/>
      <c r="OK45" s="90"/>
      <c r="OL45" s="90"/>
      <c r="OM45" s="90"/>
      <c r="ON45" s="90"/>
      <c r="OO45" s="738"/>
      <c r="OP45" s="90"/>
      <c r="OQ45" s="90"/>
      <c r="OR45" s="90"/>
      <c r="OS45" s="88"/>
      <c r="OT45" s="88"/>
      <c r="OU45" s="88"/>
      <c r="OV45" s="90"/>
      <c r="OW45" s="90"/>
      <c r="OX45" s="90"/>
      <c r="OY45" s="90"/>
      <c r="OZ45" s="738"/>
      <c r="PA45" s="90"/>
      <c r="PB45" s="90"/>
      <c r="PC45" s="90"/>
      <c r="PD45" s="88"/>
      <c r="PE45" s="88"/>
      <c r="PF45" s="88"/>
      <c r="PG45" s="90"/>
      <c r="PH45" s="90"/>
      <c r="PI45" s="90"/>
      <c r="PJ45" s="90"/>
      <c r="PK45" s="738"/>
      <c r="PL45" s="90"/>
      <c r="PM45" s="90"/>
      <c r="PN45" s="90"/>
      <c r="PO45" s="88"/>
      <c r="PP45" s="88"/>
      <c r="PQ45" s="88"/>
      <c r="PR45" s="90"/>
      <c r="PS45" s="90"/>
      <c r="PT45" s="90"/>
      <c r="PU45" s="90"/>
      <c r="PV45" s="738"/>
      <c r="PW45" s="90"/>
      <c r="PX45" s="90"/>
      <c r="PY45" s="90"/>
      <c r="PZ45" s="88"/>
      <c r="QA45" s="88"/>
      <c r="QB45" s="88"/>
      <c r="QC45" s="90"/>
      <c r="QD45" s="90"/>
      <c r="QE45" s="90"/>
      <c r="QF45" s="90"/>
      <c r="QG45" s="738"/>
      <c r="QH45" s="90"/>
      <c r="QI45" s="90"/>
      <c r="QJ45" s="90"/>
      <c r="QK45" s="88"/>
      <c r="QL45" s="88"/>
      <c r="QM45" s="88"/>
      <c r="QN45" s="90"/>
      <c r="QO45" s="90"/>
      <c r="QP45" s="90"/>
      <c r="QQ45" s="90"/>
      <c r="QR45" s="738"/>
      <c r="QS45" s="90"/>
      <c r="QT45" s="90"/>
      <c r="QU45" s="90"/>
      <c r="QV45" s="88"/>
      <c r="QW45" s="88"/>
      <c r="QX45" s="88"/>
      <c r="QY45" s="90"/>
      <c r="QZ45" s="90"/>
      <c r="RA45" s="90"/>
      <c r="RB45" s="90"/>
      <c r="RC45" s="738"/>
      <c r="RD45" s="90"/>
      <c r="RE45" s="90"/>
      <c r="RF45" s="90"/>
      <c r="RG45" s="88"/>
      <c r="RH45" s="88"/>
      <c r="RI45" s="88"/>
      <c r="RJ45" s="90"/>
      <c r="RK45" s="90"/>
      <c r="RL45" s="90"/>
      <c r="RM45" s="90"/>
      <c r="RN45" s="738"/>
      <c r="RO45" s="90"/>
      <c r="RP45" s="90"/>
      <c r="RQ45" s="90"/>
      <c r="RR45" s="88"/>
      <c r="RS45" s="88"/>
      <c r="RT45" s="88"/>
      <c r="RU45" s="90"/>
      <c r="RV45" s="90"/>
      <c r="RW45" s="90"/>
      <c r="RX45" s="90"/>
      <c r="RY45" s="738"/>
      <c r="RZ45" s="90"/>
      <c r="SA45" s="90"/>
      <c r="SB45" s="90"/>
      <c r="SC45" s="88"/>
      <c r="SD45" s="88"/>
      <c r="SE45" s="88"/>
      <c r="SF45" s="1372"/>
      <c r="SG45" s="1372"/>
      <c r="SH45" s="1372"/>
      <c r="SI45" s="1372"/>
      <c r="SJ45" s="1378"/>
      <c r="SK45" s="1372"/>
      <c r="SL45" s="1372"/>
      <c r="SM45" s="1372"/>
      <c r="SN45" s="1374"/>
      <c r="SO45" s="1374"/>
      <c r="SP45" s="1374"/>
      <c r="SQ45" s="1372"/>
      <c r="SR45" s="1372"/>
      <c r="SS45" s="1372"/>
      <c r="ST45" s="1372"/>
      <c r="SU45" s="1378"/>
      <c r="SV45" s="1372"/>
      <c r="SW45" s="1372"/>
      <c r="SX45" s="1372"/>
      <c r="SY45" s="1374"/>
      <c r="SZ45" s="1374"/>
      <c r="TA45" s="1374"/>
      <c r="TB45" s="1372"/>
      <c r="TC45" s="1372"/>
      <c r="TD45" s="1372"/>
      <c r="TE45" s="1372"/>
      <c r="TF45" s="1378"/>
      <c r="TG45" s="1372"/>
      <c r="TH45" s="1372"/>
      <c r="TI45" s="1372"/>
      <c r="TJ45" s="1374"/>
      <c r="TK45" s="1374"/>
      <c r="TL45" s="1374"/>
      <c r="TM45" s="1372"/>
      <c r="TN45" s="1372"/>
      <c r="TO45" s="1372"/>
      <c r="TP45" s="1372"/>
      <c r="TQ45" s="1378"/>
      <c r="TR45" s="1372"/>
      <c r="TS45" s="1372"/>
      <c r="TT45" s="1372"/>
      <c r="TU45" s="1374"/>
      <c r="TV45" s="1374"/>
      <c r="TW45" s="1374"/>
      <c r="TX45" s="1372"/>
      <c r="TY45" s="1372"/>
      <c r="TZ45" s="1372"/>
      <c r="UA45" s="1372"/>
      <c r="UB45" s="1378"/>
      <c r="UC45" s="1372"/>
      <c r="UD45" s="1372"/>
      <c r="UE45" s="1372"/>
      <c r="UF45" s="1374"/>
      <c r="UG45" s="1374"/>
      <c r="UH45" s="1374"/>
      <c r="UI45" s="1372"/>
      <c r="UJ45" s="1372"/>
      <c r="UK45" s="1372"/>
      <c r="UL45" s="1372"/>
      <c r="UM45" s="1378"/>
      <c r="UN45" s="1372"/>
      <c r="UO45" s="1372"/>
      <c r="UP45" s="1372"/>
      <c r="UQ45" s="1374"/>
      <c r="UR45" s="1374"/>
      <c r="US45" s="1374"/>
    </row>
    <row r="46" spans="2:565" s="218" customFormat="1" ht="30" customHeight="1" x14ac:dyDescent="0.25">
      <c r="B46" s="1155">
        <v>37</v>
      </c>
      <c r="C46" s="811"/>
      <c r="D46" s="938" t="str">
        <f>IFERROR(VLOOKUP($C46,'Info Exam and Projection List'!$M$4:$P$34,2),"No entry")</f>
        <v>No entry</v>
      </c>
      <c r="E46" s="943"/>
      <c r="F46" s="937"/>
      <c r="G46" s="483"/>
      <c r="H46" s="1246"/>
      <c r="I46" s="949"/>
      <c r="J46" s="951"/>
      <c r="K46" s="952"/>
      <c r="L46" s="787"/>
      <c r="M46" s="787"/>
      <c r="N46" s="797"/>
      <c r="O46" s="787"/>
      <c r="P46" s="787"/>
      <c r="Q46" s="463"/>
      <c r="R46" s="463"/>
      <c r="S46" s="732"/>
      <c r="T46" s="949"/>
      <c r="U46" s="951"/>
      <c r="V46" s="952"/>
      <c r="W46" s="787"/>
      <c r="X46" s="787"/>
      <c r="Y46" s="968"/>
      <c r="Z46" s="787"/>
      <c r="AA46" s="787"/>
      <c r="AB46" s="970"/>
      <c r="AC46" s="970"/>
      <c r="AD46" s="971"/>
      <c r="AE46" s="948"/>
      <c r="AF46" s="951"/>
      <c r="AG46" s="952"/>
      <c r="AH46" s="787"/>
      <c r="AI46" s="787"/>
      <c r="AJ46" s="968"/>
      <c r="AK46" s="787"/>
      <c r="AL46" s="787"/>
      <c r="AM46" s="970"/>
      <c r="AN46" s="970"/>
      <c r="AO46" s="971"/>
      <c r="AP46" s="949"/>
      <c r="AQ46" s="951"/>
      <c r="AR46" s="952"/>
      <c r="AS46" s="787"/>
      <c r="AT46" s="787"/>
      <c r="AU46" s="968"/>
      <c r="AV46" s="787"/>
      <c r="AW46" s="787"/>
      <c r="AX46" s="970"/>
      <c r="AY46" s="970"/>
      <c r="AZ46" s="971"/>
      <c r="BA46" s="949"/>
      <c r="BB46" s="951"/>
      <c r="BC46" s="952"/>
      <c r="BD46" s="787"/>
      <c r="BE46" s="787"/>
      <c r="BF46" s="968"/>
      <c r="BG46" s="787"/>
      <c r="BH46" s="787"/>
      <c r="BI46" s="970"/>
      <c r="BJ46" s="970"/>
      <c r="BK46" s="971"/>
      <c r="BL46" s="948"/>
      <c r="BM46" s="951"/>
      <c r="BN46" s="952"/>
      <c r="BO46" s="787"/>
      <c r="BP46" s="787"/>
      <c r="BQ46" s="968"/>
      <c r="BR46" s="787"/>
      <c r="BS46" s="787"/>
      <c r="BT46" s="970"/>
      <c r="BU46" s="970"/>
      <c r="BV46" s="971"/>
      <c r="BW46" s="948"/>
      <c r="BX46" s="951"/>
      <c r="BY46" s="952"/>
      <c r="BZ46" s="787"/>
      <c r="CA46" s="787"/>
      <c r="CB46" s="968"/>
      <c r="CC46" s="787"/>
      <c r="CD46" s="787"/>
      <c r="CE46" s="970"/>
      <c r="CF46" s="970"/>
      <c r="CG46" s="971"/>
      <c r="CH46" s="948"/>
      <c r="CI46" s="951"/>
      <c r="CJ46" s="952"/>
      <c r="CK46" s="787"/>
      <c r="CL46" s="787"/>
      <c r="CM46" s="968"/>
      <c r="CN46" s="787"/>
      <c r="CO46" s="787"/>
      <c r="CP46" s="970"/>
      <c r="CQ46" s="970"/>
      <c r="CR46" s="971"/>
      <c r="CS46" s="948"/>
      <c r="CT46" s="951"/>
      <c r="CU46" s="952"/>
      <c r="CV46" s="787"/>
      <c r="CW46" s="787"/>
      <c r="CX46" s="968"/>
      <c r="CY46" s="787"/>
      <c r="CZ46" s="787"/>
      <c r="DA46" s="970"/>
      <c r="DB46" s="970"/>
      <c r="DC46" s="971"/>
      <c r="DD46" s="948"/>
      <c r="DE46" s="951"/>
      <c r="DF46" s="952"/>
      <c r="DG46" s="787"/>
      <c r="DH46" s="787"/>
      <c r="DI46" s="968"/>
      <c r="DJ46" s="787"/>
      <c r="DK46" s="787"/>
      <c r="DL46" s="970"/>
      <c r="DM46" s="970"/>
      <c r="DN46" s="971"/>
      <c r="DO46" s="948"/>
      <c r="DP46" s="951"/>
      <c r="DQ46" s="952"/>
      <c r="DR46" s="787"/>
      <c r="DS46" s="787"/>
      <c r="DT46" s="968"/>
      <c r="DU46" s="787"/>
      <c r="DV46" s="787"/>
      <c r="DW46" s="970"/>
      <c r="DX46" s="970"/>
      <c r="DY46" s="971"/>
      <c r="DZ46" s="948"/>
      <c r="EA46" s="951"/>
      <c r="EB46" s="952"/>
      <c r="EC46" s="787"/>
      <c r="ED46" s="787"/>
      <c r="EE46" s="968"/>
      <c r="EF46" s="787"/>
      <c r="EG46" s="787"/>
      <c r="EH46" s="970"/>
      <c r="EI46" s="970"/>
      <c r="EJ46" s="971"/>
      <c r="EK46" s="948"/>
      <c r="EL46" s="951"/>
      <c r="EM46" s="952"/>
      <c r="EN46" s="787"/>
      <c r="EO46" s="787"/>
      <c r="EP46" s="968"/>
      <c r="EQ46" s="787"/>
      <c r="ER46" s="787"/>
      <c r="ES46" s="970"/>
      <c r="ET46" s="970"/>
      <c r="EU46" s="971"/>
      <c r="EV46" s="948"/>
      <c r="EW46" s="951"/>
      <c r="EX46" s="952"/>
      <c r="EY46" s="787"/>
      <c r="EZ46" s="787"/>
      <c r="FA46" s="968"/>
      <c r="FB46" s="787"/>
      <c r="FC46" s="787"/>
      <c r="FD46" s="970"/>
      <c r="FE46" s="970"/>
      <c r="FF46" s="971"/>
      <c r="FG46" s="948"/>
      <c r="FH46" s="951"/>
      <c r="FI46" s="952"/>
      <c r="FJ46" s="787"/>
      <c r="FK46" s="787"/>
      <c r="FL46" s="968"/>
      <c r="FM46" s="787"/>
      <c r="FN46" s="787"/>
      <c r="FO46" s="970"/>
      <c r="FP46" s="970"/>
      <c r="FQ46" s="971"/>
      <c r="FR46" s="948"/>
      <c r="FS46" s="951"/>
      <c r="FT46" s="952"/>
      <c r="FU46" s="787"/>
      <c r="FV46" s="787"/>
      <c r="FW46" s="968"/>
      <c r="FX46" s="787"/>
      <c r="FY46" s="787"/>
      <c r="FZ46" s="970"/>
      <c r="GA46" s="970"/>
      <c r="GB46" s="971"/>
      <c r="GC46" s="948"/>
      <c r="GD46" s="951"/>
      <c r="GE46" s="952"/>
      <c r="GF46" s="787"/>
      <c r="GG46" s="787"/>
      <c r="GH46" s="968"/>
      <c r="GI46" s="787"/>
      <c r="GJ46" s="787"/>
      <c r="GK46" s="970"/>
      <c r="GL46" s="970"/>
      <c r="GM46" s="971"/>
      <c r="GN46" s="948"/>
      <c r="GO46" s="951"/>
      <c r="GP46" s="952"/>
      <c r="GQ46" s="787"/>
      <c r="GR46" s="787"/>
      <c r="GS46" s="968"/>
      <c r="GT46" s="787"/>
      <c r="GU46" s="787"/>
      <c r="GV46" s="970"/>
      <c r="GW46" s="970"/>
      <c r="GX46" s="971"/>
      <c r="GY46" s="948"/>
      <c r="GZ46" s="951"/>
      <c r="HA46" s="952"/>
      <c r="HB46" s="787"/>
      <c r="HC46" s="787"/>
      <c r="HD46" s="968"/>
      <c r="HE46" s="787"/>
      <c r="HF46" s="787"/>
      <c r="HG46" s="970"/>
      <c r="HH46" s="970"/>
      <c r="HI46" s="971"/>
      <c r="HJ46" s="948"/>
      <c r="HK46" s="951"/>
      <c r="HL46" s="952"/>
      <c r="HM46" s="787"/>
      <c r="HN46" s="787"/>
      <c r="HO46" s="968"/>
      <c r="HP46" s="787"/>
      <c r="HQ46" s="787"/>
      <c r="HR46" s="970"/>
      <c r="HS46" s="970"/>
      <c r="HT46" s="971"/>
      <c r="HU46" s="721"/>
      <c r="HV46" s="721"/>
      <c r="HW46" s="721"/>
      <c r="HX46" s="721"/>
      <c r="HY46" s="499" t="str">
        <f>IFERROR(VLOOKUP($C46,'Info Exam and Projection List'!$M$4:$R$34,5),"No entry")</f>
        <v>No entry</v>
      </c>
      <c r="HZ46" s="703"/>
      <c r="IA46" s="987"/>
      <c r="IB46" s="499" t="str">
        <f>IFERROR(VLOOKUP($C46,'Info Exam and Projection List'!$M$4:$R$34,6),"No entry")</f>
        <v>No entry</v>
      </c>
      <c r="IC46" s="1224"/>
      <c r="ID46" s="690"/>
      <c r="IE46" s="690"/>
      <c r="IF46" s="989"/>
      <c r="IG46" s="690"/>
      <c r="IO46" s="733"/>
      <c r="IP46" s="733"/>
      <c r="IQ46" s="739"/>
      <c r="IR46" s="333" t="s">
        <v>400</v>
      </c>
      <c r="IS46" s="333"/>
      <c r="IT46" s="333"/>
      <c r="IU46" s="333"/>
      <c r="IV46" s="333"/>
      <c r="IW46" s="736"/>
      <c r="IX46" s="733"/>
      <c r="JB46" s="347"/>
      <c r="JC46" s="88"/>
      <c r="JD46" s="88"/>
      <c r="JE46" s="88"/>
      <c r="JF46" s="283"/>
      <c r="JG46" s="156"/>
      <c r="JH46" s="255"/>
      <c r="JI46" s="737"/>
      <c r="JJ46" s="156"/>
      <c r="JK46" s="737"/>
      <c r="JL46" s="90"/>
      <c r="JM46" s="90"/>
      <c r="JN46" s="90"/>
      <c r="JO46" s="90"/>
      <c r="JP46" s="90"/>
      <c r="JQ46" s="90"/>
      <c r="JR46" s="738"/>
      <c r="JS46" s="90"/>
      <c r="JT46" s="90"/>
      <c r="JU46" s="90"/>
      <c r="JV46" s="88"/>
      <c r="JW46" s="88"/>
      <c r="JX46" s="88"/>
      <c r="JY46" s="90"/>
      <c r="JZ46" s="90"/>
      <c r="KA46" s="90"/>
      <c r="KB46" s="90"/>
      <c r="KC46" s="738"/>
      <c r="KD46" s="90"/>
      <c r="KE46" s="90"/>
      <c r="KF46" s="90"/>
      <c r="KG46" s="88"/>
      <c r="KH46" s="88"/>
      <c r="KI46" s="88"/>
      <c r="KJ46" s="90"/>
      <c r="KK46" s="90"/>
      <c r="KL46" s="90"/>
      <c r="KM46" s="90"/>
      <c r="KN46" s="738"/>
      <c r="KO46" s="90"/>
      <c r="KP46" s="90"/>
      <c r="KQ46" s="90"/>
      <c r="KR46" s="88"/>
      <c r="KS46" s="88"/>
      <c r="KT46" s="88"/>
      <c r="KU46" s="90"/>
      <c r="KV46" s="90"/>
      <c r="KW46" s="90"/>
      <c r="KX46" s="90"/>
      <c r="KY46" s="738"/>
      <c r="KZ46" s="90"/>
      <c r="LA46" s="90"/>
      <c r="LB46" s="90"/>
      <c r="LC46" s="88"/>
      <c r="LD46" s="88"/>
      <c r="LE46" s="88"/>
      <c r="LF46" s="90"/>
      <c r="LG46" s="90"/>
      <c r="LH46" s="90"/>
      <c r="LI46" s="90"/>
      <c r="LJ46" s="738"/>
      <c r="LK46" s="90"/>
      <c r="LL46" s="90"/>
      <c r="LM46" s="90"/>
      <c r="LN46" s="88"/>
      <c r="LO46" s="88"/>
      <c r="LP46" s="88"/>
      <c r="LQ46" s="90"/>
      <c r="LR46" s="90"/>
      <c r="LS46" s="90"/>
      <c r="LT46" s="90"/>
      <c r="LU46" s="738"/>
      <c r="LV46" s="90"/>
      <c r="LW46" s="90"/>
      <c r="LX46" s="90"/>
      <c r="LY46" s="88"/>
      <c r="LZ46" s="88"/>
      <c r="MA46" s="88"/>
      <c r="MB46" s="88"/>
      <c r="MC46" s="88"/>
      <c r="MD46" s="88"/>
      <c r="ME46" s="88"/>
      <c r="MF46" s="88"/>
      <c r="MG46" s="88"/>
      <c r="MH46" s="90"/>
      <c r="MI46" s="90"/>
      <c r="MJ46" s="90"/>
      <c r="MK46" s="90"/>
      <c r="ML46" s="738"/>
      <c r="MM46" s="90"/>
      <c r="MN46" s="90"/>
      <c r="MO46" s="90"/>
      <c r="MP46" s="88"/>
      <c r="MQ46" s="88"/>
      <c r="MR46" s="88"/>
      <c r="MS46" s="90"/>
      <c r="MT46" s="90"/>
      <c r="MU46" s="90"/>
      <c r="MV46" s="90"/>
      <c r="MW46" s="738"/>
      <c r="MX46" s="90"/>
      <c r="MY46" s="90"/>
      <c r="MZ46" s="90"/>
      <c r="NA46" s="88"/>
      <c r="NB46" s="88"/>
      <c r="NC46" s="88"/>
      <c r="ND46" s="90"/>
      <c r="NE46" s="90"/>
      <c r="NF46" s="90"/>
      <c r="NG46" s="90"/>
      <c r="NH46" s="738"/>
      <c r="NI46" s="90"/>
      <c r="NJ46" s="90"/>
      <c r="NK46" s="90"/>
      <c r="NL46" s="88"/>
      <c r="NM46" s="88"/>
      <c r="NN46" s="88"/>
      <c r="NO46" s="90"/>
      <c r="NP46" s="90"/>
      <c r="NQ46" s="90"/>
      <c r="NR46" s="90"/>
      <c r="NS46" s="738"/>
      <c r="NT46" s="90"/>
      <c r="NU46" s="90"/>
      <c r="NV46" s="90"/>
      <c r="NW46" s="88"/>
      <c r="NX46" s="88"/>
      <c r="NY46" s="88"/>
      <c r="NZ46" s="90"/>
      <c r="OA46" s="90"/>
      <c r="OB46" s="90"/>
      <c r="OC46" s="90"/>
      <c r="OD46" s="738"/>
      <c r="OE46" s="90"/>
      <c r="OF46" s="90"/>
      <c r="OG46" s="90"/>
      <c r="OH46" s="88"/>
      <c r="OI46" s="88"/>
      <c r="OJ46" s="88"/>
      <c r="OK46" s="90"/>
      <c r="OL46" s="90"/>
      <c r="OM46" s="90"/>
      <c r="ON46" s="90"/>
      <c r="OO46" s="738"/>
      <c r="OP46" s="90"/>
      <c r="OQ46" s="90"/>
      <c r="OR46" s="90"/>
      <c r="OS46" s="88"/>
      <c r="OT46" s="88"/>
      <c r="OU46" s="88"/>
      <c r="OV46" s="90"/>
      <c r="OW46" s="90"/>
      <c r="OX46" s="90"/>
      <c r="OY46" s="90"/>
      <c r="OZ46" s="738"/>
      <c r="PA46" s="90"/>
      <c r="PB46" s="90"/>
      <c r="PC46" s="90"/>
      <c r="PD46" s="88"/>
      <c r="PE46" s="88"/>
      <c r="PF46" s="88"/>
      <c r="PG46" s="90"/>
      <c r="PH46" s="90"/>
      <c r="PI46" s="90"/>
      <c r="PJ46" s="90"/>
      <c r="PK46" s="738"/>
      <c r="PL46" s="90"/>
      <c r="PM46" s="90"/>
      <c r="PN46" s="90"/>
      <c r="PO46" s="88"/>
      <c r="PP46" s="88"/>
      <c r="PQ46" s="88"/>
      <c r="PR46" s="90"/>
      <c r="PS46" s="90"/>
      <c r="PT46" s="90"/>
      <c r="PU46" s="90"/>
      <c r="PV46" s="738"/>
      <c r="PW46" s="90"/>
      <c r="PX46" s="90"/>
      <c r="PY46" s="90"/>
      <c r="PZ46" s="88"/>
      <c r="QA46" s="88"/>
      <c r="QB46" s="88"/>
      <c r="QC46" s="90"/>
      <c r="QD46" s="90"/>
      <c r="QE46" s="90"/>
      <c r="QF46" s="90"/>
      <c r="QG46" s="738"/>
      <c r="QH46" s="90"/>
      <c r="QI46" s="90"/>
      <c r="QJ46" s="90"/>
      <c r="QK46" s="88"/>
      <c r="QL46" s="88"/>
      <c r="QM46" s="88"/>
      <c r="QN46" s="90"/>
      <c r="QO46" s="90"/>
      <c r="QP46" s="90"/>
      <c r="QQ46" s="90"/>
      <c r="QR46" s="738"/>
      <c r="QS46" s="90"/>
      <c r="QT46" s="90"/>
      <c r="QU46" s="90"/>
      <c r="QV46" s="88"/>
      <c r="QW46" s="88"/>
      <c r="QX46" s="88"/>
      <c r="QY46" s="90"/>
      <c r="QZ46" s="90"/>
      <c r="RA46" s="90"/>
      <c r="RB46" s="90"/>
      <c r="RC46" s="738"/>
      <c r="RD46" s="90"/>
      <c r="RE46" s="90"/>
      <c r="RF46" s="90"/>
      <c r="RG46" s="88"/>
      <c r="RH46" s="88"/>
      <c r="RI46" s="88"/>
      <c r="RJ46" s="90"/>
      <c r="RK46" s="90"/>
      <c r="RL46" s="90"/>
      <c r="RM46" s="90"/>
      <c r="RN46" s="738"/>
      <c r="RO46" s="90"/>
      <c r="RP46" s="90"/>
      <c r="RQ46" s="90"/>
      <c r="RR46" s="88"/>
      <c r="RS46" s="88"/>
      <c r="RT46" s="88"/>
      <c r="RU46" s="90"/>
      <c r="RV46" s="90"/>
      <c r="RW46" s="90"/>
      <c r="RX46" s="90"/>
      <c r="RY46" s="738"/>
      <c r="RZ46" s="90"/>
      <c r="SA46" s="90"/>
      <c r="SB46" s="90"/>
      <c r="SC46" s="88"/>
      <c r="SD46" s="88"/>
      <c r="SE46" s="88"/>
      <c r="SF46" s="1372"/>
      <c r="SG46" s="1372"/>
      <c r="SH46" s="1372"/>
      <c r="SI46" s="1372"/>
      <c r="SJ46" s="1378"/>
      <c r="SK46" s="1372"/>
      <c r="SL46" s="1372"/>
      <c r="SM46" s="1372"/>
      <c r="SN46" s="1374"/>
      <c r="SO46" s="1374"/>
      <c r="SP46" s="1374"/>
      <c r="SQ46" s="1372"/>
      <c r="SR46" s="1372"/>
      <c r="SS46" s="1372"/>
      <c r="ST46" s="1372"/>
      <c r="SU46" s="1378"/>
      <c r="SV46" s="1372"/>
      <c r="SW46" s="1372"/>
      <c r="SX46" s="1372"/>
      <c r="SY46" s="1374"/>
      <c r="SZ46" s="1374"/>
      <c r="TA46" s="1374"/>
      <c r="TB46" s="1372"/>
      <c r="TC46" s="1372"/>
      <c r="TD46" s="1372"/>
      <c r="TE46" s="1372"/>
      <c r="TF46" s="1378"/>
      <c r="TG46" s="1372"/>
      <c r="TH46" s="1372"/>
      <c r="TI46" s="1372"/>
      <c r="TJ46" s="1374"/>
      <c r="TK46" s="1374"/>
      <c r="TL46" s="1374"/>
      <c r="TM46" s="1372"/>
      <c r="TN46" s="1372"/>
      <c r="TO46" s="1372"/>
      <c r="TP46" s="1372"/>
      <c r="TQ46" s="1378"/>
      <c r="TR46" s="1372"/>
      <c r="TS46" s="1372"/>
      <c r="TT46" s="1372"/>
      <c r="TU46" s="1374"/>
      <c r="TV46" s="1374"/>
      <c r="TW46" s="1374"/>
      <c r="TX46" s="1372"/>
      <c r="TY46" s="1372"/>
      <c r="TZ46" s="1372"/>
      <c r="UA46" s="1372"/>
      <c r="UB46" s="1378"/>
      <c r="UC46" s="1372"/>
      <c r="UD46" s="1372"/>
      <c r="UE46" s="1372"/>
      <c r="UF46" s="1374"/>
      <c r="UG46" s="1374"/>
      <c r="UH46" s="1374"/>
      <c r="UI46" s="1372"/>
      <c r="UJ46" s="1372"/>
      <c r="UK46" s="1372"/>
      <c r="UL46" s="1372"/>
      <c r="UM46" s="1378"/>
      <c r="UN46" s="1372"/>
      <c r="UO46" s="1372"/>
      <c r="UP46" s="1372"/>
      <c r="UQ46" s="1374"/>
      <c r="UR46" s="1374"/>
      <c r="US46" s="1374"/>
    </row>
    <row r="47" spans="2:565" s="218" customFormat="1" ht="30" customHeight="1" x14ac:dyDescent="0.25">
      <c r="B47" s="1155">
        <v>38</v>
      </c>
      <c r="C47" s="811"/>
      <c r="D47" s="938" t="str">
        <f>IFERROR(VLOOKUP($C47,'Info Exam and Projection List'!$M$4:$P$34,2),"No entry")</f>
        <v>No entry</v>
      </c>
      <c r="E47" s="943"/>
      <c r="F47" s="937"/>
      <c r="G47" s="483"/>
      <c r="H47" s="1246"/>
      <c r="I47" s="949"/>
      <c r="J47" s="951"/>
      <c r="K47" s="952"/>
      <c r="L47" s="787"/>
      <c r="M47" s="787"/>
      <c r="N47" s="797"/>
      <c r="O47" s="787"/>
      <c r="P47" s="787"/>
      <c r="Q47" s="463"/>
      <c r="R47" s="463"/>
      <c r="S47" s="732"/>
      <c r="T47" s="949"/>
      <c r="U47" s="951"/>
      <c r="V47" s="952"/>
      <c r="W47" s="787"/>
      <c r="X47" s="787"/>
      <c r="Y47" s="968"/>
      <c r="Z47" s="787"/>
      <c r="AA47" s="787"/>
      <c r="AB47" s="970"/>
      <c r="AC47" s="970"/>
      <c r="AD47" s="971"/>
      <c r="AE47" s="948"/>
      <c r="AF47" s="951"/>
      <c r="AG47" s="952"/>
      <c r="AH47" s="787"/>
      <c r="AI47" s="787"/>
      <c r="AJ47" s="968"/>
      <c r="AK47" s="787"/>
      <c r="AL47" s="787"/>
      <c r="AM47" s="970"/>
      <c r="AN47" s="970"/>
      <c r="AO47" s="971"/>
      <c r="AP47" s="949"/>
      <c r="AQ47" s="951"/>
      <c r="AR47" s="952"/>
      <c r="AS47" s="787"/>
      <c r="AT47" s="787"/>
      <c r="AU47" s="968"/>
      <c r="AV47" s="787"/>
      <c r="AW47" s="787"/>
      <c r="AX47" s="970"/>
      <c r="AY47" s="970"/>
      <c r="AZ47" s="971"/>
      <c r="BA47" s="949"/>
      <c r="BB47" s="951"/>
      <c r="BC47" s="952"/>
      <c r="BD47" s="787"/>
      <c r="BE47" s="787"/>
      <c r="BF47" s="968"/>
      <c r="BG47" s="787"/>
      <c r="BH47" s="787"/>
      <c r="BI47" s="970"/>
      <c r="BJ47" s="970"/>
      <c r="BK47" s="971"/>
      <c r="BL47" s="948"/>
      <c r="BM47" s="951"/>
      <c r="BN47" s="952"/>
      <c r="BO47" s="787"/>
      <c r="BP47" s="787"/>
      <c r="BQ47" s="968"/>
      <c r="BR47" s="787"/>
      <c r="BS47" s="787"/>
      <c r="BT47" s="970"/>
      <c r="BU47" s="970"/>
      <c r="BV47" s="971"/>
      <c r="BW47" s="948"/>
      <c r="BX47" s="951"/>
      <c r="BY47" s="952"/>
      <c r="BZ47" s="787"/>
      <c r="CA47" s="787"/>
      <c r="CB47" s="968"/>
      <c r="CC47" s="787"/>
      <c r="CD47" s="787"/>
      <c r="CE47" s="970"/>
      <c r="CF47" s="970"/>
      <c r="CG47" s="971"/>
      <c r="CH47" s="948"/>
      <c r="CI47" s="951"/>
      <c r="CJ47" s="952"/>
      <c r="CK47" s="787"/>
      <c r="CL47" s="787"/>
      <c r="CM47" s="968"/>
      <c r="CN47" s="787"/>
      <c r="CO47" s="787"/>
      <c r="CP47" s="970"/>
      <c r="CQ47" s="970"/>
      <c r="CR47" s="971"/>
      <c r="CS47" s="948"/>
      <c r="CT47" s="951"/>
      <c r="CU47" s="952"/>
      <c r="CV47" s="787"/>
      <c r="CW47" s="787"/>
      <c r="CX47" s="968"/>
      <c r="CY47" s="787"/>
      <c r="CZ47" s="787"/>
      <c r="DA47" s="970"/>
      <c r="DB47" s="970"/>
      <c r="DC47" s="971"/>
      <c r="DD47" s="948"/>
      <c r="DE47" s="951"/>
      <c r="DF47" s="952"/>
      <c r="DG47" s="787"/>
      <c r="DH47" s="787"/>
      <c r="DI47" s="968"/>
      <c r="DJ47" s="787"/>
      <c r="DK47" s="787"/>
      <c r="DL47" s="970"/>
      <c r="DM47" s="970"/>
      <c r="DN47" s="971"/>
      <c r="DO47" s="948"/>
      <c r="DP47" s="951"/>
      <c r="DQ47" s="952"/>
      <c r="DR47" s="787"/>
      <c r="DS47" s="787"/>
      <c r="DT47" s="968"/>
      <c r="DU47" s="787"/>
      <c r="DV47" s="787"/>
      <c r="DW47" s="970"/>
      <c r="DX47" s="970"/>
      <c r="DY47" s="971"/>
      <c r="DZ47" s="948"/>
      <c r="EA47" s="951"/>
      <c r="EB47" s="952"/>
      <c r="EC47" s="787"/>
      <c r="ED47" s="787"/>
      <c r="EE47" s="968"/>
      <c r="EF47" s="787"/>
      <c r="EG47" s="787"/>
      <c r="EH47" s="970"/>
      <c r="EI47" s="970"/>
      <c r="EJ47" s="971"/>
      <c r="EK47" s="948"/>
      <c r="EL47" s="951"/>
      <c r="EM47" s="952"/>
      <c r="EN47" s="787"/>
      <c r="EO47" s="787"/>
      <c r="EP47" s="968"/>
      <c r="EQ47" s="787"/>
      <c r="ER47" s="787"/>
      <c r="ES47" s="970"/>
      <c r="ET47" s="970"/>
      <c r="EU47" s="971"/>
      <c r="EV47" s="948"/>
      <c r="EW47" s="951"/>
      <c r="EX47" s="952"/>
      <c r="EY47" s="787"/>
      <c r="EZ47" s="787"/>
      <c r="FA47" s="968"/>
      <c r="FB47" s="787"/>
      <c r="FC47" s="787"/>
      <c r="FD47" s="970"/>
      <c r="FE47" s="970"/>
      <c r="FF47" s="971"/>
      <c r="FG47" s="948"/>
      <c r="FH47" s="951"/>
      <c r="FI47" s="952"/>
      <c r="FJ47" s="787"/>
      <c r="FK47" s="787"/>
      <c r="FL47" s="968"/>
      <c r="FM47" s="787"/>
      <c r="FN47" s="787"/>
      <c r="FO47" s="970"/>
      <c r="FP47" s="970"/>
      <c r="FQ47" s="971"/>
      <c r="FR47" s="948"/>
      <c r="FS47" s="951"/>
      <c r="FT47" s="952"/>
      <c r="FU47" s="787"/>
      <c r="FV47" s="787"/>
      <c r="FW47" s="968"/>
      <c r="FX47" s="787"/>
      <c r="FY47" s="787"/>
      <c r="FZ47" s="970"/>
      <c r="GA47" s="970"/>
      <c r="GB47" s="971"/>
      <c r="GC47" s="948"/>
      <c r="GD47" s="951"/>
      <c r="GE47" s="952"/>
      <c r="GF47" s="787"/>
      <c r="GG47" s="787"/>
      <c r="GH47" s="968"/>
      <c r="GI47" s="787"/>
      <c r="GJ47" s="787"/>
      <c r="GK47" s="970"/>
      <c r="GL47" s="970"/>
      <c r="GM47" s="971"/>
      <c r="GN47" s="948"/>
      <c r="GO47" s="951"/>
      <c r="GP47" s="952"/>
      <c r="GQ47" s="787"/>
      <c r="GR47" s="787"/>
      <c r="GS47" s="968"/>
      <c r="GT47" s="787"/>
      <c r="GU47" s="787"/>
      <c r="GV47" s="970"/>
      <c r="GW47" s="970"/>
      <c r="GX47" s="971"/>
      <c r="GY47" s="948"/>
      <c r="GZ47" s="951"/>
      <c r="HA47" s="952"/>
      <c r="HB47" s="787"/>
      <c r="HC47" s="787"/>
      <c r="HD47" s="968"/>
      <c r="HE47" s="787"/>
      <c r="HF47" s="787"/>
      <c r="HG47" s="970"/>
      <c r="HH47" s="970"/>
      <c r="HI47" s="971"/>
      <c r="HJ47" s="948"/>
      <c r="HK47" s="951"/>
      <c r="HL47" s="952"/>
      <c r="HM47" s="787"/>
      <c r="HN47" s="787"/>
      <c r="HO47" s="968"/>
      <c r="HP47" s="787"/>
      <c r="HQ47" s="787"/>
      <c r="HR47" s="970"/>
      <c r="HS47" s="970"/>
      <c r="HT47" s="971"/>
      <c r="HU47" s="721"/>
      <c r="HV47" s="721"/>
      <c r="HW47" s="721"/>
      <c r="HX47" s="721"/>
      <c r="HY47" s="499" t="str">
        <f>IFERROR(VLOOKUP($C47,'Info Exam and Projection List'!$M$4:$R$34,5),"No entry")</f>
        <v>No entry</v>
      </c>
      <c r="HZ47" s="703"/>
      <c r="IA47" s="987"/>
      <c r="IB47" s="499" t="str">
        <f>IFERROR(VLOOKUP($C47,'Info Exam and Projection List'!$M$4:$R$34,6),"No entry")</f>
        <v>No entry</v>
      </c>
      <c r="IC47" s="1224"/>
      <c r="ID47" s="690"/>
      <c r="IE47" s="690"/>
      <c r="IF47" s="989"/>
      <c r="IG47" s="690"/>
      <c r="IO47" s="733"/>
      <c r="IP47" s="733"/>
      <c r="IQ47" s="739"/>
      <c r="IR47" s="333" t="s">
        <v>401</v>
      </c>
      <c r="IS47" s="333"/>
      <c r="IT47" s="333"/>
      <c r="IU47" s="333"/>
      <c r="IV47" s="333"/>
      <c r="IW47" s="736"/>
      <c r="IX47" s="733"/>
      <c r="JB47" s="347"/>
      <c r="JC47" s="88"/>
      <c r="JD47" s="88"/>
      <c r="JE47" s="88"/>
      <c r="JF47" s="283"/>
      <c r="JG47" s="156"/>
      <c r="JH47" s="255"/>
      <c r="JI47" s="737"/>
      <c r="JJ47" s="156"/>
      <c r="JK47" s="737"/>
      <c r="JL47" s="90"/>
      <c r="JM47" s="90"/>
      <c r="JN47" s="90"/>
      <c r="JO47" s="90"/>
      <c r="JP47" s="90"/>
      <c r="JQ47" s="90"/>
      <c r="JR47" s="738"/>
      <c r="JS47" s="90"/>
      <c r="JT47" s="90"/>
      <c r="JU47" s="90"/>
      <c r="JV47" s="88"/>
      <c r="JW47" s="88"/>
      <c r="JX47" s="88"/>
      <c r="JY47" s="90"/>
      <c r="JZ47" s="90"/>
      <c r="KA47" s="90"/>
      <c r="KB47" s="90"/>
      <c r="KC47" s="738"/>
      <c r="KD47" s="90"/>
      <c r="KE47" s="90"/>
      <c r="KF47" s="90"/>
      <c r="KG47" s="88"/>
      <c r="KH47" s="88"/>
      <c r="KI47" s="88"/>
      <c r="KJ47" s="90"/>
      <c r="KK47" s="90"/>
      <c r="KL47" s="90"/>
      <c r="KM47" s="90"/>
      <c r="KN47" s="738"/>
      <c r="KO47" s="90"/>
      <c r="KP47" s="90"/>
      <c r="KQ47" s="90"/>
      <c r="KR47" s="88"/>
      <c r="KS47" s="88"/>
      <c r="KT47" s="88"/>
      <c r="KU47" s="90"/>
      <c r="KV47" s="90"/>
      <c r="KW47" s="90"/>
      <c r="KX47" s="90"/>
      <c r="KY47" s="738"/>
      <c r="KZ47" s="90"/>
      <c r="LA47" s="90"/>
      <c r="LB47" s="90"/>
      <c r="LC47" s="88"/>
      <c r="LD47" s="88"/>
      <c r="LE47" s="88"/>
      <c r="LF47" s="90"/>
      <c r="LG47" s="90"/>
      <c r="LH47" s="90"/>
      <c r="LI47" s="90"/>
      <c r="LJ47" s="738"/>
      <c r="LK47" s="90"/>
      <c r="LL47" s="90"/>
      <c r="LM47" s="90"/>
      <c r="LN47" s="88"/>
      <c r="LO47" s="88"/>
      <c r="LP47" s="88"/>
      <c r="LQ47" s="90"/>
      <c r="LR47" s="90"/>
      <c r="LS47" s="90"/>
      <c r="LT47" s="90"/>
      <c r="LU47" s="738"/>
      <c r="LV47" s="90"/>
      <c r="LW47" s="90"/>
      <c r="LX47" s="90"/>
      <c r="LY47" s="88"/>
      <c r="LZ47" s="88"/>
      <c r="MA47" s="88"/>
      <c r="MB47" s="88"/>
      <c r="MC47" s="88"/>
      <c r="MD47" s="88"/>
      <c r="ME47" s="88"/>
      <c r="MF47" s="88"/>
      <c r="MG47" s="88"/>
      <c r="MH47" s="90"/>
      <c r="MI47" s="90"/>
      <c r="MJ47" s="90"/>
      <c r="MK47" s="90"/>
      <c r="ML47" s="738"/>
      <c r="MM47" s="90"/>
      <c r="MN47" s="90"/>
      <c r="MO47" s="90"/>
      <c r="MP47" s="88"/>
      <c r="MQ47" s="88"/>
      <c r="MR47" s="88"/>
      <c r="MS47" s="90"/>
      <c r="MT47" s="90"/>
      <c r="MU47" s="90"/>
      <c r="MV47" s="90"/>
      <c r="MW47" s="738"/>
      <c r="MX47" s="90"/>
      <c r="MY47" s="90"/>
      <c r="MZ47" s="90"/>
      <c r="NA47" s="88"/>
      <c r="NB47" s="88"/>
      <c r="NC47" s="88"/>
      <c r="ND47" s="90"/>
      <c r="NE47" s="90"/>
      <c r="NF47" s="90"/>
      <c r="NG47" s="90"/>
      <c r="NH47" s="738"/>
      <c r="NI47" s="90"/>
      <c r="NJ47" s="90"/>
      <c r="NK47" s="90"/>
      <c r="NL47" s="88"/>
      <c r="NM47" s="88"/>
      <c r="NN47" s="88"/>
      <c r="NO47" s="90"/>
      <c r="NP47" s="90"/>
      <c r="NQ47" s="90"/>
      <c r="NR47" s="90"/>
      <c r="NS47" s="738"/>
      <c r="NT47" s="90"/>
      <c r="NU47" s="90"/>
      <c r="NV47" s="90"/>
      <c r="NW47" s="88"/>
      <c r="NX47" s="88"/>
      <c r="NY47" s="88"/>
      <c r="NZ47" s="90"/>
      <c r="OA47" s="90"/>
      <c r="OB47" s="90"/>
      <c r="OC47" s="90"/>
      <c r="OD47" s="738"/>
      <c r="OE47" s="90"/>
      <c r="OF47" s="90"/>
      <c r="OG47" s="90"/>
      <c r="OH47" s="88"/>
      <c r="OI47" s="88"/>
      <c r="OJ47" s="88"/>
      <c r="OK47" s="90"/>
      <c r="OL47" s="90"/>
      <c r="OM47" s="90"/>
      <c r="ON47" s="90"/>
      <c r="OO47" s="738"/>
      <c r="OP47" s="90"/>
      <c r="OQ47" s="90"/>
      <c r="OR47" s="90"/>
      <c r="OS47" s="88"/>
      <c r="OT47" s="88"/>
      <c r="OU47" s="88"/>
      <c r="OV47" s="90"/>
      <c r="OW47" s="90"/>
      <c r="OX47" s="90"/>
      <c r="OY47" s="90"/>
      <c r="OZ47" s="738"/>
      <c r="PA47" s="90"/>
      <c r="PB47" s="90"/>
      <c r="PC47" s="90"/>
      <c r="PD47" s="88"/>
      <c r="PE47" s="88"/>
      <c r="PF47" s="88"/>
      <c r="PG47" s="90"/>
      <c r="PH47" s="90"/>
      <c r="PI47" s="90"/>
      <c r="PJ47" s="90"/>
      <c r="PK47" s="738"/>
      <c r="PL47" s="90"/>
      <c r="PM47" s="90"/>
      <c r="PN47" s="90"/>
      <c r="PO47" s="88"/>
      <c r="PP47" s="88"/>
      <c r="PQ47" s="88"/>
      <c r="PR47" s="90"/>
      <c r="PS47" s="90"/>
      <c r="PT47" s="90"/>
      <c r="PU47" s="90"/>
      <c r="PV47" s="738"/>
      <c r="PW47" s="90"/>
      <c r="PX47" s="90"/>
      <c r="PY47" s="90"/>
      <c r="PZ47" s="88"/>
      <c r="QA47" s="88"/>
      <c r="QB47" s="88"/>
      <c r="QC47" s="90"/>
      <c r="QD47" s="90"/>
      <c r="QE47" s="90"/>
      <c r="QF47" s="90"/>
      <c r="QG47" s="738"/>
      <c r="QH47" s="90"/>
      <c r="QI47" s="90"/>
      <c r="QJ47" s="90"/>
      <c r="QK47" s="88"/>
      <c r="QL47" s="88"/>
      <c r="QM47" s="88"/>
      <c r="QN47" s="90"/>
      <c r="QO47" s="90"/>
      <c r="QP47" s="90"/>
      <c r="QQ47" s="90"/>
      <c r="QR47" s="738"/>
      <c r="QS47" s="90"/>
      <c r="QT47" s="90"/>
      <c r="QU47" s="90"/>
      <c r="QV47" s="88"/>
      <c r="QW47" s="88"/>
      <c r="QX47" s="88"/>
      <c r="QY47" s="90"/>
      <c r="QZ47" s="90"/>
      <c r="RA47" s="90"/>
      <c r="RB47" s="90"/>
      <c r="RC47" s="738"/>
      <c r="RD47" s="90"/>
      <c r="RE47" s="90"/>
      <c r="RF47" s="90"/>
      <c r="RG47" s="88"/>
      <c r="RH47" s="88"/>
      <c r="RI47" s="88"/>
      <c r="RJ47" s="90"/>
      <c r="RK47" s="90"/>
      <c r="RL47" s="90"/>
      <c r="RM47" s="90"/>
      <c r="RN47" s="738"/>
      <c r="RO47" s="90"/>
      <c r="RP47" s="90"/>
      <c r="RQ47" s="90"/>
      <c r="RR47" s="88"/>
      <c r="RS47" s="88"/>
      <c r="RT47" s="88"/>
      <c r="RU47" s="90"/>
      <c r="RV47" s="90"/>
      <c r="RW47" s="90"/>
      <c r="RX47" s="90"/>
      <c r="RY47" s="738"/>
      <c r="RZ47" s="90"/>
      <c r="SA47" s="90"/>
      <c r="SB47" s="90"/>
      <c r="SC47" s="88"/>
      <c r="SD47" s="88"/>
      <c r="SE47" s="88"/>
      <c r="SF47" s="1372"/>
      <c r="SG47" s="1372"/>
      <c r="SH47" s="1372"/>
      <c r="SI47" s="1372"/>
      <c r="SJ47" s="1378"/>
      <c r="SK47" s="1372"/>
      <c r="SL47" s="1372"/>
      <c r="SM47" s="1372"/>
      <c r="SN47" s="1374"/>
      <c r="SO47" s="1374"/>
      <c r="SP47" s="1374"/>
      <c r="SQ47" s="1372"/>
      <c r="SR47" s="1372"/>
      <c r="SS47" s="1372"/>
      <c r="ST47" s="1372"/>
      <c r="SU47" s="1378"/>
      <c r="SV47" s="1372"/>
      <c r="SW47" s="1372"/>
      <c r="SX47" s="1372"/>
      <c r="SY47" s="1374"/>
      <c r="SZ47" s="1374"/>
      <c r="TA47" s="1374"/>
      <c r="TB47" s="1372"/>
      <c r="TC47" s="1372"/>
      <c r="TD47" s="1372"/>
      <c r="TE47" s="1372"/>
      <c r="TF47" s="1378"/>
      <c r="TG47" s="1372"/>
      <c r="TH47" s="1372"/>
      <c r="TI47" s="1372"/>
      <c r="TJ47" s="1374"/>
      <c r="TK47" s="1374"/>
      <c r="TL47" s="1374"/>
      <c r="TM47" s="1372"/>
      <c r="TN47" s="1372"/>
      <c r="TO47" s="1372"/>
      <c r="TP47" s="1372"/>
      <c r="TQ47" s="1378"/>
      <c r="TR47" s="1372"/>
      <c r="TS47" s="1372"/>
      <c r="TT47" s="1372"/>
      <c r="TU47" s="1374"/>
      <c r="TV47" s="1374"/>
      <c r="TW47" s="1374"/>
      <c r="TX47" s="1372"/>
      <c r="TY47" s="1372"/>
      <c r="TZ47" s="1372"/>
      <c r="UA47" s="1372"/>
      <c r="UB47" s="1378"/>
      <c r="UC47" s="1372"/>
      <c r="UD47" s="1372"/>
      <c r="UE47" s="1372"/>
      <c r="UF47" s="1374"/>
      <c r="UG47" s="1374"/>
      <c r="UH47" s="1374"/>
      <c r="UI47" s="1372"/>
      <c r="UJ47" s="1372"/>
      <c r="UK47" s="1372"/>
      <c r="UL47" s="1372"/>
      <c r="UM47" s="1378"/>
      <c r="UN47" s="1372"/>
      <c r="UO47" s="1372"/>
      <c r="UP47" s="1372"/>
      <c r="UQ47" s="1374"/>
      <c r="UR47" s="1374"/>
      <c r="US47" s="1374"/>
    </row>
    <row r="48" spans="2:565" s="218" customFormat="1" ht="30" customHeight="1" thickBot="1" x14ac:dyDescent="0.3">
      <c r="B48" s="1155">
        <v>39</v>
      </c>
      <c r="C48" s="811"/>
      <c r="D48" s="938" t="str">
        <f>IFERROR(VLOOKUP($C48,'Info Exam and Projection List'!$M$4:$P$34,2),"No entry")</f>
        <v>No entry</v>
      </c>
      <c r="E48" s="943"/>
      <c r="F48" s="937"/>
      <c r="G48" s="483"/>
      <c r="H48" s="1246"/>
      <c r="I48" s="949"/>
      <c r="J48" s="951"/>
      <c r="K48" s="952"/>
      <c r="L48" s="787"/>
      <c r="M48" s="787"/>
      <c r="N48" s="797"/>
      <c r="O48" s="787"/>
      <c r="P48" s="787"/>
      <c r="Q48" s="463"/>
      <c r="R48" s="463"/>
      <c r="S48" s="732"/>
      <c r="T48" s="949"/>
      <c r="U48" s="951"/>
      <c r="V48" s="952"/>
      <c r="W48" s="787"/>
      <c r="X48" s="787"/>
      <c r="Y48" s="968"/>
      <c r="Z48" s="787"/>
      <c r="AA48" s="787"/>
      <c r="AB48" s="970"/>
      <c r="AC48" s="970"/>
      <c r="AD48" s="971"/>
      <c r="AE48" s="948"/>
      <c r="AF48" s="951"/>
      <c r="AG48" s="952"/>
      <c r="AH48" s="787"/>
      <c r="AI48" s="787"/>
      <c r="AJ48" s="968"/>
      <c r="AK48" s="787"/>
      <c r="AL48" s="787"/>
      <c r="AM48" s="970"/>
      <c r="AN48" s="970"/>
      <c r="AO48" s="971"/>
      <c r="AP48" s="949"/>
      <c r="AQ48" s="951"/>
      <c r="AR48" s="952"/>
      <c r="AS48" s="787"/>
      <c r="AT48" s="787"/>
      <c r="AU48" s="968"/>
      <c r="AV48" s="787"/>
      <c r="AW48" s="787"/>
      <c r="AX48" s="970"/>
      <c r="AY48" s="970"/>
      <c r="AZ48" s="971"/>
      <c r="BA48" s="949"/>
      <c r="BB48" s="951"/>
      <c r="BC48" s="952"/>
      <c r="BD48" s="787"/>
      <c r="BE48" s="787"/>
      <c r="BF48" s="968"/>
      <c r="BG48" s="787"/>
      <c r="BH48" s="787"/>
      <c r="BI48" s="970"/>
      <c r="BJ48" s="970"/>
      <c r="BK48" s="971"/>
      <c r="BL48" s="948"/>
      <c r="BM48" s="951"/>
      <c r="BN48" s="952"/>
      <c r="BO48" s="787"/>
      <c r="BP48" s="787"/>
      <c r="BQ48" s="968"/>
      <c r="BR48" s="787"/>
      <c r="BS48" s="787"/>
      <c r="BT48" s="970"/>
      <c r="BU48" s="970"/>
      <c r="BV48" s="971"/>
      <c r="BW48" s="948"/>
      <c r="BX48" s="951"/>
      <c r="BY48" s="952"/>
      <c r="BZ48" s="787"/>
      <c r="CA48" s="787"/>
      <c r="CB48" s="968"/>
      <c r="CC48" s="787"/>
      <c r="CD48" s="787"/>
      <c r="CE48" s="970"/>
      <c r="CF48" s="970"/>
      <c r="CG48" s="971"/>
      <c r="CH48" s="948"/>
      <c r="CI48" s="951"/>
      <c r="CJ48" s="952"/>
      <c r="CK48" s="787"/>
      <c r="CL48" s="787"/>
      <c r="CM48" s="968"/>
      <c r="CN48" s="787"/>
      <c r="CO48" s="787"/>
      <c r="CP48" s="970"/>
      <c r="CQ48" s="970"/>
      <c r="CR48" s="971"/>
      <c r="CS48" s="948"/>
      <c r="CT48" s="951"/>
      <c r="CU48" s="952"/>
      <c r="CV48" s="787"/>
      <c r="CW48" s="787"/>
      <c r="CX48" s="968"/>
      <c r="CY48" s="787"/>
      <c r="CZ48" s="787"/>
      <c r="DA48" s="970"/>
      <c r="DB48" s="970"/>
      <c r="DC48" s="971"/>
      <c r="DD48" s="948"/>
      <c r="DE48" s="951"/>
      <c r="DF48" s="952"/>
      <c r="DG48" s="787"/>
      <c r="DH48" s="787"/>
      <c r="DI48" s="968"/>
      <c r="DJ48" s="787"/>
      <c r="DK48" s="787"/>
      <c r="DL48" s="970"/>
      <c r="DM48" s="970"/>
      <c r="DN48" s="971"/>
      <c r="DO48" s="948"/>
      <c r="DP48" s="951"/>
      <c r="DQ48" s="952"/>
      <c r="DR48" s="787"/>
      <c r="DS48" s="787"/>
      <c r="DT48" s="968"/>
      <c r="DU48" s="787"/>
      <c r="DV48" s="787"/>
      <c r="DW48" s="970"/>
      <c r="DX48" s="970"/>
      <c r="DY48" s="971"/>
      <c r="DZ48" s="948"/>
      <c r="EA48" s="951"/>
      <c r="EB48" s="952"/>
      <c r="EC48" s="787"/>
      <c r="ED48" s="787"/>
      <c r="EE48" s="968"/>
      <c r="EF48" s="787"/>
      <c r="EG48" s="787"/>
      <c r="EH48" s="970"/>
      <c r="EI48" s="970"/>
      <c r="EJ48" s="971"/>
      <c r="EK48" s="948"/>
      <c r="EL48" s="951"/>
      <c r="EM48" s="952"/>
      <c r="EN48" s="787"/>
      <c r="EO48" s="787"/>
      <c r="EP48" s="968"/>
      <c r="EQ48" s="787"/>
      <c r="ER48" s="787"/>
      <c r="ES48" s="970"/>
      <c r="ET48" s="970"/>
      <c r="EU48" s="971"/>
      <c r="EV48" s="948"/>
      <c r="EW48" s="951"/>
      <c r="EX48" s="952"/>
      <c r="EY48" s="787"/>
      <c r="EZ48" s="787"/>
      <c r="FA48" s="968"/>
      <c r="FB48" s="787"/>
      <c r="FC48" s="787"/>
      <c r="FD48" s="970"/>
      <c r="FE48" s="970"/>
      <c r="FF48" s="971"/>
      <c r="FG48" s="948"/>
      <c r="FH48" s="951"/>
      <c r="FI48" s="952"/>
      <c r="FJ48" s="787"/>
      <c r="FK48" s="787"/>
      <c r="FL48" s="968"/>
      <c r="FM48" s="787"/>
      <c r="FN48" s="787"/>
      <c r="FO48" s="970"/>
      <c r="FP48" s="970"/>
      <c r="FQ48" s="971"/>
      <c r="FR48" s="948"/>
      <c r="FS48" s="951"/>
      <c r="FT48" s="952"/>
      <c r="FU48" s="787"/>
      <c r="FV48" s="787"/>
      <c r="FW48" s="968"/>
      <c r="FX48" s="787"/>
      <c r="FY48" s="787"/>
      <c r="FZ48" s="970"/>
      <c r="GA48" s="970"/>
      <c r="GB48" s="971"/>
      <c r="GC48" s="948"/>
      <c r="GD48" s="951"/>
      <c r="GE48" s="952"/>
      <c r="GF48" s="787"/>
      <c r="GG48" s="787"/>
      <c r="GH48" s="968"/>
      <c r="GI48" s="787"/>
      <c r="GJ48" s="787"/>
      <c r="GK48" s="970"/>
      <c r="GL48" s="970"/>
      <c r="GM48" s="971"/>
      <c r="GN48" s="948"/>
      <c r="GO48" s="951"/>
      <c r="GP48" s="952"/>
      <c r="GQ48" s="787"/>
      <c r="GR48" s="787"/>
      <c r="GS48" s="968"/>
      <c r="GT48" s="787"/>
      <c r="GU48" s="787"/>
      <c r="GV48" s="970"/>
      <c r="GW48" s="970"/>
      <c r="GX48" s="971"/>
      <c r="GY48" s="948"/>
      <c r="GZ48" s="951"/>
      <c r="HA48" s="952"/>
      <c r="HB48" s="787"/>
      <c r="HC48" s="787"/>
      <c r="HD48" s="968"/>
      <c r="HE48" s="787"/>
      <c r="HF48" s="787"/>
      <c r="HG48" s="970"/>
      <c r="HH48" s="970"/>
      <c r="HI48" s="971"/>
      <c r="HJ48" s="948"/>
      <c r="HK48" s="951"/>
      <c r="HL48" s="952"/>
      <c r="HM48" s="787"/>
      <c r="HN48" s="787"/>
      <c r="HO48" s="968"/>
      <c r="HP48" s="787"/>
      <c r="HQ48" s="787"/>
      <c r="HR48" s="970"/>
      <c r="HS48" s="970"/>
      <c r="HT48" s="971"/>
      <c r="HU48" s="721"/>
      <c r="HV48" s="721"/>
      <c r="HW48" s="721"/>
      <c r="HX48" s="721"/>
      <c r="HY48" s="499" t="str">
        <f>IFERROR(VLOOKUP($C48,'Info Exam and Projection List'!$M$4:$R$34,5),"No entry")</f>
        <v>No entry</v>
      </c>
      <c r="HZ48" s="703"/>
      <c r="IA48" s="987"/>
      <c r="IB48" s="499" t="str">
        <f>IFERROR(VLOOKUP($C48,'Info Exam and Projection List'!$M$4:$R$34,6),"No entry")</f>
        <v>No entry</v>
      </c>
      <c r="IC48" s="1224"/>
      <c r="ID48" s="690"/>
      <c r="IE48" s="690"/>
      <c r="IF48" s="989"/>
      <c r="IG48" s="690"/>
      <c r="IO48" s="733"/>
      <c r="IP48" s="733"/>
      <c r="IQ48" s="742"/>
      <c r="IR48" s="743" t="s">
        <v>402</v>
      </c>
      <c r="IS48" s="743"/>
      <c r="IT48" s="743"/>
      <c r="IU48" s="743"/>
      <c r="IV48" s="743"/>
      <c r="IW48" s="744"/>
      <c r="IX48" s="733"/>
      <c r="JB48" s="347"/>
      <c r="JC48" s="88"/>
      <c r="JD48" s="88"/>
      <c r="JE48" s="88"/>
      <c r="JF48" s="283"/>
      <c r="JG48" s="156"/>
      <c r="JH48" s="255"/>
      <c r="JI48" s="737"/>
      <c r="JJ48" s="156"/>
      <c r="JK48" s="737"/>
      <c r="JL48" s="90"/>
      <c r="JM48" s="90"/>
      <c r="JN48" s="90"/>
      <c r="JO48" s="90"/>
      <c r="JP48" s="90"/>
      <c r="JQ48" s="90"/>
      <c r="JR48" s="738"/>
      <c r="JS48" s="90"/>
      <c r="JT48" s="90"/>
      <c r="JU48" s="90"/>
      <c r="JV48" s="88"/>
      <c r="JW48" s="88"/>
      <c r="JX48" s="88"/>
      <c r="JY48" s="90"/>
      <c r="JZ48" s="90"/>
      <c r="KA48" s="90"/>
      <c r="KB48" s="90"/>
      <c r="KC48" s="738"/>
      <c r="KD48" s="90"/>
      <c r="KE48" s="90"/>
      <c r="KF48" s="90"/>
      <c r="KG48" s="88"/>
      <c r="KH48" s="88"/>
      <c r="KI48" s="88"/>
      <c r="KJ48" s="90"/>
      <c r="KK48" s="90"/>
      <c r="KL48" s="90"/>
      <c r="KM48" s="90"/>
      <c r="KN48" s="738"/>
      <c r="KO48" s="90"/>
      <c r="KP48" s="90"/>
      <c r="KQ48" s="90"/>
      <c r="KR48" s="88"/>
      <c r="KS48" s="88"/>
      <c r="KT48" s="88"/>
      <c r="KU48" s="90"/>
      <c r="KV48" s="90"/>
      <c r="KW48" s="90"/>
      <c r="KX48" s="90"/>
      <c r="KY48" s="738"/>
      <c r="KZ48" s="90"/>
      <c r="LA48" s="90"/>
      <c r="LB48" s="90"/>
      <c r="LC48" s="88"/>
      <c r="LD48" s="88"/>
      <c r="LE48" s="88"/>
      <c r="LF48" s="90"/>
      <c r="LG48" s="90"/>
      <c r="LH48" s="90"/>
      <c r="LI48" s="90"/>
      <c r="LJ48" s="738"/>
      <c r="LK48" s="90"/>
      <c r="LL48" s="90"/>
      <c r="LM48" s="90"/>
      <c r="LN48" s="88"/>
      <c r="LO48" s="88"/>
      <c r="LP48" s="88"/>
      <c r="LQ48" s="90"/>
      <c r="LR48" s="90"/>
      <c r="LS48" s="90"/>
      <c r="LT48" s="90"/>
      <c r="LU48" s="738"/>
      <c r="LV48" s="90"/>
      <c r="LW48" s="90"/>
      <c r="LX48" s="90"/>
      <c r="LY48" s="88"/>
      <c r="LZ48" s="88"/>
      <c r="MA48" s="88"/>
      <c r="MB48" s="88"/>
      <c r="MC48" s="88"/>
      <c r="MD48" s="88"/>
      <c r="ME48" s="88"/>
      <c r="MF48" s="88"/>
      <c r="MG48" s="88"/>
      <c r="MH48" s="90"/>
      <c r="MI48" s="90"/>
      <c r="MJ48" s="90"/>
      <c r="MK48" s="90"/>
      <c r="ML48" s="738"/>
      <c r="MM48" s="90"/>
      <c r="MN48" s="90"/>
      <c r="MO48" s="90"/>
      <c r="MP48" s="88"/>
      <c r="MQ48" s="88"/>
      <c r="MR48" s="88"/>
      <c r="MS48" s="90"/>
      <c r="MT48" s="90"/>
      <c r="MU48" s="90"/>
      <c r="MV48" s="90"/>
      <c r="MW48" s="738"/>
      <c r="MX48" s="90"/>
      <c r="MY48" s="90"/>
      <c r="MZ48" s="90"/>
      <c r="NA48" s="88"/>
      <c r="NB48" s="88"/>
      <c r="NC48" s="88"/>
      <c r="ND48" s="90"/>
      <c r="NE48" s="90"/>
      <c r="NF48" s="90"/>
      <c r="NG48" s="90"/>
      <c r="NH48" s="738"/>
      <c r="NI48" s="90"/>
      <c r="NJ48" s="90"/>
      <c r="NK48" s="90"/>
      <c r="NL48" s="88"/>
      <c r="NM48" s="88"/>
      <c r="NN48" s="88"/>
      <c r="NO48" s="90"/>
      <c r="NP48" s="90"/>
      <c r="NQ48" s="90"/>
      <c r="NR48" s="90"/>
      <c r="NS48" s="738"/>
      <c r="NT48" s="90"/>
      <c r="NU48" s="90"/>
      <c r="NV48" s="90"/>
      <c r="NW48" s="88"/>
      <c r="NX48" s="88"/>
      <c r="NY48" s="88"/>
      <c r="NZ48" s="90"/>
      <c r="OA48" s="90"/>
      <c r="OB48" s="90"/>
      <c r="OC48" s="90"/>
      <c r="OD48" s="738"/>
      <c r="OE48" s="90"/>
      <c r="OF48" s="90"/>
      <c r="OG48" s="90"/>
      <c r="OH48" s="88"/>
      <c r="OI48" s="88"/>
      <c r="OJ48" s="88"/>
      <c r="OK48" s="90"/>
      <c r="OL48" s="90"/>
      <c r="OM48" s="90"/>
      <c r="ON48" s="90"/>
      <c r="OO48" s="738"/>
      <c r="OP48" s="90"/>
      <c r="OQ48" s="90"/>
      <c r="OR48" s="90"/>
      <c r="OS48" s="88"/>
      <c r="OT48" s="88"/>
      <c r="OU48" s="88"/>
      <c r="OV48" s="90"/>
      <c r="OW48" s="90"/>
      <c r="OX48" s="90"/>
      <c r="OY48" s="90"/>
      <c r="OZ48" s="738"/>
      <c r="PA48" s="90"/>
      <c r="PB48" s="90"/>
      <c r="PC48" s="90"/>
      <c r="PD48" s="88"/>
      <c r="PE48" s="88"/>
      <c r="PF48" s="88"/>
      <c r="PG48" s="90"/>
      <c r="PH48" s="90"/>
      <c r="PI48" s="90"/>
      <c r="PJ48" s="90"/>
      <c r="PK48" s="738"/>
      <c r="PL48" s="90"/>
      <c r="PM48" s="90"/>
      <c r="PN48" s="90"/>
      <c r="PO48" s="88"/>
      <c r="PP48" s="88"/>
      <c r="PQ48" s="88"/>
      <c r="PR48" s="90"/>
      <c r="PS48" s="90"/>
      <c r="PT48" s="90"/>
      <c r="PU48" s="90"/>
      <c r="PV48" s="738"/>
      <c r="PW48" s="90"/>
      <c r="PX48" s="90"/>
      <c r="PY48" s="90"/>
      <c r="PZ48" s="88"/>
      <c r="QA48" s="88"/>
      <c r="QB48" s="88"/>
      <c r="QC48" s="90"/>
      <c r="QD48" s="90"/>
      <c r="QE48" s="90"/>
      <c r="QF48" s="90"/>
      <c r="QG48" s="738"/>
      <c r="QH48" s="90"/>
      <c r="QI48" s="90"/>
      <c r="QJ48" s="90"/>
      <c r="QK48" s="88"/>
      <c r="QL48" s="88"/>
      <c r="QM48" s="88"/>
      <c r="QN48" s="90"/>
      <c r="QO48" s="90"/>
      <c r="QP48" s="90"/>
      <c r="QQ48" s="90"/>
      <c r="QR48" s="738"/>
      <c r="QS48" s="90"/>
      <c r="QT48" s="90"/>
      <c r="QU48" s="90"/>
      <c r="QV48" s="88"/>
      <c r="QW48" s="88"/>
      <c r="QX48" s="88"/>
      <c r="QY48" s="90"/>
      <c r="QZ48" s="90"/>
      <c r="RA48" s="90"/>
      <c r="RB48" s="90"/>
      <c r="RC48" s="738"/>
      <c r="RD48" s="90"/>
      <c r="RE48" s="90"/>
      <c r="RF48" s="90"/>
      <c r="RG48" s="88"/>
      <c r="RH48" s="88"/>
      <c r="RI48" s="88"/>
      <c r="RJ48" s="90"/>
      <c r="RK48" s="90"/>
      <c r="RL48" s="90"/>
      <c r="RM48" s="90"/>
      <c r="RN48" s="738"/>
      <c r="RO48" s="90"/>
      <c r="RP48" s="90"/>
      <c r="RQ48" s="90"/>
      <c r="RR48" s="88"/>
      <c r="RS48" s="88"/>
      <c r="RT48" s="88"/>
      <c r="RU48" s="90"/>
      <c r="RV48" s="90"/>
      <c r="RW48" s="90"/>
      <c r="RX48" s="90"/>
      <c r="RY48" s="738"/>
      <c r="RZ48" s="90"/>
      <c r="SA48" s="90"/>
      <c r="SB48" s="90"/>
      <c r="SC48" s="88"/>
      <c r="SD48" s="88"/>
      <c r="SE48" s="88"/>
      <c r="SF48" s="1372"/>
      <c r="SG48" s="1372"/>
      <c r="SH48" s="1372"/>
      <c r="SI48" s="1372"/>
      <c r="SJ48" s="1378"/>
      <c r="SK48" s="1372"/>
      <c r="SL48" s="1372"/>
      <c r="SM48" s="1372"/>
      <c r="SN48" s="1374"/>
      <c r="SO48" s="1374"/>
      <c r="SP48" s="1374"/>
      <c r="SQ48" s="1372"/>
      <c r="SR48" s="1372"/>
      <c r="SS48" s="1372"/>
      <c r="ST48" s="1372"/>
      <c r="SU48" s="1378"/>
      <c r="SV48" s="1372"/>
      <c r="SW48" s="1372"/>
      <c r="SX48" s="1372"/>
      <c r="SY48" s="1374"/>
      <c r="SZ48" s="1374"/>
      <c r="TA48" s="1374"/>
      <c r="TB48" s="1372"/>
      <c r="TC48" s="1372"/>
      <c r="TD48" s="1372"/>
      <c r="TE48" s="1372"/>
      <c r="TF48" s="1378"/>
      <c r="TG48" s="1372"/>
      <c r="TH48" s="1372"/>
      <c r="TI48" s="1372"/>
      <c r="TJ48" s="1374"/>
      <c r="TK48" s="1374"/>
      <c r="TL48" s="1374"/>
      <c r="TM48" s="1372"/>
      <c r="TN48" s="1372"/>
      <c r="TO48" s="1372"/>
      <c r="TP48" s="1372"/>
      <c r="TQ48" s="1378"/>
      <c r="TR48" s="1372"/>
      <c r="TS48" s="1372"/>
      <c r="TT48" s="1372"/>
      <c r="TU48" s="1374"/>
      <c r="TV48" s="1374"/>
      <c r="TW48" s="1374"/>
      <c r="TX48" s="1372"/>
      <c r="TY48" s="1372"/>
      <c r="TZ48" s="1372"/>
      <c r="UA48" s="1372"/>
      <c r="UB48" s="1378"/>
      <c r="UC48" s="1372"/>
      <c r="UD48" s="1372"/>
      <c r="UE48" s="1372"/>
      <c r="UF48" s="1374"/>
      <c r="UG48" s="1374"/>
      <c r="UH48" s="1374"/>
      <c r="UI48" s="1372"/>
      <c r="UJ48" s="1372"/>
      <c r="UK48" s="1372"/>
      <c r="UL48" s="1372"/>
      <c r="UM48" s="1378"/>
      <c r="UN48" s="1372"/>
      <c r="UO48" s="1372"/>
      <c r="UP48" s="1372"/>
      <c r="UQ48" s="1374"/>
      <c r="UR48" s="1374"/>
      <c r="US48" s="1374"/>
    </row>
    <row r="49" spans="2:565" s="218" customFormat="1" ht="30" customHeight="1" x14ac:dyDescent="0.25">
      <c r="B49" s="1155">
        <v>40</v>
      </c>
      <c r="C49" s="811"/>
      <c r="D49" s="938" t="str">
        <f>IFERROR(VLOOKUP($C49,'Info Exam and Projection List'!$M$4:$P$34,2),"No entry")</f>
        <v>No entry</v>
      </c>
      <c r="E49" s="943"/>
      <c r="F49" s="937"/>
      <c r="G49" s="483"/>
      <c r="H49" s="1246"/>
      <c r="I49" s="949"/>
      <c r="J49" s="951"/>
      <c r="K49" s="952"/>
      <c r="L49" s="787"/>
      <c r="M49" s="787"/>
      <c r="N49" s="797"/>
      <c r="O49" s="787"/>
      <c r="P49" s="787"/>
      <c r="Q49" s="463"/>
      <c r="R49" s="463"/>
      <c r="S49" s="732"/>
      <c r="T49" s="949"/>
      <c r="U49" s="951"/>
      <c r="V49" s="952"/>
      <c r="W49" s="787"/>
      <c r="X49" s="787"/>
      <c r="Y49" s="968"/>
      <c r="Z49" s="787"/>
      <c r="AA49" s="787"/>
      <c r="AB49" s="970"/>
      <c r="AC49" s="970"/>
      <c r="AD49" s="971"/>
      <c r="AE49" s="948"/>
      <c r="AF49" s="951"/>
      <c r="AG49" s="952"/>
      <c r="AH49" s="787"/>
      <c r="AI49" s="787"/>
      <c r="AJ49" s="968"/>
      <c r="AK49" s="787"/>
      <c r="AL49" s="787"/>
      <c r="AM49" s="970"/>
      <c r="AN49" s="970"/>
      <c r="AO49" s="971"/>
      <c r="AP49" s="949"/>
      <c r="AQ49" s="951"/>
      <c r="AR49" s="952"/>
      <c r="AS49" s="787"/>
      <c r="AT49" s="787"/>
      <c r="AU49" s="968"/>
      <c r="AV49" s="787"/>
      <c r="AW49" s="787"/>
      <c r="AX49" s="970"/>
      <c r="AY49" s="970"/>
      <c r="AZ49" s="971"/>
      <c r="BA49" s="949"/>
      <c r="BB49" s="951"/>
      <c r="BC49" s="952"/>
      <c r="BD49" s="787"/>
      <c r="BE49" s="787"/>
      <c r="BF49" s="968"/>
      <c r="BG49" s="787"/>
      <c r="BH49" s="787"/>
      <c r="BI49" s="970"/>
      <c r="BJ49" s="970"/>
      <c r="BK49" s="971"/>
      <c r="BL49" s="948"/>
      <c r="BM49" s="951"/>
      <c r="BN49" s="952"/>
      <c r="BO49" s="787"/>
      <c r="BP49" s="787"/>
      <c r="BQ49" s="968"/>
      <c r="BR49" s="787"/>
      <c r="BS49" s="787"/>
      <c r="BT49" s="970"/>
      <c r="BU49" s="970"/>
      <c r="BV49" s="971"/>
      <c r="BW49" s="948"/>
      <c r="BX49" s="951"/>
      <c r="BY49" s="952"/>
      <c r="BZ49" s="787"/>
      <c r="CA49" s="787"/>
      <c r="CB49" s="968"/>
      <c r="CC49" s="787"/>
      <c r="CD49" s="787"/>
      <c r="CE49" s="970"/>
      <c r="CF49" s="970"/>
      <c r="CG49" s="971"/>
      <c r="CH49" s="948"/>
      <c r="CI49" s="951"/>
      <c r="CJ49" s="952"/>
      <c r="CK49" s="787"/>
      <c r="CL49" s="787"/>
      <c r="CM49" s="968"/>
      <c r="CN49" s="787"/>
      <c r="CO49" s="787"/>
      <c r="CP49" s="970"/>
      <c r="CQ49" s="970"/>
      <c r="CR49" s="971"/>
      <c r="CS49" s="948"/>
      <c r="CT49" s="951"/>
      <c r="CU49" s="952"/>
      <c r="CV49" s="787"/>
      <c r="CW49" s="787"/>
      <c r="CX49" s="968"/>
      <c r="CY49" s="787"/>
      <c r="CZ49" s="787"/>
      <c r="DA49" s="970"/>
      <c r="DB49" s="970"/>
      <c r="DC49" s="971"/>
      <c r="DD49" s="948"/>
      <c r="DE49" s="951"/>
      <c r="DF49" s="952"/>
      <c r="DG49" s="787"/>
      <c r="DH49" s="787"/>
      <c r="DI49" s="968"/>
      <c r="DJ49" s="787"/>
      <c r="DK49" s="787"/>
      <c r="DL49" s="970"/>
      <c r="DM49" s="970"/>
      <c r="DN49" s="971"/>
      <c r="DO49" s="948"/>
      <c r="DP49" s="951"/>
      <c r="DQ49" s="952"/>
      <c r="DR49" s="787"/>
      <c r="DS49" s="787"/>
      <c r="DT49" s="968"/>
      <c r="DU49" s="787"/>
      <c r="DV49" s="787"/>
      <c r="DW49" s="970"/>
      <c r="DX49" s="970"/>
      <c r="DY49" s="971"/>
      <c r="DZ49" s="948"/>
      <c r="EA49" s="951"/>
      <c r="EB49" s="952"/>
      <c r="EC49" s="787"/>
      <c r="ED49" s="787"/>
      <c r="EE49" s="968"/>
      <c r="EF49" s="787"/>
      <c r="EG49" s="787"/>
      <c r="EH49" s="970"/>
      <c r="EI49" s="970"/>
      <c r="EJ49" s="971"/>
      <c r="EK49" s="948"/>
      <c r="EL49" s="951"/>
      <c r="EM49" s="952"/>
      <c r="EN49" s="787"/>
      <c r="EO49" s="787"/>
      <c r="EP49" s="968"/>
      <c r="EQ49" s="787"/>
      <c r="ER49" s="787"/>
      <c r="ES49" s="970"/>
      <c r="ET49" s="970"/>
      <c r="EU49" s="971"/>
      <c r="EV49" s="948"/>
      <c r="EW49" s="951"/>
      <c r="EX49" s="952"/>
      <c r="EY49" s="787"/>
      <c r="EZ49" s="787"/>
      <c r="FA49" s="968"/>
      <c r="FB49" s="787"/>
      <c r="FC49" s="787"/>
      <c r="FD49" s="970"/>
      <c r="FE49" s="970"/>
      <c r="FF49" s="971"/>
      <c r="FG49" s="948"/>
      <c r="FH49" s="951"/>
      <c r="FI49" s="952"/>
      <c r="FJ49" s="787"/>
      <c r="FK49" s="787"/>
      <c r="FL49" s="968"/>
      <c r="FM49" s="787"/>
      <c r="FN49" s="787"/>
      <c r="FO49" s="970"/>
      <c r="FP49" s="970"/>
      <c r="FQ49" s="971"/>
      <c r="FR49" s="948"/>
      <c r="FS49" s="951"/>
      <c r="FT49" s="952"/>
      <c r="FU49" s="787"/>
      <c r="FV49" s="787"/>
      <c r="FW49" s="968"/>
      <c r="FX49" s="787"/>
      <c r="FY49" s="787"/>
      <c r="FZ49" s="970"/>
      <c r="GA49" s="970"/>
      <c r="GB49" s="971"/>
      <c r="GC49" s="948"/>
      <c r="GD49" s="951"/>
      <c r="GE49" s="952"/>
      <c r="GF49" s="787"/>
      <c r="GG49" s="787"/>
      <c r="GH49" s="968"/>
      <c r="GI49" s="787"/>
      <c r="GJ49" s="787"/>
      <c r="GK49" s="970"/>
      <c r="GL49" s="970"/>
      <c r="GM49" s="971"/>
      <c r="GN49" s="948"/>
      <c r="GO49" s="951"/>
      <c r="GP49" s="952"/>
      <c r="GQ49" s="787"/>
      <c r="GR49" s="787"/>
      <c r="GS49" s="968"/>
      <c r="GT49" s="787"/>
      <c r="GU49" s="787"/>
      <c r="GV49" s="970"/>
      <c r="GW49" s="970"/>
      <c r="GX49" s="971"/>
      <c r="GY49" s="948"/>
      <c r="GZ49" s="951"/>
      <c r="HA49" s="952"/>
      <c r="HB49" s="787"/>
      <c r="HC49" s="787"/>
      <c r="HD49" s="968"/>
      <c r="HE49" s="787"/>
      <c r="HF49" s="787"/>
      <c r="HG49" s="970"/>
      <c r="HH49" s="970"/>
      <c r="HI49" s="971"/>
      <c r="HJ49" s="948"/>
      <c r="HK49" s="951"/>
      <c r="HL49" s="952"/>
      <c r="HM49" s="787"/>
      <c r="HN49" s="787"/>
      <c r="HO49" s="968"/>
      <c r="HP49" s="787"/>
      <c r="HQ49" s="787"/>
      <c r="HR49" s="970"/>
      <c r="HS49" s="970"/>
      <c r="HT49" s="971"/>
      <c r="HU49" s="721"/>
      <c r="HV49" s="721"/>
      <c r="HW49" s="721"/>
      <c r="HX49" s="721"/>
      <c r="HY49" s="499" t="str">
        <f>IFERROR(VLOOKUP($C49,'Info Exam and Projection List'!$M$4:$R$34,5),"No entry")</f>
        <v>No entry</v>
      </c>
      <c r="HZ49" s="703"/>
      <c r="IA49" s="987"/>
      <c r="IB49" s="499" t="str">
        <f>IFERROR(VLOOKUP($C49,'Info Exam and Projection List'!$M$4:$R$34,6),"No entry")</f>
        <v>No entry</v>
      </c>
      <c r="IC49" s="1224"/>
      <c r="ID49" s="690"/>
      <c r="IE49" s="690"/>
      <c r="IF49" s="989"/>
      <c r="IG49" s="690"/>
      <c r="IO49" s="733"/>
      <c r="IP49" s="733"/>
      <c r="IQ49" s="733"/>
      <c r="IR49" s="733"/>
      <c r="IS49" s="733"/>
      <c r="IT49" s="733"/>
      <c r="IU49" s="733"/>
      <c r="IV49" s="733"/>
      <c r="IW49" s="733"/>
      <c r="IX49" s="733"/>
      <c r="JB49" s="347"/>
      <c r="JC49" s="88"/>
      <c r="JD49" s="88"/>
      <c r="JE49" s="88"/>
      <c r="JF49" s="283"/>
      <c r="JG49" s="156"/>
      <c r="JH49" s="255"/>
      <c r="JI49" s="737"/>
      <c r="JJ49" s="156"/>
      <c r="JK49" s="737"/>
      <c r="JL49" s="90"/>
      <c r="JM49" s="90"/>
      <c r="JN49" s="90"/>
      <c r="JO49" s="90"/>
      <c r="JP49" s="90"/>
      <c r="JQ49" s="90"/>
      <c r="JR49" s="738"/>
      <c r="JS49" s="90"/>
      <c r="JT49" s="90"/>
      <c r="JU49" s="90"/>
      <c r="JV49" s="88"/>
      <c r="JW49" s="88"/>
      <c r="JX49" s="88"/>
      <c r="JY49" s="90"/>
      <c r="JZ49" s="90"/>
      <c r="KA49" s="90"/>
      <c r="KB49" s="90"/>
      <c r="KC49" s="738"/>
      <c r="KD49" s="90"/>
      <c r="KE49" s="90"/>
      <c r="KF49" s="90"/>
      <c r="KG49" s="88"/>
      <c r="KH49" s="88"/>
      <c r="KI49" s="88"/>
      <c r="KJ49" s="90"/>
      <c r="KK49" s="90"/>
      <c r="KL49" s="90"/>
      <c r="KM49" s="90"/>
      <c r="KN49" s="738"/>
      <c r="KO49" s="90"/>
      <c r="KP49" s="90"/>
      <c r="KQ49" s="90"/>
      <c r="KR49" s="88"/>
      <c r="KS49" s="88"/>
      <c r="KT49" s="88"/>
      <c r="KU49" s="90"/>
      <c r="KV49" s="90"/>
      <c r="KW49" s="90"/>
      <c r="KX49" s="90"/>
      <c r="KY49" s="738"/>
      <c r="KZ49" s="90"/>
      <c r="LA49" s="90"/>
      <c r="LB49" s="90"/>
      <c r="LC49" s="88"/>
      <c r="LD49" s="88"/>
      <c r="LE49" s="88"/>
      <c r="LF49" s="90"/>
      <c r="LG49" s="90"/>
      <c r="LH49" s="90"/>
      <c r="LI49" s="90"/>
      <c r="LJ49" s="738"/>
      <c r="LK49" s="90"/>
      <c r="LL49" s="90"/>
      <c r="LM49" s="90"/>
      <c r="LN49" s="88"/>
      <c r="LO49" s="88"/>
      <c r="LP49" s="88"/>
      <c r="LQ49" s="90"/>
      <c r="LR49" s="90"/>
      <c r="LS49" s="90"/>
      <c r="LT49" s="90"/>
      <c r="LU49" s="738"/>
      <c r="LV49" s="90"/>
      <c r="LW49" s="90"/>
      <c r="LX49" s="90"/>
      <c r="LY49" s="88"/>
      <c r="LZ49" s="88"/>
      <c r="MA49" s="88"/>
      <c r="MB49" s="88"/>
      <c r="MC49" s="88"/>
      <c r="MD49" s="88"/>
      <c r="ME49" s="88"/>
      <c r="MF49" s="88"/>
      <c r="MG49" s="88"/>
      <c r="MH49" s="90"/>
      <c r="MI49" s="90"/>
      <c r="MJ49" s="90"/>
      <c r="MK49" s="90"/>
      <c r="ML49" s="738"/>
      <c r="MM49" s="90"/>
      <c r="MN49" s="90"/>
      <c r="MO49" s="90"/>
      <c r="MP49" s="88"/>
      <c r="MQ49" s="88"/>
      <c r="MR49" s="88"/>
      <c r="MS49" s="90"/>
      <c r="MT49" s="90"/>
      <c r="MU49" s="90"/>
      <c r="MV49" s="90"/>
      <c r="MW49" s="738"/>
      <c r="MX49" s="90"/>
      <c r="MY49" s="90"/>
      <c r="MZ49" s="90"/>
      <c r="NA49" s="88"/>
      <c r="NB49" s="88"/>
      <c r="NC49" s="88"/>
      <c r="ND49" s="90"/>
      <c r="NE49" s="90"/>
      <c r="NF49" s="90"/>
      <c r="NG49" s="90"/>
      <c r="NH49" s="738"/>
      <c r="NI49" s="90"/>
      <c r="NJ49" s="90"/>
      <c r="NK49" s="90"/>
      <c r="NL49" s="88"/>
      <c r="NM49" s="88"/>
      <c r="NN49" s="88"/>
      <c r="NO49" s="90"/>
      <c r="NP49" s="90"/>
      <c r="NQ49" s="90"/>
      <c r="NR49" s="90"/>
      <c r="NS49" s="738"/>
      <c r="NT49" s="90"/>
      <c r="NU49" s="90"/>
      <c r="NV49" s="90"/>
      <c r="NW49" s="88"/>
      <c r="NX49" s="88"/>
      <c r="NY49" s="88"/>
      <c r="NZ49" s="90"/>
      <c r="OA49" s="90"/>
      <c r="OB49" s="90"/>
      <c r="OC49" s="90"/>
      <c r="OD49" s="738"/>
      <c r="OE49" s="90"/>
      <c r="OF49" s="90"/>
      <c r="OG49" s="90"/>
      <c r="OH49" s="88"/>
      <c r="OI49" s="88"/>
      <c r="OJ49" s="88"/>
      <c r="OK49" s="90"/>
      <c r="OL49" s="90"/>
      <c r="OM49" s="90"/>
      <c r="ON49" s="90"/>
      <c r="OO49" s="738"/>
      <c r="OP49" s="90"/>
      <c r="OQ49" s="90"/>
      <c r="OR49" s="90"/>
      <c r="OS49" s="88"/>
      <c r="OT49" s="88"/>
      <c r="OU49" s="88"/>
      <c r="OV49" s="90"/>
      <c r="OW49" s="90"/>
      <c r="OX49" s="90"/>
      <c r="OY49" s="90"/>
      <c r="OZ49" s="738"/>
      <c r="PA49" s="90"/>
      <c r="PB49" s="90"/>
      <c r="PC49" s="90"/>
      <c r="PD49" s="88"/>
      <c r="PE49" s="88"/>
      <c r="PF49" s="88"/>
      <c r="PG49" s="90"/>
      <c r="PH49" s="90"/>
      <c r="PI49" s="90"/>
      <c r="PJ49" s="90"/>
      <c r="PK49" s="738"/>
      <c r="PL49" s="90"/>
      <c r="PM49" s="90"/>
      <c r="PN49" s="90"/>
      <c r="PO49" s="88"/>
      <c r="PP49" s="88"/>
      <c r="PQ49" s="88"/>
      <c r="PR49" s="90"/>
      <c r="PS49" s="90"/>
      <c r="PT49" s="90"/>
      <c r="PU49" s="90"/>
      <c r="PV49" s="738"/>
      <c r="PW49" s="90"/>
      <c r="PX49" s="90"/>
      <c r="PY49" s="90"/>
      <c r="PZ49" s="88"/>
      <c r="QA49" s="88"/>
      <c r="QB49" s="88"/>
      <c r="QC49" s="90"/>
      <c r="QD49" s="90"/>
      <c r="QE49" s="90"/>
      <c r="QF49" s="90"/>
      <c r="QG49" s="738"/>
      <c r="QH49" s="90"/>
      <c r="QI49" s="90"/>
      <c r="QJ49" s="90"/>
      <c r="QK49" s="88"/>
      <c r="QL49" s="88"/>
      <c r="QM49" s="88"/>
      <c r="QN49" s="90"/>
      <c r="QO49" s="90"/>
      <c r="QP49" s="90"/>
      <c r="QQ49" s="90"/>
      <c r="QR49" s="738"/>
      <c r="QS49" s="90"/>
      <c r="QT49" s="90"/>
      <c r="QU49" s="90"/>
      <c r="QV49" s="88"/>
      <c r="QW49" s="88"/>
      <c r="QX49" s="88"/>
      <c r="QY49" s="90"/>
      <c r="QZ49" s="90"/>
      <c r="RA49" s="90"/>
      <c r="RB49" s="90"/>
      <c r="RC49" s="738"/>
      <c r="RD49" s="90"/>
      <c r="RE49" s="90"/>
      <c r="RF49" s="90"/>
      <c r="RG49" s="88"/>
      <c r="RH49" s="88"/>
      <c r="RI49" s="88"/>
      <c r="RJ49" s="90"/>
      <c r="RK49" s="90"/>
      <c r="RL49" s="90"/>
      <c r="RM49" s="90"/>
      <c r="RN49" s="738"/>
      <c r="RO49" s="90"/>
      <c r="RP49" s="90"/>
      <c r="RQ49" s="90"/>
      <c r="RR49" s="88"/>
      <c r="RS49" s="88"/>
      <c r="RT49" s="88"/>
      <c r="RU49" s="90"/>
      <c r="RV49" s="90"/>
      <c r="RW49" s="90"/>
      <c r="RX49" s="90"/>
      <c r="RY49" s="738"/>
      <c r="RZ49" s="90"/>
      <c r="SA49" s="90"/>
      <c r="SB49" s="90"/>
      <c r="SC49" s="88"/>
      <c r="SD49" s="88"/>
      <c r="SE49" s="88"/>
      <c r="SF49" s="1372"/>
      <c r="SG49" s="1372"/>
      <c r="SH49" s="1372"/>
      <c r="SI49" s="1372"/>
      <c r="SJ49" s="1378"/>
      <c r="SK49" s="1372"/>
      <c r="SL49" s="1372"/>
      <c r="SM49" s="1372"/>
      <c r="SN49" s="1374"/>
      <c r="SO49" s="1374"/>
      <c r="SP49" s="1374"/>
      <c r="SQ49" s="1372"/>
      <c r="SR49" s="1372"/>
      <c r="SS49" s="1372"/>
      <c r="ST49" s="1372"/>
      <c r="SU49" s="1378"/>
      <c r="SV49" s="1372"/>
      <c r="SW49" s="1372"/>
      <c r="SX49" s="1372"/>
      <c r="SY49" s="1374"/>
      <c r="SZ49" s="1374"/>
      <c r="TA49" s="1374"/>
      <c r="TB49" s="1372"/>
      <c r="TC49" s="1372"/>
      <c r="TD49" s="1372"/>
      <c r="TE49" s="1372"/>
      <c r="TF49" s="1378"/>
      <c r="TG49" s="1372"/>
      <c r="TH49" s="1372"/>
      <c r="TI49" s="1372"/>
      <c r="TJ49" s="1374"/>
      <c r="TK49" s="1374"/>
      <c r="TL49" s="1374"/>
      <c r="TM49" s="1372"/>
      <c r="TN49" s="1372"/>
      <c r="TO49" s="1372"/>
      <c r="TP49" s="1372"/>
      <c r="TQ49" s="1378"/>
      <c r="TR49" s="1372"/>
      <c r="TS49" s="1372"/>
      <c r="TT49" s="1372"/>
      <c r="TU49" s="1374"/>
      <c r="TV49" s="1374"/>
      <c r="TW49" s="1374"/>
      <c r="TX49" s="1372"/>
      <c r="TY49" s="1372"/>
      <c r="TZ49" s="1372"/>
      <c r="UA49" s="1372"/>
      <c r="UB49" s="1378"/>
      <c r="UC49" s="1372"/>
      <c r="UD49" s="1372"/>
      <c r="UE49" s="1372"/>
      <c r="UF49" s="1374"/>
      <c r="UG49" s="1374"/>
      <c r="UH49" s="1374"/>
      <c r="UI49" s="1372"/>
      <c r="UJ49" s="1372"/>
      <c r="UK49" s="1372"/>
      <c r="UL49" s="1372"/>
      <c r="UM49" s="1378"/>
      <c r="UN49" s="1372"/>
      <c r="UO49" s="1372"/>
      <c r="UP49" s="1372"/>
      <c r="UQ49" s="1374"/>
      <c r="UR49" s="1374"/>
      <c r="US49" s="1374"/>
    </row>
    <row r="50" spans="2:565" s="218" customFormat="1" ht="30" customHeight="1" x14ac:dyDescent="0.25">
      <c r="B50" s="1155">
        <v>41</v>
      </c>
      <c r="C50" s="811"/>
      <c r="D50" s="938" t="str">
        <f>IFERROR(VLOOKUP($C50,'Info Exam and Projection List'!$M$4:$P$34,2),"No entry")</f>
        <v>No entry</v>
      </c>
      <c r="E50" s="943"/>
      <c r="F50" s="937"/>
      <c r="G50" s="483"/>
      <c r="H50" s="1246"/>
      <c r="I50" s="949"/>
      <c r="J50" s="951"/>
      <c r="K50" s="952"/>
      <c r="L50" s="787"/>
      <c r="M50" s="787"/>
      <c r="N50" s="797"/>
      <c r="O50" s="787"/>
      <c r="P50" s="787"/>
      <c r="Q50" s="463"/>
      <c r="R50" s="463"/>
      <c r="S50" s="732"/>
      <c r="T50" s="949"/>
      <c r="U50" s="951"/>
      <c r="V50" s="952"/>
      <c r="W50" s="787"/>
      <c r="X50" s="787"/>
      <c r="Y50" s="968"/>
      <c r="Z50" s="787"/>
      <c r="AA50" s="787"/>
      <c r="AB50" s="970"/>
      <c r="AC50" s="970"/>
      <c r="AD50" s="971"/>
      <c r="AE50" s="948"/>
      <c r="AF50" s="951"/>
      <c r="AG50" s="952"/>
      <c r="AH50" s="787"/>
      <c r="AI50" s="787"/>
      <c r="AJ50" s="968"/>
      <c r="AK50" s="787"/>
      <c r="AL50" s="787"/>
      <c r="AM50" s="970"/>
      <c r="AN50" s="970"/>
      <c r="AO50" s="971"/>
      <c r="AP50" s="949"/>
      <c r="AQ50" s="951"/>
      <c r="AR50" s="952"/>
      <c r="AS50" s="787"/>
      <c r="AT50" s="787"/>
      <c r="AU50" s="968"/>
      <c r="AV50" s="787"/>
      <c r="AW50" s="787"/>
      <c r="AX50" s="970"/>
      <c r="AY50" s="970"/>
      <c r="AZ50" s="971"/>
      <c r="BA50" s="949"/>
      <c r="BB50" s="951"/>
      <c r="BC50" s="952"/>
      <c r="BD50" s="787"/>
      <c r="BE50" s="787"/>
      <c r="BF50" s="968"/>
      <c r="BG50" s="787"/>
      <c r="BH50" s="787"/>
      <c r="BI50" s="970"/>
      <c r="BJ50" s="970"/>
      <c r="BK50" s="971"/>
      <c r="BL50" s="948"/>
      <c r="BM50" s="951"/>
      <c r="BN50" s="952"/>
      <c r="BO50" s="787"/>
      <c r="BP50" s="787"/>
      <c r="BQ50" s="968"/>
      <c r="BR50" s="787"/>
      <c r="BS50" s="787"/>
      <c r="BT50" s="970"/>
      <c r="BU50" s="970"/>
      <c r="BV50" s="971"/>
      <c r="BW50" s="948"/>
      <c r="BX50" s="951"/>
      <c r="BY50" s="952"/>
      <c r="BZ50" s="787"/>
      <c r="CA50" s="787"/>
      <c r="CB50" s="968"/>
      <c r="CC50" s="787"/>
      <c r="CD50" s="787"/>
      <c r="CE50" s="970"/>
      <c r="CF50" s="970"/>
      <c r="CG50" s="971"/>
      <c r="CH50" s="948"/>
      <c r="CI50" s="951"/>
      <c r="CJ50" s="952"/>
      <c r="CK50" s="787"/>
      <c r="CL50" s="787"/>
      <c r="CM50" s="968"/>
      <c r="CN50" s="787"/>
      <c r="CO50" s="787"/>
      <c r="CP50" s="970"/>
      <c r="CQ50" s="970"/>
      <c r="CR50" s="971"/>
      <c r="CS50" s="948"/>
      <c r="CT50" s="951"/>
      <c r="CU50" s="952"/>
      <c r="CV50" s="787"/>
      <c r="CW50" s="787"/>
      <c r="CX50" s="968"/>
      <c r="CY50" s="787"/>
      <c r="CZ50" s="787"/>
      <c r="DA50" s="970"/>
      <c r="DB50" s="970"/>
      <c r="DC50" s="971"/>
      <c r="DD50" s="948"/>
      <c r="DE50" s="951"/>
      <c r="DF50" s="952"/>
      <c r="DG50" s="787"/>
      <c r="DH50" s="787"/>
      <c r="DI50" s="968"/>
      <c r="DJ50" s="787"/>
      <c r="DK50" s="787"/>
      <c r="DL50" s="970"/>
      <c r="DM50" s="970"/>
      <c r="DN50" s="971"/>
      <c r="DO50" s="948"/>
      <c r="DP50" s="951"/>
      <c r="DQ50" s="952"/>
      <c r="DR50" s="787"/>
      <c r="DS50" s="787"/>
      <c r="DT50" s="968"/>
      <c r="DU50" s="787"/>
      <c r="DV50" s="787"/>
      <c r="DW50" s="970"/>
      <c r="DX50" s="970"/>
      <c r="DY50" s="971"/>
      <c r="DZ50" s="948"/>
      <c r="EA50" s="951"/>
      <c r="EB50" s="952"/>
      <c r="EC50" s="787"/>
      <c r="ED50" s="787"/>
      <c r="EE50" s="968"/>
      <c r="EF50" s="787"/>
      <c r="EG50" s="787"/>
      <c r="EH50" s="970"/>
      <c r="EI50" s="970"/>
      <c r="EJ50" s="971"/>
      <c r="EK50" s="948"/>
      <c r="EL50" s="951"/>
      <c r="EM50" s="952"/>
      <c r="EN50" s="787"/>
      <c r="EO50" s="787"/>
      <c r="EP50" s="968"/>
      <c r="EQ50" s="787"/>
      <c r="ER50" s="787"/>
      <c r="ES50" s="970"/>
      <c r="ET50" s="970"/>
      <c r="EU50" s="971"/>
      <c r="EV50" s="948"/>
      <c r="EW50" s="951"/>
      <c r="EX50" s="952"/>
      <c r="EY50" s="787"/>
      <c r="EZ50" s="787"/>
      <c r="FA50" s="968"/>
      <c r="FB50" s="787"/>
      <c r="FC50" s="787"/>
      <c r="FD50" s="970"/>
      <c r="FE50" s="970"/>
      <c r="FF50" s="971"/>
      <c r="FG50" s="948"/>
      <c r="FH50" s="951"/>
      <c r="FI50" s="952"/>
      <c r="FJ50" s="787"/>
      <c r="FK50" s="787"/>
      <c r="FL50" s="968"/>
      <c r="FM50" s="787"/>
      <c r="FN50" s="787"/>
      <c r="FO50" s="970"/>
      <c r="FP50" s="970"/>
      <c r="FQ50" s="971"/>
      <c r="FR50" s="948"/>
      <c r="FS50" s="951"/>
      <c r="FT50" s="952"/>
      <c r="FU50" s="787"/>
      <c r="FV50" s="787"/>
      <c r="FW50" s="968"/>
      <c r="FX50" s="787"/>
      <c r="FY50" s="787"/>
      <c r="FZ50" s="970"/>
      <c r="GA50" s="970"/>
      <c r="GB50" s="971"/>
      <c r="GC50" s="948"/>
      <c r="GD50" s="951"/>
      <c r="GE50" s="952"/>
      <c r="GF50" s="787"/>
      <c r="GG50" s="787"/>
      <c r="GH50" s="968"/>
      <c r="GI50" s="787"/>
      <c r="GJ50" s="787"/>
      <c r="GK50" s="970"/>
      <c r="GL50" s="970"/>
      <c r="GM50" s="971"/>
      <c r="GN50" s="948"/>
      <c r="GO50" s="951"/>
      <c r="GP50" s="952"/>
      <c r="GQ50" s="787"/>
      <c r="GR50" s="787"/>
      <c r="GS50" s="968"/>
      <c r="GT50" s="787"/>
      <c r="GU50" s="787"/>
      <c r="GV50" s="970"/>
      <c r="GW50" s="970"/>
      <c r="GX50" s="971"/>
      <c r="GY50" s="948"/>
      <c r="GZ50" s="951"/>
      <c r="HA50" s="952"/>
      <c r="HB50" s="787"/>
      <c r="HC50" s="787"/>
      <c r="HD50" s="968"/>
      <c r="HE50" s="787"/>
      <c r="HF50" s="787"/>
      <c r="HG50" s="970"/>
      <c r="HH50" s="970"/>
      <c r="HI50" s="971"/>
      <c r="HJ50" s="948"/>
      <c r="HK50" s="951"/>
      <c r="HL50" s="952"/>
      <c r="HM50" s="787"/>
      <c r="HN50" s="787"/>
      <c r="HO50" s="968"/>
      <c r="HP50" s="787"/>
      <c r="HQ50" s="787"/>
      <c r="HR50" s="970"/>
      <c r="HS50" s="970"/>
      <c r="HT50" s="971"/>
      <c r="HU50" s="721"/>
      <c r="HV50" s="721"/>
      <c r="HW50" s="721"/>
      <c r="HX50" s="721"/>
      <c r="HY50" s="499" t="str">
        <f>IFERROR(VLOOKUP($C50,'Info Exam and Projection List'!$M$4:$R$34,5),"No entry")</f>
        <v>No entry</v>
      </c>
      <c r="HZ50" s="703"/>
      <c r="IA50" s="987"/>
      <c r="IB50" s="499" t="str">
        <f>IFERROR(VLOOKUP($C50,'Info Exam and Projection List'!$M$4:$R$34,6),"No entry")</f>
        <v>No entry</v>
      </c>
      <c r="IC50" s="1224"/>
      <c r="ID50" s="690"/>
      <c r="IE50" s="690"/>
      <c r="IF50" s="989"/>
      <c r="IG50" s="690"/>
      <c r="IO50" s="733"/>
      <c r="IP50" s="733"/>
      <c r="IQ50" s="733"/>
      <c r="IR50" s="733"/>
      <c r="IS50" s="733"/>
      <c r="IT50" s="733"/>
      <c r="IU50" s="733"/>
      <c r="IV50" s="733"/>
      <c r="IW50" s="733"/>
      <c r="IX50" s="733"/>
      <c r="JB50" s="347"/>
      <c r="JC50" s="88"/>
      <c r="JD50" s="88"/>
      <c r="JE50" s="88"/>
      <c r="JF50" s="283"/>
      <c r="JG50" s="156"/>
      <c r="JH50" s="255"/>
      <c r="JI50" s="737"/>
      <c r="JJ50" s="156"/>
      <c r="JK50" s="737"/>
      <c r="JL50" s="90"/>
      <c r="JM50" s="90"/>
      <c r="JN50" s="90"/>
      <c r="JO50" s="90"/>
      <c r="JP50" s="90"/>
      <c r="JQ50" s="90"/>
      <c r="JR50" s="738"/>
      <c r="JS50" s="90"/>
      <c r="JT50" s="90"/>
      <c r="JU50" s="90"/>
      <c r="JV50" s="88"/>
      <c r="JW50" s="88"/>
      <c r="JX50" s="88"/>
      <c r="JY50" s="90"/>
      <c r="JZ50" s="90"/>
      <c r="KA50" s="90"/>
      <c r="KB50" s="90"/>
      <c r="KC50" s="738"/>
      <c r="KD50" s="90"/>
      <c r="KE50" s="90"/>
      <c r="KF50" s="90"/>
      <c r="KG50" s="88"/>
      <c r="KH50" s="88"/>
      <c r="KI50" s="88"/>
      <c r="KJ50" s="90"/>
      <c r="KK50" s="90"/>
      <c r="KL50" s="90"/>
      <c r="KM50" s="90"/>
      <c r="KN50" s="738"/>
      <c r="KO50" s="90"/>
      <c r="KP50" s="90"/>
      <c r="KQ50" s="90"/>
      <c r="KR50" s="88"/>
      <c r="KS50" s="88"/>
      <c r="KT50" s="88"/>
      <c r="KU50" s="90"/>
      <c r="KV50" s="90"/>
      <c r="KW50" s="90"/>
      <c r="KX50" s="90"/>
      <c r="KY50" s="738"/>
      <c r="KZ50" s="90"/>
      <c r="LA50" s="90"/>
      <c r="LB50" s="90"/>
      <c r="LC50" s="88"/>
      <c r="LD50" s="88"/>
      <c r="LE50" s="88"/>
      <c r="LF50" s="90"/>
      <c r="LG50" s="90"/>
      <c r="LH50" s="90"/>
      <c r="LI50" s="90"/>
      <c r="LJ50" s="738"/>
      <c r="LK50" s="90"/>
      <c r="LL50" s="90"/>
      <c r="LM50" s="90"/>
      <c r="LN50" s="88"/>
      <c r="LO50" s="88"/>
      <c r="LP50" s="88"/>
      <c r="LQ50" s="90"/>
      <c r="LR50" s="90"/>
      <c r="LS50" s="90"/>
      <c r="LT50" s="90"/>
      <c r="LU50" s="738"/>
      <c r="LV50" s="90"/>
      <c r="LW50" s="90"/>
      <c r="LX50" s="90"/>
      <c r="LY50" s="88"/>
      <c r="LZ50" s="88"/>
      <c r="MA50" s="88"/>
      <c r="MB50" s="88"/>
      <c r="MC50" s="88"/>
      <c r="MD50" s="88"/>
      <c r="ME50" s="88"/>
      <c r="MF50" s="88"/>
      <c r="MG50" s="88"/>
      <c r="MH50" s="90"/>
      <c r="MI50" s="90"/>
      <c r="MJ50" s="90"/>
      <c r="MK50" s="90"/>
      <c r="ML50" s="738"/>
      <c r="MM50" s="90"/>
      <c r="MN50" s="90"/>
      <c r="MO50" s="90"/>
      <c r="MP50" s="88"/>
      <c r="MQ50" s="88"/>
      <c r="MR50" s="88"/>
      <c r="MS50" s="90"/>
      <c r="MT50" s="90"/>
      <c r="MU50" s="90"/>
      <c r="MV50" s="90"/>
      <c r="MW50" s="738"/>
      <c r="MX50" s="90"/>
      <c r="MY50" s="90"/>
      <c r="MZ50" s="90"/>
      <c r="NA50" s="88"/>
      <c r="NB50" s="88"/>
      <c r="NC50" s="88"/>
      <c r="ND50" s="90"/>
      <c r="NE50" s="90"/>
      <c r="NF50" s="90"/>
      <c r="NG50" s="90"/>
      <c r="NH50" s="738"/>
      <c r="NI50" s="90"/>
      <c r="NJ50" s="90"/>
      <c r="NK50" s="90"/>
      <c r="NL50" s="88"/>
      <c r="NM50" s="88"/>
      <c r="NN50" s="88"/>
      <c r="NO50" s="90"/>
      <c r="NP50" s="90"/>
      <c r="NQ50" s="90"/>
      <c r="NR50" s="90"/>
      <c r="NS50" s="738"/>
      <c r="NT50" s="90"/>
      <c r="NU50" s="90"/>
      <c r="NV50" s="90"/>
      <c r="NW50" s="88"/>
      <c r="NX50" s="88"/>
      <c r="NY50" s="88"/>
      <c r="NZ50" s="90"/>
      <c r="OA50" s="90"/>
      <c r="OB50" s="90"/>
      <c r="OC50" s="90"/>
      <c r="OD50" s="738"/>
      <c r="OE50" s="90"/>
      <c r="OF50" s="90"/>
      <c r="OG50" s="90"/>
      <c r="OH50" s="88"/>
      <c r="OI50" s="88"/>
      <c r="OJ50" s="88"/>
      <c r="OK50" s="90"/>
      <c r="OL50" s="90"/>
      <c r="OM50" s="90"/>
      <c r="ON50" s="90"/>
      <c r="OO50" s="738"/>
      <c r="OP50" s="90"/>
      <c r="OQ50" s="90"/>
      <c r="OR50" s="90"/>
      <c r="OS50" s="88"/>
      <c r="OT50" s="88"/>
      <c r="OU50" s="88"/>
      <c r="OV50" s="90"/>
      <c r="OW50" s="90"/>
      <c r="OX50" s="90"/>
      <c r="OY50" s="90"/>
      <c r="OZ50" s="738"/>
      <c r="PA50" s="90"/>
      <c r="PB50" s="90"/>
      <c r="PC50" s="90"/>
      <c r="PD50" s="88"/>
      <c r="PE50" s="88"/>
      <c r="PF50" s="88"/>
      <c r="PG50" s="90"/>
      <c r="PH50" s="90"/>
      <c r="PI50" s="90"/>
      <c r="PJ50" s="90"/>
      <c r="PK50" s="738"/>
      <c r="PL50" s="90"/>
      <c r="PM50" s="90"/>
      <c r="PN50" s="90"/>
      <c r="PO50" s="88"/>
      <c r="PP50" s="88"/>
      <c r="PQ50" s="88"/>
      <c r="PR50" s="90"/>
      <c r="PS50" s="90"/>
      <c r="PT50" s="90"/>
      <c r="PU50" s="90"/>
      <c r="PV50" s="738"/>
      <c r="PW50" s="90"/>
      <c r="PX50" s="90"/>
      <c r="PY50" s="90"/>
      <c r="PZ50" s="88"/>
      <c r="QA50" s="88"/>
      <c r="QB50" s="88"/>
      <c r="QC50" s="90"/>
      <c r="QD50" s="90"/>
      <c r="QE50" s="90"/>
      <c r="QF50" s="90"/>
      <c r="QG50" s="738"/>
      <c r="QH50" s="90"/>
      <c r="QI50" s="90"/>
      <c r="QJ50" s="90"/>
      <c r="QK50" s="88"/>
      <c r="QL50" s="88"/>
      <c r="QM50" s="88"/>
      <c r="QN50" s="90"/>
      <c r="QO50" s="90"/>
      <c r="QP50" s="90"/>
      <c r="QQ50" s="90"/>
      <c r="QR50" s="738"/>
      <c r="QS50" s="90"/>
      <c r="QT50" s="90"/>
      <c r="QU50" s="90"/>
      <c r="QV50" s="88"/>
      <c r="QW50" s="88"/>
      <c r="QX50" s="88"/>
      <c r="QY50" s="90"/>
      <c r="QZ50" s="90"/>
      <c r="RA50" s="90"/>
      <c r="RB50" s="90"/>
      <c r="RC50" s="738"/>
      <c r="RD50" s="90"/>
      <c r="RE50" s="90"/>
      <c r="RF50" s="90"/>
      <c r="RG50" s="88"/>
      <c r="RH50" s="88"/>
      <c r="RI50" s="88"/>
      <c r="RJ50" s="90"/>
      <c r="RK50" s="90"/>
      <c r="RL50" s="90"/>
      <c r="RM50" s="90"/>
      <c r="RN50" s="738"/>
      <c r="RO50" s="90"/>
      <c r="RP50" s="90"/>
      <c r="RQ50" s="90"/>
      <c r="RR50" s="88"/>
      <c r="RS50" s="88"/>
      <c r="RT50" s="88"/>
      <c r="RU50" s="90"/>
      <c r="RV50" s="90"/>
      <c r="RW50" s="90"/>
      <c r="RX50" s="90"/>
      <c r="RY50" s="738"/>
      <c r="RZ50" s="90"/>
      <c r="SA50" s="90"/>
      <c r="SB50" s="90"/>
      <c r="SC50" s="88"/>
      <c r="SD50" s="88"/>
      <c r="SE50" s="88"/>
      <c r="SF50" s="1372"/>
      <c r="SG50" s="1372"/>
      <c r="SH50" s="1372"/>
      <c r="SI50" s="1372"/>
      <c r="SJ50" s="1378"/>
      <c r="SK50" s="1372"/>
      <c r="SL50" s="1372"/>
      <c r="SM50" s="1372"/>
      <c r="SN50" s="1374"/>
      <c r="SO50" s="1374"/>
      <c r="SP50" s="1374"/>
      <c r="SQ50" s="1372"/>
      <c r="SR50" s="1372"/>
      <c r="SS50" s="1372"/>
      <c r="ST50" s="1372"/>
      <c r="SU50" s="1378"/>
      <c r="SV50" s="1372"/>
      <c r="SW50" s="1372"/>
      <c r="SX50" s="1372"/>
      <c r="SY50" s="1374"/>
      <c r="SZ50" s="1374"/>
      <c r="TA50" s="1374"/>
      <c r="TB50" s="1372"/>
      <c r="TC50" s="1372"/>
      <c r="TD50" s="1372"/>
      <c r="TE50" s="1372"/>
      <c r="TF50" s="1378"/>
      <c r="TG50" s="1372"/>
      <c r="TH50" s="1372"/>
      <c r="TI50" s="1372"/>
      <c r="TJ50" s="1374"/>
      <c r="TK50" s="1374"/>
      <c r="TL50" s="1374"/>
      <c r="TM50" s="1372"/>
      <c r="TN50" s="1372"/>
      <c r="TO50" s="1372"/>
      <c r="TP50" s="1372"/>
      <c r="TQ50" s="1378"/>
      <c r="TR50" s="1372"/>
      <c r="TS50" s="1372"/>
      <c r="TT50" s="1372"/>
      <c r="TU50" s="1374"/>
      <c r="TV50" s="1374"/>
      <c r="TW50" s="1374"/>
      <c r="TX50" s="1372"/>
      <c r="TY50" s="1372"/>
      <c r="TZ50" s="1372"/>
      <c r="UA50" s="1372"/>
      <c r="UB50" s="1378"/>
      <c r="UC50" s="1372"/>
      <c r="UD50" s="1372"/>
      <c r="UE50" s="1372"/>
      <c r="UF50" s="1374"/>
      <c r="UG50" s="1374"/>
      <c r="UH50" s="1374"/>
      <c r="UI50" s="1372"/>
      <c r="UJ50" s="1372"/>
      <c r="UK50" s="1372"/>
      <c r="UL50" s="1372"/>
      <c r="UM50" s="1378"/>
      <c r="UN50" s="1372"/>
      <c r="UO50" s="1372"/>
      <c r="UP50" s="1372"/>
      <c r="UQ50" s="1374"/>
      <c r="UR50" s="1374"/>
      <c r="US50" s="1374"/>
    </row>
    <row r="51" spans="2:565" s="218" customFormat="1" ht="30" customHeight="1" x14ac:dyDescent="0.25">
      <c r="B51" s="1155">
        <v>42</v>
      </c>
      <c r="C51" s="811"/>
      <c r="D51" s="938" t="str">
        <f>IFERROR(VLOOKUP($C51,'Info Exam and Projection List'!$M$4:$P$34,2),"No entry")</f>
        <v>No entry</v>
      </c>
      <c r="E51" s="943"/>
      <c r="F51" s="937"/>
      <c r="G51" s="483"/>
      <c r="H51" s="1246"/>
      <c r="I51" s="949"/>
      <c r="J51" s="951"/>
      <c r="K51" s="952"/>
      <c r="L51" s="787"/>
      <c r="M51" s="787"/>
      <c r="N51" s="797"/>
      <c r="O51" s="787"/>
      <c r="P51" s="787"/>
      <c r="Q51" s="463"/>
      <c r="R51" s="463"/>
      <c r="S51" s="732"/>
      <c r="T51" s="949"/>
      <c r="U51" s="951"/>
      <c r="V51" s="952"/>
      <c r="W51" s="787"/>
      <c r="X51" s="787"/>
      <c r="Y51" s="968"/>
      <c r="Z51" s="787"/>
      <c r="AA51" s="787"/>
      <c r="AB51" s="970"/>
      <c r="AC51" s="970"/>
      <c r="AD51" s="971"/>
      <c r="AE51" s="948"/>
      <c r="AF51" s="951"/>
      <c r="AG51" s="952"/>
      <c r="AH51" s="787"/>
      <c r="AI51" s="787"/>
      <c r="AJ51" s="968"/>
      <c r="AK51" s="787"/>
      <c r="AL51" s="787"/>
      <c r="AM51" s="970"/>
      <c r="AN51" s="970"/>
      <c r="AO51" s="971"/>
      <c r="AP51" s="949"/>
      <c r="AQ51" s="951"/>
      <c r="AR51" s="952"/>
      <c r="AS51" s="787"/>
      <c r="AT51" s="787"/>
      <c r="AU51" s="968"/>
      <c r="AV51" s="787"/>
      <c r="AW51" s="787"/>
      <c r="AX51" s="970"/>
      <c r="AY51" s="970"/>
      <c r="AZ51" s="971"/>
      <c r="BA51" s="949"/>
      <c r="BB51" s="951"/>
      <c r="BC51" s="952"/>
      <c r="BD51" s="787"/>
      <c r="BE51" s="787"/>
      <c r="BF51" s="968"/>
      <c r="BG51" s="787"/>
      <c r="BH51" s="787"/>
      <c r="BI51" s="970"/>
      <c r="BJ51" s="970"/>
      <c r="BK51" s="971"/>
      <c r="BL51" s="948"/>
      <c r="BM51" s="951"/>
      <c r="BN51" s="952"/>
      <c r="BO51" s="787"/>
      <c r="BP51" s="787"/>
      <c r="BQ51" s="968"/>
      <c r="BR51" s="787"/>
      <c r="BS51" s="787"/>
      <c r="BT51" s="970"/>
      <c r="BU51" s="970"/>
      <c r="BV51" s="971"/>
      <c r="BW51" s="948"/>
      <c r="BX51" s="951"/>
      <c r="BY51" s="952"/>
      <c r="BZ51" s="787"/>
      <c r="CA51" s="787"/>
      <c r="CB51" s="968"/>
      <c r="CC51" s="787"/>
      <c r="CD51" s="787"/>
      <c r="CE51" s="970"/>
      <c r="CF51" s="970"/>
      <c r="CG51" s="971"/>
      <c r="CH51" s="948"/>
      <c r="CI51" s="951"/>
      <c r="CJ51" s="952"/>
      <c r="CK51" s="787"/>
      <c r="CL51" s="787"/>
      <c r="CM51" s="968"/>
      <c r="CN51" s="787"/>
      <c r="CO51" s="787"/>
      <c r="CP51" s="970"/>
      <c r="CQ51" s="970"/>
      <c r="CR51" s="971"/>
      <c r="CS51" s="948"/>
      <c r="CT51" s="951"/>
      <c r="CU51" s="952"/>
      <c r="CV51" s="787"/>
      <c r="CW51" s="787"/>
      <c r="CX51" s="968"/>
      <c r="CY51" s="787"/>
      <c r="CZ51" s="787"/>
      <c r="DA51" s="970"/>
      <c r="DB51" s="970"/>
      <c r="DC51" s="971"/>
      <c r="DD51" s="948"/>
      <c r="DE51" s="951"/>
      <c r="DF51" s="952"/>
      <c r="DG51" s="787"/>
      <c r="DH51" s="787"/>
      <c r="DI51" s="968"/>
      <c r="DJ51" s="787"/>
      <c r="DK51" s="787"/>
      <c r="DL51" s="970"/>
      <c r="DM51" s="970"/>
      <c r="DN51" s="971"/>
      <c r="DO51" s="948"/>
      <c r="DP51" s="951"/>
      <c r="DQ51" s="952"/>
      <c r="DR51" s="787"/>
      <c r="DS51" s="787"/>
      <c r="DT51" s="968"/>
      <c r="DU51" s="787"/>
      <c r="DV51" s="787"/>
      <c r="DW51" s="970"/>
      <c r="DX51" s="970"/>
      <c r="DY51" s="971"/>
      <c r="DZ51" s="948"/>
      <c r="EA51" s="951"/>
      <c r="EB51" s="952"/>
      <c r="EC51" s="787"/>
      <c r="ED51" s="787"/>
      <c r="EE51" s="968"/>
      <c r="EF51" s="787"/>
      <c r="EG51" s="787"/>
      <c r="EH51" s="970"/>
      <c r="EI51" s="970"/>
      <c r="EJ51" s="971"/>
      <c r="EK51" s="948"/>
      <c r="EL51" s="951"/>
      <c r="EM51" s="952"/>
      <c r="EN51" s="787"/>
      <c r="EO51" s="787"/>
      <c r="EP51" s="968"/>
      <c r="EQ51" s="787"/>
      <c r="ER51" s="787"/>
      <c r="ES51" s="970"/>
      <c r="ET51" s="970"/>
      <c r="EU51" s="971"/>
      <c r="EV51" s="948"/>
      <c r="EW51" s="951"/>
      <c r="EX51" s="952"/>
      <c r="EY51" s="787"/>
      <c r="EZ51" s="787"/>
      <c r="FA51" s="968"/>
      <c r="FB51" s="787"/>
      <c r="FC51" s="787"/>
      <c r="FD51" s="970"/>
      <c r="FE51" s="970"/>
      <c r="FF51" s="971"/>
      <c r="FG51" s="948"/>
      <c r="FH51" s="951"/>
      <c r="FI51" s="952"/>
      <c r="FJ51" s="787"/>
      <c r="FK51" s="787"/>
      <c r="FL51" s="968"/>
      <c r="FM51" s="787"/>
      <c r="FN51" s="787"/>
      <c r="FO51" s="970"/>
      <c r="FP51" s="970"/>
      <c r="FQ51" s="971"/>
      <c r="FR51" s="948"/>
      <c r="FS51" s="951"/>
      <c r="FT51" s="952"/>
      <c r="FU51" s="787"/>
      <c r="FV51" s="787"/>
      <c r="FW51" s="968"/>
      <c r="FX51" s="787"/>
      <c r="FY51" s="787"/>
      <c r="FZ51" s="970"/>
      <c r="GA51" s="970"/>
      <c r="GB51" s="971"/>
      <c r="GC51" s="948"/>
      <c r="GD51" s="951"/>
      <c r="GE51" s="952"/>
      <c r="GF51" s="787"/>
      <c r="GG51" s="787"/>
      <c r="GH51" s="968"/>
      <c r="GI51" s="787"/>
      <c r="GJ51" s="787"/>
      <c r="GK51" s="970"/>
      <c r="GL51" s="970"/>
      <c r="GM51" s="971"/>
      <c r="GN51" s="948"/>
      <c r="GO51" s="951"/>
      <c r="GP51" s="952"/>
      <c r="GQ51" s="787"/>
      <c r="GR51" s="787"/>
      <c r="GS51" s="968"/>
      <c r="GT51" s="787"/>
      <c r="GU51" s="787"/>
      <c r="GV51" s="970"/>
      <c r="GW51" s="970"/>
      <c r="GX51" s="971"/>
      <c r="GY51" s="948"/>
      <c r="GZ51" s="951"/>
      <c r="HA51" s="952"/>
      <c r="HB51" s="787"/>
      <c r="HC51" s="787"/>
      <c r="HD51" s="968"/>
      <c r="HE51" s="787"/>
      <c r="HF51" s="787"/>
      <c r="HG51" s="970"/>
      <c r="HH51" s="970"/>
      <c r="HI51" s="971"/>
      <c r="HJ51" s="948"/>
      <c r="HK51" s="951"/>
      <c r="HL51" s="952"/>
      <c r="HM51" s="787"/>
      <c r="HN51" s="787"/>
      <c r="HO51" s="968"/>
      <c r="HP51" s="787"/>
      <c r="HQ51" s="787"/>
      <c r="HR51" s="970"/>
      <c r="HS51" s="970"/>
      <c r="HT51" s="971"/>
      <c r="HU51" s="721"/>
      <c r="HV51" s="721"/>
      <c r="HW51" s="721"/>
      <c r="HX51" s="721"/>
      <c r="HY51" s="499" t="str">
        <f>IFERROR(VLOOKUP($C51,'Info Exam and Projection List'!$M$4:$R$34,5),"No entry")</f>
        <v>No entry</v>
      </c>
      <c r="HZ51" s="703"/>
      <c r="IA51" s="987"/>
      <c r="IB51" s="499" t="str">
        <f>IFERROR(VLOOKUP($C51,'Info Exam and Projection List'!$M$4:$R$34,6),"No entry")</f>
        <v>No entry</v>
      </c>
      <c r="IC51" s="1224"/>
      <c r="ID51" s="690"/>
      <c r="IE51" s="690"/>
      <c r="IF51" s="989"/>
      <c r="IG51" s="690"/>
      <c r="IO51" s="733"/>
      <c r="IP51" s="733"/>
      <c r="IQ51" s="733"/>
      <c r="IR51" s="733"/>
      <c r="IS51" s="733"/>
      <c r="IT51" s="733"/>
      <c r="IU51" s="733"/>
      <c r="IV51" s="733"/>
      <c r="IW51" s="733"/>
      <c r="IX51" s="733"/>
      <c r="JB51" s="347"/>
      <c r="JC51" s="88"/>
      <c r="JD51" s="88"/>
      <c r="JE51" s="88"/>
      <c r="JF51" s="283"/>
      <c r="JG51" s="156"/>
      <c r="JH51" s="255"/>
      <c r="JI51" s="737"/>
      <c r="JJ51" s="156"/>
      <c r="JK51" s="737"/>
      <c r="JL51" s="90"/>
      <c r="JM51" s="90"/>
      <c r="JN51" s="90"/>
      <c r="JO51" s="90"/>
      <c r="JP51" s="90"/>
      <c r="JQ51" s="90"/>
      <c r="JR51" s="738"/>
      <c r="JS51" s="90"/>
      <c r="JT51" s="90"/>
      <c r="JU51" s="90"/>
      <c r="JV51" s="88"/>
      <c r="JW51" s="88"/>
      <c r="JX51" s="88"/>
      <c r="JY51" s="90"/>
      <c r="JZ51" s="90"/>
      <c r="KA51" s="90"/>
      <c r="KB51" s="90"/>
      <c r="KC51" s="738"/>
      <c r="KD51" s="90"/>
      <c r="KE51" s="90"/>
      <c r="KF51" s="90"/>
      <c r="KG51" s="88"/>
      <c r="KH51" s="88"/>
      <c r="KI51" s="88"/>
      <c r="KJ51" s="90"/>
      <c r="KK51" s="90"/>
      <c r="KL51" s="90"/>
      <c r="KM51" s="90"/>
      <c r="KN51" s="738"/>
      <c r="KO51" s="90"/>
      <c r="KP51" s="90"/>
      <c r="KQ51" s="90"/>
      <c r="KR51" s="88"/>
      <c r="KS51" s="88"/>
      <c r="KT51" s="88"/>
      <c r="KU51" s="90"/>
      <c r="KV51" s="90"/>
      <c r="KW51" s="90"/>
      <c r="KX51" s="90"/>
      <c r="KY51" s="738"/>
      <c r="KZ51" s="90"/>
      <c r="LA51" s="90"/>
      <c r="LB51" s="90"/>
      <c r="LC51" s="88"/>
      <c r="LD51" s="88"/>
      <c r="LE51" s="88"/>
      <c r="LF51" s="90"/>
      <c r="LG51" s="90"/>
      <c r="LH51" s="90"/>
      <c r="LI51" s="90"/>
      <c r="LJ51" s="738"/>
      <c r="LK51" s="90"/>
      <c r="LL51" s="90"/>
      <c r="LM51" s="90"/>
      <c r="LN51" s="88"/>
      <c r="LO51" s="88"/>
      <c r="LP51" s="88"/>
      <c r="LQ51" s="90"/>
      <c r="LR51" s="90"/>
      <c r="LS51" s="90"/>
      <c r="LT51" s="90"/>
      <c r="LU51" s="738"/>
      <c r="LV51" s="90"/>
      <c r="LW51" s="90"/>
      <c r="LX51" s="90"/>
      <c r="LY51" s="88"/>
      <c r="LZ51" s="88"/>
      <c r="MA51" s="88"/>
      <c r="MB51" s="88"/>
      <c r="MC51" s="88"/>
      <c r="MD51" s="88"/>
      <c r="ME51" s="88"/>
      <c r="MF51" s="88"/>
      <c r="MG51" s="88"/>
      <c r="MH51" s="90"/>
      <c r="MI51" s="90"/>
      <c r="MJ51" s="90"/>
      <c r="MK51" s="90"/>
      <c r="ML51" s="738"/>
      <c r="MM51" s="90"/>
      <c r="MN51" s="90"/>
      <c r="MO51" s="90"/>
      <c r="MP51" s="88"/>
      <c r="MQ51" s="88"/>
      <c r="MR51" s="88"/>
      <c r="MS51" s="90"/>
      <c r="MT51" s="90"/>
      <c r="MU51" s="90"/>
      <c r="MV51" s="90"/>
      <c r="MW51" s="738"/>
      <c r="MX51" s="90"/>
      <c r="MY51" s="90"/>
      <c r="MZ51" s="90"/>
      <c r="NA51" s="88"/>
      <c r="NB51" s="88"/>
      <c r="NC51" s="88"/>
      <c r="ND51" s="90"/>
      <c r="NE51" s="90"/>
      <c r="NF51" s="90"/>
      <c r="NG51" s="90"/>
      <c r="NH51" s="738"/>
      <c r="NI51" s="90"/>
      <c r="NJ51" s="90"/>
      <c r="NK51" s="90"/>
      <c r="NL51" s="88"/>
      <c r="NM51" s="88"/>
      <c r="NN51" s="88"/>
      <c r="NO51" s="90"/>
      <c r="NP51" s="90"/>
      <c r="NQ51" s="90"/>
      <c r="NR51" s="90"/>
      <c r="NS51" s="738"/>
      <c r="NT51" s="90"/>
      <c r="NU51" s="90"/>
      <c r="NV51" s="90"/>
      <c r="NW51" s="88"/>
      <c r="NX51" s="88"/>
      <c r="NY51" s="88"/>
      <c r="NZ51" s="90"/>
      <c r="OA51" s="90"/>
      <c r="OB51" s="90"/>
      <c r="OC51" s="90"/>
      <c r="OD51" s="738"/>
      <c r="OE51" s="90"/>
      <c r="OF51" s="90"/>
      <c r="OG51" s="90"/>
      <c r="OH51" s="88"/>
      <c r="OI51" s="88"/>
      <c r="OJ51" s="88"/>
      <c r="OK51" s="90"/>
      <c r="OL51" s="90"/>
      <c r="OM51" s="90"/>
      <c r="ON51" s="90"/>
      <c r="OO51" s="738"/>
      <c r="OP51" s="90"/>
      <c r="OQ51" s="90"/>
      <c r="OR51" s="90"/>
      <c r="OS51" s="88"/>
      <c r="OT51" s="88"/>
      <c r="OU51" s="88"/>
      <c r="OV51" s="90"/>
      <c r="OW51" s="90"/>
      <c r="OX51" s="90"/>
      <c r="OY51" s="90"/>
      <c r="OZ51" s="738"/>
      <c r="PA51" s="90"/>
      <c r="PB51" s="90"/>
      <c r="PC51" s="90"/>
      <c r="PD51" s="88"/>
      <c r="PE51" s="88"/>
      <c r="PF51" s="88"/>
      <c r="PG51" s="90"/>
      <c r="PH51" s="90"/>
      <c r="PI51" s="90"/>
      <c r="PJ51" s="90"/>
      <c r="PK51" s="738"/>
      <c r="PL51" s="90"/>
      <c r="PM51" s="90"/>
      <c r="PN51" s="90"/>
      <c r="PO51" s="88"/>
      <c r="PP51" s="88"/>
      <c r="PQ51" s="88"/>
      <c r="PR51" s="90"/>
      <c r="PS51" s="90"/>
      <c r="PT51" s="90"/>
      <c r="PU51" s="90"/>
      <c r="PV51" s="738"/>
      <c r="PW51" s="90"/>
      <c r="PX51" s="90"/>
      <c r="PY51" s="90"/>
      <c r="PZ51" s="88"/>
      <c r="QA51" s="88"/>
      <c r="QB51" s="88"/>
      <c r="QC51" s="90"/>
      <c r="QD51" s="90"/>
      <c r="QE51" s="90"/>
      <c r="QF51" s="90"/>
      <c r="QG51" s="738"/>
      <c r="QH51" s="90"/>
      <c r="QI51" s="90"/>
      <c r="QJ51" s="90"/>
      <c r="QK51" s="88"/>
      <c r="QL51" s="88"/>
      <c r="QM51" s="88"/>
      <c r="QN51" s="90"/>
      <c r="QO51" s="90"/>
      <c r="QP51" s="90"/>
      <c r="QQ51" s="90"/>
      <c r="QR51" s="738"/>
      <c r="QS51" s="90"/>
      <c r="QT51" s="90"/>
      <c r="QU51" s="90"/>
      <c r="QV51" s="88"/>
      <c r="QW51" s="88"/>
      <c r="QX51" s="88"/>
      <c r="QY51" s="90"/>
      <c r="QZ51" s="90"/>
      <c r="RA51" s="90"/>
      <c r="RB51" s="90"/>
      <c r="RC51" s="738"/>
      <c r="RD51" s="90"/>
      <c r="RE51" s="90"/>
      <c r="RF51" s="90"/>
      <c r="RG51" s="88"/>
      <c r="RH51" s="88"/>
      <c r="RI51" s="88"/>
      <c r="RJ51" s="90"/>
      <c r="RK51" s="90"/>
      <c r="RL51" s="90"/>
      <c r="RM51" s="90"/>
      <c r="RN51" s="738"/>
      <c r="RO51" s="90"/>
      <c r="RP51" s="90"/>
      <c r="RQ51" s="90"/>
      <c r="RR51" s="88"/>
      <c r="RS51" s="88"/>
      <c r="RT51" s="88"/>
      <c r="RU51" s="90"/>
      <c r="RV51" s="90"/>
      <c r="RW51" s="90"/>
      <c r="RX51" s="90"/>
      <c r="RY51" s="738"/>
      <c r="RZ51" s="90"/>
      <c r="SA51" s="90"/>
      <c r="SB51" s="90"/>
      <c r="SC51" s="88"/>
      <c r="SD51" s="88"/>
      <c r="SE51" s="88"/>
      <c r="SF51" s="1372"/>
      <c r="SG51" s="1372"/>
      <c r="SH51" s="1372"/>
      <c r="SI51" s="1372"/>
      <c r="SJ51" s="1378"/>
      <c r="SK51" s="1372"/>
      <c r="SL51" s="1372"/>
      <c r="SM51" s="1372"/>
      <c r="SN51" s="1374"/>
      <c r="SO51" s="1374"/>
      <c r="SP51" s="1374"/>
      <c r="SQ51" s="1372"/>
      <c r="SR51" s="1372"/>
      <c r="SS51" s="1372"/>
      <c r="ST51" s="1372"/>
      <c r="SU51" s="1378"/>
      <c r="SV51" s="1372"/>
      <c r="SW51" s="1372"/>
      <c r="SX51" s="1372"/>
      <c r="SY51" s="1374"/>
      <c r="SZ51" s="1374"/>
      <c r="TA51" s="1374"/>
      <c r="TB51" s="1372"/>
      <c r="TC51" s="1372"/>
      <c r="TD51" s="1372"/>
      <c r="TE51" s="1372"/>
      <c r="TF51" s="1378"/>
      <c r="TG51" s="1372"/>
      <c r="TH51" s="1372"/>
      <c r="TI51" s="1372"/>
      <c r="TJ51" s="1374"/>
      <c r="TK51" s="1374"/>
      <c r="TL51" s="1374"/>
      <c r="TM51" s="1372"/>
      <c r="TN51" s="1372"/>
      <c r="TO51" s="1372"/>
      <c r="TP51" s="1372"/>
      <c r="TQ51" s="1378"/>
      <c r="TR51" s="1372"/>
      <c r="TS51" s="1372"/>
      <c r="TT51" s="1372"/>
      <c r="TU51" s="1374"/>
      <c r="TV51" s="1374"/>
      <c r="TW51" s="1374"/>
      <c r="TX51" s="1372"/>
      <c r="TY51" s="1372"/>
      <c r="TZ51" s="1372"/>
      <c r="UA51" s="1372"/>
      <c r="UB51" s="1378"/>
      <c r="UC51" s="1372"/>
      <c r="UD51" s="1372"/>
      <c r="UE51" s="1372"/>
      <c r="UF51" s="1374"/>
      <c r="UG51" s="1374"/>
      <c r="UH51" s="1374"/>
      <c r="UI51" s="1372"/>
      <c r="UJ51" s="1372"/>
      <c r="UK51" s="1372"/>
      <c r="UL51" s="1372"/>
      <c r="UM51" s="1378"/>
      <c r="UN51" s="1372"/>
      <c r="UO51" s="1372"/>
      <c r="UP51" s="1372"/>
      <c r="UQ51" s="1374"/>
      <c r="UR51" s="1374"/>
      <c r="US51" s="1374"/>
    </row>
    <row r="52" spans="2:565" s="218" customFormat="1" ht="30" customHeight="1" x14ac:dyDescent="0.25">
      <c r="B52" s="1155">
        <v>43</v>
      </c>
      <c r="C52" s="811"/>
      <c r="D52" s="938" t="str">
        <f>IFERROR(VLOOKUP($C52,'Info Exam and Projection List'!$M$4:$P$34,2),"No entry")</f>
        <v>No entry</v>
      </c>
      <c r="E52" s="943"/>
      <c r="F52" s="937"/>
      <c r="G52" s="483"/>
      <c r="H52" s="1246"/>
      <c r="I52" s="949"/>
      <c r="J52" s="951"/>
      <c r="K52" s="952"/>
      <c r="L52" s="787"/>
      <c r="M52" s="787"/>
      <c r="N52" s="797"/>
      <c r="O52" s="787"/>
      <c r="P52" s="787"/>
      <c r="Q52" s="463"/>
      <c r="R52" s="463"/>
      <c r="S52" s="732"/>
      <c r="T52" s="949"/>
      <c r="U52" s="951"/>
      <c r="V52" s="952"/>
      <c r="W52" s="787"/>
      <c r="X52" s="787"/>
      <c r="Y52" s="968"/>
      <c r="Z52" s="787"/>
      <c r="AA52" s="787"/>
      <c r="AB52" s="970"/>
      <c r="AC52" s="970"/>
      <c r="AD52" s="971"/>
      <c r="AE52" s="948"/>
      <c r="AF52" s="951"/>
      <c r="AG52" s="952"/>
      <c r="AH52" s="787"/>
      <c r="AI52" s="787"/>
      <c r="AJ52" s="968"/>
      <c r="AK52" s="787"/>
      <c r="AL52" s="787"/>
      <c r="AM52" s="970"/>
      <c r="AN52" s="970"/>
      <c r="AO52" s="971"/>
      <c r="AP52" s="949"/>
      <c r="AQ52" s="951"/>
      <c r="AR52" s="952"/>
      <c r="AS52" s="787"/>
      <c r="AT52" s="787"/>
      <c r="AU52" s="968"/>
      <c r="AV52" s="787"/>
      <c r="AW52" s="787"/>
      <c r="AX52" s="970"/>
      <c r="AY52" s="970"/>
      <c r="AZ52" s="971"/>
      <c r="BA52" s="949"/>
      <c r="BB52" s="951"/>
      <c r="BC52" s="952"/>
      <c r="BD52" s="787"/>
      <c r="BE52" s="787"/>
      <c r="BF52" s="968"/>
      <c r="BG52" s="787"/>
      <c r="BH52" s="787"/>
      <c r="BI52" s="970"/>
      <c r="BJ52" s="970"/>
      <c r="BK52" s="971"/>
      <c r="BL52" s="948"/>
      <c r="BM52" s="951"/>
      <c r="BN52" s="952"/>
      <c r="BO52" s="787"/>
      <c r="BP52" s="787"/>
      <c r="BQ52" s="968"/>
      <c r="BR52" s="787"/>
      <c r="BS52" s="787"/>
      <c r="BT52" s="970"/>
      <c r="BU52" s="970"/>
      <c r="BV52" s="971"/>
      <c r="BW52" s="948"/>
      <c r="BX52" s="951"/>
      <c r="BY52" s="952"/>
      <c r="BZ52" s="787"/>
      <c r="CA52" s="787"/>
      <c r="CB52" s="968"/>
      <c r="CC52" s="787"/>
      <c r="CD52" s="787"/>
      <c r="CE52" s="970"/>
      <c r="CF52" s="970"/>
      <c r="CG52" s="971"/>
      <c r="CH52" s="948"/>
      <c r="CI52" s="951"/>
      <c r="CJ52" s="952"/>
      <c r="CK52" s="787"/>
      <c r="CL52" s="787"/>
      <c r="CM52" s="968"/>
      <c r="CN52" s="787"/>
      <c r="CO52" s="787"/>
      <c r="CP52" s="970"/>
      <c r="CQ52" s="970"/>
      <c r="CR52" s="971"/>
      <c r="CS52" s="948"/>
      <c r="CT52" s="951"/>
      <c r="CU52" s="952"/>
      <c r="CV52" s="787"/>
      <c r="CW52" s="787"/>
      <c r="CX52" s="968"/>
      <c r="CY52" s="787"/>
      <c r="CZ52" s="787"/>
      <c r="DA52" s="970"/>
      <c r="DB52" s="970"/>
      <c r="DC52" s="971"/>
      <c r="DD52" s="948"/>
      <c r="DE52" s="951"/>
      <c r="DF52" s="952"/>
      <c r="DG52" s="787"/>
      <c r="DH52" s="787"/>
      <c r="DI52" s="968"/>
      <c r="DJ52" s="787"/>
      <c r="DK52" s="787"/>
      <c r="DL52" s="970"/>
      <c r="DM52" s="970"/>
      <c r="DN52" s="971"/>
      <c r="DO52" s="948"/>
      <c r="DP52" s="951"/>
      <c r="DQ52" s="952"/>
      <c r="DR52" s="787"/>
      <c r="DS52" s="787"/>
      <c r="DT52" s="968"/>
      <c r="DU52" s="787"/>
      <c r="DV52" s="787"/>
      <c r="DW52" s="970"/>
      <c r="DX52" s="970"/>
      <c r="DY52" s="971"/>
      <c r="DZ52" s="948"/>
      <c r="EA52" s="951"/>
      <c r="EB52" s="952"/>
      <c r="EC52" s="787"/>
      <c r="ED52" s="787"/>
      <c r="EE52" s="968"/>
      <c r="EF52" s="787"/>
      <c r="EG52" s="787"/>
      <c r="EH52" s="970"/>
      <c r="EI52" s="970"/>
      <c r="EJ52" s="971"/>
      <c r="EK52" s="948"/>
      <c r="EL52" s="951"/>
      <c r="EM52" s="952"/>
      <c r="EN52" s="787"/>
      <c r="EO52" s="787"/>
      <c r="EP52" s="968"/>
      <c r="EQ52" s="787"/>
      <c r="ER52" s="787"/>
      <c r="ES52" s="970"/>
      <c r="ET52" s="970"/>
      <c r="EU52" s="971"/>
      <c r="EV52" s="948"/>
      <c r="EW52" s="951"/>
      <c r="EX52" s="952"/>
      <c r="EY52" s="787"/>
      <c r="EZ52" s="787"/>
      <c r="FA52" s="968"/>
      <c r="FB52" s="787"/>
      <c r="FC52" s="787"/>
      <c r="FD52" s="970"/>
      <c r="FE52" s="970"/>
      <c r="FF52" s="971"/>
      <c r="FG52" s="948"/>
      <c r="FH52" s="951"/>
      <c r="FI52" s="952"/>
      <c r="FJ52" s="787"/>
      <c r="FK52" s="787"/>
      <c r="FL52" s="968"/>
      <c r="FM52" s="787"/>
      <c r="FN52" s="787"/>
      <c r="FO52" s="970"/>
      <c r="FP52" s="970"/>
      <c r="FQ52" s="971"/>
      <c r="FR52" s="948"/>
      <c r="FS52" s="951"/>
      <c r="FT52" s="952"/>
      <c r="FU52" s="787"/>
      <c r="FV52" s="787"/>
      <c r="FW52" s="968"/>
      <c r="FX52" s="787"/>
      <c r="FY52" s="787"/>
      <c r="FZ52" s="970"/>
      <c r="GA52" s="970"/>
      <c r="GB52" s="971"/>
      <c r="GC52" s="948"/>
      <c r="GD52" s="951"/>
      <c r="GE52" s="952"/>
      <c r="GF52" s="787"/>
      <c r="GG52" s="787"/>
      <c r="GH52" s="968"/>
      <c r="GI52" s="787"/>
      <c r="GJ52" s="787"/>
      <c r="GK52" s="970"/>
      <c r="GL52" s="970"/>
      <c r="GM52" s="971"/>
      <c r="GN52" s="948"/>
      <c r="GO52" s="951"/>
      <c r="GP52" s="952"/>
      <c r="GQ52" s="787"/>
      <c r="GR52" s="787"/>
      <c r="GS52" s="968"/>
      <c r="GT52" s="787"/>
      <c r="GU52" s="787"/>
      <c r="GV52" s="970"/>
      <c r="GW52" s="970"/>
      <c r="GX52" s="971"/>
      <c r="GY52" s="948"/>
      <c r="GZ52" s="951"/>
      <c r="HA52" s="952"/>
      <c r="HB52" s="787"/>
      <c r="HC52" s="787"/>
      <c r="HD52" s="968"/>
      <c r="HE52" s="787"/>
      <c r="HF52" s="787"/>
      <c r="HG52" s="970"/>
      <c r="HH52" s="970"/>
      <c r="HI52" s="971"/>
      <c r="HJ52" s="948"/>
      <c r="HK52" s="951"/>
      <c r="HL52" s="952"/>
      <c r="HM52" s="787"/>
      <c r="HN52" s="787"/>
      <c r="HO52" s="968"/>
      <c r="HP52" s="787"/>
      <c r="HQ52" s="787"/>
      <c r="HR52" s="970"/>
      <c r="HS52" s="970"/>
      <c r="HT52" s="971"/>
      <c r="HU52" s="721"/>
      <c r="HV52" s="721"/>
      <c r="HW52" s="721"/>
      <c r="HX52" s="721"/>
      <c r="HY52" s="499" t="str">
        <f>IFERROR(VLOOKUP($C52,'Info Exam and Projection List'!$M$4:$R$34,5),"No entry")</f>
        <v>No entry</v>
      </c>
      <c r="HZ52" s="703"/>
      <c r="IA52" s="987"/>
      <c r="IB52" s="499" t="str">
        <f>IFERROR(VLOOKUP($C52,'Info Exam and Projection List'!$M$4:$R$34,6),"No entry")</f>
        <v>No entry</v>
      </c>
      <c r="IC52" s="1224"/>
      <c r="ID52" s="690"/>
      <c r="IE52" s="690"/>
      <c r="IF52" s="989"/>
      <c r="IG52" s="690"/>
      <c r="IO52" s="733"/>
      <c r="IP52" s="733"/>
      <c r="IQ52" s="733"/>
      <c r="IR52" s="733"/>
      <c r="IS52" s="733"/>
      <c r="IT52" s="733"/>
      <c r="IU52" s="733"/>
      <c r="IV52" s="733"/>
      <c r="IW52" s="733"/>
      <c r="IX52" s="733"/>
      <c r="JB52" s="347"/>
      <c r="JC52" s="88"/>
      <c r="JD52" s="88"/>
      <c r="JE52" s="88"/>
      <c r="JF52" s="283"/>
      <c r="JG52" s="156"/>
      <c r="JH52" s="255"/>
      <c r="JI52" s="737"/>
      <c r="JJ52" s="156"/>
      <c r="JK52" s="737"/>
      <c r="JL52" s="90"/>
      <c r="JM52" s="90"/>
      <c r="JN52" s="90"/>
      <c r="JO52" s="90"/>
      <c r="JP52" s="90"/>
      <c r="JQ52" s="90"/>
      <c r="JR52" s="738"/>
      <c r="JS52" s="90"/>
      <c r="JT52" s="90"/>
      <c r="JU52" s="90"/>
      <c r="JV52" s="88"/>
      <c r="JW52" s="88"/>
      <c r="JX52" s="88"/>
      <c r="JY52" s="90"/>
      <c r="JZ52" s="90"/>
      <c r="KA52" s="90"/>
      <c r="KB52" s="90"/>
      <c r="KC52" s="738"/>
      <c r="KD52" s="90"/>
      <c r="KE52" s="90"/>
      <c r="KF52" s="90"/>
      <c r="KG52" s="88"/>
      <c r="KH52" s="88"/>
      <c r="KI52" s="88"/>
      <c r="KJ52" s="90"/>
      <c r="KK52" s="90"/>
      <c r="KL52" s="90"/>
      <c r="KM52" s="90"/>
      <c r="KN52" s="738"/>
      <c r="KO52" s="90"/>
      <c r="KP52" s="90"/>
      <c r="KQ52" s="90"/>
      <c r="KR52" s="88"/>
      <c r="KS52" s="88"/>
      <c r="KT52" s="88"/>
      <c r="KU52" s="90"/>
      <c r="KV52" s="90"/>
      <c r="KW52" s="90"/>
      <c r="KX52" s="90"/>
      <c r="KY52" s="738"/>
      <c r="KZ52" s="90"/>
      <c r="LA52" s="90"/>
      <c r="LB52" s="90"/>
      <c r="LC52" s="88"/>
      <c r="LD52" s="88"/>
      <c r="LE52" s="88"/>
      <c r="LF52" s="90"/>
      <c r="LG52" s="90"/>
      <c r="LH52" s="90"/>
      <c r="LI52" s="90"/>
      <c r="LJ52" s="738"/>
      <c r="LK52" s="90"/>
      <c r="LL52" s="90"/>
      <c r="LM52" s="90"/>
      <c r="LN52" s="88"/>
      <c r="LO52" s="88"/>
      <c r="LP52" s="88"/>
      <c r="LQ52" s="90"/>
      <c r="LR52" s="90"/>
      <c r="LS52" s="90"/>
      <c r="LT52" s="90"/>
      <c r="LU52" s="738"/>
      <c r="LV52" s="90"/>
      <c r="LW52" s="90"/>
      <c r="LX52" s="90"/>
      <c r="LY52" s="88"/>
      <c r="LZ52" s="88"/>
      <c r="MA52" s="88"/>
      <c r="MB52" s="88"/>
      <c r="MC52" s="88"/>
      <c r="MD52" s="88"/>
      <c r="ME52" s="88"/>
      <c r="MF52" s="88"/>
      <c r="MG52" s="88"/>
      <c r="MH52" s="90"/>
      <c r="MI52" s="90"/>
      <c r="MJ52" s="90"/>
      <c r="MK52" s="90"/>
      <c r="ML52" s="738"/>
      <c r="MM52" s="90"/>
      <c r="MN52" s="90"/>
      <c r="MO52" s="90"/>
      <c r="MP52" s="88"/>
      <c r="MQ52" s="88"/>
      <c r="MR52" s="88"/>
      <c r="MS52" s="90"/>
      <c r="MT52" s="90"/>
      <c r="MU52" s="90"/>
      <c r="MV52" s="90"/>
      <c r="MW52" s="738"/>
      <c r="MX52" s="90"/>
      <c r="MY52" s="90"/>
      <c r="MZ52" s="90"/>
      <c r="NA52" s="88"/>
      <c r="NB52" s="88"/>
      <c r="NC52" s="88"/>
      <c r="ND52" s="90"/>
      <c r="NE52" s="90"/>
      <c r="NF52" s="90"/>
      <c r="NG52" s="90"/>
      <c r="NH52" s="738"/>
      <c r="NI52" s="90"/>
      <c r="NJ52" s="90"/>
      <c r="NK52" s="90"/>
      <c r="NL52" s="88"/>
      <c r="NM52" s="88"/>
      <c r="NN52" s="88"/>
      <c r="NO52" s="90"/>
      <c r="NP52" s="90"/>
      <c r="NQ52" s="90"/>
      <c r="NR52" s="90"/>
      <c r="NS52" s="738"/>
      <c r="NT52" s="90"/>
      <c r="NU52" s="90"/>
      <c r="NV52" s="90"/>
      <c r="NW52" s="88"/>
      <c r="NX52" s="88"/>
      <c r="NY52" s="88"/>
      <c r="NZ52" s="90"/>
      <c r="OA52" s="90"/>
      <c r="OB52" s="90"/>
      <c r="OC52" s="90"/>
      <c r="OD52" s="738"/>
      <c r="OE52" s="90"/>
      <c r="OF52" s="90"/>
      <c r="OG52" s="90"/>
      <c r="OH52" s="88"/>
      <c r="OI52" s="88"/>
      <c r="OJ52" s="88"/>
      <c r="OK52" s="90"/>
      <c r="OL52" s="90"/>
      <c r="OM52" s="90"/>
      <c r="ON52" s="90"/>
      <c r="OO52" s="738"/>
      <c r="OP52" s="90"/>
      <c r="OQ52" s="90"/>
      <c r="OR52" s="90"/>
      <c r="OS52" s="88"/>
      <c r="OT52" s="88"/>
      <c r="OU52" s="88"/>
      <c r="OV52" s="90"/>
      <c r="OW52" s="90"/>
      <c r="OX52" s="90"/>
      <c r="OY52" s="90"/>
      <c r="OZ52" s="738"/>
      <c r="PA52" s="90"/>
      <c r="PB52" s="90"/>
      <c r="PC52" s="90"/>
      <c r="PD52" s="88"/>
      <c r="PE52" s="88"/>
      <c r="PF52" s="88"/>
      <c r="PG52" s="90"/>
      <c r="PH52" s="90"/>
      <c r="PI52" s="90"/>
      <c r="PJ52" s="90"/>
      <c r="PK52" s="738"/>
      <c r="PL52" s="90"/>
      <c r="PM52" s="90"/>
      <c r="PN52" s="90"/>
      <c r="PO52" s="88"/>
      <c r="PP52" s="88"/>
      <c r="PQ52" s="88"/>
      <c r="PR52" s="90"/>
      <c r="PS52" s="90"/>
      <c r="PT52" s="90"/>
      <c r="PU52" s="90"/>
      <c r="PV52" s="738"/>
      <c r="PW52" s="90"/>
      <c r="PX52" s="90"/>
      <c r="PY52" s="90"/>
      <c r="PZ52" s="88"/>
      <c r="QA52" s="88"/>
      <c r="QB52" s="88"/>
      <c r="QC52" s="90"/>
      <c r="QD52" s="90"/>
      <c r="QE52" s="90"/>
      <c r="QF52" s="90"/>
      <c r="QG52" s="738"/>
      <c r="QH52" s="90"/>
      <c r="QI52" s="90"/>
      <c r="QJ52" s="90"/>
      <c r="QK52" s="88"/>
      <c r="QL52" s="88"/>
      <c r="QM52" s="88"/>
      <c r="QN52" s="90"/>
      <c r="QO52" s="90"/>
      <c r="QP52" s="90"/>
      <c r="QQ52" s="90"/>
      <c r="QR52" s="738"/>
      <c r="QS52" s="90"/>
      <c r="QT52" s="90"/>
      <c r="QU52" s="90"/>
      <c r="QV52" s="88"/>
      <c r="QW52" s="88"/>
      <c r="QX52" s="88"/>
      <c r="QY52" s="90"/>
      <c r="QZ52" s="90"/>
      <c r="RA52" s="90"/>
      <c r="RB52" s="90"/>
      <c r="RC52" s="738"/>
      <c r="RD52" s="90"/>
      <c r="RE52" s="90"/>
      <c r="RF52" s="90"/>
      <c r="RG52" s="88"/>
      <c r="RH52" s="88"/>
      <c r="RI52" s="88"/>
      <c r="RJ52" s="90"/>
      <c r="RK52" s="90"/>
      <c r="RL52" s="90"/>
      <c r="RM52" s="90"/>
      <c r="RN52" s="738"/>
      <c r="RO52" s="90"/>
      <c r="RP52" s="90"/>
      <c r="RQ52" s="90"/>
      <c r="RR52" s="88"/>
      <c r="RS52" s="88"/>
      <c r="RT52" s="88"/>
      <c r="RU52" s="90"/>
      <c r="RV52" s="90"/>
      <c r="RW52" s="90"/>
      <c r="RX52" s="90"/>
      <c r="RY52" s="738"/>
      <c r="RZ52" s="90"/>
      <c r="SA52" s="90"/>
      <c r="SB52" s="90"/>
      <c r="SC52" s="88"/>
      <c r="SD52" s="88"/>
      <c r="SE52" s="88"/>
      <c r="SF52" s="1372"/>
      <c r="SG52" s="1372"/>
      <c r="SH52" s="1372"/>
      <c r="SI52" s="1372"/>
      <c r="SJ52" s="1378"/>
      <c r="SK52" s="1372"/>
      <c r="SL52" s="1372"/>
      <c r="SM52" s="1372"/>
      <c r="SN52" s="1374"/>
      <c r="SO52" s="1374"/>
      <c r="SP52" s="1374"/>
      <c r="SQ52" s="1372"/>
      <c r="SR52" s="1372"/>
      <c r="SS52" s="1372"/>
      <c r="ST52" s="1372"/>
      <c r="SU52" s="1378"/>
      <c r="SV52" s="1372"/>
      <c r="SW52" s="1372"/>
      <c r="SX52" s="1372"/>
      <c r="SY52" s="1374"/>
      <c r="SZ52" s="1374"/>
      <c r="TA52" s="1374"/>
      <c r="TB52" s="1372"/>
      <c r="TC52" s="1372"/>
      <c r="TD52" s="1372"/>
      <c r="TE52" s="1372"/>
      <c r="TF52" s="1378"/>
      <c r="TG52" s="1372"/>
      <c r="TH52" s="1372"/>
      <c r="TI52" s="1372"/>
      <c r="TJ52" s="1374"/>
      <c r="TK52" s="1374"/>
      <c r="TL52" s="1374"/>
      <c r="TM52" s="1372"/>
      <c r="TN52" s="1372"/>
      <c r="TO52" s="1372"/>
      <c r="TP52" s="1372"/>
      <c r="TQ52" s="1378"/>
      <c r="TR52" s="1372"/>
      <c r="TS52" s="1372"/>
      <c r="TT52" s="1372"/>
      <c r="TU52" s="1374"/>
      <c r="TV52" s="1374"/>
      <c r="TW52" s="1374"/>
      <c r="TX52" s="1372"/>
      <c r="TY52" s="1372"/>
      <c r="TZ52" s="1372"/>
      <c r="UA52" s="1372"/>
      <c r="UB52" s="1378"/>
      <c r="UC52" s="1372"/>
      <c r="UD52" s="1372"/>
      <c r="UE52" s="1372"/>
      <c r="UF52" s="1374"/>
      <c r="UG52" s="1374"/>
      <c r="UH52" s="1374"/>
      <c r="UI52" s="1372"/>
      <c r="UJ52" s="1372"/>
      <c r="UK52" s="1372"/>
      <c r="UL52" s="1372"/>
      <c r="UM52" s="1378"/>
      <c r="UN52" s="1372"/>
      <c r="UO52" s="1372"/>
      <c r="UP52" s="1372"/>
      <c r="UQ52" s="1374"/>
      <c r="UR52" s="1374"/>
      <c r="US52" s="1374"/>
    </row>
    <row r="53" spans="2:565" s="218" customFormat="1" ht="30" customHeight="1" x14ac:dyDescent="0.25">
      <c r="B53" s="1155">
        <v>44</v>
      </c>
      <c r="C53" s="811"/>
      <c r="D53" s="938" t="str">
        <f>IFERROR(VLOOKUP($C53,'Info Exam and Projection List'!$M$4:$P$34,2),"No entry")</f>
        <v>No entry</v>
      </c>
      <c r="E53" s="943"/>
      <c r="F53" s="937"/>
      <c r="G53" s="483"/>
      <c r="H53" s="1246"/>
      <c r="I53" s="949"/>
      <c r="J53" s="951"/>
      <c r="K53" s="952"/>
      <c r="L53" s="787"/>
      <c r="M53" s="787"/>
      <c r="N53" s="797"/>
      <c r="O53" s="787"/>
      <c r="P53" s="787"/>
      <c r="Q53" s="463"/>
      <c r="R53" s="463"/>
      <c r="S53" s="732"/>
      <c r="T53" s="949"/>
      <c r="U53" s="951"/>
      <c r="V53" s="952"/>
      <c r="W53" s="787"/>
      <c r="X53" s="787"/>
      <c r="Y53" s="968"/>
      <c r="Z53" s="787"/>
      <c r="AA53" s="787"/>
      <c r="AB53" s="970"/>
      <c r="AC53" s="970"/>
      <c r="AD53" s="971"/>
      <c r="AE53" s="948"/>
      <c r="AF53" s="951"/>
      <c r="AG53" s="952"/>
      <c r="AH53" s="787"/>
      <c r="AI53" s="787"/>
      <c r="AJ53" s="968"/>
      <c r="AK53" s="787"/>
      <c r="AL53" s="787"/>
      <c r="AM53" s="970"/>
      <c r="AN53" s="970"/>
      <c r="AO53" s="971"/>
      <c r="AP53" s="949"/>
      <c r="AQ53" s="951"/>
      <c r="AR53" s="952"/>
      <c r="AS53" s="787"/>
      <c r="AT53" s="787"/>
      <c r="AU53" s="968"/>
      <c r="AV53" s="787"/>
      <c r="AW53" s="787"/>
      <c r="AX53" s="970"/>
      <c r="AY53" s="970"/>
      <c r="AZ53" s="971"/>
      <c r="BA53" s="949"/>
      <c r="BB53" s="951"/>
      <c r="BC53" s="952"/>
      <c r="BD53" s="787"/>
      <c r="BE53" s="787"/>
      <c r="BF53" s="968"/>
      <c r="BG53" s="787"/>
      <c r="BH53" s="787"/>
      <c r="BI53" s="970"/>
      <c r="BJ53" s="970"/>
      <c r="BK53" s="971"/>
      <c r="BL53" s="948"/>
      <c r="BM53" s="951"/>
      <c r="BN53" s="952"/>
      <c r="BO53" s="787"/>
      <c r="BP53" s="787"/>
      <c r="BQ53" s="968"/>
      <c r="BR53" s="787"/>
      <c r="BS53" s="787"/>
      <c r="BT53" s="970"/>
      <c r="BU53" s="970"/>
      <c r="BV53" s="971"/>
      <c r="BW53" s="948"/>
      <c r="BX53" s="951"/>
      <c r="BY53" s="952"/>
      <c r="BZ53" s="787"/>
      <c r="CA53" s="787"/>
      <c r="CB53" s="968"/>
      <c r="CC53" s="787"/>
      <c r="CD53" s="787"/>
      <c r="CE53" s="970"/>
      <c r="CF53" s="970"/>
      <c r="CG53" s="971"/>
      <c r="CH53" s="948"/>
      <c r="CI53" s="951"/>
      <c r="CJ53" s="952"/>
      <c r="CK53" s="787"/>
      <c r="CL53" s="787"/>
      <c r="CM53" s="968"/>
      <c r="CN53" s="787"/>
      <c r="CO53" s="787"/>
      <c r="CP53" s="970"/>
      <c r="CQ53" s="970"/>
      <c r="CR53" s="971"/>
      <c r="CS53" s="948"/>
      <c r="CT53" s="951"/>
      <c r="CU53" s="952"/>
      <c r="CV53" s="787"/>
      <c r="CW53" s="787"/>
      <c r="CX53" s="968"/>
      <c r="CY53" s="787"/>
      <c r="CZ53" s="787"/>
      <c r="DA53" s="970"/>
      <c r="DB53" s="970"/>
      <c r="DC53" s="971"/>
      <c r="DD53" s="948"/>
      <c r="DE53" s="951"/>
      <c r="DF53" s="952"/>
      <c r="DG53" s="787"/>
      <c r="DH53" s="787"/>
      <c r="DI53" s="968"/>
      <c r="DJ53" s="787"/>
      <c r="DK53" s="787"/>
      <c r="DL53" s="970"/>
      <c r="DM53" s="970"/>
      <c r="DN53" s="971"/>
      <c r="DO53" s="948"/>
      <c r="DP53" s="951"/>
      <c r="DQ53" s="952"/>
      <c r="DR53" s="787"/>
      <c r="DS53" s="787"/>
      <c r="DT53" s="968"/>
      <c r="DU53" s="787"/>
      <c r="DV53" s="787"/>
      <c r="DW53" s="970"/>
      <c r="DX53" s="970"/>
      <c r="DY53" s="971"/>
      <c r="DZ53" s="948"/>
      <c r="EA53" s="951"/>
      <c r="EB53" s="952"/>
      <c r="EC53" s="787"/>
      <c r="ED53" s="787"/>
      <c r="EE53" s="968"/>
      <c r="EF53" s="787"/>
      <c r="EG53" s="787"/>
      <c r="EH53" s="970"/>
      <c r="EI53" s="970"/>
      <c r="EJ53" s="971"/>
      <c r="EK53" s="948"/>
      <c r="EL53" s="951"/>
      <c r="EM53" s="952"/>
      <c r="EN53" s="787"/>
      <c r="EO53" s="787"/>
      <c r="EP53" s="968"/>
      <c r="EQ53" s="787"/>
      <c r="ER53" s="787"/>
      <c r="ES53" s="970"/>
      <c r="ET53" s="970"/>
      <c r="EU53" s="971"/>
      <c r="EV53" s="948"/>
      <c r="EW53" s="951"/>
      <c r="EX53" s="952"/>
      <c r="EY53" s="787"/>
      <c r="EZ53" s="787"/>
      <c r="FA53" s="968"/>
      <c r="FB53" s="787"/>
      <c r="FC53" s="787"/>
      <c r="FD53" s="970"/>
      <c r="FE53" s="970"/>
      <c r="FF53" s="971"/>
      <c r="FG53" s="948"/>
      <c r="FH53" s="951"/>
      <c r="FI53" s="952"/>
      <c r="FJ53" s="787"/>
      <c r="FK53" s="787"/>
      <c r="FL53" s="968"/>
      <c r="FM53" s="787"/>
      <c r="FN53" s="787"/>
      <c r="FO53" s="970"/>
      <c r="FP53" s="970"/>
      <c r="FQ53" s="971"/>
      <c r="FR53" s="948"/>
      <c r="FS53" s="951"/>
      <c r="FT53" s="952"/>
      <c r="FU53" s="787"/>
      <c r="FV53" s="787"/>
      <c r="FW53" s="968"/>
      <c r="FX53" s="787"/>
      <c r="FY53" s="787"/>
      <c r="FZ53" s="970"/>
      <c r="GA53" s="970"/>
      <c r="GB53" s="971"/>
      <c r="GC53" s="948"/>
      <c r="GD53" s="951"/>
      <c r="GE53" s="952"/>
      <c r="GF53" s="787"/>
      <c r="GG53" s="787"/>
      <c r="GH53" s="968"/>
      <c r="GI53" s="787"/>
      <c r="GJ53" s="787"/>
      <c r="GK53" s="970"/>
      <c r="GL53" s="970"/>
      <c r="GM53" s="971"/>
      <c r="GN53" s="948"/>
      <c r="GO53" s="951"/>
      <c r="GP53" s="952"/>
      <c r="GQ53" s="787"/>
      <c r="GR53" s="787"/>
      <c r="GS53" s="968"/>
      <c r="GT53" s="787"/>
      <c r="GU53" s="787"/>
      <c r="GV53" s="970"/>
      <c r="GW53" s="970"/>
      <c r="GX53" s="971"/>
      <c r="GY53" s="948"/>
      <c r="GZ53" s="951"/>
      <c r="HA53" s="952"/>
      <c r="HB53" s="787"/>
      <c r="HC53" s="787"/>
      <c r="HD53" s="968"/>
      <c r="HE53" s="787"/>
      <c r="HF53" s="787"/>
      <c r="HG53" s="970"/>
      <c r="HH53" s="970"/>
      <c r="HI53" s="971"/>
      <c r="HJ53" s="948"/>
      <c r="HK53" s="951"/>
      <c r="HL53" s="952"/>
      <c r="HM53" s="787"/>
      <c r="HN53" s="787"/>
      <c r="HO53" s="968"/>
      <c r="HP53" s="787"/>
      <c r="HQ53" s="787"/>
      <c r="HR53" s="970"/>
      <c r="HS53" s="970"/>
      <c r="HT53" s="971"/>
      <c r="HU53" s="721"/>
      <c r="HV53" s="721"/>
      <c r="HW53" s="721"/>
      <c r="HX53" s="721"/>
      <c r="HY53" s="499" t="str">
        <f>IFERROR(VLOOKUP($C53,'Info Exam and Projection List'!$M$4:$R$34,5),"No entry")</f>
        <v>No entry</v>
      </c>
      <c r="HZ53" s="703"/>
      <c r="IA53" s="987"/>
      <c r="IB53" s="499" t="str">
        <f>IFERROR(VLOOKUP($C53,'Info Exam and Projection List'!$M$4:$R$34,6),"No entry")</f>
        <v>No entry</v>
      </c>
      <c r="IC53" s="1224"/>
      <c r="ID53" s="690"/>
      <c r="IE53" s="690"/>
      <c r="IF53" s="989"/>
      <c r="IG53" s="690"/>
      <c r="IO53" s="733"/>
      <c r="IP53" s="733"/>
      <c r="IQ53" s="733"/>
      <c r="IR53" s="733"/>
      <c r="IS53" s="733"/>
      <c r="IT53" s="733"/>
      <c r="IU53" s="733"/>
      <c r="IV53" s="733"/>
      <c r="IW53" s="733"/>
      <c r="IX53" s="733"/>
      <c r="JB53" s="347"/>
      <c r="JC53" s="88"/>
      <c r="JD53" s="88"/>
      <c r="JE53" s="88"/>
      <c r="JF53" s="283"/>
      <c r="JG53" s="156"/>
      <c r="JH53" s="255"/>
      <c r="JI53" s="737"/>
      <c r="JJ53" s="156"/>
      <c r="JK53" s="737"/>
      <c r="JL53" s="90"/>
      <c r="JM53" s="90"/>
      <c r="JN53" s="90"/>
      <c r="JO53" s="90"/>
      <c r="JP53" s="90"/>
      <c r="JQ53" s="90"/>
      <c r="JR53" s="738"/>
      <c r="JS53" s="90"/>
      <c r="JT53" s="90"/>
      <c r="JU53" s="90"/>
      <c r="JV53" s="88"/>
      <c r="JW53" s="88"/>
      <c r="JX53" s="88"/>
      <c r="JY53" s="90"/>
      <c r="JZ53" s="90"/>
      <c r="KA53" s="90"/>
      <c r="KB53" s="90"/>
      <c r="KC53" s="738"/>
      <c r="KD53" s="90"/>
      <c r="KE53" s="90"/>
      <c r="KF53" s="90"/>
      <c r="KG53" s="88"/>
      <c r="KH53" s="88"/>
      <c r="KI53" s="88"/>
      <c r="KJ53" s="90"/>
      <c r="KK53" s="90"/>
      <c r="KL53" s="90"/>
      <c r="KM53" s="90"/>
      <c r="KN53" s="738"/>
      <c r="KO53" s="90"/>
      <c r="KP53" s="90"/>
      <c r="KQ53" s="90"/>
      <c r="KR53" s="88"/>
      <c r="KS53" s="88"/>
      <c r="KT53" s="88"/>
      <c r="KU53" s="90"/>
      <c r="KV53" s="90"/>
      <c r="KW53" s="90"/>
      <c r="KX53" s="90"/>
      <c r="KY53" s="738"/>
      <c r="KZ53" s="90"/>
      <c r="LA53" s="90"/>
      <c r="LB53" s="90"/>
      <c r="LC53" s="88"/>
      <c r="LD53" s="88"/>
      <c r="LE53" s="88"/>
      <c r="LF53" s="90"/>
      <c r="LG53" s="90"/>
      <c r="LH53" s="90"/>
      <c r="LI53" s="90"/>
      <c r="LJ53" s="738"/>
      <c r="LK53" s="90"/>
      <c r="LL53" s="90"/>
      <c r="LM53" s="90"/>
      <c r="LN53" s="88"/>
      <c r="LO53" s="88"/>
      <c r="LP53" s="88"/>
      <c r="LQ53" s="90"/>
      <c r="LR53" s="90"/>
      <c r="LS53" s="90"/>
      <c r="LT53" s="90"/>
      <c r="LU53" s="738"/>
      <c r="LV53" s="90"/>
      <c r="LW53" s="90"/>
      <c r="LX53" s="90"/>
      <c r="LY53" s="88"/>
      <c r="LZ53" s="88"/>
      <c r="MA53" s="88"/>
      <c r="MB53" s="88"/>
      <c r="MC53" s="88"/>
      <c r="MD53" s="88"/>
      <c r="ME53" s="88"/>
      <c r="MF53" s="88"/>
      <c r="MG53" s="88"/>
      <c r="MH53" s="90"/>
      <c r="MI53" s="90"/>
      <c r="MJ53" s="90"/>
      <c r="MK53" s="90"/>
      <c r="ML53" s="738"/>
      <c r="MM53" s="90"/>
      <c r="MN53" s="90"/>
      <c r="MO53" s="90"/>
      <c r="MP53" s="88"/>
      <c r="MQ53" s="88"/>
      <c r="MR53" s="88"/>
      <c r="MS53" s="90"/>
      <c r="MT53" s="90"/>
      <c r="MU53" s="90"/>
      <c r="MV53" s="90"/>
      <c r="MW53" s="738"/>
      <c r="MX53" s="90"/>
      <c r="MY53" s="90"/>
      <c r="MZ53" s="90"/>
      <c r="NA53" s="88"/>
      <c r="NB53" s="88"/>
      <c r="NC53" s="88"/>
      <c r="ND53" s="90"/>
      <c r="NE53" s="90"/>
      <c r="NF53" s="90"/>
      <c r="NG53" s="90"/>
      <c r="NH53" s="738"/>
      <c r="NI53" s="90"/>
      <c r="NJ53" s="90"/>
      <c r="NK53" s="90"/>
      <c r="NL53" s="88"/>
      <c r="NM53" s="88"/>
      <c r="NN53" s="88"/>
      <c r="NO53" s="90"/>
      <c r="NP53" s="90"/>
      <c r="NQ53" s="90"/>
      <c r="NR53" s="90"/>
      <c r="NS53" s="738"/>
      <c r="NT53" s="90"/>
      <c r="NU53" s="90"/>
      <c r="NV53" s="90"/>
      <c r="NW53" s="88"/>
      <c r="NX53" s="88"/>
      <c r="NY53" s="88"/>
      <c r="NZ53" s="90"/>
      <c r="OA53" s="90"/>
      <c r="OB53" s="90"/>
      <c r="OC53" s="90"/>
      <c r="OD53" s="738"/>
      <c r="OE53" s="90"/>
      <c r="OF53" s="90"/>
      <c r="OG53" s="90"/>
      <c r="OH53" s="88"/>
      <c r="OI53" s="88"/>
      <c r="OJ53" s="88"/>
      <c r="OK53" s="90"/>
      <c r="OL53" s="90"/>
      <c r="OM53" s="90"/>
      <c r="ON53" s="90"/>
      <c r="OO53" s="738"/>
      <c r="OP53" s="90"/>
      <c r="OQ53" s="90"/>
      <c r="OR53" s="90"/>
      <c r="OS53" s="88"/>
      <c r="OT53" s="88"/>
      <c r="OU53" s="88"/>
      <c r="OV53" s="90"/>
      <c r="OW53" s="90"/>
      <c r="OX53" s="90"/>
      <c r="OY53" s="90"/>
      <c r="OZ53" s="738"/>
      <c r="PA53" s="90"/>
      <c r="PB53" s="90"/>
      <c r="PC53" s="90"/>
      <c r="PD53" s="88"/>
      <c r="PE53" s="88"/>
      <c r="PF53" s="88"/>
      <c r="PG53" s="90"/>
      <c r="PH53" s="90"/>
      <c r="PI53" s="90"/>
      <c r="PJ53" s="90"/>
      <c r="PK53" s="738"/>
      <c r="PL53" s="90"/>
      <c r="PM53" s="90"/>
      <c r="PN53" s="90"/>
      <c r="PO53" s="88"/>
      <c r="PP53" s="88"/>
      <c r="PQ53" s="88"/>
      <c r="PR53" s="90"/>
      <c r="PS53" s="90"/>
      <c r="PT53" s="90"/>
      <c r="PU53" s="90"/>
      <c r="PV53" s="738"/>
      <c r="PW53" s="90"/>
      <c r="PX53" s="90"/>
      <c r="PY53" s="90"/>
      <c r="PZ53" s="88"/>
      <c r="QA53" s="88"/>
      <c r="QB53" s="88"/>
      <c r="QC53" s="90"/>
      <c r="QD53" s="90"/>
      <c r="QE53" s="90"/>
      <c r="QF53" s="90"/>
      <c r="QG53" s="738"/>
      <c r="QH53" s="90"/>
      <c r="QI53" s="90"/>
      <c r="QJ53" s="90"/>
      <c r="QK53" s="88"/>
      <c r="QL53" s="88"/>
      <c r="QM53" s="88"/>
      <c r="QN53" s="90"/>
      <c r="QO53" s="90"/>
      <c r="QP53" s="90"/>
      <c r="QQ53" s="90"/>
      <c r="QR53" s="738"/>
      <c r="QS53" s="90"/>
      <c r="QT53" s="90"/>
      <c r="QU53" s="90"/>
      <c r="QV53" s="88"/>
      <c r="QW53" s="88"/>
      <c r="QX53" s="88"/>
      <c r="QY53" s="90"/>
      <c r="QZ53" s="90"/>
      <c r="RA53" s="90"/>
      <c r="RB53" s="90"/>
      <c r="RC53" s="738"/>
      <c r="RD53" s="90"/>
      <c r="RE53" s="90"/>
      <c r="RF53" s="90"/>
      <c r="RG53" s="88"/>
      <c r="RH53" s="88"/>
      <c r="RI53" s="88"/>
      <c r="RJ53" s="90"/>
      <c r="RK53" s="90"/>
      <c r="RL53" s="90"/>
      <c r="RM53" s="90"/>
      <c r="RN53" s="738"/>
      <c r="RO53" s="90"/>
      <c r="RP53" s="90"/>
      <c r="RQ53" s="90"/>
      <c r="RR53" s="88"/>
      <c r="RS53" s="88"/>
      <c r="RT53" s="88"/>
      <c r="RU53" s="90"/>
      <c r="RV53" s="90"/>
      <c r="RW53" s="90"/>
      <c r="RX53" s="90"/>
      <c r="RY53" s="738"/>
      <c r="RZ53" s="90"/>
      <c r="SA53" s="90"/>
      <c r="SB53" s="90"/>
      <c r="SC53" s="88"/>
      <c r="SD53" s="88"/>
      <c r="SE53" s="88"/>
      <c r="SF53" s="1372"/>
      <c r="SG53" s="1372"/>
      <c r="SH53" s="1372"/>
      <c r="SI53" s="1372"/>
      <c r="SJ53" s="1378"/>
      <c r="SK53" s="1372"/>
      <c r="SL53" s="1372"/>
      <c r="SM53" s="1372"/>
      <c r="SN53" s="1374"/>
      <c r="SO53" s="1374"/>
      <c r="SP53" s="1374"/>
      <c r="SQ53" s="1372"/>
      <c r="SR53" s="1372"/>
      <c r="SS53" s="1372"/>
      <c r="ST53" s="1372"/>
      <c r="SU53" s="1378"/>
      <c r="SV53" s="1372"/>
      <c r="SW53" s="1372"/>
      <c r="SX53" s="1372"/>
      <c r="SY53" s="1374"/>
      <c r="SZ53" s="1374"/>
      <c r="TA53" s="1374"/>
      <c r="TB53" s="1372"/>
      <c r="TC53" s="1372"/>
      <c r="TD53" s="1372"/>
      <c r="TE53" s="1372"/>
      <c r="TF53" s="1378"/>
      <c r="TG53" s="1372"/>
      <c r="TH53" s="1372"/>
      <c r="TI53" s="1372"/>
      <c r="TJ53" s="1374"/>
      <c r="TK53" s="1374"/>
      <c r="TL53" s="1374"/>
      <c r="TM53" s="1372"/>
      <c r="TN53" s="1372"/>
      <c r="TO53" s="1372"/>
      <c r="TP53" s="1372"/>
      <c r="TQ53" s="1378"/>
      <c r="TR53" s="1372"/>
      <c r="TS53" s="1372"/>
      <c r="TT53" s="1372"/>
      <c r="TU53" s="1374"/>
      <c r="TV53" s="1374"/>
      <c r="TW53" s="1374"/>
      <c r="TX53" s="1372"/>
      <c r="TY53" s="1372"/>
      <c r="TZ53" s="1372"/>
      <c r="UA53" s="1372"/>
      <c r="UB53" s="1378"/>
      <c r="UC53" s="1372"/>
      <c r="UD53" s="1372"/>
      <c r="UE53" s="1372"/>
      <c r="UF53" s="1374"/>
      <c r="UG53" s="1374"/>
      <c r="UH53" s="1374"/>
      <c r="UI53" s="1372"/>
      <c r="UJ53" s="1372"/>
      <c r="UK53" s="1372"/>
      <c r="UL53" s="1372"/>
      <c r="UM53" s="1378"/>
      <c r="UN53" s="1372"/>
      <c r="UO53" s="1372"/>
      <c r="UP53" s="1372"/>
      <c r="UQ53" s="1374"/>
      <c r="UR53" s="1374"/>
      <c r="US53" s="1374"/>
    </row>
    <row r="54" spans="2:565" s="218" customFormat="1" ht="30" customHeight="1" x14ac:dyDescent="0.25">
      <c r="B54" s="1155">
        <v>45</v>
      </c>
      <c r="C54" s="811"/>
      <c r="D54" s="938" t="str">
        <f>IFERROR(VLOOKUP($C54,'Info Exam and Projection List'!$M$4:$P$34,2),"No entry")</f>
        <v>No entry</v>
      </c>
      <c r="E54" s="943"/>
      <c r="F54" s="937"/>
      <c r="G54" s="483"/>
      <c r="H54" s="1246"/>
      <c r="I54" s="949"/>
      <c r="J54" s="951"/>
      <c r="K54" s="952"/>
      <c r="L54" s="787"/>
      <c r="M54" s="787"/>
      <c r="N54" s="797"/>
      <c r="O54" s="787"/>
      <c r="P54" s="787"/>
      <c r="Q54" s="463"/>
      <c r="R54" s="463"/>
      <c r="S54" s="732"/>
      <c r="T54" s="949"/>
      <c r="U54" s="951"/>
      <c r="V54" s="952"/>
      <c r="W54" s="787"/>
      <c r="X54" s="787"/>
      <c r="Y54" s="968"/>
      <c r="Z54" s="787"/>
      <c r="AA54" s="787"/>
      <c r="AB54" s="970"/>
      <c r="AC54" s="970"/>
      <c r="AD54" s="971"/>
      <c r="AE54" s="948"/>
      <c r="AF54" s="951"/>
      <c r="AG54" s="952"/>
      <c r="AH54" s="787"/>
      <c r="AI54" s="787"/>
      <c r="AJ54" s="968"/>
      <c r="AK54" s="787"/>
      <c r="AL54" s="787"/>
      <c r="AM54" s="970"/>
      <c r="AN54" s="970"/>
      <c r="AO54" s="971"/>
      <c r="AP54" s="949"/>
      <c r="AQ54" s="951"/>
      <c r="AR54" s="952"/>
      <c r="AS54" s="787"/>
      <c r="AT54" s="787"/>
      <c r="AU54" s="968"/>
      <c r="AV54" s="787"/>
      <c r="AW54" s="787"/>
      <c r="AX54" s="970"/>
      <c r="AY54" s="970"/>
      <c r="AZ54" s="971"/>
      <c r="BA54" s="949"/>
      <c r="BB54" s="951"/>
      <c r="BC54" s="952"/>
      <c r="BD54" s="787"/>
      <c r="BE54" s="787"/>
      <c r="BF54" s="968"/>
      <c r="BG54" s="787"/>
      <c r="BH54" s="787"/>
      <c r="BI54" s="970"/>
      <c r="BJ54" s="970"/>
      <c r="BK54" s="971"/>
      <c r="BL54" s="948"/>
      <c r="BM54" s="951"/>
      <c r="BN54" s="952"/>
      <c r="BO54" s="787"/>
      <c r="BP54" s="787"/>
      <c r="BQ54" s="968"/>
      <c r="BR54" s="787"/>
      <c r="BS54" s="787"/>
      <c r="BT54" s="970"/>
      <c r="BU54" s="970"/>
      <c r="BV54" s="971"/>
      <c r="BW54" s="948"/>
      <c r="BX54" s="951"/>
      <c r="BY54" s="952"/>
      <c r="BZ54" s="787"/>
      <c r="CA54" s="787"/>
      <c r="CB54" s="968"/>
      <c r="CC54" s="787"/>
      <c r="CD54" s="787"/>
      <c r="CE54" s="970"/>
      <c r="CF54" s="970"/>
      <c r="CG54" s="971"/>
      <c r="CH54" s="948"/>
      <c r="CI54" s="951"/>
      <c r="CJ54" s="952"/>
      <c r="CK54" s="787"/>
      <c r="CL54" s="787"/>
      <c r="CM54" s="968"/>
      <c r="CN54" s="787"/>
      <c r="CO54" s="787"/>
      <c r="CP54" s="970"/>
      <c r="CQ54" s="970"/>
      <c r="CR54" s="971"/>
      <c r="CS54" s="948"/>
      <c r="CT54" s="951"/>
      <c r="CU54" s="952"/>
      <c r="CV54" s="787"/>
      <c r="CW54" s="787"/>
      <c r="CX54" s="968"/>
      <c r="CY54" s="787"/>
      <c r="CZ54" s="787"/>
      <c r="DA54" s="970"/>
      <c r="DB54" s="970"/>
      <c r="DC54" s="971"/>
      <c r="DD54" s="948"/>
      <c r="DE54" s="951"/>
      <c r="DF54" s="952"/>
      <c r="DG54" s="787"/>
      <c r="DH54" s="787"/>
      <c r="DI54" s="968"/>
      <c r="DJ54" s="787"/>
      <c r="DK54" s="787"/>
      <c r="DL54" s="970"/>
      <c r="DM54" s="970"/>
      <c r="DN54" s="971"/>
      <c r="DO54" s="948"/>
      <c r="DP54" s="951"/>
      <c r="DQ54" s="952"/>
      <c r="DR54" s="787"/>
      <c r="DS54" s="787"/>
      <c r="DT54" s="968"/>
      <c r="DU54" s="787"/>
      <c r="DV54" s="787"/>
      <c r="DW54" s="970"/>
      <c r="DX54" s="970"/>
      <c r="DY54" s="971"/>
      <c r="DZ54" s="948"/>
      <c r="EA54" s="951"/>
      <c r="EB54" s="952"/>
      <c r="EC54" s="787"/>
      <c r="ED54" s="787"/>
      <c r="EE54" s="968"/>
      <c r="EF54" s="787"/>
      <c r="EG54" s="787"/>
      <c r="EH54" s="970"/>
      <c r="EI54" s="970"/>
      <c r="EJ54" s="971"/>
      <c r="EK54" s="948"/>
      <c r="EL54" s="951"/>
      <c r="EM54" s="952"/>
      <c r="EN54" s="787"/>
      <c r="EO54" s="787"/>
      <c r="EP54" s="968"/>
      <c r="EQ54" s="787"/>
      <c r="ER54" s="787"/>
      <c r="ES54" s="970"/>
      <c r="ET54" s="970"/>
      <c r="EU54" s="971"/>
      <c r="EV54" s="948"/>
      <c r="EW54" s="951"/>
      <c r="EX54" s="952"/>
      <c r="EY54" s="787"/>
      <c r="EZ54" s="787"/>
      <c r="FA54" s="968"/>
      <c r="FB54" s="787"/>
      <c r="FC54" s="787"/>
      <c r="FD54" s="970"/>
      <c r="FE54" s="970"/>
      <c r="FF54" s="971"/>
      <c r="FG54" s="948"/>
      <c r="FH54" s="951"/>
      <c r="FI54" s="952"/>
      <c r="FJ54" s="787"/>
      <c r="FK54" s="787"/>
      <c r="FL54" s="968"/>
      <c r="FM54" s="787"/>
      <c r="FN54" s="787"/>
      <c r="FO54" s="970"/>
      <c r="FP54" s="970"/>
      <c r="FQ54" s="971"/>
      <c r="FR54" s="948"/>
      <c r="FS54" s="951"/>
      <c r="FT54" s="952"/>
      <c r="FU54" s="787"/>
      <c r="FV54" s="787"/>
      <c r="FW54" s="968"/>
      <c r="FX54" s="787"/>
      <c r="FY54" s="787"/>
      <c r="FZ54" s="970"/>
      <c r="GA54" s="970"/>
      <c r="GB54" s="971"/>
      <c r="GC54" s="948"/>
      <c r="GD54" s="951"/>
      <c r="GE54" s="952"/>
      <c r="GF54" s="787"/>
      <c r="GG54" s="787"/>
      <c r="GH54" s="968"/>
      <c r="GI54" s="787"/>
      <c r="GJ54" s="787"/>
      <c r="GK54" s="970"/>
      <c r="GL54" s="970"/>
      <c r="GM54" s="971"/>
      <c r="GN54" s="948"/>
      <c r="GO54" s="951"/>
      <c r="GP54" s="952"/>
      <c r="GQ54" s="787"/>
      <c r="GR54" s="787"/>
      <c r="GS54" s="968"/>
      <c r="GT54" s="787"/>
      <c r="GU54" s="787"/>
      <c r="GV54" s="970"/>
      <c r="GW54" s="970"/>
      <c r="GX54" s="971"/>
      <c r="GY54" s="948"/>
      <c r="GZ54" s="951"/>
      <c r="HA54" s="952"/>
      <c r="HB54" s="787"/>
      <c r="HC54" s="787"/>
      <c r="HD54" s="968"/>
      <c r="HE54" s="787"/>
      <c r="HF54" s="787"/>
      <c r="HG54" s="970"/>
      <c r="HH54" s="970"/>
      <c r="HI54" s="971"/>
      <c r="HJ54" s="948"/>
      <c r="HK54" s="951"/>
      <c r="HL54" s="952"/>
      <c r="HM54" s="787"/>
      <c r="HN54" s="787"/>
      <c r="HO54" s="968"/>
      <c r="HP54" s="787"/>
      <c r="HQ54" s="787"/>
      <c r="HR54" s="970"/>
      <c r="HS54" s="970"/>
      <c r="HT54" s="971"/>
      <c r="HU54" s="721"/>
      <c r="HV54" s="721"/>
      <c r="HW54" s="721"/>
      <c r="HX54" s="721"/>
      <c r="HY54" s="499" t="str">
        <f>IFERROR(VLOOKUP($C54,'Info Exam and Projection List'!$M$4:$R$34,5),"No entry")</f>
        <v>No entry</v>
      </c>
      <c r="HZ54" s="703"/>
      <c r="IA54" s="987"/>
      <c r="IB54" s="499" t="str">
        <f>IFERROR(VLOOKUP($C54,'Info Exam and Projection List'!$M$4:$R$34,6),"No entry")</f>
        <v>No entry</v>
      </c>
      <c r="IC54" s="1224"/>
      <c r="ID54" s="690"/>
      <c r="IE54" s="690"/>
      <c r="IF54" s="989"/>
      <c r="IG54" s="690"/>
      <c r="IO54" s="733"/>
      <c r="IP54" s="733"/>
      <c r="IQ54" s="733"/>
      <c r="IR54" s="733"/>
      <c r="IS54" s="733"/>
      <c r="IT54" s="733"/>
      <c r="IU54" s="733"/>
      <c r="IV54" s="733"/>
      <c r="IW54" s="733"/>
      <c r="IX54" s="733"/>
      <c r="JB54" s="347"/>
      <c r="JC54" s="88"/>
      <c r="JD54" s="88"/>
      <c r="JE54" s="88"/>
      <c r="JF54" s="283"/>
      <c r="JG54" s="156"/>
      <c r="JH54" s="255"/>
      <c r="JI54" s="737"/>
      <c r="JJ54" s="156"/>
      <c r="JK54" s="737"/>
      <c r="JL54" s="90"/>
      <c r="JM54" s="90"/>
      <c r="JN54" s="90"/>
      <c r="JO54" s="90"/>
      <c r="JP54" s="90"/>
      <c r="JQ54" s="90"/>
      <c r="JR54" s="738"/>
      <c r="JS54" s="90"/>
      <c r="JT54" s="90"/>
      <c r="JU54" s="90"/>
      <c r="JV54" s="88"/>
      <c r="JW54" s="88"/>
      <c r="JX54" s="88"/>
      <c r="JY54" s="90"/>
      <c r="JZ54" s="90"/>
      <c r="KA54" s="90"/>
      <c r="KB54" s="90"/>
      <c r="KC54" s="738"/>
      <c r="KD54" s="90"/>
      <c r="KE54" s="90"/>
      <c r="KF54" s="90"/>
      <c r="KG54" s="88"/>
      <c r="KH54" s="88"/>
      <c r="KI54" s="88"/>
      <c r="KJ54" s="90"/>
      <c r="KK54" s="90"/>
      <c r="KL54" s="90"/>
      <c r="KM54" s="90"/>
      <c r="KN54" s="738"/>
      <c r="KO54" s="90"/>
      <c r="KP54" s="90"/>
      <c r="KQ54" s="90"/>
      <c r="KR54" s="88"/>
      <c r="KS54" s="88"/>
      <c r="KT54" s="88"/>
      <c r="KU54" s="90"/>
      <c r="KV54" s="90"/>
      <c r="KW54" s="90"/>
      <c r="KX54" s="90"/>
      <c r="KY54" s="738"/>
      <c r="KZ54" s="90"/>
      <c r="LA54" s="90"/>
      <c r="LB54" s="90"/>
      <c r="LC54" s="88"/>
      <c r="LD54" s="88"/>
      <c r="LE54" s="88"/>
      <c r="LF54" s="90"/>
      <c r="LG54" s="90"/>
      <c r="LH54" s="90"/>
      <c r="LI54" s="90"/>
      <c r="LJ54" s="738"/>
      <c r="LK54" s="90"/>
      <c r="LL54" s="90"/>
      <c r="LM54" s="90"/>
      <c r="LN54" s="88"/>
      <c r="LO54" s="88"/>
      <c r="LP54" s="88"/>
      <c r="LQ54" s="90"/>
      <c r="LR54" s="90"/>
      <c r="LS54" s="90"/>
      <c r="LT54" s="90"/>
      <c r="LU54" s="738"/>
      <c r="LV54" s="90"/>
      <c r="LW54" s="90"/>
      <c r="LX54" s="90"/>
      <c r="LY54" s="88"/>
      <c r="LZ54" s="88"/>
      <c r="MA54" s="88"/>
      <c r="MB54" s="88"/>
      <c r="MC54" s="88"/>
      <c r="MD54" s="88"/>
      <c r="ME54" s="88"/>
      <c r="MF54" s="88"/>
      <c r="MG54" s="88"/>
      <c r="MH54" s="90"/>
      <c r="MI54" s="90"/>
      <c r="MJ54" s="90"/>
      <c r="MK54" s="90"/>
      <c r="ML54" s="738"/>
      <c r="MM54" s="90"/>
      <c r="MN54" s="90"/>
      <c r="MO54" s="90"/>
      <c r="MP54" s="88"/>
      <c r="MQ54" s="88"/>
      <c r="MR54" s="88"/>
      <c r="MS54" s="90"/>
      <c r="MT54" s="90"/>
      <c r="MU54" s="90"/>
      <c r="MV54" s="90"/>
      <c r="MW54" s="738"/>
      <c r="MX54" s="90"/>
      <c r="MY54" s="90"/>
      <c r="MZ54" s="90"/>
      <c r="NA54" s="88"/>
      <c r="NB54" s="88"/>
      <c r="NC54" s="88"/>
      <c r="ND54" s="90"/>
      <c r="NE54" s="90"/>
      <c r="NF54" s="90"/>
      <c r="NG54" s="90"/>
      <c r="NH54" s="738"/>
      <c r="NI54" s="90"/>
      <c r="NJ54" s="90"/>
      <c r="NK54" s="90"/>
      <c r="NL54" s="88"/>
      <c r="NM54" s="88"/>
      <c r="NN54" s="88"/>
      <c r="NO54" s="90"/>
      <c r="NP54" s="90"/>
      <c r="NQ54" s="90"/>
      <c r="NR54" s="90"/>
      <c r="NS54" s="738"/>
      <c r="NT54" s="90"/>
      <c r="NU54" s="90"/>
      <c r="NV54" s="90"/>
      <c r="NW54" s="88"/>
      <c r="NX54" s="88"/>
      <c r="NY54" s="88"/>
      <c r="NZ54" s="90"/>
      <c r="OA54" s="90"/>
      <c r="OB54" s="90"/>
      <c r="OC54" s="90"/>
      <c r="OD54" s="738"/>
      <c r="OE54" s="90"/>
      <c r="OF54" s="90"/>
      <c r="OG54" s="90"/>
      <c r="OH54" s="88"/>
      <c r="OI54" s="88"/>
      <c r="OJ54" s="88"/>
      <c r="OK54" s="90"/>
      <c r="OL54" s="90"/>
      <c r="OM54" s="90"/>
      <c r="ON54" s="90"/>
      <c r="OO54" s="738"/>
      <c r="OP54" s="90"/>
      <c r="OQ54" s="90"/>
      <c r="OR54" s="90"/>
      <c r="OS54" s="88"/>
      <c r="OT54" s="88"/>
      <c r="OU54" s="88"/>
      <c r="OV54" s="90"/>
      <c r="OW54" s="90"/>
      <c r="OX54" s="90"/>
      <c r="OY54" s="90"/>
      <c r="OZ54" s="738"/>
      <c r="PA54" s="90"/>
      <c r="PB54" s="90"/>
      <c r="PC54" s="90"/>
      <c r="PD54" s="88"/>
      <c r="PE54" s="88"/>
      <c r="PF54" s="88"/>
      <c r="PG54" s="90"/>
      <c r="PH54" s="90"/>
      <c r="PI54" s="90"/>
      <c r="PJ54" s="90"/>
      <c r="PK54" s="738"/>
      <c r="PL54" s="90"/>
      <c r="PM54" s="90"/>
      <c r="PN54" s="90"/>
      <c r="PO54" s="88"/>
      <c r="PP54" s="88"/>
      <c r="PQ54" s="88"/>
      <c r="PR54" s="90"/>
      <c r="PS54" s="90"/>
      <c r="PT54" s="90"/>
      <c r="PU54" s="90"/>
      <c r="PV54" s="738"/>
      <c r="PW54" s="90"/>
      <c r="PX54" s="90"/>
      <c r="PY54" s="90"/>
      <c r="PZ54" s="88"/>
      <c r="QA54" s="88"/>
      <c r="QB54" s="88"/>
      <c r="QC54" s="90"/>
      <c r="QD54" s="90"/>
      <c r="QE54" s="90"/>
      <c r="QF54" s="90"/>
      <c r="QG54" s="738"/>
      <c r="QH54" s="90"/>
      <c r="QI54" s="90"/>
      <c r="QJ54" s="90"/>
      <c r="QK54" s="88"/>
      <c r="QL54" s="88"/>
      <c r="QM54" s="88"/>
      <c r="QN54" s="90"/>
      <c r="QO54" s="90"/>
      <c r="QP54" s="90"/>
      <c r="QQ54" s="90"/>
      <c r="QR54" s="738"/>
      <c r="QS54" s="90"/>
      <c r="QT54" s="90"/>
      <c r="QU54" s="90"/>
      <c r="QV54" s="88"/>
      <c r="QW54" s="88"/>
      <c r="QX54" s="88"/>
      <c r="QY54" s="90"/>
      <c r="QZ54" s="90"/>
      <c r="RA54" s="90"/>
      <c r="RB54" s="90"/>
      <c r="RC54" s="738"/>
      <c r="RD54" s="90"/>
      <c r="RE54" s="90"/>
      <c r="RF54" s="90"/>
      <c r="RG54" s="88"/>
      <c r="RH54" s="88"/>
      <c r="RI54" s="88"/>
      <c r="RJ54" s="90"/>
      <c r="RK54" s="90"/>
      <c r="RL54" s="90"/>
      <c r="RM54" s="90"/>
      <c r="RN54" s="738"/>
      <c r="RO54" s="90"/>
      <c r="RP54" s="90"/>
      <c r="RQ54" s="90"/>
      <c r="RR54" s="88"/>
      <c r="RS54" s="88"/>
      <c r="RT54" s="88"/>
      <c r="RU54" s="90"/>
      <c r="RV54" s="90"/>
      <c r="RW54" s="90"/>
      <c r="RX54" s="90"/>
      <c r="RY54" s="738"/>
      <c r="RZ54" s="90"/>
      <c r="SA54" s="90"/>
      <c r="SB54" s="90"/>
      <c r="SC54" s="88"/>
      <c r="SD54" s="88"/>
      <c r="SE54" s="88"/>
      <c r="SF54" s="1372"/>
      <c r="SG54" s="1372"/>
      <c r="SH54" s="1372"/>
      <c r="SI54" s="1372"/>
      <c r="SJ54" s="1378"/>
      <c r="SK54" s="1372"/>
      <c r="SL54" s="1372"/>
      <c r="SM54" s="1372"/>
      <c r="SN54" s="1374"/>
      <c r="SO54" s="1374"/>
      <c r="SP54" s="1374"/>
      <c r="SQ54" s="1372"/>
      <c r="SR54" s="1372"/>
      <c r="SS54" s="1372"/>
      <c r="ST54" s="1372"/>
      <c r="SU54" s="1378"/>
      <c r="SV54" s="1372"/>
      <c r="SW54" s="1372"/>
      <c r="SX54" s="1372"/>
      <c r="SY54" s="1374"/>
      <c r="SZ54" s="1374"/>
      <c r="TA54" s="1374"/>
      <c r="TB54" s="1372"/>
      <c r="TC54" s="1372"/>
      <c r="TD54" s="1372"/>
      <c r="TE54" s="1372"/>
      <c r="TF54" s="1378"/>
      <c r="TG54" s="1372"/>
      <c r="TH54" s="1372"/>
      <c r="TI54" s="1372"/>
      <c r="TJ54" s="1374"/>
      <c r="TK54" s="1374"/>
      <c r="TL54" s="1374"/>
      <c r="TM54" s="1372"/>
      <c r="TN54" s="1372"/>
      <c r="TO54" s="1372"/>
      <c r="TP54" s="1372"/>
      <c r="TQ54" s="1378"/>
      <c r="TR54" s="1372"/>
      <c r="TS54" s="1372"/>
      <c r="TT54" s="1372"/>
      <c r="TU54" s="1374"/>
      <c r="TV54" s="1374"/>
      <c r="TW54" s="1374"/>
      <c r="TX54" s="1372"/>
      <c r="TY54" s="1372"/>
      <c r="TZ54" s="1372"/>
      <c r="UA54" s="1372"/>
      <c r="UB54" s="1378"/>
      <c r="UC54" s="1372"/>
      <c r="UD54" s="1372"/>
      <c r="UE54" s="1372"/>
      <c r="UF54" s="1374"/>
      <c r="UG54" s="1374"/>
      <c r="UH54" s="1374"/>
      <c r="UI54" s="1372"/>
      <c r="UJ54" s="1372"/>
      <c r="UK54" s="1372"/>
      <c r="UL54" s="1372"/>
      <c r="UM54" s="1378"/>
      <c r="UN54" s="1372"/>
      <c r="UO54" s="1372"/>
      <c r="UP54" s="1372"/>
      <c r="UQ54" s="1374"/>
      <c r="UR54" s="1374"/>
      <c r="US54" s="1374"/>
    </row>
    <row r="55" spans="2:565" s="218" customFormat="1" ht="30" customHeight="1" thickBot="1" x14ac:dyDescent="0.3">
      <c r="B55" s="1155">
        <v>46</v>
      </c>
      <c r="C55" s="811"/>
      <c r="D55" s="938" t="str">
        <f>IFERROR(VLOOKUP($C55,'Info Exam and Projection List'!$M$4:$P$34,2),"No entry")</f>
        <v>No entry</v>
      </c>
      <c r="E55" s="943"/>
      <c r="F55" s="937"/>
      <c r="G55" s="483"/>
      <c r="H55" s="1246"/>
      <c r="I55" s="949"/>
      <c r="J55" s="951"/>
      <c r="K55" s="952"/>
      <c r="L55" s="787"/>
      <c r="M55" s="787"/>
      <c r="N55" s="797"/>
      <c r="O55" s="787"/>
      <c r="P55" s="787"/>
      <c r="Q55" s="463"/>
      <c r="R55" s="463"/>
      <c r="S55" s="732"/>
      <c r="T55" s="949"/>
      <c r="U55" s="951"/>
      <c r="V55" s="952"/>
      <c r="W55" s="787"/>
      <c r="X55" s="787"/>
      <c r="Y55" s="968"/>
      <c r="Z55" s="787"/>
      <c r="AA55" s="787"/>
      <c r="AB55" s="970"/>
      <c r="AC55" s="970"/>
      <c r="AD55" s="971"/>
      <c r="AE55" s="948"/>
      <c r="AF55" s="951"/>
      <c r="AG55" s="952"/>
      <c r="AH55" s="787"/>
      <c r="AI55" s="787"/>
      <c r="AJ55" s="968"/>
      <c r="AK55" s="787"/>
      <c r="AL55" s="787"/>
      <c r="AM55" s="970"/>
      <c r="AN55" s="970"/>
      <c r="AO55" s="971"/>
      <c r="AP55" s="949"/>
      <c r="AQ55" s="951"/>
      <c r="AR55" s="952"/>
      <c r="AS55" s="787"/>
      <c r="AT55" s="787"/>
      <c r="AU55" s="968"/>
      <c r="AV55" s="787"/>
      <c r="AW55" s="787"/>
      <c r="AX55" s="970"/>
      <c r="AY55" s="970"/>
      <c r="AZ55" s="971"/>
      <c r="BA55" s="949"/>
      <c r="BB55" s="951"/>
      <c r="BC55" s="952"/>
      <c r="BD55" s="787"/>
      <c r="BE55" s="787"/>
      <c r="BF55" s="968"/>
      <c r="BG55" s="787"/>
      <c r="BH55" s="787"/>
      <c r="BI55" s="970"/>
      <c r="BJ55" s="970"/>
      <c r="BK55" s="971"/>
      <c r="BL55" s="948"/>
      <c r="BM55" s="951"/>
      <c r="BN55" s="952"/>
      <c r="BO55" s="787"/>
      <c r="BP55" s="787"/>
      <c r="BQ55" s="968"/>
      <c r="BR55" s="787"/>
      <c r="BS55" s="787"/>
      <c r="BT55" s="970"/>
      <c r="BU55" s="970"/>
      <c r="BV55" s="971"/>
      <c r="BW55" s="948"/>
      <c r="BX55" s="951"/>
      <c r="BY55" s="952"/>
      <c r="BZ55" s="787"/>
      <c r="CA55" s="787"/>
      <c r="CB55" s="968"/>
      <c r="CC55" s="787"/>
      <c r="CD55" s="787"/>
      <c r="CE55" s="970"/>
      <c r="CF55" s="970"/>
      <c r="CG55" s="971"/>
      <c r="CH55" s="948"/>
      <c r="CI55" s="951"/>
      <c r="CJ55" s="952"/>
      <c r="CK55" s="787"/>
      <c r="CL55" s="787"/>
      <c r="CM55" s="968"/>
      <c r="CN55" s="787"/>
      <c r="CO55" s="787"/>
      <c r="CP55" s="970"/>
      <c r="CQ55" s="970"/>
      <c r="CR55" s="971"/>
      <c r="CS55" s="948"/>
      <c r="CT55" s="951"/>
      <c r="CU55" s="952"/>
      <c r="CV55" s="787"/>
      <c r="CW55" s="787"/>
      <c r="CX55" s="968"/>
      <c r="CY55" s="787"/>
      <c r="CZ55" s="787"/>
      <c r="DA55" s="970"/>
      <c r="DB55" s="970"/>
      <c r="DC55" s="971"/>
      <c r="DD55" s="948"/>
      <c r="DE55" s="951"/>
      <c r="DF55" s="952"/>
      <c r="DG55" s="787"/>
      <c r="DH55" s="787"/>
      <c r="DI55" s="968"/>
      <c r="DJ55" s="787"/>
      <c r="DK55" s="787"/>
      <c r="DL55" s="970"/>
      <c r="DM55" s="970"/>
      <c r="DN55" s="971"/>
      <c r="DO55" s="948"/>
      <c r="DP55" s="951"/>
      <c r="DQ55" s="952"/>
      <c r="DR55" s="787"/>
      <c r="DS55" s="787"/>
      <c r="DT55" s="968"/>
      <c r="DU55" s="787"/>
      <c r="DV55" s="787"/>
      <c r="DW55" s="970"/>
      <c r="DX55" s="970"/>
      <c r="DY55" s="971"/>
      <c r="DZ55" s="948"/>
      <c r="EA55" s="951"/>
      <c r="EB55" s="952"/>
      <c r="EC55" s="787"/>
      <c r="ED55" s="787"/>
      <c r="EE55" s="968"/>
      <c r="EF55" s="787"/>
      <c r="EG55" s="787"/>
      <c r="EH55" s="970"/>
      <c r="EI55" s="970"/>
      <c r="EJ55" s="971"/>
      <c r="EK55" s="948"/>
      <c r="EL55" s="951"/>
      <c r="EM55" s="952"/>
      <c r="EN55" s="787"/>
      <c r="EO55" s="787"/>
      <c r="EP55" s="968"/>
      <c r="EQ55" s="787"/>
      <c r="ER55" s="787"/>
      <c r="ES55" s="970"/>
      <c r="ET55" s="970"/>
      <c r="EU55" s="971"/>
      <c r="EV55" s="948"/>
      <c r="EW55" s="951"/>
      <c r="EX55" s="952"/>
      <c r="EY55" s="787"/>
      <c r="EZ55" s="787"/>
      <c r="FA55" s="968"/>
      <c r="FB55" s="787"/>
      <c r="FC55" s="787"/>
      <c r="FD55" s="970"/>
      <c r="FE55" s="970"/>
      <c r="FF55" s="971"/>
      <c r="FG55" s="948"/>
      <c r="FH55" s="951"/>
      <c r="FI55" s="952"/>
      <c r="FJ55" s="787"/>
      <c r="FK55" s="787"/>
      <c r="FL55" s="968"/>
      <c r="FM55" s="787"/>
      <c r="FN55" s="787"/>
      <c r="FO55" s="970"/>
      <c r="FP55" s="970"/>
      <c r="FQ55" s="971"/>
      <c r="FR55" s="948"/>
      <c r="FS55" s="951"/>
      <c r="FT55" s="952"/>
      <c r="FU55" s="787"/>
      <c r="FV55" s="787"/>
      <c r="FW55" s="968"/>
      <c r="FX55" s="787"/>
      <c r="FY55" s="787"/>
      <c r="FZ55" s="970"/>
      <c r="GA55" s="970"/>
      <c r="GB55" s="971"/>
      <c r="GC55" s="948"/>
      <c r="GD55" s="951"/>
      <c r="GE55" s="952"/>
      <c r="GF55" s="787"/>
      <c r="GG55" s="787"/>
      <c r="GH55" s="968"/>
      <c r="GI55" s="787"/>
      <c r="GJ55" s="787"/>
      <c r="GK55" s="970"/>
      <c r="GL55" s="970"/>
      <c r="GM55" s="971"/>
      <c r="GN55" s="948"/>
      <c r="GO55" s="951"/>
      <c r="GP55" s="952"/>
      <c r="GQ55" s="787"/>
      <c r="GR55" s="787"/>
      <c r="GS55" s="968"/>
      <c r="GT55" s="787"/>
      <c r="GU55" s="787"/>
      <c r="GV55" s="970"/>
      <c r="GW55" s="970"/>
      <c r="GX55" s="971"/>
      <c r="GY55" s="948"/>
      <c r="GZ55" s="951"/>
      <c r="HA55" s="952"/>
      <c r="HB55" s="787"/>
      <c r="HC55" s="787"/>
      <c r="HD55" s="968"/>
      <c r="HE55" s="787"/>
      <c r="HF55" s="787"/>
      <c r="HG55" s="970"/>
      <c r="HH55" s="970"/>
      <c r="HI55" s="971"/>
      <c r="HJ55" s="948"/>
      <c r="HK55" s="951"/>
      <c r="HL55" s="952"/>
      <c r="HM55" s="787"/>
      <c r="HN55" s="787"/>
      <c r="HO55" s="968"/>
      <c r="HP55" s="787"/>
      <c r="HQ55" s="787"/>
      <c r="HR55" s="970"/>
      <c r="HS55" s="970"/>
      <c r="HT55" s="971"/>
      <c r="HU55" s="721"/>
      <c r="HV55" s="721"/>
      <c r="HW55" s="721"/>
      <c r="HX55" s="721"/>
      <c r="HY55" s="499" t="str">
        <f>IFERROR(VLOOKUP($C55,'Info Exam and Projection List'!$M$4:$R$34,5),"No entry")</f>
        <v>No entry</v>
      </c>
      <c r="HZ55" s="703"/>
      <c r="IA55" s="987"/>
      <c r="IB55" s="499" t="str">
        <f>IFERROR(VLOOKUP($C55,'Info Exam and Projection List'!$M$4:$R$34,6),"No entry")</f>
        <v>No entry</v>
      </c>
      <c r="IC55" s="1224"/>
      <c r="ID55" s="690"/>
      <c r="IE55" s="690"/>
      <c r="IF55" s="989"/>
      <c r="IG55" s="690"/>
      <c r="IO55" s="733"/>
      <c r="IP55" s="733"/>
      <c r="IQ55" s="733"/>
      <c r="IR55" s="733"/>
      <c r="IS55" s="733"/>
      <c r="IT55" s="733"/>
      <c r="IU55" s="733"/>
      <c r="IV55" s="733"/>
      <c r="IW55" s="733"/>
      <c r="IX55" s="733"/>
      <c r="JB55" s="279"/>
      <c r="JC55" s="278"/>
      <c r="JD55" s="278"/>
      <c r="JE55" s="278"/>
      <c r="JF55" s="342"/>
      <c r="JG55" s="276"/>
      <c r="JH55" s="289"/>
      <c r="JI55" s="745"/>
      <c r="JJ55" s="276"/>
      <c r="JK55" s="745"/>
      <c r="JL55" s="277"/>
      <c r="JM55" s="277"/>
      <c r="JN55" s="277"/>
      <c r="JO55" s="277"/>
      <c r="JP55" s="277"/>
      <c r="JQ55" s="277"/>
      <c r="JR55" s="746"/>
      <c r="JS55" s="277"/>
      <c r="JT55" s="90"/>
      <c r="JU55" s="90"/>
      <c r="JV55" s="278"/>
      <c r="JW55" s="278"/>
      <c r="JX55" s="88"/>
      <c r="JY55" s="277"/>
      <c r="JZ55" s="277"/>
      <c r="KA55" s="277"/>
      <c r="KB55" s="277"/>
      <c r="KC55" s="746"/>
      <c r="KD55" s="277"/>
      <c r="KE55" s="90"/>
      <c r="KF55" s="90"/>
      <c r="KG55" s="278"/>
      <c r="KH55" s="278"/>
      <c r="KI55" s="88"/>
      <c r="KJ55" s="277"/>
      <c r="KK55" s="277"/>
      <c r="KL55" s="277"/>
      <c r="KM55" s="277"/>
      <c r="KN55" s="746"/>
      <c r="KO55" s="277"/>
      <c r="KP55" s="90"/>
      <c r="KQ55" s="90"/>
      <c r="KR55" s="278"/>
      <c r="KS55" s="278"/>
      <c r="KT55" s="88"/>
      <c r="KU55" s="277"/>
      <c r="KV55" s="277"/>
      <c r="KW55" s="277"/>
      <c r="KX55" s="277"/>
      <c r="KY55" s="746"/>
      <c r="KZ55" s="277"/>
      <c r="LA55" s="90"/>
      <c r="LB55" s="90"/>
      <c r="LC55" s="278"/>
      <c r="LD55" s="278"/>
      <c r="LE55" s="88"/>
      <c r="LF55" s="277"/>
      <c r="LG55" s="277"/>
      <c r="LH55" s="277"/>
      <c r="LI55" s="277"/>
      <c r="LJ55" s="746"/>
      <c r="LK55" s="277"/>
      <c r="LL55" s="90"/>
      <c r="LM55" s="90"/>
      <c r="LN55" s="278"/>
      <c r="LO55" s="278"/>
      <c r="LP55" s="88"/>
      <c r="LQ55" s="277"/>
      <c r="LR55" s="277"/>
      <c r="LS55" s="277"/>
      <c r="LT55" s="277"/>
      <c r="LU55" s="746"/>
      <c r="LV55" s="277"/>
      <c r="LW55" s="90"/>
      <c r="LX55" s="90"/>
      <c r="LY55" s="278"/>
      <c r="LZ55" s="278"/>
      <c r="MA55" s="88"/>
      <c r="MB55" s="88"/>
      <c r="MC55" s="88"/>
      <c r="MD55" s="88"/>
      <c r="ME55" s="88"/>
      <c r="MF55" s="88"/>
      <c r="MG55" s="88"/>
      <c r="MH55" s="277"/>
      <c r="MI55" s="277"/>
      <c r="MJ55" s="277"/>
      <c r="MK55" s="277"/>
      <c r="ML55" s="746"/>
      <c r="MM55" s="277"/>
      <c r="MN55" s="90"/>
      <c r="MO55" s="90"/>
      <c r="MP55" s="278"/>
      <c r="MQ55" s="278"/>
      <c r="MR55" s="88"/>
      <c r="MS55" s="277"/>
      <c r="MT55" s="277"/>
      <c r="MU55" s="277"/>
      <c r="MV55" s="277"/>
      <c r="MW55" s="746"/>
      <c r="MX55" s="277"/>
      <c r="MY55" s="90"/>
      <c r="MZ55" s="90"/>
      <c r="NA55" s="278"/>
      <c r="NB55" s="278"/>
      <c r="NC55" s="88"/>
      <c r="ND55" s="277"/>
      <c r="NE55" s="277"/>
      <c r="NF55" s="277"/>
      <c r="NG55" s="277"/>
      <c r="NH55" s="746"/>
      <c r="NI55" s="277"/>
      <c r="NJ55" s="90"/>
      <c r="NK55" s="90"/>
      <c r="NL55" s="278"/>
      <c r="NM55" s="278"/>
      <c r="NN55" s="88"/>
      <c r="NO55" s="277"/>
      <c r="NP55" s="277"/>
      <c r="NQ55" s="277"/>
      <c r="NR55" s="277"/>
      <c r="NS55" s="746"/>
      <c r="NT55" s="277"/>
      <c r="NU55" s="90"/>
      <c r="NV55" s="90"/>
      <c r="NW55" s="278"/>
      <c r="NX55" s="278"/>
      <c r="NY55" s="88"/>
      <c r="NZ55" s="277"/>
      <c r="OA55" s="277"/>
      <c r="OB55" s="277"/>
      <c r="OC55" s="277"/>
      <c r="OD55" s="746"/>
      <c r="OE55" s="277"/>
      <c r="OF55" s="90"/>
      <c r="OG55" s="90"/>
      <c r="OH55" s="278"/>
      <c r="OI55" s="278"/>
      <c r="OJ55" s="88"/>
      <c r="OK55" s="277"/>
      <c r="OL55" s="277"/>
      <c r="OM55" s="277"/>
      <c r="ON55" s="277"/>
      <c r="OO55" s="746"/>
      <c r="OP55" s="277"/>
      <c r="OQ55" s="90"/>
      <c r="OR55" s="90"/>
      <c r="OS55" s="278"/>
      <c r="OT55" s="278"/>
      <c r="OU55" s="88"/>
      <c r="OV55" s="277"/>
      <c r="OW55" s="277"/>
      <c r="OX55" s="277"/>
      <c r="OY55" s="277"/>
      <c r="OZ55" s="746"/>
      <c r="PA55" s="277"/>
      <c r="PB55" s="90"/>
      <c r="PC55" s="90"/>
      <c r="PD55" s="278"/>
      <c r="PE55" s="278"/>
      <c r="PF55" s="88"/>
      <c r="PG55" s="277"/>
      <c r="PH55" s="277"/>
      <c r="PI55" s="277"/>
      <c r="PJ55" s="277"/>
      <c r="PK55" s="746"/>
      <c r="PL55" s="277"/>
      <c r="PM55" s="90"/>
      <c r="PN55" s="90"/>
      <c r="PO55" s="278"/>
      <c r="PP55" s="278"/>
      <c r="PQ55" s="88"/>
      <c r="PR55" s="277"/>
      <c r="PS55" s="277"/>
      <c r="PT55" s="277"/>
      <c r="PU55" s="277"/>
      <c r="PV55" s="746"/>
      <c r="PW55" s="277"/>
      <c r="PX55" s="90"/>
      <c r="PY55" s="90"/>
      <c r="PZ55" s="278"/>
      <c r="QA55" s="278"/>
      <c r="QB55" s="88"/>
      <c r="QC55" s="277"/>
      <c r="QD55" s="277"/>
      <c r="QE55" s="277"/>
      <c r="QF55" s="277"/>
      <c r="QG55" s="746"/>
      <c r="QH55" s="277"/>
      <c r="QI55" s="90"/>
      <c r="QJ55" s="90"/>
      <c r="QK55" s="278"/>
      <c r="QL55" s="278"/>
      <c r="QM55" s="88"/>
      <c r="QN55" s="277"/>
      <c r="QO55" s="277"/>
      <c r="QP55" s="277"/>
      <c r="QQ55" s="277"/>
      <c r="QR55" s="746"/>
      <c r="QS55" s="277"/>
      <c r="QT55" s="90"/>
      <c r="QU55" s="90"/>
      <c r="QV55" s="278"/>
      <c r="QW55" s="278"/>
      <c r="QX55" s="88"/>
      <c r="QY55" s="277"/>
      <c r="QZ55" s="277"/>
      <c r="RA55" s="277"/>
      <c r="RB55" s="277"/>
      <c r="RC55" s="746"/>
      <c r="RD55" s="277"/>
      <c r="RE55" s="90"/>
      <c r="RF55" s="90"/>
      <c r="RG55" s="278"/>
      <c r="RH55" s="278"/>
      <c r="RI55" s="88"/>
      <c r="RJ55" s="277"/>
      <c r="RK55" s="277"/>
      <c r="RL55" s="277"/>
      <c r="RM55" s="277"/>
      <c r="RN55" s="746"/>
      <c r="RO55" s="277"/>
      <c r="RP55" s="90"/>
      <c r="RQ55" s="90"/>
      <c r="RR55" s="278"/>
      <c r="RS55" s="278"/>
      <c r="RT55" s="88"/>
      <c r="RU55" s="277"/>
      <c r="RV55" s="277"/>
      <c r="RW55" s="277"/>
      <c r="RX55" s="277"/>
      <c r="RY55" s="746"/>
      <c r="RZ55" s="277"/>
      <c r="SA55" s="90"/>
      <c r="SB55" s="90"/>
      <c r="SC55" s="278"/>
      <c r="SD55" s="278"/>
      <c r="SE55" s="88"/>
      <c r="SF55" s="1372"/>
      <c r="SG55" s="1372"/>
      <c r="SH55" s="1372"/>
      <c r="SI55" s="1372"/>
      <c r="SJ55" s="1378"/>
      <c r="SK55" s="1372"/>
      <c r="SL55" s="1372"/>
      <c r="SM55" s="1372"/>
      <c r="SN55" s="1374"/>
      <c r="SO55" s="1374"/>
      <c r="SP55" s="1374"/>
      <c r="SQ55" s="1372"/>
      <c r="SR55" s="1372"/>
      <c r="SS55" s="1372"/>
      <c r="ST55" s="1372"/>
      <c r="SU55" s="1378"/>
      <c r="SV55" s="1372"/>
      <c r="SW55" s="1372"/>
      <c r="SX55" s="1372"/>
      <c r="SY55" s="1374"/>
      <c r="SZ55" s="1374"/>
      <c r="TA55" s="1374"/>
      <c r="TB55" s="1372"/>
      <c r="TC55" s="1372"/>
      <c r="TD55" s="1372"/>
      <c r="TE55" s="1372"/>
      <c r="TF55" s="1378"/>
      <c r="TG55" s="1372"/>
      <c r="TH55" s="1372"/>
      <c r="TI55" s="1372"/>
      <c r="TJ55" s="1374"/>
      <c r="TK55" s="1374"/>
      <c r="TL55" s="1374"/>
      <c r="TM55" s="1372"/>
      <c r="TN55" s="1372"/>
      <c r="TO55" s="1372"/>
      <c r="TP55" s="1372"/>
      <c r="TQ55" s="1378"/>
      <c r="TR55" s="1372"/>
      <c r="TS55" s="1372"/>
      <c r="TT55" s="1372"/>
      <c r="TU55" s="1374"/>
      <c r="TV55" s="1374"/>
      <c r="TW55" s="1374"/>
      <c r="TX55" s="1372"/>
      <c r="TY55" s="1372"/>
      <c r="TZ55" s="1372"/>
      <c r="UA55" s="1372"/>
      <c r="UB55" s="1378"/>
      <c r="UC55" s="1372"/>
      <c r="UD55" s="1372"/>
      <c r="UE55" s="1372"/>
      <c r="UF55" s="1374"/>
      <c r="UG55" s="1374"/>
      <c r="UH55" s="1374"/>
      <c r="UI55" s="1372"/>
      <c r="UJ55" s="1372"/>
      <c r="UK55" s="1372"/>
      <c r="UL55" s="1372"/>
      <c r="UM55" s="1378"/>
      <c r="UN55" s="1372"/>
      <c r="UO55" s="1372"/>
      <c r="UP55" s="1372"/>
      <c r="UQ55" s="1374"/>
      <c r="UR55" s="1374"/>
      <c r="US55" s="1374"/>
    </row>
    <row r="56" spans="2:565" s="218" customFormat="1" ht="30" customHeight="1" x14ac:dyDescent="0.25">
      <c r="B56" s="1155">
        <v>47</v>
      </c>
      <c r="C56" s="811"/>
      <c r="D56" s="938" t="str">
        <f>IFERROR(VLOOKUP($C56,'Info Exam and Projection List'!$M$4:$P$34,2),"No entry")</f>
        <v>No entry</v>
      </c>
      <c r="E56" s="943"/>
      <c r="F56" s="937"/>
      <c r="G56" s="483"/>
      <c r="H56" s="1246"/>
      <c r="I56" s="949"/>
      <c r="J56" s="951"/>
      <c r="K56" s="952"/>
      <c r="L56" s="787"/>
      <c r="M56" s="787"/>
      <c r="N56" s="797"/>
      <c r="O56" s="787"/>
      <c r="P56" s="787"/>
      <c r="Q56" s="463"/>
      <c r="R56" s="463"/>
      <c r="S56" s="732"/>
      <c r="T56" s="949"/>
      <c r="U56" s="951"/>
      <c r="V56" s="952"/>
      <c r="W56" s="787"/>
      <c r="X56" s="787"/>
      <c r="Y56" s="968"/>
      <c r="Z56" s="787"/>
      <c r="AA56" s="787"/>
      <c r="AB56" s="970"/>
      <c r="AC56" s="970"/>
      <c r="AD56" s="971"/>
      <c r="AE56" s="948"/>
      <c r="AF56" s="951"/>
      <c r="AG56" s="952"/>
      <c r="AH56" s="787"/>
      <c r="AI56" s="787"/>
      <c r="AJ56" s="968"/>
      <c r="AK56" s="787"/>
      <c r="AL56" s="787"/>
      <c r="AM56" s="970"/>
      <c r="AN56" s="970"/>
      <c r="AO56" s="971"/>
      <c r="AP56" s="949"/>
      <c r="AQ56" s="951"/>
      <c r="AR56" s="952"/>
      <c r="AS56" s="787"/>
      <c r="AT56" s="787"/>
      <c r="AU56" s="968"/>
      <c r="AV56" s="787"/>
      <c r="AW56" s="787"/>
      <c r="AX56" s="970"/>
      <c r="AY56" s="970"/>
      <c r="AZ56" s="971"/>
      <c r="BA56" s="949"/>
      <c r="BB56" s="951"/>
      <c r="BC56" s="952"/>
      <c r="BD56" s="787"/>
      <c r="BE56" s="787"/>
      <c r="BF56" s="968"/>
      <c r="BG56" s="787"/>
      <c r="BH56" s="787"/>
      <c r="BI56" s="970"/>
      <c r="BJ56" s="970"/>
      <c r="BK56" s="971"/>
      <c r="BL56" s="948"/>
      <c r="BM56" s="951"/>
      <c r="BN56" s="952"/>
      <c r="BO56" s="787"/>
      <c r="BP56" s="787"/>
      <c r="BQ56" s="968"/>
      <c r="BR56" s="787"/>
      <c r="BS56" s="787"/>
      <c r="BT56" s="970"/>
      <c r="BU56" s="970"/>
      <c r="BV56" s="971"/>
      <c r="BW56" s="948"/>
      <c r="BX56" s="951"/>
      <c r="BY56" s="952"/>
      <c r="BZ56" s="787"/>
      <c r="CA56" s="787"/>
      <c r="CB56" s="968"/>
      <c r="CC56" s="787"/>
      <c r="CD56" s="787"/>
      <c r="CE56" s="970"/>
      <c r="CF56" s="970"/>
      <c r="CG56" s="971"/>
      <c r="CH56" s="948"/>
      <c r="CI56" s="951"/>
      <c r="CJ56" s="952"/>
      <c r="CK56" s="787"/>
      <c r="CL56" s="787"/>
      <c r="CM56" s="968"/>
      <c r="CN56" s="787"/>
      <c r="CO56" s="787"/>
      <c r="CP56" s="970"/>
      <c r="CQ56" s="970"/>
      <c r="CR56" s="971"/>
      <c r="CS56" s="948"/>
      <c r="CT56" s="951"/>
      <c r="CU56" s="952"/>
      <c r="CV56" s="787"/>
      <c r="CW56" s="787"/>
      <c r="CX56" s="968"/>
      <c r="CY56" s="787"/>
      <c r="CZ56" s="787"/>
      <c r="DA56" s="970"/>
      <c r="DB56" s="970"/>
      <c r="DC56" s="971"/>
      <c r="DD56" s="948"/>
      <c r="DE56" s="951"/>
      <c r="DF56" s="952"/>
      <c r="DG56" s="787"/>
      <c r="DH56" s="787"/>
      <c r="DI56" s="968"/>
      <c r="DJ56" s="787"/>
      <c r="DK56" s="787"/>
      <c r="DL56" s="970"/>
      <c r="DM56" s="970"/>
      <c r="DN56" s="971"/>
      <c r="DO56" s="948"/>
      <c r="DP56" s="951"/>
      <c r="DQ56" s="952"/>
      <c r="DR56" s="787"/>
      <c r="DS56" s="787"/>
      <c r="DT56" s="968"/>
      <c r="DU56" s="787"/>
      <c r="DV56" s="787"/>
      <c r="DW56" s="970"/>
      <c r="DX56" s="970"/>
      <c r="DY56" s="971"/>
      <c r="DZ56" s="948"/>
      <c r="EA56" s="951"/>
      <c r="EB56" s="952"/>
      <c r="EC56" s="787"/>
      <c r="ED56" s="787"/>
      <c r="EE56" s="968"/>
      <c r="EF56" s="787"/>
      <c r="EG56" s="787"/>
      <c r="EH56" s="970"/>
      <c r="EI56" s="970"/>
      <c r="EJ56" s="971"/>
      <c r="EK56" s="948"/>
      <c r="EL56" s="951"/>
      <c r="EM56" s="952"/>
      <c r="EN56" s="787"/>
      <c r="EO56" s="787"/>
      <c r="EP56" s="968"/>
      <c r="EQ56" s="787"/>
      <c r="ER56" s="787"/>
      <c r="ES56" s="970"/>
      <c r="ET56" s="970"/>
      <c r="EU56" s="971"/>
      <c r="EV56" s="948"/>
      <c r="EW56" s="951"/>
      <c r="EX56" s="952"/>
      <c r="EY56" s="787"/>
      <c r="EZ56" s="787"/>
      <c r="FA56" s="968"/>
      <c r="FB56" s="787"/>
      <c r="FC56" s="787"/>
      <c r="FD56" s="970"/>
      <c r="FE56" s="970"/>
      <c r="FF56" s="971"/>
      <c r="FG56" s="948"/>
      <c r="FH56" s="951"/>
      <c r="FI56" s="952"/>
      <c r="FJ56" s="787"/>
      <c r="FK56" s="787"/>
      <c r="FL56" s="968"/>
      <c r="FM56" s="787"/>
      <c r="FN56" s="787"/>
      <c r="FO56" s="970"/>
      <c r="FP56" s="970"/>
      <c r="FQ56" s="971"/>
      <c r="FR56" s="948"/>
      <c r="FS56" s="951"/>
      <c r="FT56" s="952"/>
      <c r="FU56" s="787"/>
      <c r="FV56" s="787"/>
      <c r="FW56" s="968"/>
      <c r="FX56" s="787"/>
      <c r="FY56" s="787"/>
      <c r="FZ56" s="970"/>
      <c r="GA56" s="970"/>
      <c r="GB56" s="971"/>
      <c r="GC56" s="948"/>
      <c r="GD56" s="951"/>
      <c r="GE56" s="952"/>
      <c r="GF56" s="787"/>
      <c r="GG56" s="787"/>
      <c r="GH56" s="968"/>
      <c r="GI56" s="787"/>
      <c r="GJ56" s="787"/>
      <c r="GK56" s="970"/>
      <c r="GL56" s="970"/>
      <c r="GM56" s="971"/>
      <c r="GN56" s="948"/>
      <c r="GO56" s="951"/>
      <c r="GP56" s="952"/>
      <c r="GQ56" s="787"/>
      <c r="GR56" s="787"/>
      <c r="GS56" s="968"/>
      <c r="GT56" s="787"/>
      <c r="GU56" s="787"/>
      <c r="GV56" s="970"/>
      <c r="GW56" s="970"/>
      <c r="GX56" s="971"/>
      <c r="GY56" s="948"/>
      <c r="GZ56" s="951"/>
      <c r="HA56" s="952"/>
      <c r="HB56" s="787"/>
      <c r="HC56" s="787"/>
      <c r="HD56" s="968"/>
      <c r="HE56" s="787"/>
      <c r="HF56" s="787"/>
      <c r="HG56" s="970"/>
      <c r="HH56" s="970"/>
      <c r="HI56" s="971"/>
      <c r="HJ56" s="948"/>
      <c r="HK56" s="951"/>
      <c r="HL56" s="952"/>
      <c r="HM56" s="787"/>
      <c r="HN56" s="787"/>
      <c r="HO56" s="968"/>
      <c r="HP56" s="787"/>
      <c r="HQ56" s="787"/>
      <c r="HR56" s="970"/>
      <c r="HS56" s="970"/>
      <c r="HT56" s="971"/>
      <c r="HU56" s="721"/>
      <c r="HV56" s="721"/>
      <c r="HW56" s="721"/>
      <c r="HX56" s="721"/>
      <c r="HY56" s="499" t="str">
        <f>IFERROR(VLOOKUP($C56,'Info Exam and Projection List'!$M$4:$R$34,5),"No entry")</f>
        <v>No entry</v>
      </c>
      <c r="HZ56" s="703"/>
      <c r="IA56" s="987"/>
      <c r="IB56" s="499" t="str">
        <f>IFERROR(VLOOKUP($C56,'Info Exam and Projection List'!$M$4:$R$34,6),"No entry")</f>
        <v>No entry</v>
      </c>
      <c r="IC56" s="1224"/>
      <c r="ID56" s="690"/>
      <c r="IE56" s="690"/>
      <c r="IF56" s="989"/>
      <c r="IG56" s="690"/>
      <c r="IO56" s="733"/>
      <c r="IP56" s="733"/>
      <c r="IQ56" s="733"/>
      <c r="IR56" s="733"/>
      <c r="IS56" s="733"/>
      <c r="IT56" s="733"/>
      <c r="IU56" s="733"/>
      <c r="IV56" s="733"/>
      <c r="IW56" s="733"/>
      <c r="IX56" s="733"/>
      <c r="JB56" s="144"/>
      <c r="JC56" s="737"/>
      <c r="JD56" s="737"/>
      <c r="JE56" s="737"/>
      <c r="JF56" s="737"/>
      <c r="JG56" s="737"/>
      <c r="JH56" s="737"/>
      <c r="JI56" s="737"/>
      <c r="JJ56" s="737"/>
      <c r="JK56" s="737"/>
      <c r="JL56" s="737"/>
      <c r="JM56" s="737"/>
      <c r="JN56" s="737"/>
      <c r="JO56" s="737"/>
      <c r="JP56" s="737"/>
      <c r="JQ56" s="107"/>
      <c r="JR56" s="107"/>
      <c r="JS56" s="737"/>
      <c r="JT56" s="737"/>
      <c r="JU56" s="737"/>
      <c r="JV56" s="737"/>
      <c r="JW56" s="737"/>
      <c r="JX56" s="737"/>
      <c r="JY56" s="737"/>
      <c r="JZ56" s="737"/>
      <c r="KA56" s="737"/>
      <c r="KB56" s="107"/>
      <c r="KC56" s="107"/>
      <c r="KD56" s="737"/>
      <c r="KE56" s="737"/>
      <c r="KF56" s="737"/>
      <c r="KG56" s="737"/>
      <c r="KH56" s="737"/>
      <c r="KI56" s="737"/>
      <c r="KJ56" s="737"/>
      <c r="KK56" s="737"/>
      <c r="KL56" s="737"/>
      <c r="KM56" s="107"/>
      <c r="KN56" s="107"/>
      <c r="KO56" s="737"/>
      <c r="KP56" s="737"/>
      <c r="KQ56" s="737"/>
      <c r="KR56" s="737"/>
      <c r="KS56" s="737"/>
      <c r="KT56" s="737"/>
      <c r="KU56" s="737"/>
      <c r="KV56" s="737"/>
      <c r="KW56" s="737"/>
      <c r="KX56" s="107"/>
      <c r="KY56" s="107"/>
      <c r="KZ56" s="737"/>
      <c r="LA56" s="737"/>
      <c r="LB56" s="737"/>
      <c r="LC56" s="737"/>
      <c r="LD56" s="737"/>
      <c r="LE56" s="737"/>
      <c r="LF56" s="737"/>
      <c r="LG56" s="737"/>
      <c r="LH56" s="737"/>
      <c r="LI56" s="107"/>
      <c r="LJ56" s="107"/>
      <c r="LK56" s="737"/>
      <c r="LL56" s="737"/>
      <c r="LM56" s="737"/>
      <c r="LN56" s="737"/>
      <c r="LO56" s="737"/>
      <c r="LP56" s="737"/>
      <c r="LQ56" s="737"/>
      <c r="LR56" s="737"/>
      <c r="LS56" s="737"/>
      <c r="LT56" s="107"/>
      <c r="LU56" s="107"/>
      <c r="LV56" s="737"/>
      <c r="LW56" s="737"/>
      <c r="LX56" s="737"/>
      <c r="LY56" s="737"/>
      <c r="LZ56" s="737"/>
      <c r="MA56" s="737"/>
      <c r="MB56" s="737"/>
      <c r="MC56" s="737"/>
      <c r="MD56" s="737"/>
      <c r="ME56" s="737"/>
      <c r="MF56" s="737"/>
      <c r="MG56" s="737"/>
      <c r="MH56" s="737"/>
      <c r="MI56" s="737"/>
      <c r="MJ56" s="737"/>
      <c r="MK56" s="107"/>
      <c r="ML56" s="107"/>
      <c r="MM56" s="737"/>
      <c r="MN56" s="737"/>
      <c r="MO56" s="737"/>
      <c r="MP56" s="737"/>
      <c r="MQ56" s="737"/>
      <c r="MR56" s="737"/>
      <c r="MS56" s="737"/>
      <c r="MT56" s="737"/>
      <c r="MU56" s="737"/>
      <c r="MV56" s="107"/>
      <c r="MW56" s="107"/>
      <c r="MX56" s="737"/>
      <c r="MY56" s="737"/>
      <c r="MZ56" s="737"/>
      <c r="NA56" s="737"/>
      <c r="NB56" s="737"/>
      <c r="NC56" s="737"/>
      <c r="ND56" s="737"/>
      <c r="NE56" s="737"/>
      <c r="NF56" s="737"/>
      <c r="NG56" s="107"/>
      <c r="NH56" s="107"/>
      <c r="NI56" s="737"/>
      <c r="NJ56" s="737"/>
      <c r="NK56" s="737"/>
      <c r="NL56" s="737"/>
      <c r="NM56" s="737"/>
      <c r="NN56" s="737"/>
      <c r="NO56" s="737"/>
      <c r="NP56" s="737"/>
      <c r="NQ56" s="737"/>
      <c r="NR56" s="107"/>
      <c r="NS56" s="107"/>
      <c r="NT56" s="737"/>
      <c r="NU56" s="737"/>
      <c r="NV56" s="737"/>
      <c r="NW56" s="737"/>
      <c r="NX56" s="737"/>
      <c r="NY56" s="737"/>
      <c r="NZ56" s="737"/>
      <c r="OA56" s="737"/>
      <c r="OB56" s="737"/>
      <c r="OC56" s="107"/>
      <c r="OD56" s="107"/>
      <c r="OE56" s="737"/>
      <c r="OF56" s="737"/>
      <c r="OG56" s="737"/>
      <c r="OH56" s="737"/>
      <c r="OI56" s="737"/>
      <c r="OJ56" s="737"/>
      <c r="OK56" s="737"/>
      <c r="OL56" s="737"/>
      <c r="OM56" s="737"/>
      <c r="ON56" s="107"/>
      <c r="OO56" s="107"/>
      <c r="OP56" s="737"/>
      <c r="OQ56" s="737"/>
      <c r="OR56" s="737"/>
      <c r="OS56" s="737"/>
      <c r="OT56" s="737"/>
      <c r="OU56" s="737"/>
      <c r="OV56" s="737"/>
      <c r="OW56" s="737"/>
      <c r="OX56" s="737"/>
      <c r="OY56" s="107"/>
      <c r="OZ56" s="107"/>
      <c r="PA56" s="737"/>
      <c r="PB56" s="737"/>
      <c r="PC56" s="737"/>
      <c r="PD56" s="737"/>
      <c r="PE56" s="737"/>
      <c r="PF56" s="737"/>
      <c r="PG56" s="737"/>
      <c r="PH56" s="737"/>
      <c r="PI56" s="737"/>
      <c r="PJ56" s="107"/>
      <c r="PK56" s="107"/>
      <c r="PL56" s="737"/>
      <c r="PM56" s="737"/>
      <c r="PN56" s="737"/>
      <c r="PO56" s="737"/>
      <c r="PP56" s="737"/>
      <c r="PQ56" s="737"/>
      <c r="PR56" s="737"/>
      <c r="PS56" s="737"/>
      <c r="PT56" s="737"/>
      <c r="PU56" s="107"/>
      <c r="PV56" s="107"/>
      <c r="PW56" s="737"/>
      <c r="PX56" s="737"/>
      <c r="PY56" s="737"/>
      <c r="PZ56" s="737"/>
      <c r="QA56" s="737"/>
      <c r="QB56" s="737"/>
      <c r="QC56" s="737"/>
      <c r="QD56" s="737"/>
      <c r="QE56" s="737"/>
      <c r="QF56" s="107"/>
      <c r="QG56" s="107"/>
      <c r="QH56" s="737"/>
      <c r="QI56" s="737"/>
      <c r="QJ56" s="737"/>
      <c r="QK56" s="737"/>
      <c r="QL56" s="737"/>
      <c r="QM56" s="737"/>
      <c r="QN56" s="737"/>
      <c r="QO56" s="737"/>
      <c r="QP56" s="737"/>
      <c r="QQ56" s="107"/>
      <c r="QR56" s="107"/>
      <c r="QS56" s="737"/>
      <c r="QT56" s="737"/>
      <c r="QU56" s="737"/>
      <c r="QV56" s="737"/>
      <c r="QW56" s="737"/>
      <c r="QX56" s="737"/>
      <c r="QY56" s="737"/>
      <c r="QZ56" s="737"/>
      <c r="RA56" s="737"/>
      <c r="RB56" s="107"/>
      <c r="RC56" s="107"/>
      <c r="RD56" s="737"/>
      <c r="RE56" s="737"/>
      <c r="RF56" s="737"/>
      <c r="RG56" s="737"/>
      <c r="RH56" s="737"/>
      <c r="RI56" s="737"/>
      <c r="RJ56" s="737"/>
      <c r="RK56" s="737"/>
      <c r="RL56" s="737"/>
      <c r="RM56" s="107"/>
      <c r="RN56" s="107"/>
      <c r="RO56" s="737"/>
      <c r="RP56" s="737"/>
      <c r="RQ56" s="737"/>
      <c r="RR56" s="737"/>
      <c r="RS56" s="737"/>
      <c r="RT56" s="737"/>
      <c r="RU56" s="737"/>
      <c r="RV56" s="737"/>
      <c r="RW56" s="737"/>
      <c r="RX56" s="107"/>
      <c r="RY56" s="107"/>
      <c r="RZ56" s="737"/>
      <c r="SA56" s="737"/>
      <c r="SB56" s="737"/>
      <c r="SC56" s="737"/>
      <c r="SD56" s="737"/>
      <c r="SE56" s="737"/>
      <c r="SF56" s="1379"/>
      <c r="SG56" s="1379"/>
      <c r="SH56" s="1379"/>
      <c r="SI56" s="1380"/>
      <c r="SJ56" s="1380"/>
      <c r="SK56" s="1379"/>
      <c r="SL56" s="1379"/>
      <c r="SM56" s="1379"/>
      <c r="SN56" s="1379"/>
      <c r="SO56" s="1379"/>
      <c r="SP56" s="1379"/>
      <c r="SQ56" s="1379"/>
      <c r="SR56" s="1379"/>
      <c r="SS56" s="1379"/>
      <c r="ST56" s="1380"/>
      <c r="SU56" s="1380"/>
      <c r="SV56" s="1379"/>
      <c r="SW56" s="1379"/>
      <c r="SX56" s="1379"/>
      <c r="SY56" s="1379"/>
      <c r="SZ56" s="1379"/>
      <c r="TA56" s="1379"/>
      <c r="TB56" s="1379"/>
      <c r="TC56" s="1379"/>
      <c r="TD56" s="1379"/>
      <c r="TE56" s="1380"/>
      <c r="TF56" s="1380"/>
      <c r="TG56" s="1379"/>
      <c r="TH56" s="1379"/>
      <c r="TI56" s="1379"/>
      <c r="TJ56" s="1379"/>
      <c r="TK56" s="1379"/>
      <c r="TL56" s="1379"/>
      <c r="TM56" s="1379"/>
      <c r="TN56" s="1379"/>
      <c r="TO56" s="1379"/>
      <c r="TP56" s="1380"/>
      <c r="TQ56" s="1380"/>
      <c r="TR56" s="1379"/>
      <c r="TS56" s="1379"/>
      <c r="TT56" s="1379"/>
      <c r="TU56" s="1379"/>
      <c r="TV56" s="1379"/>
      <c r="TW56" s="1379"/>
      <c r="TX56" s="1379"/>
      <c r="TY56" s="1379"/>
      <c r="TZ56" s="1379"/>
      <c r="UA56" s="1380"/>
      <c r="UB56" s="1380"/>
      <c r="UC56" s="1379"/>
      <c r="UD56" s="1379"/>
      <c r="UE56" s="1379"/>
      <c r="UF56" s="1379"/>
      <c r="UG56" s="1379"/>
      <c r="UH56" s="1379"/>
      <c r="UI56" s="1379"/>
      <c r="UJ56" s="1379"/>
      <c r="UK56" s="1379"/>
      <c r="UL56" s="1380"/>
      <c r="UM56" s="1380"/>
      <c r="UN56" s="1379"/>
      <c r="UO56" s="1379"/>
      <c r="UP56" s="1379"/>
      <c r="UQ56" s="1379"/>
      <c r="UR56" s="1379"/>
      <c r="US56" s="1379"/>
    </row>
    <row r="57" spans="2:565" s="218" customFormat="1" ht="30" customHeight="1" x14ac:dyDescent="0.25">
      <c r="B57" s="1155">
        <v>48</v>
      </c>
      <c r="C57" s="811"/>
      <c r="D57" s="938" t="str">
        <f>IFERROR(VLOOKUP($C57,'Info Exam and Projection List'!$M$4:$P$34,2),"No entry")</f>
        <v>No entry</v>
      </c>
      <c r="E57" s="943"/>
      <c r="F57" s="937"/>
      <c r="G57" s="483"/>
      <c r="H57" s="1246"/>
      <c r="I57" s="949"/>
      <c r="J57" s="951"/>
      <c r="K57" s="952"/>
      <c r="L57" s="787"/>
      <c r="M57" s="787"/>
      <c r="N57" s="797"/>
      <c r="O57" s="787"/>
      <c r="P57" s="787"/>
      <c r="Q57" s="463"/>
      <c r="R57" s="463"/>
      <c r="S57" s="732"/>
      <c r="T57" s="949"/>
      <c r="U57" s="951"/>
      <c r="V57" s="952"/>
      <c r="W57" s="787"/>
      <c r="X57" s="787"/>
      <c r="Y57" s="968"/>
      <c r="Z57" s="787"/>
      <c r="AA57" s="787"/>
      <c r="AB57" s="970"/>
      <c r="AC57" s="970"/>
      <c r="AD57" s="971"/>
      <c r="AE57" s="948"/>
      <c r="AF57" s="951"/>
      <c r="AG57" s="952"/>
      <c r="AH57" s="787"/>
      <c r="AI57" s="787"/>
      <c r="AJ57" s="968"/>
      <c r="AK57" s="787"/>
      <c r="AL57" s="787"/>
      <c r="AM57" s="970"/>
      <c r="AN57" s="970"/>
      <c r="AO57" s="971"/>
      <c r="AP57" s="949"/>
      <c r="AQ57" s="951"/>
      <c r="AR57" s="952"/>
      <c r="AS57" s="787"/>
      <c r="AT57" s="787"/>
      <c r="AU57" s="968"/>
      <c r="AV57" s="787"/>
      <c r="AW57" s="787"/>
      <c r="AX57" s="970"/>
      <c r="AY57" s="970"/>
      <c r="AZ57" s="971"/>
      <c r="BA57" s="949"/>
      <c r="BB57" s="951"/>
      <c r="BC57" s="952"/>
      <c r="BD57" s="787"/>
      <c r="BE57" s="787"/>
      <c r="BF57" s="968"/>
      <c r="BG57" s="787"/>
      <c r="BH57" s="787"/>
      <c r="BI57" s="970"/>
      <c r="BJ57" s="970"/>
      <c r="BK57" s="971"/>
      <c r="BL57" s="948"/>
      <c r="BM57" s="951"/>
      <c r="BN57" s="952"/>
      <c r="BO57" s="787"/>
      <c r="BP57" s="787"/>
      <c r="BQ57" s="968"/>
      <c r="BR57" s="787"/>
      <c r="BS57" s="787"/>
      <c r="BT57" s="970"/>
      <c r="BU57" s="970"/>
      <c r="BV57" s="971"/>
      <c r="BW57" s="948"/>
      <c r="BX57" s="951"/>
      <c r="BY57" s="952"/>
      <c r="BZ57" s="787"/>
      <c r="CA57" s="787"/>
      <c r="CB57" s="968"/>
      <c r="CC57" s="787"/>
      <c r="CD57" s="787"/>
      <c r="CE57" s="970"/>
      <c r="CF57" s="970"/>
      <c r="CG57" s="971"/>
      <c r="CH57" s="948"/>
      <c r="CI57" s="951"/>
      <c r="CJ57" s="952"/>
      <c r="CK57" s="787"/>
      <c r="CL57" s="787"/>
      <c r="CM57" s="968"/>
      <c r="CN57" s="787"/>
      <c r="CO57" s="787"/>
      <c r="CP57" s="970"/>
      <c r="CQ57" s="970"/>
      <c r="CR57" s="971"/>
      <c r="CS57" s="948"/>
      <c r="CT57" s="951"/>
      <c r="CU57" s="952"/>
      <c r="CV57" s="787"/>
      <c r="CW57" s="787"/>
      <c r="CX57" s="968"/>
      <c r="CY57" s="787"/>
      <c r="CZ57" s="787"/>
      <c r="DA57" s="970"/>
      <c r="DB57" s="970"/>
      <c r="DC57" s="971"/>
      <c r="DD57" s="948"/>
      <c r="DE57" s="951"/>
      <c r="DF57" s="952"/>
      <c r="DG57" s="787"/>
      <c r="DH57" s="787"/>
      <c r="DI57" s="968"/>
      <c r="DJ57" s="787"/>
      <c r="DK57" s="787"/>
      <c r="DL57" s="970"/>
      <c r="DM57" s="970"/>
      <c r="DN57" s="971"/>
      <c r="DO57" s="948"/>
      <c r="DP57" s="951"/>
      <c r="DQ57" s="952"/>
      <c r="DR57" s="787"/>
      <c r="DS57" s="787"/>
      <c r="DT57" s="968"/>
      <c r="DU57" s="787"/>
      <c r="DV57" s="787"/>
      <c r="DW57" s="970"/>
      <c r="DX57" s="970"/>
      <c r="DY57" s="971"/>
      <c r="DZ57" s="948"/>
      <c r="EA57" s="951"/>
      <c r="EB57" s="952"/>
      <c r="EC57" s="787"/>
      <c r="ED57" s="787"/>
      <c r="EE57" s="968"/>
      <c r="EF57" s="787"/>
      <c r="EG57" s="787"/>
      <c r="EH57" s="970"/>
      <c r="EI57" s="970"/>
      <c r="EJ57" s="971"/>
      <c r="EK57" s="948"/>
      <c r="EL57" s="951"/>
      <c r="EM57" s="952"/>
      <c r="EN57" s="787"/>
      <c r="EO57" s="787"/>
      <c r="EP57" s="968"/>
      <c r="EQ57" s="787"/>
      <c r="ER57" s="787"/>
      <c r="ES57" s="970"/>
      <c r="ET57" s="970"/>
      <c r="EU57" s="971"/>
      <c r="EV57" s="948"/>
      <c r="EW57" s="951"/>
      <c r="EX57" s="952"/>
      <c r="EY57" s="787"/>
      <c r="EZ57" s="787"/>
      <c r="FA57" s="968"/>
      <c r="FB57" s="787"/>
      <c r="FC57" s="787"/>
      <c r="FD57" s="970"/>
      <c r="FE57" s="970"/>
      <c r="FF57" s="971"/>
      <c r="FG57" s="948"/>
      <c r="FH57" s="951"/>
      <c r="FI57" s="952"/>
      <c r="FJ57" s="787"/>
      <c r="FK57" s="787"/>
      <c r="FL57" s="968"/>
      <c r="FM57" s="787"/>
      <c r="FN57" s="787"/>
      <c r="FO57" s="970"/>
      <c r="FP57" s="970"/>
      <c r="FQ57" s="971"/>
      <c r="FR57" s="948"/>
      <c r="FS57" s="951"/>
      <c r="FT57" s="952"/>
      <c r="FU57" s="787"/>
      <c r="FV57" s="787"/>
      <c r="FW57" s="968"/>
      <c r="FX57" s="787"/>
      <c r="FY57" s="787"/>
      <c r="FZ57" s="970"/>
      <c r="GA57" s="970"/>
      <c r="GB57" s="971"/>
      <c r="GC57" s="948"/>
      <c r="GD57" s="951"/>
      <c r="GE57" s="952"/>
      <c r="GF57" s="787"/>
      <c r="GG57" s="787"/>
      <c r="GH57" s="968"/>
      <c r="GI57" s="787"/>
      <c r="GJ57" s="787"/>
      <c r="GK57" s="970"/>
      <c r="GL57" s="970"/>
      <c r="GM57" s="971"/>
      <c r="GN57" s="948"/>
      <c r="GO57" s="951"/>
      <c r="GP57" s="952"/>
      <c r="GQ57" s="787"/>
      <c r="GR57" s="787"/>
      <c r="GS57" s="968"/>
      <c r="GT57" s="787"/>
      <c r="GU57" s="787"/>
      <c r="GV57" s="970"/>
      <c r="GW57" s="970"/>
      <c r="GX57" s="971"/>
      <c r="GY57" s="948"/>
      <c r="GZ57" s="951"/>
      <c r="HA57" s="952"/>
      <c r="HB57" s="787"/>
      <c r="HC57" s="787"/>
      <c r="HD57" s="968"/>
      <c r="HE57" s="787"/>
      <c r="HF57" s="787"/>
      <c r="HG57" s="970"/>
      <c r="HH57" s="970"/>
      <c r="HI57" s="971"/>
      <c r="HJ57" s="948"/>
      <c r="HK57" s="951"/>
      <c r="HL57" s="952"/>
      <c r="HM57" s="787"/>
      <c r="HN57" s="787"/>
      <c r="HO57" s="968"/>
      <c r="HP57" s="787"/>
      <c r="HQ57" s="787"/>
      <c r="HR57" s="970"/>
      <c r="HS57" s="970"/>
      <c r="HT57" s="971"/>
      <c r="HU57" s="721"/>
      <c r="HV57" s="721"/>
      <c r="HW57" s="721"/>
      <c r="HX57" s="721"/>
      <c r="HY57" s="499" t="str">
        <f>IFERROR(VLOOKUP($C57,'Info Exam and Projection List'!$M$4:$R$34,5),"No entry")</f>
        <v>No entry</v>
      </c>
      <c r="HZ57" s="703"/>
      <c r="IA57" s="987"/>
      <c r="IB57" s="499" t="str">
        <f>IFERROR(VLOOKUP($C57,'Info Exam and Projection List'!$M$4:$R$34,6),"No entry")</f>
        <v>No entry</v>
      </c>
      <c r="IC57" s="1224"/>
      <c r="ID57" s="690"/>
      <c r="IE57" s="690"/>
      <c r="IF57" s="989"/>
      <c r="IG57" s="690"/>
      <c r="IO57" s="733"/>
      <c r="IP57" s="733"/>
      <c r="IQ57" s="733"/>
      <c r="IR57" s="733"/>
      <c r="IS57" s="733"/>
      <c r="IT57" s="733"/>
      <c r="IU57" s="733"/>
      <c r="IV57" s="733"/>
      <c r="IW57" s="733"/>
      <c r="IX57" s="733"/>
      <c r="JB57" s="144"/>
      <c r="JC57" s="737"/>
      <c r="JD57" s="737"/>
      <c r="JE57" s="737"/>
      <c r="JF57" s="737"/>
      <c r="JG57" s="737"/>
      <c r="JH57" s="737"/>
      <c r="JI57" s="737"/>
      <c r="JJ57" s="737"/>
      <c r="JK57" s="737"/>
      <c r="JL57" s="737"/>
      <c r="JM57" s="737"/>
      <c r="JN57" s="737"/>
      <c r="JO57" s="737"/>
      <c r="JP57" s="737"/>
      <c r="JQ57" s="107"/>
      <c r="JR57" s="107"/>
      <c r="JS57" s="737"/>
      <c r="JT57" s="737"/>
      <c r="JU57" s="737"/>
      <c r="JV57" s="737"/>
      <c r="JW57" s="737"/>
      <c r="JX57" s="737"/>
      <c r="JY57" s="737"/>
      <c r="JZ57" s="737"/>
      <c r="KA57" s="737"/>
      <c r="KB57" s="107"/>
      <c r="KC57" s="107"/>
      <c r="KD57" s="737"/>
      <c r="KE57" s="737"/>
      <c r="KF57" s="737"/>
      <c r="KG57" s="737"/>
      <c r="KH57" s="737"/>
      <c r="KI57" s="737"/>
      <c r="KJ57" s="737"/>
      <c r="KK57" s="737"/>
      <c r="KL57" s="737"/>
      <c r="KM57" s="107"/>
      <c r="KN57" s="107"/>
      <c r="KO57" s="737"/>
      <c r="KP57" s="737"/>
      <c r="KQ57" s="737"/>
      <c r="KR57" s="737"/>
      <c r="KS57" s="737"/>
      <c r="KT57" s="737"/>
      <c r="KU57" s="737"/>
      <c r="KV57" s="737"/>
      <c r="KW57" s="737"/>
      <c r="KX57" s="107"/>
      <c r="KY57" s="107"/>
      <c r="KZ57" s="737"/>
      <c r="LA57" s="737"/>
      <c r="LB57" s="737"/>
      <c r="LC57" s="737"/>
      <c r="LD57" s="737"/>
      <c r="LE57" s="737"/>
      <c r="LF57" s="737"/>
      <c r="LG57" s="737"/>
      <c r="LH57" s="737"/>
      <c r="LI57" s="107"/>
      <c r="LJ57" s="107"/>
      <c r="LK57" s="737"/>
      <c r="LL57" s="737"/>
      <c r="LM57" s="737"/>
      <c r="LN57" s="737"/>
      <c r="LO57" s="737"/>
      <c r="LP57" s="737"/>
      <c r="LQ57" s="737"/>
      <c r="LR57" s="737"/>
      <c r="LS57" s="737"/>
      <c r="LT57" s="107"/>
      <c r="LU57" s="107"/>
      <c r="LV57" s="737"/>
      <c r="LW57" s="737"/>
      <c r="LX57" s="737"/>
      <c r="LY57" s="737"/>
      <c r="LZ57" s="737"/>
      <c r="MA57" s="737"/>
      <c r="MB57" s="737"/>
      <c r="MC57" s="737"/>
      <c r="MD57" s="737"/>
      <c r="ME57" s="737"/>
      <c r="MF57" s="737"/>
      <c r="MG57" s="737"/>
      <c r="MH57" s="737"/>
      <c r="MI57" s="737"/>
      <c r="MJ57" s="737"/>
      <c r="MK57" s="107"/>
      <c r="ML57" s="107"/>
      <c r="MM57" s="737"/>
      <c r="MN57" s="737"/>
      <c r="MO57" s="737"/>
      <c r="MP57" s="737"/>
      <c r="MQ57" s="737"/>
      <c r="MR57" s="737"/>
      <c r="MS57" s="737"/>
      <c r="MT57" s="737"/>
      <c r="MU57" s="737"/>
      <c r="MV57" s="107"/>
      <c r="MW57" s="107"/>
      <c r="MX57" s="737"/>
      <c r="MY57" s="737"/>
      <c r="MZ57" s="737"/>
      <c r="NA57" s="737"/>
      <c r="NB57" s="737"/>
      <c r="NC57" s="737"/>
      <c r="ND57" s="737"/>
      <c r="NE57" s="737"/>
      <c r="NF57" s="737"/>
      <c r="NG57" s="107"/>
      <c r="NH57" s="107"/>
      <c r="NI57" s="737"/>
      <c r="NJ57" s="737"/>
      <c r="NK57" s="737"/>
      <c r="NL57" s="737"/>
      <c r="NM57" s="737"/>
      <c r="NN57" s="737"/>
      <c r="NO57" s="737"/>
      <c r="NP57" s="737"/>
      <c r="NQ57" s="737"/>
      <c r="NR57" s="107"/>
      <c r="NS57" s="107"/>
      <c r="NT57" s="737"/>
      <c r="NU57" s="737"/>
      <c r="NV57" s="737"/>
      <c r="NW57" s="737"/>
      <c r="NX57" s="737"/>
      <c r="NY57" s="737"/>
      <c r="NZ57" s="737"/>
      <c r="OA57" s="737"/>
      <c r="OB57" s="737"/>
      <c r="OC57" s="107"/>
      <c r="OD57" s="107"/>
      <c r="OE57" s="737"/>
      <c r="OF57" s="737"/>
      <c r="OG57" s="737"/>
      <c r="OH57" s="737"/>
      <c r="OI57" s="737"/>
      <c r="OJ57" s="737"/>
      <c r="OK57" s="737"/>
      <c r="OL57" s="737"/>
      <c r="OM57" s="737"/>
      <c r="ON57" s="107"/>
      <c r="OO57" s="107"/>
      <c r="OP57" s="737"/>
      <c r="OQ57" s="737"/>
      <c r="OR57" s="737"/>
      <c r="OS57" s="737"/>
      <c r="OT57" s="737"/>
      <c r="OU57" s="737"/>
      <c r="OV57" s="737"/>
      <c r="OW57" s="737"/>
      <c r="OX57" s="737"/>
      <c r="OY57" s="107"/>
      <c r="OZ57" s="107"/>
      <c r="PA57" s="737"/>
      <c r="PB57" s="737"/>
      <c r="PC57" s="737"/>
      <c r="PD57" s="737"/>
      <c r="PE57" s="737"/>
      <c r="PF57" s="737"/>
      <c r="PG57" s="737"/>
      <c r="PH57" s="737"/>
      <c r="PI57" s="737"/>
      <c r="PJ57" s="107"/>
      <c r="PK57" s="107"/>
      <c r="PL57" s="737"/>
      <c r="PM57" s="737"/>
      <c r="PN57" s="737"/>
      <c r="PO57" s="737"/>
      <c r="PP57" s="737"/>
      <c r="PQ57" s="737"/>
      <c r="PR57" s="737"/>
      <c r="PS57" s="737"/>
      <c r="PT57" s="737"/>
      <c r="PU57" s="107"/>
      <c r="PV57" s="107"/>
      <c r="PW57" s="737"/>
      <c r="PX57" s="737"/>
      <c r="PY57" s="737"/>
      <c r="PZ57" s="737"/>
      <c r="QA57" s="737"/>
      <c r="QB57" s="737"/>
      <c r="QC57" s="737"/>
      <c r="QD57" s="737"/>
      <c r="QE57" s="737"/>
      <c r="QF57" s="107"/>
      <c r="QG57" s="107"/>
      <c r="QH57" s="737"/>
      <c r="QI57" s="737"/>
      <c r="QJ57" s="737"/>
      <c r="QK57" s="737"/>
      <c r="QL57" s="737"/>
      <c r="QM57" s="737"/>
      <c r="QN57" s="737"/>
      <c r="QO57" s="737"/>
      <c r="QP57" s="737"/>
      <c r="QQ57" s="107"/>
      <c r="QR57" s="107"/>
      <c r="QS57" s="737"/>
      <c r="QT57" s="737"/>
      <c r="QU57" s="737"/>
      <c r="QV57" s="737"/>
      <c r="QW57" s="737"/>
      <c r="QX57" s="737"/>
      <c r="QY57" s="737"/>
      <c r="QZ57" s="737"/>
      <c r="RA57" s="737"/>
      <c r="RB57" s="107"/>
      <c r="RC57" s="107"/>
      <c r="RD57" s="737"/>
      <c r="RE57" s="737"/>
      <c r="RF57" s="737"/>
      <c r="RG57" s="737"/>
      <c r="RH57" s="737"/>
      <c r="RI57" s="737"/>
      <c r="RJ57" s="737"/>
      <c r="RK57" s="737"/>
      <c r="RL57" s="737"/>
      <c r="RM57" s="107"/>
      <c r="RN57" s="107"/>
      <c r="RO57" s="737"/>
      <c r="RP57" s="737"/>
      <c r="RQ57" s="737"/>
      <c r="RR57" s="737"/>
      <c r="RS57" s="737"/>
      <c r="RT57" s="737"/>
      <c r="RU57" s="737"/>
      <c r="RV57" s="737"/>
      <c r="RW57" s="737"/>
      <c r="RX57" s="107"/>
      <c r="RY57" s="107"/>
      <c r="RZ57" s="737"/>
      <c r="SA57" s="737"/>
      <c r="SB57" s="737"/>
      <c r="SC57" s="737"/>
      <c r="SD57" s="737"/>
      <c r="SE57" s="737"/>
      <c r="SF57" s="1379"/>
      <c r="SG57" s="1379"/>
      <c r="SH57" s="1379"/>
      <c r="SI57" s="1380"/>
      <c r="SJ57" s="1380"/>
      <c r="SK57" s="1379"/>
      <c r="SL57" s="1379"/>
      <c r="SM57" s="1379"/>
      <c r="SN57" s="1379"/>
      <c r="SO57" s="1379"/>
      <c r="SP57" s="1379"/>
      <c r="SQ57" s="1379"/>
      <c r="SR57" s="1379"/>
      <c r="SS57" s="1379"/>
      <c r="ST57" s="1380"/>
      <c r="SU57" s="1380"/>
      <c r="SV57" s="1379"/>
      <c r="SW57" s="1379"/>
      <c r="SX57" s="1379"/>
      <c r="SY57" s="1379"/>
      <c r="SZ57" s="1379"/>
      <c r="TA57" s="1379"/>
      <c r="TB57" s="1379"/>
      <c r="TC57" s="1379"/>
      <c r="TD57" s="1379"/>
      <c r="TE57" s="1380"/>
      <c r="TF57" s="1380"/>
      <c r="TG57" s="1379"/>
      <c r="TH57" s="1379"/>
      <c r="TI57" s="1379"/>
      <c r="TJ57" s="1379"/>
      <c r="TK57" s="1379"/>
      <c r="TL57" s="1379"/>
      <c r="TM57" s="1379"/>
      <c r="TN57" s="1379"/>
      <c r="TO57" s="1379"/>
      <c r="TP57" s="1380"/>
      <c r="TQ57" s="1380"/>
      <c r="TR57" s="1379"/>
      <c r="TS57" s="1379"/>
      <c r="TT57" s="1379"/>
      <c r="TU57" s="1379"/>
      <c r="TV57" s="1379"/>
      <c r="TW57" s="1379"/>
      <c r="TX57" s="1379"/>
      <c r="TY57" s="1379"/>
      <c r="TZ57" s="1379"/>
      <c r="UA57" s="1380"/>
      <c r="UB57" s="1380"/>
      <c r="UC57" s="1379"/>
      <c r="UD57" s="1379"/>
      <c r="UE57" s="1379"/>
      <c r="UF57" s="1379"/>
      <c r="UG57" s="1379"/>
      <c r="UH57" s="1379"/>
      <c r="UI57" s="1379"/>
      <c r="UJ57" s="1379"/>
      <c r="UK57" s="1379"/>
      <c r="UL57" s="1380"/>
      <c r="UM57" s="1380"/>
      <c r="UN57" s="1379"/>
      <c r="UO57" s="1379"/>
      <c r="UP57" s="1379"/>
      <c r="UQ57" s="1379"/>
      <c r="UR57" s="1379"/>
      <c r="US57" s="1379"/>
    </row>
    <row r="58" spans="2:565" s="218" customFormat="1" ht="30" customHeight="1" x14ac:dyDescent="0.25">
      <c r="B58" s="1155">
        <v>49</v>
      </c>
      <c r="C58" s="811"/>
      <c r="D58" s="938" t="str">
        <f>IFERROR(VLOOKUP($C58,'Info Exam and Projection List'!$M$4:$P$34,2),"No entry")</f>
        <v>No entry</v>
      </c>
      <c r="E58" s="943"/>
      <c r="F58" s="937"/>
      <c r="G58" s="483"/>
      <c r="H58" s="1246"/>
      <c r="I58" s="949"/>
      <c r="J58" s="951"/>
      <c r="K58" s="952"/>
      <c r="L58" s="787"/>
      <c r="M58" s="787"/>
      <c r="N58" s="797"/>
      <c r="O58" s="787"/>
      <c r="P58" s="787"/>
      <c r="Q58" s="463"/>
      <c r="R58" s="463"/>
      <c r="S58" s="732"/>
      <c r="T58" s="949"/>
      <c r="U58" s="951"/>
      <c r="V58" s="952"/>
      <c r="W58" s="787"/>
      <c r="X58" s="787"/>
      <c r="Y58" s="968"/>
      <c r="Z58" s="787"/>
      <c r="AA58" s="787"/>
      <c r="AB58" s="970"/>
      <c r="AC58" s="970"/>
      <c r="AD58" s="971"/>
      <c r="AE58" s="948"/>
      <c r="AF58" s="951"/>
      <c r="AG58" s="952"/>
      <c r="AH58" s="787"/>
      <c r="AI58" s="787"/>
      <c r="AJ58" s="968"/>
      <c r="AK58" s="787"/>
      <c r="AL58" s="787"/>
      <c r="AM58" s="970"/>
      <c r="AN58" s="970"/>
      <c r="AO58" s="971"/>
      <c r="AP58" s="949"/>
      <c r="AQ58" s="951"/>
      <c r="AR58" s="952"/>
      <c r="AS58" s="787"/>
      <c r="AT58" s="787"/>
      <c r="AU58" s="968"/>
      <c r="AV58" s="787"/>
      <c r="AW58" s="787"/>
      <c r="AX58" s="970"/>
      <c r="AY58" s="970"/>
      <c r="AZ58" s="971"/>
      <c r="BA58" s="949"/>
      <c r="BB58" s="951"/>
      <c r="BC58" s="952"/>
      <c r="BD58" s="787"/>
      <c r="BE58" s="787"/>
      <c r="BF58" s="968"/>
      <c r="BG58" s="787"/>
      <c r="BH58" s="787"/>
      <c r="BI58" s="970"/>
      <c r="BJ58" s="970"/>
      <c r="BK58" s="971"/>
      <c r="BL58" s="948"/>
      <c r="BM58" s="951"/>
      <c r="BN58" s="952"/>
      <c r="BO58" s="787"/>
      <c r="BP58" s="787"/>
      <c r="BQ58" s="968"/>
      <c r="BR58" s="787"/>
      <c r="BS58" s="787"/>
      <c r="BT58" s="970"/>
      <c r="BU58" s="970"/>
      <c r="BV58" s="971"/>
      <c r="BW58" s="948"/>
      <c r="BX58" s="951"/>
      <c r="BY58" s="952"/>
      <c r="BZ58" s="787"/>
      <c r="CA58" s="787"/>
      <c r="CB58" s="968"/>
      <c r="CC58" s="787"/>
      <c r="CD58" s="787"/>
      <c r="CE58" s="970"/>
      <c r="CF58" s="970"/>
      <c r="CG58" s="971"/>
      <c r="CH58" s="948"/>
      <c r="CI58" s="951"/>
      <c r="CJ58" s="952"/>
      <c r="CK58" s="787"/>
      <c r="CL58" s="787"/>
      <c r="CM58" s="968"/>
      <c r="CN58" s="787"/>
      <c r="CO58" s="787"/>
      <c r="CP58" s="970"/>
      <c r="CQ58" s="970"/>
      <c r="CR58" s="971"/>
      <c r="CS58" s="948"/>
      <c r="CT58" s="951"/>
      <c r="CU58" s="952"/>
      <c r="CV58" s="787"/>
      <c r="CW58" s="787"/>
      <c r="CX58" s="968"/>
      <c r="CY58" s="787"/>
      <c r="CZ58" s="787"/>
      <c r="DA58" s="970"/>
      <c r="DB58" s="970"/>
      <c r="DC58" s="971"/>
      <c r="DD58" s="948"/>
      <c r="DE58" s="951"/>
      <c r="DF58" s="952"/>
      <c r="DG58" s="787"/>
      <c r="DH58" s="787"/>
      <c r="DI58" s="968"/>
      <c r="DJ58" s="787"/>
      <c r="DK58" s="787"/>
      <c r="DL58" s="970"/>
      <c r="DM58" s="970"/>
      <c r="DN58" s="971"/>
      <c r="DO58" s="948"/>
      <c r="DP58" s="951"/>
      <c r="DQ58" s="952"/>
      <c r="DR58" s="787"/>
      <c r="DS58" s="787"/>
      <c r="DT58" s="968"/>
      <c r="DU58" s="787"/>
      <c r="DV58" s="787"/>
      <c r="DW58" s="970"/>
      <c r="DX58" s="970"/>
      <c r="DY58" s="971"/>
      <c r="DZ58" s="948"/>
      <c r="EA58" s="951"/>
      <c r="EB58" s="952"/>
      <c r="EC58" s="787"/>
      <c r="ED58" s="787"/>
      <c r="EE58" s="968"/>
      <c r="EF58" s="787"/>
      <c r="EG58" s="787"/>
      <c r="EH58" s="970"/>
      <c r="EI58" s="970"/>
      <c r="EJ58" s="971"/>
      <c r="EK58" s="948"/>
      <c r="EL58" s="951"/>
      <c r="EM58" s="952"/>
      <c r="EN58" s="787"/>
      <c r="EO58" s="787"/>
      <c r="EP58" s="968"/>
      <c r="EQ58" s="787"/>
      <c r="ER58" s="787"/>
      <c r="ES58" s="970"/>
      <c r="ET58" s="970"/>
      <c r="EU58" s="971"/>
      <c r="EV58" s="948"/>
      <c r="EW58" s="951"/>
      <c r="EX58" s="952"/>
      <c r="EY58" s="787"/>
      <c r="EZ58" s="787"/>
      <c r="FA58" s="968"/>
      <c r="FB58" s="787"/>
      <c r="FC58" s="787"/>
      <c r="FD58" s="970"/>
      <c r="FE58" s="970"/>
      <c r="FF58" s="971"/>
      <c r="FG58" s="948"/>
      <c r="FH58" s="951"/>
      <c r="FI58" s="952"/>
      <c r="FJ58" s="787"/>
      <c r="FK58" s="787"/>
      <c r="FL58" s="968"/>
      <c r="FM58" s="787"/>
      <c r="FN58" s="787"/>
      <c r="FO58" s="970"/>
      <c r="FP58" s="970"/>
      <c r="FQ58" s="971"/>
      <c r="FR58" s="948"/>
      <c r="FS58" s="951"/>
      <c r="FT58" s="952"/>
      <c r="FU58" s="787"/>
      <c r="FV58" s="787"/>
      <c r="FW58" s="968"/>
      <c r="FX58" s="787"/>
      <c r="FY58" s="787"/>
      <c r="FZ58" s="970"/>
      <c r="GA58" s="970"/>
      <c r="GB58" s="971"/>
      <c r="GC58" s="948"/>
      <c r="GD58" s="951"/>
      <c r="GE58" s="952"/>
      <c r="GF58" s="787"/>
      <c r="GG58" s="787"/>
      <c r="GH58" s="968"/>
      <c r="GI58" s="787"/>
      <c r="GJ58" s="787"/>
      <c r="GK58" s="970"/>
      <c r="GL58" s="970"/>
      <c r="GM58" s="971"/>
      <c r="GN58" s="948"/>
      <c r="GO58" s="951"/>
      <c r="GP58" s="952"/>
      <c r="GQ58" s="787"/>
      <c r="GR58" s="787"/>
      <c r="GS58" s="968"/>
      <c r="GT58" s="787"/>
      <c r="GU58" s="787"/>
      <c r="GV58" s="970"/>
      <c r="GW58" s="970"/>
      <c r="GX58" s="971"/>
      <c r="GY58" s="948"/>
      <c r="GZ58" s="951"/>
      <c r="HA58" s="952"/>
      <c r="HB58" s="787"/>
      <c r="HC58" s="787"/>
      <c r="HD58" s="968"/>
      <c r="HE58" s="787"/>
      <c r="HF58" s="787"/>
      <c r="HG58" s="970"/>
      <c r="HH58" s="970"/>
      <c r="HI58" s="971"/>
      <c r="HJ58" s="948"/>
      <c r="HK58" s="951"/>
      <c r="HL58" s="952"/>
      <c r="HM58" s="787"/>
      <c r="HN58" s="787"/>
      <c r="HO58" s="968"/>
      <c r="HP58" s="787"/>
      <c r="HQ58" s="787"/>
      <c r="HR58" s="970"/>
      <c r="HS58" s="970"/>
      <c r="HT58" s="971"/>
      <c r="HU58" s="721"/>
      <c r="HV58" s="721"/>
      <c r="HW58" s="721"/>
      <c r="HX58" s="721"/>
      <c r="HY58" s="499" t="str">
        <f>IFERROR(VLOOKUP($C58,'Info Exam and Projection List'!$M$4:$R$34,5),"No entry")</f>
        <v>No entry</v>
      </c>
      <c r="HZ58" s="703"/>
      <c r="IA58" s="987"/>
      <c r="IB58" s="499" t="str">
        <f>IFERROR(VLOOKUP($C58,'Info Exam and Projection List'!$M$4:$R$34,6),"No entry")</f>
        <v>No entry</v>
      </c>
      <c r="IC58" s="1224"/>
      <c r="ID58" s="690"/>
      <c r="IE58" s="690"/>
      <c r="IF58" s="989"/>
      <c r="IG58" s="690"/>
      <c r="IO58" s="733"/>
      <c r="IP58" s="733"/>
      <c r="IQ58" s="733"/>
      <c r="IR58" s="733"/>
      <c r="IS58" s="733"/>
      <c r="IT58" s="733"/>
      <c r="IU58" s="733"/>
      <c r="IV58" s="733"/>
      <c r="IW58" s="733"/>
      <c r="IX58" s="733"/>
      <c r="JB58" s="144"/>
      <c r="JC58" s="737"/>
      <c r="JD58" s="737"/>
      <c r="JE58" s="737"/>
      <c r="JF58" s="737"/>
      <c r="JG58" s="737"/>
      <c r="JH58" s="737"/>
      <c r="JI58" s="737"/>
      <c r="JJ58" s="737"/>
      <c r="JK58" s="737"/>
      <c r="JL58" s="737"/>
      <c r="JM58" s="737"/>
      <c r="JN58" s="737"/>
      <c r="JO58" s="737"/>
      <c r="JP58" s="737"/>
      <c r="JQ58" s="107"/>
      <c r="JR58" s="107"/>
      <c r="JS58" s="737"/>
      <c r="JT58" s="737"/>
      <c r="JU58" s="737"/>
      <c r="JV58" s="737"/>
      <c r="JW58" s="737"/>
      <c r="JX58" s="737"/>
      <c r="JY58" s="737"/>
      <c r="JZ58" s="737"/>
      <c r="KA58" s="737"/>
      <c r="KB58" s="107"/>
      <c r="KC58" s="107"/>
      <c r="KD58" s="737"/>
      <c r="KE58" s="737"/>
      <c r="KF58" s="737"/>
      <c r="KG58" s="737"/>
      <c r="KH58" s="737"/>
      <c r="KI58" s="737"/>
      <c r="KJ58" s="737"/>
      <c r="KK58" s="737"/>
      <c r="KL58" s="737"/>
      <c r="KM58" s="107"/>
      <c r="KN58" s="107"/>
      <c r="KO58" s="737"/>
      <c r="KP58" s="737"/>
      <c r="KQ58" s="737"/>
      <c r="KR58" s="737"/>
      <c r="KS58" s="737"/>
      <c r="KT58" s="737"/>
      <c r="KU58" s="737"/>
      <c r="KV58" s="737"/>
      <c r="KW58" s="737"/>
      <c r="KX58" s="107"/>
      <c r="KY58" s="107"/>
      <c r="KZ58" s="737"/>
      <c r="LA58" s="737"/>
      <c r="LB58" s="737"/>
      <c r="LC58" s="737"/>
      <c r="LD58" s="737"/>
      <c r="LE58" s="737"/>
      <c r="LF58" s="737"/>
      <c r="LG58" s="737"/>
      <c r="LH58" s="737"/>
      <c r="LI58" s="107"/>
      <c r="LJ58" s="107"/>
      <c r="LK58" s="737"/>
      <c r="LL58" s="737"/>
      <c r="LM58" s="737"/>
      <c r="LN58" s="737"/>
      <c r="LO58" s="737"/>
      <c r="LP58" s="737"/>
      <c r="LQ58" s="737"/>
      <c r="LR58" s="737"/>
      <c r="LS58" s="737"/>
      <c r="LT58" s="107"/>
      <c r="LU58" s="107"/>
      <c r="LV58" s="737"/>
      <c r="LW58" s="737"/>
      <c r="LX58" s="737"/>
      <c r="LY58" s="737"/>
      <c r="LZ58" s="737"/>
      <c r="MA58" s="737"/>
      <c r="MB58" s="737"/>
      <c r="MC58" s="737"/>
      <c r="MD58" s="737"/>
      <c r="ME58" s="737"/>
      <c r="MF58" s="737"/>
      <c r="MG58" s="737"/>
      <c r="MH58" s="737"/>
      <c r="MI58" s="737"/>
      <c r="MJ58" s="737"/>
      <c r="MK58" s="107"/>
      <c r="ML58" s="107"/>
      <c r="MM58" s="737"/>
      <c r="MN58" s="737"/>
      <c r="MO58" s="737"/>
      <c r="MP58" s="737"/>
      <c r="MQ58" s="737"/>
      <c r="MR58" s="737"/>
      <c r="MS58" s="737"/>
      <c r="MT58" s="737"/>
      <c r="MU58" s="737"/>
      <c r="MV58" s="107"/>
      <c r="MW58" s="107"/>
      <c r="MX58" s="737"/>
      <c r="MY58" s="737"/>
      <c r="MZ58" s="737"/>
      <c r="NA58" s="737"/>
      <c r="NB58" s="737"/>
      <c r="NC58" s="737"/>
      <c r="ND58" s="737"/>
      <c r="NE58" s="737"/>
      <c r="NF58" s="737"/>
      <c r="NG58" s="107"/>
      <c r="NH58" s="107"/>
      <c r="NI58" s="737"/>
      <c r="NJ58" s="737"/>
      <c r="NK58" s="737"/>
      <c r="NL58" s="737"/>
      <c r="NM58" s="737"/>
      <c r="NN58" s="737"/>
      <c r="NO58" s="737"/>
      <c r="NP58" s="737"/>
      <c r="NQ58" s="737"/>
      <c r="NR58" s="107"/>
      <c r="NS58" s="107"/>
      <c r="NT58" s="737"/>
      <c r="NU58" s="737"/>
      <c r="NV58" s="737"/>
      <c r="NW58" s="737"/>
      <c r="NX58" s="737"/>
      <c r="NY58" s="737"/>
      <c r="NZ58" s="737"/>
      <c r="OA58" s="737"/>
      <c r="OB58" s="737"/>
      <c r="OC58" s="107"/>
      <c r="OD58" s="107"/>
      <c r="OE58" s="737"/>
      <c r="OF58" s="737"/>
      <c r="OG58" s="737"/>
      <c r="OH58" s="737"/>
      <c r="OI58" s="737"/>
      <c r="OJ58" s="737"/>
      <c r="OK58" s="737"/>
      <c r="OL58" s="737"/>
      <c r="OM58" s="737"/>
      <c r="ON58" s="107"/>
      <c r="OO58" s="107"/>
      <c r="OP58" s="737"/>
      <c r="OQ58" s="737"/>
      <c r="OR58" s="737"/>
      <c r="OS58" s="737"/>
      <c r="OT58" s="737"/>
      <c r="OU58" s="737"/>
      <c r="OV58" s="737"/>
      <c r="OW58" s="737"/>
      <c r="OX58" s="737"/>
      <c r="OY58" s="107"/>
      <c r="OZ58" s="107"/>
      <c r="PA58" s="737"/>
      <c r="PB58" s="737"/>
      <c r="PC58" s="737"/>
      <c r="PD58" s="737"/>
      <c r="PE58" s="737"/>
      <c r="PF58" s="737"/>
      <c r="PG58" s="737"/>
      <c r="PH58" s="737"/>
      <c r="PI58" s="737"/>
      <c r="PJ58" s="107"/>
      <c r="PK58" s="107"/>
      <c r="PL58" s="737"/>
      <c r="PM58" s="737"/>
      <c r="PN58" s="737"/>
      <c r="PO58" s="737"/>
      <c r="PP58" s="737"/>
      <c r="PQ58" s="737"/>
      <c r="PR58" s="737"/>
      <c r="PS58" s="737"/>
      <c r="PT58" s="737"/>
      <c r="PU58" s="107"/>
      <c r="PV58" s="107"/>
      <c r="PW58" s="737"/>
      <c r="PX58" s="737"/>
      <c r="PY58" s="737"/>
      <c r="PZ58" s="737"/>
      <c r="QA58" s="737"/>
      <c r="QB58" s="737"/>
      <c r="QC58" s="737"/>
      <c r="QD58" s="737"/>
      <c r="QE58" s="737"/>
      <c r="QF58" s="107"/>
      <c r="QG58" s="107"/>
      <c r="QH58" s="737"/>
      <c r="QI58" s="737"/>
      <c r="QJ58" s="737"/>
      <c r="QK58" s="737"/>
      <c r="QL58" s="737"/>
      <c r="QM58" s="737"/>
      <c r="QN58" s="737"/>
      <c r="QO58" s="737"/>
      <c r="QP58" s="737"/>
      <c r="QQ58" s="107"/>
      <c r="QR58" s="107"/>
      <c r="QS58" s="737"/>
      <c r="QT58" s="737"/>
      <c r="QU58" s="737"/>
      <c r="QV58" s="737"/>
      <c r="QW58" s="737"/>
      <c r="QX58" s="737"/>
      <c r="QY58" s="737"/>
      <c r="QZ58" s="737"/>
      <c r="RA58" s="737"/>
      <c r="RB58" s="107"/>
      <c r="RC58" s="107"/>
      <c r="RD58" s="737"/>
      <c r="RE58" s="737"/>
      <c r="RF58" s="737"/>
      <c r="RG58" s="737"/>
      <c r="RH58" s="737"/>
      <c r="RI58" s="737"/>
      <c r="RJ58" s="737"/>
      <c r="RK58" s="737"/>
      <c r="RL58" s="737"/>
      <c r="RM58" s="107"/>
      <c r="RN58" s="107"/>
      <c r="RO58" s="737"/>
      <c r="RP58" s="737"/>
      <c r="RQ58" s="737"/>
      <c r="RR58" s="737"/>
      <c r="RS58" s="737"/>
      <c r="RT58" s="737"/>
      <c r="RU58" s="737"/>
      <c r="RV58" s="737"/>
      <c r="RW58" s="737"/>
      <c r="RX58" s="107"/>
      <c r="RY58" s="107"/>
      <c r="RZ58" s="737"/>
      <c r="SA58" s="737"/>
      <c r="SB58" s="737"/>
      <c r="SC58" s="737"/>
      <c r="SD58" s="737"/>
      <c r="SE58" s="737"/>
      <c r="SF58" s="1379"/>
      <c r="SG58" s="1379"/>
      <c r="SH58" s="1379"/>
      <c r="SI58" s="1380"/>
      <c r="SJ58" s="1380"/>
      <c r="SK58" s="1379"/>
      <c r="SL58" s="1379"/>
      <c r="SM58" s="1379"/>
      <c r="SN58" s="1379"/>
      <c r="SO58" s="1379"/>
      <c r="SP58" s="1379"/>
      <c r="SQ58" s="1379"/>
      <c r="SR58" s="1379"/>
      <c r="SS58" s="1379"/>
      <c r="ST58" s="1380"/>
      <c r="SU58" s="1380"/>
      <c r="SV58" s="1379"/>
      <c r="SW58" s="1379"/>
      <c r="SX58" s="1379"/>
      <c r="SY58" s="1379"/>
      <c r="SZ58" s="1379"/>
      <c r="TA58" s="1379"/>
      <c r="TB58" s="1379"/>
      <c r="TC58" s="1379"/>
      <c r="TD58" s="1379"/>
      <c r="TE58" s="1380"/>
      <c r="TF58" s="1380"/>
      <c r="TG58" s="1379"/>
      <c r="TH58" s="1379"/>
      <c r="TI58" s="1379"/>
      <c r="TJ58" s="1379"/>
      <c r="TK58" s="1379"/>
      <c r="TL58" s="1379"/>
      <c r="TM58" s="1379"/>
      <c r="TN58" s="1379"/>
      <c r="TO58" s="1379"/>
      <c r="TP58" s="1380"/>
      <c r="TQ58" s="1380"/>
      <c r="TR58" s="1379"/>
      <c r="TS58" s="1379"/>
      <c r="TT58" s="1379"/>
      <c r="TU58" s="1379"/>
      <c r="TV58" s="1379"/>
      <c r="TW58" s="1379"/>
      <c r="TX58" s="1379"/>
      <c r="TY58" s="1379"/>
      <c r="TZ58" s="1379"/>
      <c r="UA58" s="1380"/>
      <c r="UB58" s="1380"/>
      <c r="UC58" s="1379"/>
      <c r="UD58" s="1379"/>
      <c r="UE58" s="1379"/>
      <c r="UF58" s="1379"/>
      <c r="UG58" s="1379"/>
      <c r="UH58" s="1379"/>
      <c r="UI58" s="1379"/>
      <c r="UJ58" s="1379"/>
      <c r="UK58" s="1379"/>
      <c r="UL58" s="1380"/>
      <c r="UM58" s="1380"/>
      <c r="UN58" s="1379"/>
      <c r="UO58" s="1379"/>
      <c r="UP58" s="1379"/>
      <c r="UQ58" s="1379"/>
      <c r="UR58" s="1379"/>
      <c r="US58" s="1379"/>
    </row>
    <row r="59" spans="2:565" s="218" customFormat="1" ht="30" customHeight="1" x14ac:dyDescent="0.25">
      <c r="B59" s="1155">
        <v>50</v>
      </c>
      <c r="C59" s="811"/>
      <c r="D59" s="938" t="str">
        <f>IFERROR(VLOOKUP($C59,'Info Exam and Projection List'!$M$4:$P$34,2),"No entry")</f>
        <v>No entry</v>
      </c>
      <c r="E59" s="943"/>
      <c r="F59" s="937"/>
      <c r="G59" s="483"/>
      <c r="H59" s="1246"/>
      <c r="I59" s="949"/>
      <c r="J59" s="951"/>
      <c r="K59" s="952"/>
      <c r="L59" s="787"/>
      <c r="M59" s="787"/>
      <c r="N59" s="797"/>
      <c r="O59" s="787"/>
      <c r="P59" s="787"/>
      <c r="Q59" s="463"/>
      <c r="R59" s="463"/>
      <c r="S59" s="732"/>
      <c r="T59" s="949"/>
      <c r="U59" s="951"/>
      <c r="V59" s="952"/>
      <c r="W59" s="787"/>
      <c r="X59" s="787"/>
      <c r="Y59" s="968"/>
      <c r="Z59" s="787"/>
      <c r="AA59" s="787"/>
      <c r="AB59" s="970"/>
      <c r="AC59" s="970"/>
      <c r="AD59" s="971"/>
      <c r="AE59" s="948"/>
      <c r="AF59" s="951"/>
      <c r="AG59" s="952"/>
      <c r="AH59" s="787"/>
      <c r="AI59" s="787"/>
      <c r="AJ59" s="968"/>
      <c r="AK59" s="787"/>
      <c r="AL59" s="787"/>
      <c r="AM59" s="970"/>
      <c r="AN59" s="970"/>
      <c r="AO59" s="971"/>
      <c r="AP59" s="949"/>
      <c r="AQ59" s="951"/>
      <c r="AR59" s="952"/>
      <c r="AS59" s="787"/>
      <c r="AT59" s="787"/>
      <c r="AU59" s="968"/>
      <c r="AV59" s="787"/>
      <c r="AW59" s="787"/>
      <c r="AX59" s="970"/>
      <c r="AY59" s="970"/>
      <c r="AZ59" s="971"/>
      <c r="BA59" s="949"/>
      <c r="BB59" s="951"/>
      <c r="BC59" s="952"/>
      <c r="BD59" s="787"/>
      <c r="BE59" s="787"/>
      <c r="BF59" s="968"/>
      <c r="BG59" s="787"/>
      <c r="BH59" s="787"/>
      <c r="BI59" s="970"/>
      <c r="BJ59" s="970"/>
      <c r="BK59" s="971"/>
      <c r="BL59" s="948"/>
      <c r="BM59" s="951"/>
      <c r="BN59" s="952"/>
      <c r="BO59" s="787"/>
      <c r="BP59" s="787"/>
      <c r="BQ59" s="968"/>
      <c r="BR59" s="787"/>
      <c r="BS59" s="787"/>
      <c r="BT59" s="970"/>
      <c r="BU59" s="970"/>
      <c r="BV59" s="971"/>
      <c r="BW59" s="948"/>
      <c r="BX59" s="951"/>
      <c r="BY59" s="952"/>
      <c r="BZ59" s="787"/>
      <c r="CA59" s="787"/>
      <c r="CB59" s="968"/>
      <c r="CC59" s="787"/>
      <c r="CD59" s="787"/>
      <c r="CE59" s="970"/>
      <c r="CF59" s="970"/>
      <c r="CG59" s="971"/>
      <c r="CH59" s="948"/>
      <c r="CI59" s="951"/>
      <c r="CJ59" s="952"/>
      <c r="CK59" s="787"/>
      <c r="CL59" s="787"/>
      <c r="CM59" s="968"/>
      <c r="CN59" s="787"/>
      <c r="CO59" s="787"/>
      <c r="CP59" s="970"/>
      <c r="CQ59" s="970"/>
      <c r="CR59" s="971"/>
      <c r="CS59" s="948"/>
      <c r="CT59" s="951"/>
      <c r="CU59" s="952"/>
      <c r="CV59" s="787"/>
      <c r="CW59" s="787"/>
      <c r="CX59" s="968"/>
      <c r="CY59" s="787"/>
      <c r="CZ59" s="787"/>
      <c r="DA59" s="970"/>
      <c r="DB59" s="970"/>
      <c r="DC59" s="971"/>
      <c r="DD59" s="948"/>
      <c r="DE59" s="951"/>
      <c r="DF59" s="952"/>
      <c r="DG59" s="787"/>
      <c r="DH59" s="787"/>
      <c r="DI59" s="968"/>
      <c r="DJ59" s="787"/>
      <c r="DK59" s="787"/>
      <c r="DL59" s="970"/>
      <c r="DM59" s="970"/>
      <c r="DN59" s="971"/>
      <c r="DO59" s="948"/>
      <c r="DP59" s="951"/>
      <c r="DQ59" s="952"/>
      <c r="DR59" s="787"/>
      <c r="DS59" s="787"/>
      <c r="DT59" s="968"/>
      <c r="DU59" s="787"/>
      <c r="DV59" s="787"/>
      <c r="DW59" s="970"/>
      <c r="DX59" s="970"/>
      <c r="DY59" s="971"/>
      <c r="DZ59" s="948"/>
      <c r="EA59" s="951"/>
      <c r="EB59" s="952"/>
      <c r="EC59" s="787"/>
      <c r="ED59" s="787"/>
      <c r="EE59" s="968"/>
      <c r="EF59" s="787"/>
      <c r="EG59" s="787"/>
      <c r="EH59" s="970"/>
      <c r="EI59" s="970"/>
      <c r="EJ59" s="971"/>
      <c r="EK59" s="948"/>
      <c r="EL59" s="951"/>
      <c r="EM59" s="952"/>
      <c r="EN59" s="787"/>
      <c r="EO59" s="787"/>
      <c r="EP59" s="968"/>
      <c r="EQ59" s="787"/>
      <c r="ER59" s="787"/>
      <c r="ES59" s="970"/>
      <c r="ET59" s="970"/>
      <c r="EU59" s="971"/>
      <c r="EV59" s="948"/>
      <c r="EW59" s="951"/>
      <c r="EX59" s="952"/>
      <c r="EY59" s="787"/>
      <c r="EZ59" s="787"/>
      <c r="FA59" s="968"/>
      <c r="FB59" s="787"/>
      <c r="FC59" s="787"/>
      <c r="FD59" s="970"/>
      <c r="FE59" s="970"/>
      <c r="FF59" s="971"/>
      <c r="FG59" s="948"/>
      <c r="FH59" s="951"/>
      <c r="FI59" s="952"/>
      <c r="FJ59" s="787"/>
      <c r="FK59" s="787"/>
      <c r="FL59" s="968"/>
      <c r="FM59" s="787"/>
      <c r="FN59" s="787"/>
      <c r="FO59" s="970"/>
      <c r="FP59" s="970"/>
      <c r="FQ59" s="971"/>
      <c r="FR59" s="948"/>
      <c r="FS59" s="951"/>
      <c r="FT59" s="952"/>
      <c r="FU59" s="787"/>
      <c r="FV59" s="787"/>
      <c r="FW59" s="968"/>
      <c r="FX59" s="787"/>
      <c r="FY59" s="787"/>
      <c r="FZ59" s="970"/>
      <c r="GA59" s="970"/>
      <c r="GB59" s="971"/>
      <c r="GC59" s="948"/>
      <c r="GD59" s="951"/>
      <c r="GE59" s="952"/>
      <c r="GF59" s="787"/>
      <c r="GG59" s="787"/>
      <c r="GH59" s="968"/>
      <c r="GI59" s="787"/>
      <c r="GJ59" s="787"/>
      <c r="GK59" s="970"/>
      <c r="GL59" s="970"/>
      <c r="GM59" s="971"/>
      <c r="GN59" s="948"/>
      <c r="GO59" s="951"/>
      <c r="GP59" s="952"/>
      <c r="GQ59" s="787"/>
      <c r="GR59" s="787"/>
      <c r="GS59" s="968"/>
      <c r="GT59" s="787"/>
      <c r="GU59" s="787"/>
      <c r="GV59" s="970"/>
      <c r="GW59" s="970"/>
      <c r="GX59" s="971"/>
      <c r="GY59" s="948"/>
      <c r="GZ59" s="951"/>
      <c r="HA59" s="952"/>
      <c r="HB59" s="787"/>
      <c r="HC59" s="787"/>
      <c r="HD59" s="968"/>
      <c r="HE59" s="787"/>
      <c r="HF59" s="787"/>
      <c r="HG59" s="970"/>
      <c r="HH59" s="970"/>
      <c r="HI59" s="971"/>
      <c r="HJ59" s="948"/>
      <c r="HK59" s="951"/>
      <c r="HL59" s="952"/>
      <c r="HM59" s="787"/>
      <c r="HN59" s="787"/>
      <c r="HO59" s="968"/>
      <c r="HP59" s="787"/>
      <c r="HQ59" s="787"/>
      <c r="HR59" s="970"/>
      <c r="HS59" s="970"/>
      <c r="HT59" s="971"/>
      <c r="HU59" s="721"/>
      <c r="HV59" s="721"/>
      <c r="HW59" s="721"/>
      <c r="HX59" s="721"/>
      <c r="HY59" s="499" t="str">
        <f>IFERROR(VLOOKUP($C59,'Info Exam and Projection List'!$M$4:$R$34,5),"No entry")</f>
        <v>No entry</v>
      </c>
      <c r="HZ59" s="703"/>
      <c r="IA59" s="987"/>
      <c r="IB59" s="499" t="str">
        <f>IFERROR(VLOOKUP($C59,'Info Exam and Projection List'!$M$4:$R$34,6),"No entry")</f>
        <v>No entry</v>
      </c>
      <c r="IC59" s="1224"/>
      <c r="ID59" s="690"/>
      <c r="IE59" s="690"/>
      <c r="IF59" s="989"/>
      <c r="IG59" s="690"/>
      <c r="IO59" s="733"/>
      <c r="IP59" s="733"/>
      <c r="IQ59" s="733"/>
      <c r="IR59" s="733"/>
      <c r="IS59" s="733"/>
      <c r="IT59" s="733"/>
      <c r="IU59" s="733"/>
      <c r="IV59" s="733"/>
      <c r="IW59" s="733"/>
      <c r="IX59" s="733"/>
      <c r="JB59" s="144"/>
      <c r="JC59" s="737"/>
      <c r="JD59" s="737"/>
      <c r="JE59" s="737"/>
      <c r="JF59" s="737"/>
      <c r="JG59" s="737"/>
      <c r="JH59" s="737"/>
      <c r="JI59" s="737"/>
      <c r="JJ59" s="737"/>
      <c r="JK59" s="737"/>
      <c r="JL59" s="737"/>
      <c r="JM59" s="737"/>
      <c r="JN59" s="737"/>
      <c r="JO59" s="737"/>
      <c r="JP59" s="737"/>
      <c r="JQ59" s="107"/>
      <c r="JR59" s="107"/>
      <c r="JS59" s="737"/>
      <c r="JT59" s="737"/>
      <c r="JU59" s="737"/>
      <c r="JV59" s="737"/>
      <c r="JW59" s="737"/>
      <c r="JX59" s="737"/>
      <c r="JY59" s="737"/>
      <c r="JZ59" s="737"/>
      <c r="KA59" s="737"/>
      <c r="KB59" s="107"/>
      <c r="KC59" s="107"/>
      <c r="KD59" s="737"/>
      <c r="KE59" s="737"/>
      <c r="KF59" s="737"/>
      <c r="KG59" s="737"/>
      <c r="KH59" s="737"/>
      <c r="KI59" s="737"/>
      <c r="KJ59" s="737"/>
      <c r="KK59" s="737"/>
      <c r="KL59" s="737"/>
      <c r="KM59" s="107"/>
      <c r="KN59" s="107"/>
      <c r="KO59" s="737"/>
      <c r="KP59" s="737"/>
      <c r="KQ59" s="737"/>
      <c r="KR59" s="737"/>
      <c r="KS59" s="737"/>
      <c r="KT59" s="737"/>
      <c r="KU59" s="737"/>
      <c r="KV59" s="737"/>
      <c r="KW59" s="737"/>
      <c r="KX59" s="107"/>
      <c r="KY59" s="107"/>
      <c r="KZ59" s="737"/>
      <c r="LA59" s="737"/>
      <c r="LB59" s="737"/>
      <c r="LC59" s="737"/>
      <c r="LD59" s="737"/>
      <c r="LE59" s="737"/>
      <c r="LF59" s="737"/>
      <c r="LG59" s="737"/>
      <c r="LH59" s="737"/>
      <c r="LI59" s="107"/>
      <c r="LJ59" s="107"/>
      <c r="LK59" s="737"/>
      <c r="LL59" s="737"/>
      <c r="LM59" s="737"/>
      <c r="LN59" s="737"/>
      <c r="LO59" s="737"/>
      <c r="LP59" s="737"/>
      <c r="LQ59" s="737"/>
      <c r="LR59" s="737"/>
      <c r="LS59" s="737"/>
      <c r="LT59" s="107"/>
      <c r="LU59" s="107"/>
      <c r="LV59" s="737"/>
      <c r="LW59" s="737"/>
      <c r="LX59" s="737"/>
      <c r="LY59" s="737"/>
      <c r="LZ59" s="737"/>
      <c r="MA59" s="737"/>
      <c r="MB59" s="737"/>
      <c r="MC59" s="737"/>
      <c r="MD59" s="737"/>
      <c r="ME59" s="737"/>
      <c r="MF59" s="737"/>
      <c r="MG59" s="737"/>
      <c r="MH59" s="737"/>
      <c r="MI59" s="737"/>
      <c r="MJ59" s="737"/>
      <c r="MK59" s="107"/>
      <c r="ML59" s="107"/>
      <c r="MM59" s="737"/>
      <c r="MN59" s="737"/>
      <c r="MO59" s="737"/>
      <c r="MP59" s="737"/>
      <c r="MQ59" s="737"/>
      <c r="MR59" s="737"/>
      <c r="MS59" s="737"/>
      <c r="MT59" s="737"/>
      <c r="MU59" s="737"/>
      <c r="MV59" s="107"/>
      <c r="MW59" s="107"/>
      <c r="MX59" s="737"/>
      <c r="MY59" s="737"/>
      <c r="MZ59" s="737"/>
      <c r="NA59" s="737"/>
      <c r="NB59" s="737"/>
      <c r="NC59" s="737"/>
      <c r="ND59" s="737"/>
      <c r="NE59" s="737"/>
      <c r="NF59" s="737"/>
      <c r="NG59" s="107"/>
      <c r="NH59" s="107"/>
      <c r="NI59" s="737"/>
      <c r="NJ59" s="737"/>
      <c r="NK59" s="737"/>
      <c r="NL59" s="737"/>
      <c r="NM59" s="737"/>
      <c r="NN59" s="737"/>
      <c r="NO59" s="737"/>
      <c r="NP59" s="737"/>
      <c r="NQ59" s="737"/>
      <c r="NR59" s="107"/>
      <c r="NS59" s="107"/>
      <c r="NT59" s="737"/>
      <c r="NU59" s="737"/>
      <c r="NV59" s="737"/>
      <c r="NW59" s="737"/>
      <c r="NX59" s="737"/>
      <c r="NY59" s="737"/>
      <c r="NZ59" s="737"/>
      <c r="OA59" s="737"/>
      <c r="OB59" s="737"/>
      <c r="OC59" s="107"/>
      <c r="OD59" s="107"/>
      <c r="OE59" s="737"/>
      <c r="OF59" s="737"/>
      <c r="OG59" s="737"/>
      <c r="OH59" s="737"/>
      <c r="OI59" s="737"/>
      <c r="OJ59" s="737"/>
      <c r="OK59" s="737"/>
      <c r="OL59" s="737"/>
      <c r="OM59" s="737"/>
      <c r="ON59" s="107"/>
      <c r="OO59" s="107"/>
      <c r="OP59" s="737"/>
      <c r="OQ59" s="737"/>
      <c r="OR59" s="737"/>
      <c r="OS59" s="737"/>
      <c r="OT59" s="737"/>
      <c r="OU59" s="737"/>
      <c r="OV59" s="737"/>
      <c r="OW59" s="737"/>
      <c r="OX59" s="737"/>
      <c r="OY59" s="107"/>
      <c r="OZ59" s="107"/>
      <c r="PA59" s="737"/>
      <c r="PB59" s="737"/>
      <c r="PC59" s="737"/>
      <c r="PD59" s="737"/>
      <c r="PE59" s="737"/>
      <c r="PF59" s="737"/>
      <c r="PG59" s="737"/>
      <c r="PH59" s="737"/>
      <c r="PI59" s="737"/>
      <c r="PJ59" s="107"/>
      <c r="PK59" s="107"/>
      <c r="PL59" s="737"/>
      <c r="PM59" s="737"/>
      <c r="PN59" s="737"/>
      <c r="PO59" s="737"/>
      <c r="PP59" s="737"/>
      <c r="PQ59" s="737"/>
      <c r="PR59" s="737"/>
      <c r="PS59" s="737"/>
      <c r="PT59" s="737"/>
      <c r="PU59" s="107"/>
      <c r="PV59" s="107"/>
      <c r="PW59" s="737"/>
      <c r="PX59" s="737"/>
      <c r="PY59" s="737"/>
      <c r="PZ59" s="737"/>
      <c r="QA59" s="737"/>
      <c r="QB59" s="737"/>
      <c r="QC59" s="737"/>
      <c r="QD59" s="737"/>
      <c r="QE59" s="737"/>
      <c r="QF59" s="107"/>
      <c r="QG59" s="107"/>
      <c r="QH59" s="737"/>
      <c r="QI59" s="737"/>
      <c r="QJ59" s="737"/>
      <c r="QK59" s="737"/>
      <c r="QL59" s="737"/>
      <c r="QM59" s="737"/>
      <c r="QN59" s="737"/>
      <c r="QO59" s="737"/>
      <c r="QP59" s="737"/>
      <c r="QQ59" s="107"/>
      <c r="QR59" s="107"/>
      <c r="QS59" s="737"/>
      <c r="QT59" s="737"/>
      <c r="QU59" s="737"/>
      <c r="QV59" s="737"/>
      <c r="QW59" s="737"/>
      <c r="QX59" s="737"/>
      <c r="QY59" s="737"/>
      <c r="QZ59" s="737"/>
      <c r="RA59" s="737"/>
      <c r="RB59" s="107"/>
      <c r="RC59" s="107"/>
      <c r="RD59" s="737"/>
      <c r="RE59" s="737"/>
      <c r="RF59" s="737"/>
      <c r="RG59" s="737"/>
      <c r="RH59" s="737"/>
      <c r="RI59" s="737"/>
      <c r="RJ59" s="737"/>
      <c r="RK59" s="737"/>
      <c r="RL59" s="737"/>
      <c r="RM59" s="107"/>
      <c r="RN59" s="107"/>
      <c r="RO59" s="737"/>
      <c r="RP59" s="737"/>
      <c r="RQ59" s="737"/>
      <c r="RR59" s="737"/>
      <c r="RS59" s="737"/>
      <c r="RT59" s="737"/>
      <c r="RU59" s="737"/>
      <c r="RV59" s="737"/>
      <c r="RW59" s="737"/>
      <c r="RX59" s="107"/>
      <c r="RY59" s="107"/>
      <c r="RZ59" s="737"/>
      <c r="SA59" s="737"/>
      <c r="SB59" s="737"/>
      <c r="SC59" s="737"/>
      <c r="SD59" s="737"/>
      <c r="SE59" s="737"/>
      <c r="SF59" s="1379"/>
      <c r="SG59" s="1379"/>
      <c r="SH59" s="1379"/>
      <c r="SI59" s="1380"/>
      <c r="SJ59" s="1380"/>
      <c r="SK59" s="1379"/>
      <c r="SL59" s="1379"/>
      <c r="SM59" s="1379"/>
      <c r="SN59" s="1379"/>
      <c r="SO59" s="1379"/>
      <c r="SP59" s="1379"/>
      <c r="SQ59" s="1379"/>
      <c r="SR59" s="1379"/>
      <c r="SS59" s="1379"/>
      <c r="ST59" s="1380"/>
      <c r="SU59" s="1380"/>
      <c r="SV59" s="1379"/>
      <c r="SW59" s="1379"/>
      <c r="SX59" s="1379"/>
      <c r="SY59" s="1379"/>
      <c r="SZ59" s="1379"/>
      <c r="TA59" s="1379"/>
      <c r="TB59" s="1379"/>
      <c r="TC59" s="1379"/>
      <c r="TD59" s="1379"/>
      <c r="TE59" s="1380"/>
      <c r="TF59" s="1380"/>
      <c r="TG59" s="1379"/>
      <c r="TH59" s="1379"/>
      <c r="TI59" s="1379"/>
      <c r="TJ59" s="1379"/>
      <c r="TK59" s="1379"/>
      <c r="TL59" s="1379"/>
      <c r="TM59" s="1379"/>
      <c r="TN59" s="1379"/>
      <c r="TO59" s="1379"/>
      <c r="TP59" s="1380"/>
      <c r="TQ59" s="1380"/>
      <c r="TR59" s="1379"/>
      <c r="TS59" s="1379"/>
      <c r="TT59" s="1379"/>
      <c r="TU59" s="1379"/>
      <c r="TV59" s="1379"/>
      <c r="TW59" s="1379"/>
      <c r="TX59" s="1379"/>
      <c r="TY59" s="1379"/>
      <c r="TZ59" s="1379"/>
      <c r="UA59" s="1380"/>
      <c r="UB59" s="1380"/>
      <c r="UC59" s="1379"/>
      <c r="UD59" s="1379"/>
      <c r="UE59" s="1379"/>
      <c r="UF59" s="1379"/>
      <c r="UG59" s="1379"/>
      <c r="UH59" s="1379"/>
      <c r="UI59" s="1379"/>
      <c r="UJ59" s="1379"/>
      <c r="UK59" s="1379"/>
      <c r="UL59" s="1380"/>
      <c r="UM59" s="1380"/>
      <c r="UN59" s="1379"/>
      <c r="UO59" s="1379"/>
      <c r="UP59" s="1379"/>
      <c r="UQ59" s="1379"/>
      <c r="UR59" s="1379"/>
      <c r="US59" s="1379"/>
    </row>
    <row r="60" spans="2:565" x14ac:dyDescent="0.25">
      <c r="B60" s="1156" t="s">
        <v>783</v>
      </c>
      <c r="IO60" s="171"/>
      <c r="IP60" s="171"/>
      <c r="IQ60" s="171"/>
      <c r="IR60" s="171"/>
      <c r="IS60" s="171"/>
      <c r="IT60" s="171"/>
      <c r="IU60" s="171"/>
      <c r="IV60" s="171"/>
      <c r="IW60" s="171"/>
      <c r="IX60" s="171"/>
    </row>
    <row r="61" spans="2:565" x14ac:dyDescent="0.25">
      <c r="IO61" s="171"/>
      <c r="IP61" s="171"/>
      <c r="IQ61" s="171"/>
      <c r="IR61" s="171"/>
      <c r="IS61" s="171"/>
      <c r="IT61" s="171"/>
      <c r="IU61" s="171"/>
      <c r="IV61" s="171"/>
      <c r="IW61" s="171"/>
      <c r="IX61" s="171"/>
    </row>
    <row r="62" spans="2:565" x14ac:dyDescent="0.25">
      <c r="IO62" s="171"/>
      <c r="IP62" s="171"/>
      <c r="IQ62" s="171"/>
      <c r="IR62" s="171"/>
      <c r="IS62" s="171"/>
      <c r="IT62" s="171"/>
      <c r="IU62" s="171"/>
      <c r="IV62" s="171"/>
      <c r="IW62" s="171"/>
      <c r="IX62" s="171"/>
    </row>
    <row r="63" spans="2:565" x14ac:dyDescent="0.25">
      <c r="IO63" s="171"/>
      <c r="IP63" s="171"/>
      <c r="IQ63" s="171"/>
      <c r="IR63" s="171"/>
      <c r="IS63" s="171"/>
      <c r="IT63" s="171"/>
      <c r="IU63" s="171"/>
      <c r="IV63" s="171"/>
      <c r="IW63" s="171"/>
      <c r="IX63" s="171"/>
    </row>
    <row r="64" spans="2:565" x14ac:dyDescent="0.25">
      <c r="IO64" s="171"/>
      <c r="IP64" s="171"/>
      <c r="IQ64" s="171"/>
      <c r="IR64" s="171"/>
      <c r="IS64" s="171"/>
      <c r="IT64" s="171"/>
      <c r="IU64" s="171"/>
      <c r="IV64" s="171"/>
      <c r="IW64" s="171"/>
      <c r="IX64" s="171"/>
    </row>
    <row r="65" spans="249:565" x14ac:dyDescent="0.25">
      <c r="IO65" s="171"/>
      <c r="IP65" s="171"/>
      <c r="IQ65" s="171"/>
      <c r="IR65" s="171"/>
      <c r="IS65" s="171"/>
      <c r="IT65" s="171"/>
      <c r="IU65" s="171"/>
      <c r="IV65" s="171"/>
      <c r="IW65" s="171"/>
      <c r="IX65" s="171"/>
    </row>
    <row r="66" spans="249:565" x14ac:dyDescent="0.25">
      <c r="IO66" s="171"/>
      <c r="IP66" s="171"/>
      <c r="IQ66" s="171"/>
      <c r="IR66" s="171"/>
      <c r="IS66" s="171"/>
      <c r="IT66" s="171"/>
      <c r="IU66" s="171"/>
      <c r="IV66" s="171"/>
      <c r="IW66" s="171"/>
      <c r="IX66" s="171"/>
    </row>
    <row r="67" spans="249:565" x14ac:dyDescent="0.25">
      <c r="IO67" s="171"/>
      <c r="IP67" s="171"/>
      <c r="IQ67" s="171"/>
      <c r="IR67" s="171"/>
      <c r="IS67" s="171"/>
      <c r="IT67" s="171"/>
      <c r="IU67" s="171"/>
      <c r="IV67" s="171"/>
      <c r="IW67" s="171"/>
      <c r="IX67" s="171"/>
    </row>
    <row r="68" spans="249:565" x14ac:dyDescent="0.25">
      <c r="IO68" s="171"/>
      <c r="IP68" s="171"/>
      <c r="IQ68" s="171"/>
      <c r="IR68" s="171"/>
      <c r="IS68" s="171"/>
      <c r="IT68" s="171"/>
      <c r="IU68" s="171"/>
      <c r="IV68" s="171"/>
      <c r="IW68" s="171"/>
      <c r="IX68" s="171"/>
    </row>
    <row r="69" spans="249:565" x14ac:dyDescent="0.25">
      <c r="IO69" s="171"/>
      <c r="IP69" s="171"/>
      <c r="IQ69" s="171"/>
      <c r="IR69" s="171"/>
      <c r="IS69" s="171"/>
      <c r="IT69" s="171"/>
      <c r="IU69" s="171"/>
      <c r="IV69" s="171"/>
      <c r="IW69" s="171"/>
      <c r="IX69" s="171"/>
    </row>
    <row r="70" spans="249:565" x14ac:dyDescent="0.25">
      <c r="IO70" s="171"/>
      <c r="IP70" s="171"/>
      <c r="IQ70" s="171"/>
      <c r="IR70" s="171"/>
      <c r="IS70" s="171"/>
      <c r="IT70" s="171"/>
      <c r="IU70" s="171"/>
      <c r="IV70" s="171"/>
      <c r="IW70" s="171"/>
      <c r="IX70" s="171"/>
    </row>
    <row r="71" spans="249:565" x14ac:dyDescent="0.25">
      <c r="IO71" s="171"/>
      <c r="IP71" s="171"/>
      <c r="IQ71" s="171"/>
      <c r="IR71" s="171"/>
      <c r="IS71" s="171"/>
      <c r="IT71" s="171"/>
      <c r="IU71" s="171"/>
      <c r="IV71" s="171"/>
      <c r="IW71" s="171"/>
      <c r="IX71" s="171"/>
    </row>
    <row r="72" spans="249:565" x14ac:dyDescent="0.25">
      <c r="IO72" s="171"/>
      <c r="IP72" s="171"/>
      <c r="IQ72" s="171"/>
      <c r="IR72" s="171"/>
      <c r="IS72" s="171"/>
      <c r="IT72" s="171"/>
      <c r="IU72" s="171"/>
      <c r="IV72" s="171"/>
      <c r="IW72" s="171"/>
      <c r="IX72" s="171"/>
    </row>
    <row r="73" spans="249:565" x14ac:dyDescent="0.25">
      <c r="IO73" s="171"/>
      <c r="IP73" s="171"/>
      <c r="IQ73" s="171"/>
      <c r="IR73" s="171"/>
      <c r="IS73" s="171"/>
      <c r="IT73" s="171"/>
      <c r="IU73" s="171"/>
      <c r="IV73" s="171"/>
      <c r="IW73" s="171"/>
      <c r="IX73" s="171"/>
      <c r="JC73" s="93"/>
      <c r="JD73" s="93"/>
      <c r="JE73" s="93"/>
      <c r="JF73" s="93"/>
      <c r="JG73" s="93"/>
      <c r="JH73" s="93"/>
      <c r="JI73" s="93"/>
      <c r="JJ73" s="93"/>
      <c r="JK73" s="93"/>
      <c r="JL73" s="93"/>
      <c r="JM73" s="93"/>
      <c r="JN73" s="93"/>
      <c r="JO73" s="93"/>
      <c r="JP73" s="93"/>
      <c r="JS73" s="93"/>
      <c r="JT73" s="93"/>
      <c r="JU73" s="93"/>
      <c r="JV73" s="93"/>
      <c r="JW73" s="93"/>
      <c r="JX73" s="93"/>
      <c r="JY73" s="93"/>
      <c r="JZ73" s="93"/>
      <c r="KA73" s="93"/>
      <c r="KD73" s="93"/>
      <c r="KE73" s="93"/>
      <c r="KF73" s="93"/>
      <c r="KG73" s="93"/>
      <c r="KH73" s="93"/>
      <c r="KI73" s="93"/>
      <c r="KJ73" s="93"/>
      <c r="KK73" s="93"/>
      <c r="KL73" s="93"/>
      <c r="KO73" s="93"/>
      <c r="KP73" s="93"/>
      <c r="KQ73" s="93"/>
      <c r="KR73" s="93"/>
      <c r="KS73" s="93"/>
      <c r="KT73" s="93"/>
      <c r="KU73" s="93"/>
      <c r="KV73" s="93"/>
      <c r="KW73" s="93"/>
      <c r="KZ73" s="93"/>
      <c r="LA73" s="93"/>
      <c r="LB73" s="93"/>
      <c r="LC73" s="93"/>
      <c r="LD73" s="93"/>
      <c r="LE73" s="93"/>
      <c r="LF73" s="93"/>
      <c r="LG73" s="93"/>
      <c r="LH73" s="93"/>
      <c r="LK73" s="93"/>
      <c r="LL73" s="93"/>
      <c r="LM73" s="93"/>
      <c r="LN73" s="93"/>
      <c r="LO73" s="93"/>
      <c r="LP73" s="93"/>
      <c r="LQ73" s="93"/>
      <c r="LR73" s="93"/>
      <c r="LS73" s="93"/>
      <c r="LV73" s="93"/>
      <c r="LW73" s="93"/>
      <c r="LX73" s="93"/>
      <c r="LY73" s="93"/>
      <c r="LZ73" s="93"/>
      <c r="MA73" s="93"/>
      <c r="MB73" s="93"/>
      <c r="MC73" s="93"/>
      <c r="MD73" s="93"/>
      <c r="ME73" s="93"/>
      <c r="MF73" s="93"/>
      <c r="MG73" s="93"/>
      <c r="MH73" s="93"/>
      <c r="MI73" s="93"/>
      <c r="MJ73" s="93"/>
      <c r="MM73" s="93"/>
      <c r="MN73" s="93"/>
      <c r="MO73" s="93"/>
      <c r="MP73" s="93"/>
      <c r="MQ73" s="93"/>
      <c r="MR73" s="93"/>
      <c r="MS73" s="93"/>
      <c r="MT73" s="93"/>
      <c r="MU73" s="93"/>
      <c r="MX73" s="93"/>
      <c r="MY73" s="93"/>
      <c r="MZ73" s="93"/>
      <c r="NA73" s="93"/>
      <c r="NB73" s="93"/>
      <c r="NC73" s="93"/>
      <c r="ND73" s="93"/>
      <c r="NE73" s="93"/>
      <c r="NF73" s="93"/>
      <c r="NI73" s="93"/>
      <c r="NJ73" s="93"/>
      <c r="NK73" s="93"/>
      <c r="NL73" s="93"/>
      <c r="NM73" s="93"/>
      <c r="NN73" s="93"/>
      <c r="NO73" s="93"/>
      <c r="NP73" s="93"/>
      <c r="NQ73" s="93"/>
      <c r="NT73" s="93"/>
      <c r="NU73" s="93"/>
      <c r="NV73" s="93"/>
      <c r="NW73" s="93"/>
      <c r="NX73" s="93"/>
      <c r="NY73" s="93"/>
      <c r="NZ73" s="93"/>
      <c r="OA73" s="93"/>
      <c r="OB73" s="93"/>
      <c r="OE73" s="93"/>
      <c r="OF73" s="93"/>
      <c r="OG73" s="93"/>
      <c r="OH73" s="93"/>
      <c r="OI73" s="93"/>
      <c r="OJ73" s="93"/>
      <c r="OK73" s="93"/>
      <c r="OL73" s="93"/>
      <c r="OM73" s="93"/>
      <c r="OP73" s="93"/>
      <c r="OQ73" s="93"/>
      <c r="OR73" s="93"/>
      <c r="OS73" s="93"/>
      <c r="OT73" s="93"/>
      <c r="OU73" s="93"/>
      <c r="OV73" s="93"/>
      <c r="OW73" s="93"/>
      <c r="OX73" s="93"/>
      <c r="PA73" s="93"/>
      <c r="PB73" s="93"/>
      <c r="PC73" s="93"/>
      <c r="PD73" s="93"/>
      <c r="PE73" s="93"/>
      <c r="PF73" s="93"/>
      <c r="PG73" s="93"/>
      <c r="PH73" s="93"/>
      <c r="PI73" s="93"/>
      <c r="PL73" s="93"/>
      <c r="PM73" s="93"/>
      <c r="PN73" s="93"/>
      <c r="PO73" s="93"/>
      <c r="PP73" s="93"/>
      <c r="PQ73" s="93"/>
      <c r="PR73" s="93"/>
      <c r="PS73" s="93"/>
      <c r="PT73" s="93"/>
      <c r="PW73" s="93"/>
      <c r="PX73" s="93"/>
      <c r="PY73" s="93"/>
      <c r="PZ73" s="93"/>
      <c r="QA73" s="93"/>
      <c r="QB73" s="93"/>
      <c r="QC73" s="93"/>
      <c r="QD73" s="93"/>
      <c r="QE73" s="93"/>
      <c r="QH73" s="93"/>
      <c r="QI73" s="93"/>
      <c r="QJ73" s="93"/>
      <c r="QK73" s="93"/>
      <c r="QL73" s="93"/>
      <c r="QM73" s="93"/>
      <c r="QN73" s="93"/>
      <c r="QO73" s="93"/>
      <c r="QP73" s="93"/>
      <c r="QS73" s="93"/>
      <c r="QT73" s="93"/>
      <c r="QU73" s="93"/>
      <c r="QV73" s="93"/>
      <c r="QW73" s="93"/>
      <c r="QX73" s="93"/>
      <c r="QY73" s="93"/>
      <c r="QZ73" s="93"/>
      <c r="RA73" s="93"/>
      <c r="RD73" s="93"/>
      <c r="RE73" s="93"/>
      <c r="RF73" s="93"/>
      <c r="RG73" s="93"/>
      <c r="RH73" s="93"/>
      <c r="RI73" s="93"/>
      <c r="RJ73" s="93"/>
      <c r="RK73" s="93"/>
      <c r="RL73" s="93"/>
      <c r="RO73" s="93"/>
      <c r="RP73" s="93"/>
      <c r="RQ73" s="93"/>
      <c r="RR73" s="93"/>
      <c r="RS73" s="93"/>
      <c r="RT73" s="93"/>
      <c r="RU73" s="93"/>
      <c r="RV73" s="93"/>
      <c r="RW73" s="93"/>
      <c r="RZ73" s="93"/>
      <c r="SA73" s="93"/>
      <c r="SB73" s="93"/>
      <c r="SC73" s="93"/>
      <c r="SD73" s="93"/>
      <c r="SE73" s="93"/>
      <c r="SF73" s="1382"/>
      <c r="SG73" s="1382"/>
      <c r="SH73" s="1382"/>
      <c r="SK73" s="1382"/>
      <c r="SL73" s="1382"/>
      <c r="SM73" s="1382"/>
      <c r="SN73" s="1382"/>
      <c r="SO73" s="1382"/>
      <c r="SP73" s="1382"/>
      <c r="SQ73" s="1382"/>
      <c r="SR73" s="1382"/>
      <c r="SS73" s="1382"/>
      <c r="SV73" s="1382"/>
      <c r="SW73" s="1382"/>
      <c r="SX73" s="1382"/>
      <c r="SY73" s="1382"/>
      <c r="SZ73" s="1382"/>
      <c r="TA73" s="1382"/>
      <c r="TB73" s="1382"/>
      <c r="TC73" s="1382"/>
      <c r="TD73" s="1382"/>
      <c r="TG73" s="1382"/>
      <c r="TH73" s="1382"/>
      <c r="TI73" s="1382"/>
      <c r="TJ73" s="1382"/>
      <c r="TK73" s="1382"/>
      <c r="TL73" s="1382"/>
      <c r="TM73" s="1382"/>
      <c r="TN73" s="1382"/>
      <c r="TO73" s="1382"/>
      <c r="TR73" s="1382"/>
      <c r="TS73" s="1382"/>
      <c r="TT73" s="1382"/>
      <c r="TU73" s="1382"/>
      <c r="TV73" s="1382"/>
      <c r="TW73" s="1382"/>
      <c r="TX73" s="1382"/>
      <c r="TY73" s="1382"/>
      <c r="TZ73" s="1382"/>
      <c r="UC73" s="1382"/>
      <c r="UD73" s="1382"/>
      <c r="UE73" s="1382"/>
      <c r="UF73" s="1382"/>
      <c r="UG73" s="1382"/>
      <c r="UH73" s="1382"/>
      <c r="UI73" s="1382"/>
      <c r="UJ73" s="1382"/>
      <c r="UK73" s="1382"/>
      <c r="UN73" s="1382"/>
      <c r="UO73" s="1382"/>
      <c r="UP73" s="1382"/>
      <c r="UQ73" s="1382"/>
      <c r="UR73" s="1382"/>
      <c r="US73" s="1382"/>
    </row>
    <row r="74" spans="249:565" x14ac:dyDescent="0.25">
      <c r="IO74" s="171"/>
      <c r="IP74" s="171"/>
      <c r="IQ74" s="171"/>
      <c r="IR74" s="171"/>
      <c r="IS74" s="171"/>
      <c r="IT74" s="171"/>
      <c r="IU74" s="171"/>
      <c r="IV74" s="171"/>
      <c r="IW74" s="171"/>
      <c r="IX74" s="171"/>
    </row>
    <row r="75" spans="249:565" x14ac:dyDescent="0.25">
      <c r="IO75" s="171"/>
      <c r="IP75" s="171"/>
      <c r="IQ75" s="171"/>
      <c r="IR75" s="171"/>
      <c r="IS75" s="171"/>
      <c r="IT75" s="171"/>
      <c r="IU75" s="171"/>
      <c r="IV75" s="171"/>
      <c r="IW75" s="171"/>
      <c r="IX75" s="171"/>
    </row>
    <row r="76" spans="249:565" x14ac:dyDescent="0.25">
      <c r="IO76" s="171"/>
      <c r="IP76" s="171"/>
      <c r="IQ76" s="171"/>
      <c r="IR76" s="171"/>
      <c r="IS76" s="171"/>
      <c r="IT76" s="171"/>
      <c r="IU76" s="171"/>
      <c r="IV76" s="171"/>
      <c r="IW76" s="171"/>
      <c r="IX76" s="171"/>
    </row>
    <row r="77" spans="249:565" x14ac:dyDescent="0.25">
      <c r="IO77" s="171"/>
      <c r="IP77" s="171"/>
      <c r="IQ77" s="171"/>
      <c r="IR77" s="171"/>
      <c r="IS77" s="171"/>
      <c r="IT77" s="171"/>
      <c r="IU77" s="171"/>
      <c r="IV77" s="171"/>
      <c r="IW77" s="171"/>
      <c r="IX77" s="171"/>
    </row>
    <row r="78" spans="249:565" x14ac:dyDescent="0.25">
      <c r="IO78" s="171"/>
      <c r="IP78" s="171"/>
      <c r="IQ78" s="181"/>
      <c r="IR78" s="181"/>
      <c r="IS78" s="181"/>
      <c r="IT78" s="181"/>
      <c r="IU78" s="181"/>
      <c r="IV78" s="181"/>
      <c r="IW78" s="181"/>
      <c r="IX78" s="171"/>
    </row>
    <row r="79" spans="249:565" x14ac:dyDescent="0.25">
      <c r="IO79" s="171"/>
      <c r="IP79" s="171"/>
      <c r="IQ79" s="171"/>
      <c r="IR79" s="171"/>
      <c r="IS79" s="171"/>
      <c r="IT79" s="171"/>
      <c r="IU79" s="171"/>
      <c r="IV79" s="171"/>
      <c r="IW79" s="171"/>
      <c r="IX79" s="171"/>
    </row>
    <row r="80" spans="249:565" x14ac:dyDescent="0.25">
      <c r="IO80" s="171"/>
      <c r="IP80" s="171"/>
      <c r="IQ80" s="171"/>
      <c r="IR80" s="171"/>
      <c r="IS80" s="171"/>
      <c r="IT80" s="171"/>
      <c r="IU80" s="171"/>
      <c r="IV80" s="171"/>
      <c r="IW80" s="171"/>
      <c r="IX80" s="171"/>
    </row>
    <row r="81" spans="249:258" x14ac:dyDescent="0.25">
      <c r="IO81" s="171"/>
      <c r="IP81" s="171"/>
      <c r="IQ81" s="171"/>
      <c r="IR81" s="171"/>
      <c r="IS81" s="171"/>
      <c r="IT81" s="171"/>
      <c r="IU81" s="171"/>
      <c r="IV81" s="171"/>
      <c r="IW81" s="171"/>
      <c r="IX81" s="171"/>
    </row>
    <row r="82" spans="249:258" x14ac:dyDescent="0.25">
      <c r="IO82" s="171"/>
      <c r="IP82" s="171"/>
      <c r="IQ82" s="171"/>
      <c r="IR82" s="171"/>
      <c r="IS82" s="171"/>
      <c r="IT82" s="171"/>
      <c r="IU82" s="171"/>
      <c r="IV82" s="171"/>
      <c r="IW82" s="171"/>
      <c r="IX82" s="171"/>
    </row>
    <row r="83" spans="249:258" x14ac:dyDescent="0.25">
      <c r="IO83" s="171"/>
      <c r="IP83" s="171"/>
      <c r="IQ83" s="171"/>
      <c r="IR83" s="171"/>
      <c r="IS83" s="171"/>
      <c r="IT83" s="171"/>
      <c r="IU83" s="171"/>
      <c r="IV83" s="171"/>
      <c r="IW83" s="171"/>
      <c r="IX83" s="171"/>
    </row>
    <row r="84" spans="249:258" x14ac:dyDescent="0.25">
      <c r="IX84" s="171"/>
    </row>
    <row r="85" spans="249:258" x14ac:dyDescent="0.25">
      <c r="IX85" s="171"/>
    </row>
    <row r="86" spans="249:258" x14ac:dyDescent="0.25">
      <c r="IX86" s="171"/>
    </row>
    <row r="87" spans="249:258" x14ac:dyDescent="0.25">
      <c r="IX87" s="171"/>
    </row>
    <row r="88" spans="249:258" x14ac:dyDescent="0.25">
      <c r="IX88" s="171"/>
    </row>
    <row r="89" spans="249:258" x14ac:dyDescent="0.25">
      <c r="IX89" s="171"/>
    </row>
    <row r="90" spans="249:258" x14ac:dyDescent="0.25">
      <c r="IX90" s="171"/>
    </row>
    <row r="91" spans="249:258" x14ac:dyDescent="0.25">
      <c r="IX91" s="171"/>
    </row>
    <row r="92" spans="249:258" x14ac:dyDescent="0.25">
      <c r="IX92" s="171"/>
    </row>
    <row r="93" spans="249:258" x14ac:dyDescent="0.25">
      <c r="IX93" s="171"/>
    </row>
    <row r="94" spans="249:258" x14ac:dyDescent="0.25">
      <c r="IX94" s="171"/>
    </row>
    <row r="95" spans="249:258" x14ac:dyDescent="0.25">
      <c r="IX95" s="171"/>
    </row>
    <row r="96" spans="249:258" x14ac:dyDescent="0.25">
      <c r="IX96" s="171"/>
    </row>
    <row r="97" spans="258:258" x14ac:dyDescent="0.25">
      <c r="IX97" s="171"/>
    </row>
    <row r="98" spans="258:258" x14ac:dyDescent="0.25">
      <c r="IX98" s="171"/>
    </row>
    <row r="99" spans="258:258" x14ac:dyDescent="0.25">
      <c r="IX99" s="171"/>
    </row>
    <row r="100" spans="258:258" x14ac:dyDescent="0.25">
      <c r="IX100" s="171"/>
    </row>
    <row r="101" spans="258:258" x14ac:dyDescent="0.25">
      <c r="IX101" s="171"/>
    </row>
    <row r="102" spans="258:258" x14ac:dyDescent="0.25">
      <c r="IX102" s="171"/>
    </row>
  </sheetData>
  <mergeCells count="4">
    <mergeCell ref="A2:C2"/>
    <mergeCell ref="B1:C1"/>
    <mergeCell ref="D2:E4"/>
    <mergeCell ref="A6:A9"/>
  </mergeCells>
  <conditionalFormatting sqref="JV7:JV8 JV11:JV55">
    <cfRule type="containsText" dxfId="27" priority="26" stopIfTrue="1" operator="containsText" text="Other: Check Text box">
      <formula>NOT(ISERROR(SEARCH("Other: Check Text box",JV7)))</formula>
    </cfRule>
  </conditionalFormatting>
  <conditionalFormatting sqref="KG7:KG8 KG11:KG55">
    <cfRule type="containsText" dxfId="26" priority="25" stopIfTrue="1" operator="containsText" text="Other: Check Text box">
      <formula>NOT(ISERROR(SEARCH("Other: Check Text box",KG7)))</formula>
    </cfRule>
  </conditionalFormatting>
  <conditionalFormatting sqref="KR7:KR8 KR11:KR55">
    <cfRule type="containsText" dxfId="25" priority="24" stopIfTrue="1" operator="containsText" text="Other: Check Text box">
      <formula>NOT(ISERROR(SEARCH("Other: Check Text box",KR7)))</formula>
    </cfRule>
  </conditionalFormatting>
  <conditionalFormatting sqref="LC7:LC8 LC11:LC55">
    <cfRule type="containsText" dxfId="24" priority="23" stopIfTrue="1" operator="containsText" text="Other: Check Text box">
      <formula>NOT(ISERROR(SEARCH("Other: Check Text box",LC7)))</formula>
    </cfRule>
  </conditionalFormatting>
  <conditionalFormatting sqref="LN7:LN8 LN11:LN55">
    <cfRule type="containsText" dxfId="23" priority="22" stopIfTrue="1" operator="containsText" text="Other: Check Text box">
      <formula>NOT(ISERROR(SEARCH("Other: Check Text box",LN7)))</formula>
    </cfRule>
  </conditionalFormatting>
  <conditionalFormatting sqref="LY7:LY8 LY11:LY55">
    <cfRule type="containsText" dxfId="22" priority="21" stopIfTrue="1" operator="containsText" text="Other: Check Text box">
      <formula>NOT(ISERROR(SEARCH("Other: Check Text box",LY7)))</formula>
    </cfRule>
  </conditionalFormatting>
  <conditionalFormatting sqref="MP7:MP8 MP11:MP55">
    <cfRule type="containsText" dxfId="21" priority="20" stopIfTrue="1" operator="containsText" text="Other: Check Text box">
      <formula>NOT(ISERROR(SEARCH("Other: Check Text box",MP7)))</formula>
    </cfRule>
  </conditionalFormatting>
  <conditionalFormatting sqref="NA7:NA8 NA11:NA55">
    <cfRule type="containsText" dxfId="20" priority="19" stopIfTrue="1" operator="containsText" text="Other: Check Text box">
      <formula>NOT(ISERROR(SEARCH("Other: Check Text box",NA7)))</formula>
    </cfRule>
  </conditionalFormatting>
  <conditionalFormatting sqref="NL7:NL8 NL11:NL55">
    <cfRule type="containsText" dxfId="19" priority="18" stopIfTrue="1" operator="containsText" text="Other: Check Text box">
      <formula>NOT(ISERROR(SEARCH("Other: Check Text box",NL7)))</formula>
    </cfRule>
  </conditionalFormatting>
  <conditionalFormatting sqref="NW7:NW8 NW11:NW55">
    <cfRule type="containsText" dxfId="18" priority="17" stopIfTrue="1" operator="containsText" text="Other: Check Text box">
      <formula>NOT(ISERROR(SEARCH("Other: Check Text box",NW7)))</formula>
    </cfRule>
  </conditionalFormatting>
  <conditionalFormatting sqref="OH7:OH8 OH11:OH55">
    <cfRule type="containsText" dxfId="17" priority="16" stopIfTrue="1" operator="containsText" text="Other: Check Text box">
      <formula>NOT(ISERROR(SEARCH("Other: Check Text box",OH7)))</formula>
    </cfRule>
  </conditionalFormatting>
  <conditionalFormatting sqref="OS7:OS8 OS11:OS55">
    <cfRule type="containsText" dxfId="16" priority="15" stopIfTrue="1" operator="containsText" text="Other: Check Text box">
      <formula>NOT(ISERROR(SEARCH("Other: Check Text box",OS7)))</formula>
    </cfRule>
  </conditionalFormatting>
  <conditionalFormatting sqref="PD7:PD8 PD11:PD55">
    <cfRule type="containsText" dxfId="15" priority="14" stopIfTrue="1" operator="containsText" text="Other: Check Text box">
      <formula>NOT(ISERROR(SEARCH("Other: Check Text box",PD7)))</formula>
    </cfRule>
  </conditionalFormatting>
  <conditionalFormatting sqref="PO7:PO8 PO11:PO55">
    <cfRule type="containsText" dxfId="14" priority="13" stopIfTrue="1" operator="containsText" text="Other: Check Text box">
      <formula>NOT(ISERROR(SEARCH("Other: Check Text box",PO7)))</formula>
    </cfRule>
  </conditionalFormatting>
  <conditionalFormatting sqref="PZ7:PZ8 PZ11:PZ55">
    <cfRule type="containsText" dxfId="13" priority="12" stopIfTrue="1" operator="containsText" text="Other: Check Text box">
      <formula>NOT(ISERROR(SEARCH("Other: Check Text box",PZ7)))</formula>
    </cfRule>
  </conditionalFormatting>
  <conditionalFormatting sqref="QK7:QK8 QK11:QK55">
    <cfRule type="containsText" dxfId="12" priority="11" stopIfTrue="1" operator="containsText" text="Other: Check Text box">
      <formula>NOT(ISERROR(SEARCH("Other: Check Text box",QK7)))</formula>
    </cfRule>
  </conditionalFormatting>
  <conditionalFormatting sqref="QV7:QV8 QV11:QV55">
    <cfRule type="containsText" dxfId="11" priority="10" stopIfTrue="1" operator="containsText" text="Other: Check Text box">
      <formula>NOT(ISERROR(SEARCH("Other: Check Text box",QV7)))</formula>
    </cfRule>
  </conditionalFormatting>
  <conditionalFormatting sqref="RG7:RG8 RG11:RG55">
    <cfRule type="containsText" dxfId="10" priority="9" stopIfTrue="1" operator="containsText" text="Other: Check Text box">
      <formula>NOT(ISERROR(SEARCH("Other: Check Text box",RG7)))</formula>
    </cfRule>
  </conditionalFormatting>
  <conditionalFormatting sqref="RR7:RR8 RR11:RR55">
    <cfRule type="containsText" dxfId="9" priority="8" stopIfTrue="1" operator="containsText" text="Other: Check Text box">
      <formula>NOT(ISERROR(SEARCH("Other: Check Text box",RR7)))</formula>
    </cfRule>
  </conditionalFormatting>
  <conditionalFormatting sqref="SC7:SC8 SC11:SC55">
    <cfRule type="containsText" dxfId="8" priority="7" stopIfTrue="1" operator="containsText" text="Other: Check Text box">
      <formula>NOT(ISERROR(SEARCH("Other: Check Text box",SC7)))</formula>
    </cfRule>
  </conditionalFormatting>
  <conditionalFormatting sqref="SN7:SN8 SN11:SN55">
    <cfRule type="containsText" dxfId="7" priority="6" stopIfTrue="1" operator="containsText" text="Other: Check Text box">
      <formula>NOT(ISERROR(SEARCH("Other: Check Text box",SN7)))</formula>
    </cfRule>
  </conditionalFormatting>
  <conditionalFormatting sqref="SY7:SY8 SY11:SY55">
    <cfRule type="containsText" dxfId="6" priority="5" stopIfTrue="1" operator="containsText" text="Other: Check Text box">
      <formula>NOT(ISERROR(SEARCH("Other: Check Text box",SY7)))</formula>
    </cfRule>
  </conditionalFormatting>
  <conditionalFormatting sqref="TJ7:TJ8 TJ11:TJ55">
    <cfRule type="containsText" dxfId="5" priority="4" stopIfTrue="1" operator="containsText" text="Other: Check Text box">
      <formula>NOT(ISERROR(SEARCH("Other: Check Text box",TJ7)))</formula>
    </cfRule>
  </conditionalFormatting>
  <conditionalFormatting sqref="TU7:TU8 TU11:TU55">
    <cfRule type="containsText" dxfId="4" priority="3" stopIfTrue="1" operator="containsText" text="Other: Check Text box">
      <formula>NOT(ISERROR(SEARCH("Other: Check Text box",TU7)))</formula>
    </cfRule>
  </conditionalFormatting>
  <conditionalFormatting sqref="UF7:UF8 UF11:UF55">
    <cfRule type="containsText" dxfId="3" priority="2" stopIfTrue="1" operator="containsText" text="Other: Check Text box">
      <formula>NOT(ISERROR(SEARCH("Other: Check Text box",UF7)))</formula>
    </cfRule>
  </conditionalFormatting>
  <conditionalFormatting sqref="UQ7:UQ8 UQ11:UQ55">
    <cfRule type="containsText" dxfId="2" priority="1" stopIfTrue="1" operator="containsText" text="Other: Check Text box">
      <formula>NOT(ISERROR(SEARCH("Other: Check Text box",UQ7)))</formula>
    </cfRule>
  </conditionalFormatting>
  <dataValidations count="18">
    <dataValidation type="list" allowBlank="1" showInputMessage="1" sqref="BM6:BM59 J6:J59 U6:U59 AF6:AF59 AQ6:AQ59 BB6:BB59 HK6:HK59 GZ6:GZ59 GO6:GO59 GD6:GD59 FS6:FS59 FH6:FH59 EW6:EW59 EL6:EL59 EA6:EA59 DP6:DP59 DE6:DE59 CT6:CT59 CI6:CI59 BX6:BX59" xr:uid="{00000000-0002-0000-0500-000001000000}">
      <formula1>"Detector 1, Detector 2, Detector 3, Detector 4, Detector 5, Detector 6, Detector 7, Detector 8, Detector 9, Detector 10"</formula1>
    </dataValidation>
    <dataValidation type="list" allowBlank="1" showInputMessage="1" sqref="H6:H9" xr:uid="{00000000-0002-0000-0500-000002000000}">
      <formula1>"1,2,3,4,5,6,7,8,9,10"</formula1>
    </dataValidation>
    <dataValidation type="decimal" allowBlank="1" showInputMessage="1" showErrorMessage="1" sqref="BD6:BD59 AS6:AS59 AH6:AH59 W6:W59 L6:L59 BO6:BO59 HM6:HM59 HB6:HB59 GQ6:GQ59 GF6:GF59 FU6:FU59 FJ6:FJ59 EY6:EY59 EN6:EN59 EC6:EC59 DR6:DR59 DG6:DG59 CV6:CV59 CK6:CK59 BZ6:BZ59" xr:uid="{00000000-0002-0000-0500-000003000000}">
      <formula1>0</formula1>
      <formula2>300</formula2>
    </dataValidation>
    <dataValidation type="decimal" allowBlank="1" showInputMessage="1" showErrorMessage="1" sqref="AT6:AT59 AI6:AI59 X6:X59 M6:M59 BE6:BE59 BP6:BP59 HN6:HN59 HC6:HC59 GR6:GR59 GG6:GG59 FV6:FV59 FK6:FK59 EZ6:EZ59 EO6:EO59 ED6:ED59 DS6:DS59 DH6:DH59 CW6:CW59 CL6:CL59 CA6:CA59" xr:uid="{00000000-0002-0000-0500-000004000000}">
      <formula1>0</formula1>
      <formula2>100</formula2>
    </dataValidation>
    <dataValidation type="decimal" allowBlank="1" showInputMessage="1" showErrorMessage="1" sqref="BG6:BG59 AV6:AV59 AK6:AK59 Z6:Z59 O6:O59 BR6:BR59 HP6:HP59 HE6:HE59 GT6:GT59 GI6:GI59 FX6:FX59 FM6:FM59 FB6:FB59 EQ6:EQ59 EF6:EF59 DU6:DU59 DJ6:DJ59 CY6:CY59 CN6:CN59 CC6:CC59" xr:uid="{00000000-0002-0000-0500-000005000000}">
      <formula1>40</formula1>
      <formula2>200</formula2>
    </dataValidation>
    <dataValidation type="decimal" allowBlank="1" showInputMessage="1" showErrorMessage="1" sqref="BH6:BH59 AW6:AW59 AL6:AL59 AA6:AA59 P6:P59 BS6:BS59 HQ6:HQ59 HF6:HF59 GU6:GU59 GJ6:GJ59 FY6:FY59 FN6:FN59 FC6:FC59 ER6:ER59 EG6:EG59 DV6:DV59 DK6:DK59 CZ6:CZ59 CO6:CO59 CD6:CD59" xr:uid="{00000000-0002-0000-0500-000006000000}">
      <formula1>0</formula1>
      <formula2>10000</formula2>
    </dataValidation>
    <dataValidation type="list" allowBlank="1" showInputMessage="1" sqref="IF6:IF59" xr:uid="{00000000-0002-0000-0500-000007000000}">
      <formula1>$IR$41:$IR$48</formula1>
    </dataValidation>
    <dataValidation type="list" allowBlank="1" showInputMessage="1" sqref="BT6:BT59 DW6:DW59 CP6:CP59 DL6:DL59 DA6:DA59 CE6:CE59 GK6:GK59 HG6:HG59 GV6:GV59 FZ6:FZ59 HR6:HR59 Q6:Q59 AB6:AB59 AM6:AM59 AX6:AX59 BI6:BI59 ES6:ES59 FO6:FO59 FD6:FD59 EH6:EH59" xr:uid="{00000000-0002-0000-0500-000009000000}">
      <formula1>$IT$30:$IT$39</formula1>
    </dataValidation>
    <dataValidation type="list" allowBlank="1" showInputMessage="1" sqref="G6:G59" xr:uid="{00000000-0002-0000-0500-00000B000000}">
      <formula1>$IR$17:$IR$29</formula1>
    </dataValidation>
    <dataValidation type="list" allowBlank="1" showInputMessage="1" sqref="BU6:BU59 DX6:DX59 CQ6:CQ59 DM6:DM59 DB6:DB59 CF6:CF59 GL6:GL59 HH6:HH59 GW6:GW59 GA6:GA59 HS6:HS59 BJ6:BJ59 AC6:AC59 AN6:AN59 AY6:AY59 R6:R59 ET6:ET59 FP6:FP59 FE6:FE59 EI6:EI59" xr:uid="{00000000-0002-0000-0500-00000C000000}">
      <formula1>$IR$31:$IR$38</formula1>
    </dataValidation>
    <dataValidation type="list" allowBlank="1" showInputMessage="1" sqref="IC6:IC59" xr:uid="{00000000-0002-0000-0500-00000D000000}">
      <formula1>"Yes, No, NICIP not used, Not known"</formula1>
    </dataValidation>
    <dataValidation type="list" allowBlank="1" showInputMessage="1" sqref="HZ6:HZ59" xr:uid="{00000000-0002-0000-0500-00000E000000}">
      <formula1>"Yes, No, SNOMED-CT not used, Not known"</formula1>
    </dataValidation>
    <dataValidation type="list" allowBlank="1" showInputMessage="1" sqref="H10:H59" xr:uid="{298D40DB-A8FA-4126-AD1D-C7952F585077}">
      <formula1>"1,2,3,4,5,6,7,8,9,10,11,12,13,14,15,16,17,18,19,20"</formula1>
    </dataValidation>
    <dataValidation type="list" allowBlank="1" showInputMessage="1" sqref="BA59 T59 AP59" xr:uid="{00000000-0002-0000-0500-000008000000}">
      <formula1>$IT$10:$IT$25</formula1>
    </dataValidation>
    <dataValidation type="list" allowBlank="1" showInputMessage="1" sqref="AE6:AE59 DZ6:DZ59 EV6:EV59 FG6:FG59 EK6:EK59 BA6:BA58 AP6:AP58 T6:T58 BL6:BL59 I6:I59 HJ6:HJ59 FR6:FR59 GN6:GN59 GY6:GY59 GC6:GC59 BW6:BW59 CS6:CS59 DD6:DD59 CH6:CH59 DO6:DO59" xr:uid="{00000000-0002-0000-0500-00000A000000}">
      <formula1>$IT$10:$IT$24</formula1>
    </dataValidation>
    <dataValidation type="list" allowBlank="1" showInputMessage="1" sqref="BN6:BN9 DI6:DI9 DT6:DT9 CB6:CB9 CJ6:CJ9 CX6:CX9 DF6:DF9 CM6:CM9 CU6:CU9 BQ6:BQ9 BY6:BY9 FW6:FW9 GE6:GE9 GS6:GS9 HA6:HA9 GH6:GH9 GP6:GP9 FL6:FL9 FT6:FT9 HD6:HD9 HL6:HL9 EB6:EB9 K6:K9 N6:N9 V6:V9 Y6:Y9 AG6:AG9 AJ6:AJ9 AR6:AR9 AU6:AU9 BC6:BC9 BF6:BF9 EE6:EE9 EM6:EM9 FA6:FA9 FI6:FI9 EP6:EP9 EX6:EX9 HO6:HO9" xr:uid="{00000000-0002-0000-0500-000000000000}">
      <formula1>$IR$9:$IR$14</formula1>
    </dataValidation>
    <dataValidation type="list" allowBlank="1" showInputMessage="1" sqref="K10:K59 V10:V59 AG10:AG59 AR10:AR59 BC10:BC59 BN10:BN59 BY10:BY59 CJ10:CJ59 CU10:CU59 HA10:HA59 DF10:DF59 HL10:HL59 DQ6:DQ59 EB10:EB59 EM10:EM59 EX10:EX59 FI10:FI59 FT10:FT59 GE10:GE59 GP10:GP59" xr:uid="{2F035BEE-49A5-4E65-A66D-D3E1EB80059D}">
      <formula1>$IR$7:$IR$14</formula1>
    </dataValidation>
    <dataValidation type="list" allowBlank="1" showInputMessage="1" sqref="N10:N59 Y10:Y59 AJ10:AJ59 AU10:AU59 BF10:BF59 BQ10:BQ59 CB10:CB59 CM10:CM59 DT10:DT59 EE10:EE59 EP10:EP59 FA10:FA59 FL10:FL59 FW10:FW59 GH10:GH59 GS10:GS59 HD10:HD59 HO10:HO59 DI10:DI59 CX10:CX59" xr:uid="{800C2498-F6CA-4F8C-A4AC-ABDE353AAB75}">
      <formula1>$IR$7:$IR$11</formula1>
    </dataValidation>
  </dataValidations>
  <printOptions headings="1"/>
  <pageMargins left="0.23622047244094491" right="0.23622047244094491" top="0.74803149606299213" bottom="0.74803149606299213" header="0.31496062992125984" footer="0.31496062992125984"/>
  <pageSetup paperSize="8" scale="68" fitToWidth="2"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F000000}">
          <x14:formula1>
            <xm:f>'Info Exam and Projection List'!$M$4:$M$33</xm:f>
          </x14:formula1>
          <xm:sqref>C6:C9</xm:sqref>
        </x14:dataValidation>
        <x14:dataValidation type="list" allowBlank="1" showInputMessage="1" showErrorMessage="1" xr:uid="{00000000-0002-0000-0500-000010000000}">
          <x14:formula1>
            <xm:f>'Info Exam and Projection List'!$M$4:$M$34</xm:f>
          </x14:formula1>
          <xm:sqref>C10:C59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66FF66"/>
    <pageSetUpPr fitToPage="1"/>
  </sheetPr>
  <dimension ref="A1:UK300"/>
  <sheetViews>
    <sheetView zoomScale="80" zoomScaleNormal="80" workbookViewId="0"/>
  </sheetViews>
  <sheetFormatPr defaultColWidth="9.140625" defaultRowHeight="15" x14ac:dyDescent="0.25"/>
  <cols>
    <col min="1" max="1" width="11" style="6" customWidth="1"/>
    <col min="2" max="2" width="13.7109375" style="6" customWidth="1"/>
    <col min="3" max="3" width="27" style="6" customWidth="1"/>
    <col min="4" max="4" width="14.7109375" style="6" customWidth="1"/>
    <col min="5" max="5" width="21" style="6" customWidth="1"/>
    <col min="6" max="6" width="34" style="39" customWidth="1"/>
    <col min="7" max="7" width="34" style="1" customWidth="1"/>
    <col min="8" max="10" width="15.7109375" style="1" customWidth="1"/>
    <col min="11" max="14" width="15.7109375" style="6" customWidth="1"/>
    <col min="15" max="34" width="19.7109375" style="6" customWidth="1"/>
    <col min="35" max="35" width="33" style="6" customWidth="1"/>
    <col min="36" max="41" width="14.7109375" style="6" customWidth="1"/>
    <col min="42" max="42" width="23.28515625" style="6" customWidth="1"/>
    <col min="43" max="43" width="26.42578125" style="6" customWidth="1"/>
    <col min="44" max="44" width="26.5703125" style="6" bestFit="1" customWidth="1"/>
    <col min="45" max="45" width="36.42578125" style="6" customWidth="1"/>
    <col min="46" max="46" width="21.42578125" style="6" customWidth="1"/>
    <col min="47" max="52" width="14.7109375" style="6" customWidth="1"/>
    <col min="53" max="53" width="22.5703125" style="6" customWidth="1"/>
    <col min="54" max="54" width="32.140625" style="6" bestFit="1" customWidth="1"/>
    <col min="55" max="55" width="26.5703125" style="6" bestFit="1" customWidth="1"/>
    <col min="56" max="56" width="36.42578125" style="6" customWidth="1"/>
    <col min="57" max="57" width="21.42578125" style="6" customWidth="1"/>
    <col min="58" max="63" width="14.7109375" style="6" customWidth="1"/>
    <col min="64" max="64" width="22.85546875" style="6" customWidth="1"/>
    <col min="65" max="65" width="32.140625" style="6" bestFit="1" customWidth="1"/>
    <col min="66" max="66" width="26.5703125" style="6" bestFit="1" customWidth="1"/>
    <col min="67" max="67" width="36.42578125" style="6" customWidth="1"/>
    <col min="68" max="68" width="21.42578125" style="6" customWidth="1"/>
    <col min="69" max="74" width="14.7109375" style="6" customWidth="1"/>
    <col min="75" max="75" width="22.7109375" style="6" customWidth="1"/>
    <col min="76" max="76" width="32.140625" style="6" bestFit="1" customWidth="1"/>
    <col min="77" max="77" width="26.5703125" style="6" bestFit="1" customWidth="1"/>
    <col min="78" max="78" width="36.42578125" style="6" customWidth="1"/>
    <col min="79" max="79" width="21.42578125" style="6" customWidth="1"/>
    <col min="80" max="85" width="14.7109375" style="6" customWidth="1"/>
    <col min="86" max="86" width="23" style="6" customWidth="1"/>
    <col min="87" max="87" width="32.140625" style="6" bestFit="1" customWidth="1"/>
    <col min="88" max="88" width="26.5703125" style="6" bestFit="1" customWidth="1"/>
    <col min="89" max="89" width="36.42578125" style="6" customWidth="1"/>
    <col min="90" max="90" width="21.42578125" style="6" customWidth="1"/>
    <col min="91" max="96" width="14.7109375" style="6" customWidth="1"/>
    <col min="97" max="97" width="22.85546875" style="6" customWidth="1"/>
    <col min="98" max="98" width="26.85546875" style="6" bestFit="1" customWidth="1"/>
    <col min="99" max="99" width="26.5703125" style="6" bestFit="1" customWidth="1"/>
    <col min="100" max="100" width="36.42578125" style="6" customWidth="1"/>
    <col min="101" max="101" width="21.42578125" style="6" customWidth="1"/>
    <col min="102" max="107" width="14.7109375" style="6" customWidth="1"/>
    <col min="108" max="108" width="22.85546875" style="6" customWidth="1"/>
    <col min="109" max="109" width="26.85546875" style="6" bestFit="1" customWidth="1"/>
    <col min="110" max="110" width="26.5703125" style="6" bestFit="1" customWidth="1"/>
    <col min="111" max="111" width="36.42578125" style="6" customWidth="1"/>
    <col min="112" max="112" width="21.42578125" style="6" customWidth="1"/>
    <col min="113" max="118" width="14.7109375" style="6" customWidth="1"/>
    <col min="119" max="119" width="22.85546875" style="6" customWidth="1"/>
    <col min="120" max="120" width="26.85546875" style="6" bestFit="1" customWidth="1"/>
    <col min="121" max="121" width="26.5703125" style="6" bestFit="1" customWidth="1"/>
    <col min="122" max="122" width="36.42578125" style="6" customWidth="1"/>
    <col min="123" max="123" width="21.42578125" style="6" customWidth="1"/>
    <col min="124" max="129" width="14.7109375" style="6" customWidth="1"/>
    <col min="130" max="130" width="22.85546875" style="6" customWidth="1"/>
    <col min="131" max="131" width="26.85546875" style="6" bestFit="1" customWidth="1"/>
    <col min="132" max="132" width="26.5703125" style="6" bestFit="1" customWidth="1"/>
    <col min="133" max="133" width="36.42578125" style="6" customWidth="1"/>
    <col min="134" max="134" width="21.42578125" style="6" customWidth="1"/>
    <col min="135" max="140" width="14.7109375" style="6" customWidth="1"/>
    <col min="141" max="141" width="22.85546875" style="6" customWidth="1"/>
    <col min="142" max="142" width="26.85546875" style="6" bestFit="1" customWidth="1"/>
    <col min="143" max="143" width="26.5703125" style="6" bestFit="1" customWidth="1"/>
    <col min="144" max="144" width="36.42578125" style="6" customWidth="1"/>
    <col min="145" max="145" width="21.42578125" style="6" customWidth="1"/>
    <col min="146" max="151" width="14.7109375" style="6" customWidth="1"/>
    <col min="152" max="152" width="22.85546875" style="6" customWidth="1"/>
    <col min="153" max="153" width="26.85546875" style="6" bestFit="1" customWidth="1"/>
    <col min="154" max="154" width="26.5703125" style="6" bestFit="1" customWidth="1"/>
    <col min="155" max="155" width="36.42578125" style="6" customWidth="1"/>
    <col min="156" max="156" width="21.42578125" style="6" customWidth="1"/>
    <col min="157" max="162" width="14.7109375" style="6" customWidth="1"/>
    <col min="163" max="163" width="22.85546875" style="6" customWidth="1"/>
    <col min="164" max="164" width="26.85546875" style="6" bestFit="1" customWidth="1"/>
    <col min="165" max="165" width="26.5703125" style="6" bestFit="1" customWidth="1"/>
    <col min="166" max="166" width="36.42578125" style="6" customWidth="1"/>
    <col min="167" max="167" width="21.42578125" style="6" customWidth="1"/>
    <col min="168" max="173" width="14.7109375" style="6" customWidth="1"/>
    <col min="174" max="174" width="22.85546875" style="6" customWidth="1"/>
    <col min="175" max="175" width="26.85546875" style="6" bestFit="1" customWidth="1"/>
    <col min="176" max="176" width="26.5703125" style="6" bestFit="1" customWidth="1"/>
    <col min="177" max="177" width="36.42578125" style="6" customWidth="1"/>
    <col min="178" max="178" width="21.42578125" style="6" customWidth="1"/>
    <col min="179" max="184" width="14.7109375" style="6" customWidth="1"/>
    <col min="185" max="185" width="22.85546875" style="6" customWidth="1"/>
    <col min="186" max="186" width="26.85546875" style="6" bestFit="1" customWidth="1"/>
    <col min="187" max="187" width="26.5703125" style="6" bestFit="1" customWidth="1"/>
    <col min="188" max="188" width="36.42578125" style="6" customWidth="1"/>
    <col min="189" max="189" width="21.42578125" style="6" customWidth="1"/>
    <col min="190" max="195" width="14.7109375" style="6" customWidth="1"/>
    <col min="196" max="196" width="22.85546875" style="6" customWidth="1"/>
    <col min="197" max="197" width="26.85546875" style="6" bestFit="1" customWidth="1"/>
    <col min="198" max="198" width="26.5703125" style="6" bestFit="1" customWidth="1"/>
    <col min="199" max="199" width="36.42578125" style="6" customWidth="1"/>
    <col min="200" max="200" width="21.42578125" style="6" customWidth="1"/>
    <col min="201" max="206" width="14.7109375" style="6" customWidth="1"/>
    <col min="207" max="207" width="22.85546875" style="6" customWidth="1"/>
    <col min="208" max="208" width="26.85546875" style="6" bestFit="1" customWidth="1"/>
    <col min="209" max="209" width="26.5703125" style="6" bestFit="1" customWidth="1"/>
    <col min="210" max="210" width="36.42578125" style="6" customWidth="1"/>
    <col min="211" max="211" width="21.42578125" style="6" customWidth="1"/>
    <col min="212" max="217" width="14.7109375" style="6" customWidth="1"/>
    <col min="218" max="218" width="22.85546875" style="6" customWidth="1"/>
    <col min="219" max="219" width="26.85546875" style="6" bestFit="1" customWidth="1"/>
    <col min="220" max="220" width="26.5703125" style="6" bestFit="1" customWidth="1"/>
    <col min="221" max="221" width="36.42578125" style="6" customWidth="1"/>
    <col min="222" max="222" width="21.42578125" style="6" customWidth="1"/>
    <col min="223" max="228" width="14.7109375" style="6" customWidth="1"/>
    <col min="229" max="229" width="22.85546875" style="6" customWidth="1"/>
    <col min="230" max="230" width="26.85546875" style="6" bestFit="1" customWidth="1"/>
    <col min="231" max="231" width="26.5703125" style="6" bestFit="1" customWidth="1"/>
    <col min="232" max="232" width="36.42578125" style="6" customWidth="1"/>
    <col min="233" max="233" width="21.42578125" style="6" customWidth="1"/>
    <col min="234" max="239" width="14.7109375" style="6" customWidth="1"/>
    <col min="240" max="240" width="22.85546875" style="6" customWidth="1"/>
    <col min="241" max="241" width="26.85546875" style="6" bestFit="1" customWidth="1"/>
    <col min="242" max="242" width="26.5703125" style="6" bestFit="1" customWidth="1"/>
    <col min="243" max="243" width="36.42578125" style="6" customWidth="1"/>
    <col min="244" max="244" width="21.42578125" style="6" customWidth="1"/>
    <col min="245" max="250" width="14.7109375" style="6" customWidth="1"/>
    <col min="251" max="251" width="22.85546875" style="6" customWidth="1"/>
    <col min="252" max="252" width="26.85546875" style="6" bestFit="1" customWidth="1"/>
    <col min="253" max="253" width="26.5703125" style="6" bestFit="1" customWidth="1"/>
    <col min="254" max="254" width="36.42578125" style="6" customWidth="1"/>
    <col min="255" max="257" width="23.85546875" style="6" customWidth="1"/>
    <col min="258" max="258" width="24.5703125" style="6" customWidth="1"/>
    <col min="259" max="259" width="65.7109375" style="6" customWidth="1"/>
    <col min="260" max="260" width="42.7109375" style="6" customWidth="1"/>
    <col min="261" max="261" width="60.7109375" style="6" customWidth="1"/>
    <col min="262" max="262" width="62.28515625" style="6" customWidth="1"/>
    <col min="263" max="263" width="13.28515625" style="6" customWidth="1"/>
    <col min="264" max="264" width="9.140625" style="6" hidden="1" customWidth="1"/>
    <col min="265" max="265" width="39" style="6" hidden="1" customWidth="1"/>
    <col min="266" max="266" width="9.140625" style="6" hidden="1" customWidth="1"/>
    <col min="267" max="267" width="31.42578125" style="6" hidden="1" customWidth="1"/>
    <col min="268" max="268" width="17.7109375" style="6" hidden="1" customWidth="1"/>
    <col min="269" max="272" width="9.140625" style="6" hidden="1" customWidth="1"/>
    <col min="273" max="273" width="19.85546875" style="144" hidden="1" customWidth="1"/>
    <col min="274" max="274" width="40.5703125" style="93" hidden="1" customWidth="1"/>
    <col min="275" max="276" width="51.7109375" style="655" hidden="1" customWidth="1"/>
    <col min="277" max="277" width="22" style="164" hidden="1" customWidth="1"/>
    <col min="278" max="278" width="22.42578125" style="166" hidden="1" customWidth="1"/>
    <col min="279" max="279" width="15.7109375" style="91" hidden="1" customWidth="1"/>
    <col min="280" max="281" width="13.7109375" style="93" hidden="1" customWidth="1"/>
    <col min="282" max="282" width="40.7109375" style="91" hidden="1" customWidth="1"/>
    <col min="283" max="290" width="16.85546875" style="91" hidden="1" customWidth="1"/>
    <col min="291" max="291" width="26.140625" style="91" hidden="1" customWidth="1"/>
    <col min="292" max="356" width="25.7109375" style="93" hidden="1" customWidth="1"/>
    <col min="357" max="357" width="40.7109375" style="91" hidden="1" customWidth="1"/>
    <col min="358" max="361" width="18.7109375" style="91" hidden="1" customWidth="1"/>
    <col min="362" max="362" width="40.7109375" style="91" hidden="1" customWidth="1"/>
    <col min="363" max="363" width="15.7109375" style="91" hidden="1" customWidth="1"/>
    <col min="364" max="364" width="40.7109375" style="91" hidden="1" customWidth="1"/>
    <col min="365" max="365" width="15.7109375" style="91" hidden="1" customWidth="1"/>
    <col min="366" max="367" width="40.7109375" style="673" hidden="1" customWidth="1"/>
    <col min="368" max="381" width="25.7109375" style="673" hidden="1" customWidth="1"/>
    <col min="382" max="535" width="25.7109375" style="93" hidden="1" customWidth="1"/>
    <col min="536" max="537" width="25.7109375" style="1382" hidden="1" customWidth="1"/>
    <col min="538" max="557" width="25.7109375" style="1382" customWidth="1"/>
    <col min="558" max="16384" width="9.140625" style="6"/>
  </cols>
  <sheetData>
    <row r="1" spans="1:557" ht="43.5" customHeight="1" thickBot="1" x14ac:dyDescent="0.5">
      <c r="A1" s="448" t="s">
        <v>741</v>
      </c>
      <c r="B1" s="1638" t="s">
        <v>1019</v>
      </c>
      <c r="C1" s="1639"/>
      <c r="D1" s="1639"/>
      <c r="E1" s="481" t="s">
        <v>719</v>
      </c>
      <c r="F1" s="1145" t="s">
        <v>786</v>
      </c>
      <c r="G1" s="1146" t="s">
        <v>815</v>
      </c>
      <c r="H1" s="1147" t="s">
        <v>787</v>
      </c>
      <c r="I1" s="1148" t="s">
        <v>788</v>
      </c>
      <c r="J1" s="1149" t="s">
        <v>789</v>
      </c>
      <c r="N1" s="765"/>
      <c r="O1" s="754"/>
      <c r="P1" s="754"/>
      <c r="AI1" s="765"/>
      <c r="AJ1" s="765"/>
      <c r="AK1" s="765"/>
      <c r="AL1" s="1079"/>
      <c r="AM1" s="1079"/>
      <c r="AN1" s="1079"/>
      <c r="AO1" s="1079"/>
      <c r="AP1" s="1079"/>
      <c r="AQ1" s="1079"/>
      <c r="AR1" s="1079"/>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747"/>
      <c r="CP1" s="353"/>
      <c r="CQ1" s="218"/>
      <c r="CR1" s="353"/>
      <c r="CS1" s="218"/>
      <c r="CT1" s="218"/>
      <c r="CU1" s="218"/>
      <c r="CV1" s="218"/>
      <c r="CW1" s="218"/>
      <c r="CX1" s="218"/>
      <c r="CY1" s="218"/>
      <c r="CZ1" s="1344"/>
      <c r="DA1" s="353"/>
      <c r="DB1" s="218"/>
      <c r="DC1" s="353"/>
      <c r="DD1" s="218"/>
      <c r="DE1" s="218"/>
      <c r="DF1" s="218"/>
      <c r="DG1" s="218"/>
      <c r="DH1" s="218"/>
      <c r="DI1" s="218"/>
      <c r="DJ1" s="218"/>
      <c r="DK1" s="1344"/>
      <c r="DL1" s="353"/>
      <c r="DM1" s="218"/>
      <c r="DN1" s="353"/>
      <c r="DO1" s="218"/>
      <c r="DP1" s="218"/>
      <c r="DQ1" s="218"/>
      <c r="DR1" s="218"/>
      <c r="DS1" s="218"/>
      <c r="DT1" s="218"/>
      <c r="DU1" s="218"/>
      <c r="DV1" s="1344"/>
      <c r="DW1" s="353"/>
      <c r="DX1" s="218"/>
      <c r="DY1" s="353"/>
      <c r="DZ1" s="218"/>
      <c r="EA1" s="218"/>
      <c r="EB1" s="218"/>
      <c r="EC1" s="218"/>
      <c r="ED1" s="218"/>
      <c r="EE1" s="218"/>
      <c r="EF1" s="218"/>
      <c r="EG1" s="1344"/>
      <c r="EH1" s="353"/>
      <c r="EI1" s="218"/>
      <c r="EJ1" s="353"/>
      <c r="EK1" s="218"/>
      <c r="EL1" s="218"/>
      <c r="EM1" s="218"/>
      <c r="EN1" s="218"/>
      <c r="EO1" s="218"/>
      <c r="EP1" s="218"/>
      <c r="EQ1" s="218"/>
      <c r="ER1" s="1344"/>
      <c r="ES1" s="353"/>
      <c r="ET1" s="218"/>
      <c r="EU1" s="353"/>
      <c r="EV1" s="218"/>
      <c r="EW1" s="218"/>
      <c r="EX1" s="218"/>
      <c r="EY1" s="218"/>
      <c r="EZ1" s="218"/>
      <c r="FA1" s="218"/>
      <c r="FB1" s="218"/>
      <c r="FC1" s="1344"/>
      <c r="FD1" s="353"/>
      <c r="FE1" s="218"/>
      <c r="FF1" s="353"/>
      <c r="FG1" s="218"/>
      <c r="FH1" s="218"/>
      <c r="FI1" s="218"/>
      <c r="FJ1" s="218"/>
      <c r="FK1" s="218"/>
      <c r="FL1" s="218"/>
      <c r="FM1" s="218"/>
      <c r="FN1" s="1344"/>
      <c r="FO1" s="353"/>
      <c r="FP1" s="218"/>
      <c r="FQ1" s="353"/>
      <c r="FR1" s="218"/>
      <c r="FS1" s="218"/>
      <c r="FT1" s="218"/>
      <c r="FU1" s="218"/>
      <c r="FV1" s="218"/>
      <c r="FW1" s="218"/>
      <c r="FX1" s="218"/>
      <c r="FY1" s="1344"/>
      <c r="FZ1" s="353"/>
      <c r="GA1" s="218"/>
      <c r="GB1" s="353"/>
      <c r="GC1" s="218"/>
      <c r="GD1" s="218"/>
      <c r="GE1" s="218"/>
      <c r="GF1" s="218"/>
      <c r="GG1" s="218"/>
      <c r="GH1" s="218"/>
      <c r="GI1" s="218"/>
      <c r="GJ1" s="1344"/>
      <c r="GK1" s="353"/>
      <c r="GL1" s="218"/>
      <c r="GM1" s="353"/>
      <c r="GN1" s="218"/>
      <c r="GO1" s="218"/>
      <c r="GP1" s="218"/>
      <c r="GQ1" s="218"/>
      <c r="GR1" s="218"/>
      <c r="GS1" s="218"/>
      <c r="GT1" s="218"/>
      <c r="GU1" s="1344"/>
      <c r="GV1" s="353"/>
      <c r="GW1" s="218"/>
      <c r="GX1" s="353"/>
      <c r="GY1" s="218"/>
      <c r="GZ1" s="218"/>
      <c r="HA1" s="218"/>
      <c r="HB1" s="218"/>
      <c r="HC1" s="218"/>
      <c r="HD1" s="218"/>
      <c r="HE1" s="218"/>
      <c r="HF1" s="1344"/>
      <c r="HG1" s="353"/>
      <c r="HH1" s="218"/>
      <c r="HI1" s="353"/>
      <c r="HJ1" s="218"/>
      <c r="HK1" s="218"/>
      <c r="HL1" s="218"/>
      <c r="HM1" s="218"/>
      <c r="HN1" s="218"/>
      <c r="HO1" s="218"/>
      <c r="HP1" s="218"/>
      <c r="HQ1" s="1344"/>
      <c r="HR1" s="353"/>
      <c r="HS1" s="218"/>
      <c r="HT1" s="353"/>
      <c r="HU1" s="218"/>
      <c r="HV1" s="218"/>
      <c r="HW1" s="218"/>
      <c r="HX1" s="218"/>
      <c r="HY1" s="218"/>
      <c r="HZ1" s="218"/>
      <c r="IA1" s="218"/>
      <c r="IB1" s="1344"/>
      <c r="IC1" s="353"/>
      <c r="ID1" s="218"/>
      <c r="IE1" s="353"/>
      <c r="IF1" s="218"/>
      <c r="IG1" s="218"/>
      <c r="IH1" s="218"/>
      <c r="II1" s="218"/>
      <c r="IJ1" s="218"/>
      <c r="IK1" s="218"/>
      <c r="IL1" s="218"/>
      <c r="IM1" s="1344"/>
      <c r="IN1" s="353"/>
      <c r="IO1" s="218"/>
      <c r="IP1" s="353"/>
      <c r="IQ1" s="218"/>
      <c r="IR1" s="218"/>
      <c r="IS1" s="218"/>
      <c r="IT1" s="218"/>
      <c r="IU1" s="218"/>
      <c r="IV1" s="218"/>
      <c r="IW1" s="218"/>
      <c r="IX1" s="218"/>
      <c r="IY1" s="435" t="s">
        <v>859</v>
      </c>
      <c r="IZ1" s="435" t="s">
        <v>860</v>
      </c>
      <c r="JA1" s="218"/>
      <c r="JB1" s="218"/>
      <c r="JC1" s="747"/>
      <c r="JD1" s="497" t="s">
        <v>866</v>
      </c>
      <c r="JE1" s="170"/>
      <c r="JF1" s="171"/>
      <c r="JG1" s="171"/>
      <c r="JH1" s="171"/>
      <c r="JI1" s="171"/>
      <c r="JJ1" s="171"/>
      <c r="JM1" s="849" t="s">
        <v>410</v>
      </c>
      <c r="JN1" s="848"/>
      <c r="JO1" s="236" t="s">
        <v>410</v>
      </c>
      <c r="JP1" s="222"/>
      <c r="JQ1" s="236" t="s">
        <v>410</v>
      </c>
      <c r="JR1" s="236"/>
      <c r="JS1" s="223"/>
      <c r="JT1" s="225"/>
      <c r="JU1" s="225"/>
      <c r="JV1" s="223"/>
      <c r="JW1" s="223"/>
      <c r="JX1" s="236" t="s">
        <v>410</v>
      </c>
      <c r="JY1" s="236"/>
      <c r="JZ1" s="223"/>
      <c r="KA1" s="225"/>
      <c r="KB1" s="225"/>
      <c r="KC1" s="223"/>
      <c r="KD1" s="223"/>
      <c r="KE1" s="661" t="s">
        <v>844</v>
      </c>
      <c r="KF1" s="225"/>
      <c r="KG1" s="236" t="s">
        <v>410</v>
      </c>
      <c r="KH1" s="236"/>
      <c r="KI1" s="223"/>
      <c r="KJ1" s="225"/>
      <c r="KK1" s="223"/>
      <c r="KL1" s="225"/>
      <c r="KM1" s="223"/>
      <c r="KN1" s="225"/>
      <c r="KO1" s="236" t="s">
        <v>410</v>
      </c>
      <c r="KP1" s="236"/>
      <c r="KQ1" s="223"/>
      <c r="KR1" s="225"/>
      <c r="KS1" s="225"/>
      <c r="KT1" s="223"/>
      <c r="KU1" s="223"/>
      <c r="KV1" s="236"/>
      <c r="KW1" s="225"/>
      <c r="KX1" s="236" t="s">
        <v>410</v>
      </c>
      <c r="KY1" s="223"/>
      <c r="KZ1" s="225"/>
      <c r="LA1" s="225"/>
      <c r="LB1" s="223"/>
      <c r="LC1" s="223"/>
      <c r="LD1" s="225"/>
      <c r="LE1" s="225"/>
      <c r="LF1" s="236" t="s">
        <v>410</v>
      </c>
      <c r="LG1" s="225"/>
      <c r="LH1" s="236"/>
      <c r="LI1" s="223"/>
      <c r="LJ1" s="225"/>
      <c r="LK1" s="223"/>
      <c r="LL1" s="223"/>
      <c r="LM1" s="225"/>
      <c r="LN1" s="236" t="s">
        <v>410</v>
      </c>
      <c r="LO1" s="236"/>
      <c r="LP1" s="223"/>
      <c r="LQ1" s="225"/>
      <c r="LR1" s="223"/>
      <c r="LS1" s="225"/>
      <c r="LT1" s="223"/>
      <c r="LU1" s="225"/>
      <c r="LV1" s="225"/>
      <c r="LW1" s="236" t="s">
        <v>410</v>
      </c>
      <c r="LX1" s="236"/>
      <c r="LY1" s="223"/>
      <c r="LZ1" s="225"/>
      <c r="MA1" s="225"/>
      <c r="MB1" s="223"/>
      <c r="MC1" s="225"/>
      <c r="MD1" s="223"/>
      <c r="ME1" s="225"/>
      <c r="MF1" s="236" t="s">
        <v>410</v>
      </c>
      <c r="MG1" s="236"/>
      <c r="MH1" s="223"/>
      <c r="MI1" s="225"/>
      <c r="MJ1" s="225"/>
      <c r="MK1" s="223"/>
      <c r="ML1" s="223"/>
      <c r="MM1" s="225"/>
      <c r="MN1" s="236"/>
      <c r="MO1" s="225"/>
      <c r="MP1" s="236" t="s">
        <v>410</v>
      </c>
      <c r="MQ1" s="223"/>
      <c r="MR1" s="225"/>
      <c r="MS1" s="225"/>
      <c r="MT1" s="223"/>
      <c r="MU1" s="223"/>
      <c r="MV1" s="223"/>
      <c r="MW1" s="223"/>
      <c r="MX1" s="236" t="s">
        <v>410</v>
      </c>
      <c r="MY1" s="236"/>
      <c r="MZ1" s="225"/>
      <c r="NA1" s="225"/>
      <c r="NB1" s="85"/>
      <c r="NC1" s="85"/>
      <c r="ND1" s="85"/>
      <c r="NE1" s="85"/>
      <c r="NF1" s="85"/>
      <c r="NG1" s="85"/>
      <c r="NH1" s="85"/>
      <c r="NI1" s="85"/>
      <c r="NJ1" s="85"/>
      <c r="NK1" s="85"/>
      <c r="NL1" s="85"/>
      <c r="NM1" s="85"/>
      <c r="NN1" s="85"/>
      <c r="NO1" s="85"/>
      <c r="NP1" s="85"/>
      <c r="NQ1" s="85"/>
      <c r="NR1" s="225"/>
      <c r="NS1" s="236" t="s">
        <v>410</v>
      </c>
      <c r="NT1" s="236"/>
      <c r="NU1" s="223"/>
      <c r="NV1" s="225"/>
      <c r="NW1" s="223"/>
      <c r="NX1" s="225"/>
      <c r="NY1" s="223"/>
      <c r="NZ1" s="225"/>
      <c r="OA1" s="236" t="s">
        <v>410</v>
      </c>
      <c r="OB1" s="236"/>
      <c r="OC1" s="225"/>
      <c r="OD1" s="236" t="s">
        <v>410</v>
      </c>
      <c r="OE1" s="236"/>
      <c r="OF1" s="223"/>
      <c r="OG1" s="225"/>
      <c r="OH1" s="223"/>
      <c r="OI1" s="225"/>
      <c r="OJ1" s="223"/>
      <c r="OK1" s="225"/>
      <c r="OL1" s="236" t="s">
        <v>410</v>
      </c>
      <c r="OM1" s="236"/>
      <c r="ON1" s="225"/>
      <c r="OO1" s="236" t="s">
        <v>410</v>
      </c>
      <c r="OP1" s="236"/>
      <c r="OQ1" s="223"/>
      <c r="OR1" s="225"/>
      <c r="OS1" s="223"/>
      <c r="OT1" s="225"/>
      <c r="OU1" s="223"/>
      <c r="OV1" s="225"/>
      <c r="OW1" s="236" t="s">
        <v>410</v>
      </c>
      <c r="OX1" s="236"/>
      <c r="OY1" s="225"/>
      <c r="OZ1" s="236" t="s">
        <v>410</v>
      </c>
      <c r="PA1" s="236"/>
      <c r="PB1" s="223"/>
      <c r="PC1" s="225"/>
      <c r="PD1" s="223"/>
      <c r="PE1" s="225"/>
      <c r="PF1" s="223"/>
      <c r="PG1" s="225"/>
      <c r="PH1" s="236" t="s">
        <v>410</v>
      </c>
      <c r="PI1" s="236"/>
      <c r="PJ1" s="225"/>
      <c r="PK1" s="236" t="s">
        <v>410</v>
      </c>
      <c r="PL1" s="236"/>
      <c r="PM1" s="223"/>
      <c r="PN1" s="225"/>
      <c r="PO1" s="223"/>
      <c r="PP1" s="225"/>
      <c r="PQ1" s="223"/>
      <c r="PR1" s="225"/>
      <c r="PS1" s="236" t="s">
        <v>410</v>
      </c>
      <c r="PT1" s="236"/>
      <c r="PU1" s="225"/>
      <c r="PV1" s="236" t="s">
        <v>410</v>
      </c>
      <c r="PW1" s="236"/>
      <c r="PX1" s="223"/>
      <c r="PY1" s="225"/>
      <c r="PZ1" s="223"/>
      <c r="QA1" s="225"/>
      <c r="QB1" s="223"/>
      <c r="QC1" s="225"/>
      <c r="QD1" s="236" t="s">
        <v>410</v>
      </c>
      <c r="QE1" s="236"/>
      <c r="QF1" s="225"/>
      <c r="QG1" s="236" t="s">
        <v>410</v>
      </c>
      <c r="QH1" s="236"/>
      <c r="QI1" s="223"/>
      <c r="QJ1" s="225"/>
      <c r="QK1" s="223"/>
      <c r="QL1" s="225"/>
      <c r="QM1" s="223"/>
      <c r="QN1" s="225"/>
      <c r="QO1" s="236" t="s">
        <v>410</v>
      </c>
      <c r="QP1" s="236"/>
      <c r="QQ1" s="225"/>
      <c r="QR1" s="236" t="s">
        <v>410</v>
      </c>
      <c r="QS1" s="236"/>
      <c r="QT1" s="223"/>
      <c r="QU1" s="225"/>
      <c r="QV1" s="223"/>
      <c r="QW1" s="225"/>
      <c r="QX1" s="223"/>
      <c r="QY1" s="225"/>
      <c r="QZ1" s="236" t="s">
        <v>410</v>
      </c>
      <c r="RA1" s="236"/>
      <c r="RB1" s="225"/>
      <c r="RC1" s="236" t="s">
        <v>410</v>
      </c>
      <c r="RD1" s="236"/>
      <c r="RE1" s="223"/>
      <c r="RF1" s="225"/>
      <c r="RG1" s="223"/>
      <c r="RH1" s="225"/>
      <c r="RI1" s="223"/>
      <c r="RJ1" s="225"/>
      <c r="RK1" s="236" t="s">
        <v>410</v>
      </c>
      <c r="RL1" s="236"/>
      <c r="RM1" s="225"/>
      <c r="RN1" s="236" t="s">
        <v>410</v>
      </c>
      <c r="RO1" s="236"/>
      <c r="RP1" s="223"/>
      <c r="RQ1" s="225"/>
      <c r="RR1" s="223"/>
      <c r="RS1" s="225"/>
      <c r="RT1" s="223"/>
      <c r="RU1" s="225"/>
      <c r="RV1" s="236" t="s">
        <v>410</v>
      </c>
      <c r="RW1" s="236"/>
      <c r="RX1" s="225"/>
      <c r="RY1" s="236" t="s">
        <v>410</v>
      </c>
      <c r="RZ1" s="236"/>
      <c r="SA1" s="223"/>
      <c r="SB1" s="225"/>
      <c r="SC1" s="223"/>
      <c r="SD1" s="225"/>
      <c r="SE1" s="223"/>
      <c r="SF1" s="225"/>
      <c r="SG1" s="236" t="s">
        <v>410</v>
      </c>
      <c r="SH1" s="236"/>
      <c r="SI1" s="225"/>
      <c r="SJ1" s="236" t="s">
        <v>410</v>
      </c>
      <c r="SK1" s="236"/>
      <c r="SL1" s="223"/>
      <c r="SM1" s="225"/>
      <c r="SN1" s="223"/>
      <c r="SO1" s="225"/>
      <c r="SP1" s="223"/>
      <c r="SQ1" s="225"/>
      <c r="SR1" s="236" t="s">
        <v>410</v>
      </c>
      <c r="SS1" s="236"/>
      <c r="ST1" s="225"/>
      <c r="SU1" s="236" t="s">
        <v>410</v>
      </c>
      <c r="SV1" s="236"/>
      <c r="SW1" s="223"/>
      <c r="SX1" s="225"/>
      <c r="SY1" s="223"/>
      <c r="SZ1" s="225"/>
      <c r="TA1" s="223"/>
      <c r="TB1" s="225"/>
      <c r="TC1" s="236" t="s">
        <v>410</v>
      </c>
      <c r="TD1" s="236"/>
      <c r="TE1" s="225"/>
      <c r="TF1" s="236" t="s">
        <v>410</v>
      </c>
      <c r="TG1" s="236"/>
      <c r="TH1" s="223"/>
      <c r="TI1" s="225"/>
      <c r="TJ1" s="223"/>
      <c r="TK1" s="225"/>
      <c r="TL1" s="223"/>
      <c r="TM1" s="225"/>
      <c r="TN1" s="236" t="s">
        <v>410</v>
      </c>
      <c r="TO1" s="236" t="s">
        <v>2944</v>
      </c>
      <c r="TP1" s="1357"/>
      <c r="TQ1" s="1360"/>
      <c r="TR1" s="1360"/>
      <c r="TS1" s="1356"/>
      <c r="TT1" s="1357"/>
      <c r="TU1" s="1356"/>
      <c r="TV1" s="1357"/>
      <c r="TW1" s="1356"/>
      <c r="TX1" s="1357"/>
      <c r="TY1" s="1360"/>
      <c r="TZ1" s="1360"/>
      <c r="UA1" s="1357"/>
      <c r="UB1" s="1360"/>
      <c r="UC1" s="1360"/>
      <c r="UD1" s="1356"/>
      <c r="UE1" s="1357"/>
      <c r="UF1" s="1356"/>
      <c r="UG1" s="1357"/>
      <c r="UH1" s="1356"/>
      <c r="UI1" s="1357"/>
      <c r="UJ1" s="1360"/>
      <c r="UK1" s="1360"/>
    </row>
    <row r="2" spans="1:557" s="479" customFormat="1" ht="35.1" customHeight="1" thickBot="1" x14ac:dyDescent="0.5">
      <c r="A2" s="653" t="s">
        <v>839</v>
      </c>
      <c r="B2" s="1640" t="str">
        <f>'Info Exam and Projection List'!M29</f>
        <v>X26. Skeletal survey</v>
      </c>
      <c r="C2" s="1641"/>
      <c r="D2" s="1642"/>
      <c r="E2" s="481" t="s">
        <v>1691</v>
      </c>
      <c r="F2" s="1646" t="str">
        <f>VLOOKUP($B$2,'Info Exam and Projection List'!M4:P33,2)</f>
        <v>This is the bespoke Excel Workbook for skeletal surveys with space for up to 20 projections/images. If possible, list projections or number of stitched images  for complete exam in the projection name columns.</v>
      </c>
      <c r="G2" s="1647"/>
      <c r="H2" s="1647"/>
      <c r="I2" s="1648"/>
      <c r="J2" s="1649"/>
      <c r="K2" s="1083" t="s">
        <v>1692</v>
      </c>
      <c r="L2" s="748"/>
      <c r="M2" s="372"/>
      <c r="N2" s="1079"/>
      <c r="O2" s="772"/>
      <c r="P2" s="772"/>
      <c r="Q2" s="482"/>
      <c r="R2" s="482"/>
      <c r="S2" s="482"/>
      <c r="T2" s="482"/>
      <c r="U2" s="482"/>
      <c r="V2" s="482"/>
      <c r="W2" s="482"/>
      <c r="X2" s="482"/>
      <c r="Y2" s="482"/>
      <c r="Z2" s="482"/>
      <c r="AA2" s="482"/>
      <c r="AB2" s="482"/>
      <c r="AC2" s="482"/>
      <c r="AD2" s="482"/>
      <c r="AE2" s="482"/>
      <c r="AF2" s="482"/>
      <c r="AG2" s="482"/>
      <c r="AH2" s="482"/>
      <c r="AI2" s="21" t="s">
        <v>2756</v>
      </c>
      <c r="AJ2" s="1079"/>
      <c r="AK2" s="1079"/>
      <c r="AL2" s="1079"/>
      <c r="AM2" s="1079"/>
      <c r="AN2" s="1079"/>
      <c r="AO2" s="1079"/>
      <c r="AP2" s="1079"/>
      <c r="AQ2" s="1079"/>
      <c r="AR2" s="1079"/>
      <c r="AS2" s="1079"/>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24"/>
      <c r="CW2" s="6"/>
      <c r="CX2" s="6"/>
      <c r="CY2" s="6"/>
      <c r="CZ2" s="6"/>
      <c r="DA2" s="6"/>
      <c r="DB2" s="6"/>
      <c r="DC2" s="6"/>
      <c r="DD2" s="6"/>
      <c r="DE2" s="6"/>
      <c r="DF2" s="6"/>
      <c r="DG2" s="24"/>
      <c r="DH2" s="6"/>
      <c r="DI2" s="6"/>
      <c r="DJ2" s="6"/>
      <c r="DK2" s="6"/>
      <c r="DL2" s="6"/>
      <c r="DM2" s="6"/>
      <c r="DN2" s="6"/>
      <c r="DO2" s="6"/>
      <c r="DP2" s="6"/>
      <c r="DQ2" s="6"/>
      <c r="DR2" s="24"/>
      <c r="DS2" s="6"/>
      <c r="DT2" s="6"/>
      <c r="DU2" s="6"/>
      <c r="DV2" s="6"/>
      <c r="DW2" s="6"/>
      <c r="DX2" s="6"/>
      <c r="DY2" s="6"/>
      <c r="DZ2" s="6"/>
      <c r="EA2" s="6"/>
      <c r="EB2" s="6"/>
      <c r="EC2" s="24"/>
      <c r="ED2" s="6"/>
      <c r="EE2" s="6"/>
      <c r="EF2" s="6"/>
      <c r="EG2" s="6"/>
      <c r="EH2" s="6"/>
      <c r="EI2" s="6"/>
      <c r="EJ2" s="6"/>
      <c r="EK2" s="6"/>
      <c r="EL2" s="6"/>
      <c r="EM2" s="6"/>
      <c r="EN2" s="24"/>
      <c r="EO2" s="6"/>
      <c r="EP2" s="6"/>
      <c r="EQ2" s="6"/>
      <c r="ER2" s="6"/>
      <c r="ES2" s="6"/>
      <c r="ET2" s="6"/>
      <c r="EU2" s="6"/>
      <c r="EV2" s="6"/>
      <c r="EW2" s="6"/>
      <c r="EX2" s="6"/>
      <c r="EY2" s="24"/>
      <c r="EZ2" s="6"/>
      <c r="FA2" s="6"/>
      <c r="FB2" s="6"/>
      <c r="FC2" s="6"/>
      <c r="FD2" s="6"/>
      <c r="FE2" s="6"/>
      <c r="FF2" s="6"/>
      <c r="FG2" s="6"/>
      <c r="FH2" s="6"/>
      <c r="FI2" s="6"/>
      <c r="FJ2" s="24"/>
      <c r="FK2" s="6"/>
      <c r="FL2" s="6"/>
      <c r="FM2" s="6"/>
      <c r="FN2" s="6"/>
      <c r="FO2" s="6"/>
      <c r="FP2" s="6"/>
      <c r="FQ2" s="6"/>
      <c r="FR2" s="6"/>
      <c r="FS2" s="6"/>
      <c r="FT2" s="6"/>
      <c r="FU2" s="24"/>
      <c r="FV2" s="6"/>
      <c r="FW2" s="6"/>
      <c r="FX2" s="6"/>
      <c r="FY2" s="6"/>
      <c r="FZ2" s="6"/>
      <c r="GA2" s="6"/>
      <c r="GB2" s="6"/>
      <c r="GC2" s="6"/>
      <c r="GD2" s="6"/>
      <c r="GE2" s="6"/>
      <c r="GF2" s="24"/>
      <c r="GG2" s="6"/>
      <c r="GH2" s="6"/>
      <c r="GI2" s="6"/>
      <c r="GJ2" s="6"/>
      <c r="GK2" s="6"/>
      <c r="GL2" s="6"/>
      <c r="GM2" s="6"/>
      <c r="GN2" s="6"/>
      <c r="GO2" s="6"/>
      <c r="GP2" s="6"/>
      <c r="GQ2" s="24"/>
      <c r="GR2" s="6"/>
      <c r="GS2" s="6"/>
      <c r="GT2" s="6"/>
      <c r="GU2" s="6"/>
      <c r="GV2" s="6"/>
      <c r="GW2" s="6"/>
      <c r="GX2" s="6"/>
      <c r="GY2" s="6"/>
      <c r="GZ2" s="6"/>
      <c r="HA2" s="6"/>
      <c r="HB2" s="24"/>
      <c r="HC2" s="6"/>
      <c r="HD2" s="6"/>
      <c r="HE2" s="6"/>
      <c r="HF2" s="6"/>
      <c r="HG2" s="6"/>
      <c r="HH2" s="6"/>
      <c r="HI2" s="6"/>
      <c r="HJ2" s="6"/>
      <c r="HK2" s="6"/>
      <c r="HL2" s="6"/>
      <c r="HM2" s="24"/>
      <c r="HN2" s="6"/>
      <c r="HO2" s="6"/>
      <c r="HP2" s="6"/>
      <c r="HQ2" s="6"/>
      <c r="HR2" s="6"/>
      <c r="HS2" s="6"/>
      <c r="HT2" s="6"/>
      <c r="HU2" s="6"/>
      <c r="HV2" s="6"/>
      <c r="HW2" s="6"/>
      <c r="HX2" s="24"/>
      <c r="HY2" s="6"/>
      <c r="HZ2" s="6"/>
      <c r="IA2" s="6"/>
      <c r="IB2" s="6"/>
      <c r="IC2" s="6"/>
      <c r="ID2" s="6"/>
      <c r="IE2" s="6"/>
      <c r="IF2" s="6"/>
      <c r="IG2" s="6"/>
      <c r="IH2" s="6"/>
      <c r="II2" s="24"/>
      <c r="IJ2" s="6"/>
      <c r="IK2" s="6"/>
      <c r="IL2" s="6"/>
      <c r="IM2" s="6"/>
      <c r="IN2" s="6"/>
      <c r="IO2" s="6"/>
      <c r="IP2" s="6"/>
      <c r="IQ2" s="6"/>
      <c r="IR2" s="6"/>
      <c r="IS2" s="6"/>
      <c r="IT2" s="24"/>
      <c r="IU2" s="468"/>
      <c r="IV2" s="468"/>
      <c r="IW2" s="468"/>
      <c r="IX2" s="468"/>
      <c r="IY2" s="492" t="str">
        <f>VLOOKUP($B$2,'Info Exam and Projection List'!M4:P33,3)</f>
        <v>Radiologic examination, osseous survey, complete (procedure) (45732007)</v>
      </c>
      <c r="IZ2" s="493" t="str">
        <f>VLOOKUP($B$2,'Info Exam and Projection List'!M4:P33,4)</f>
        <v>XR Skeletal survey (XSKSU)</v>
      </c>
      <c r="JA2" s="468"/>
      <c r="JB2" s="468"/>
      <c r="JC2" s="469"/>
      <c r="JD2" s="477"/>
      <c r="JE2" s="171"/>
      <c r="JF2" s="478"/>
      <c r="JG2" s="160" t="s">
        <v>232</v>
      </c>
      <c r="JH2" s="46"/>
      <c r="JI2" s="47"/>
      <c r="JJ2" s="171"/>
      <c r="JM2" s="842" t="s">
        <v>1396</v>
      </c>
      <c r="JN2" s="851" t="s">
        <v>1018</v>
      </c>
      <c r="JO2" s="913" t="s">
        <v>1098</v>
      </c>
      <c r="JP2" s="681" t="s">
        <v>1649</v>
      </c>
      <c r="JR2" s="682"/>
      <c r="JS2" s="683" t="s">
        <v>368</v>
      </c>
      <c r="JT2" s="685" t="s">
        <v>367</v>
      </c>
      <c r="JU2" s="473"/>
      <c r="JV2" s="651" t="s">
        <v>368</v>
      </c>
      <c r="JW2" s="652" t="s">
        <v>367</v>
      </c>
      <c r="JX2" s="651" t="s">
        <v>368</v>
      </c>
      <c r="JY2" s="652" t="s">
        <v>367</v>
      </c>
      <c r="JZ2" s="471"/>
      <c r="KA2" s="236"/>
      <c r="KB2" s="473"/>
      <c r="KC2" s="651" t="s">
        <v>368</v>
      </c>
      <c r="KD2" s="652" t="s">
        <v>367</v>
      </c>
      <c r="KE2" s="1142" t="str">
        <f>IF($F$4&lt;&gt;"",$F$4,"System dose units not given")</f>
        <v>No entry</v>
      </c>
      <c r="KF2" s="236"/>
      <c r="KG2" s="651" t="s">
        <v>368</v>
      </c>
      <c r="KH2" s="652" t="s">
        <v>367</v>
      </c>
      <c r="KI2" s="471"/>
      <c r="KJ2" s="236"/>
      <c r="KK2" s="652" t="s">
        <v>367</v>
      </c>
      <c r="KL2" s="473"/>
      <c r="KM2" s="651" t="s">
        <v>368</v>
      </c>
      <c r="KN2" s="236"/>
      <c r="KO2" s="651" t="s">
        <v>368</v>
      </c>
      <c r="KP2" s="652" t="s">
        <v>367</v>
      </c>
      <c r="KQ2" s="471"/>
      <c r="KR2" s="236"/>
      <c r="KS2" s="473"/>
      <c r="KT2" s="651" t="s">
        <v>368</v>
      </c>
      <c r="KU2" s="652" t="s">
        <v>367</v>
      </c>
      <c r="KV2" s="652" t="s">
        <v>367</v>
      </c>
      <c r="KW2" s="236"/>
      <c r="KX2" s="651" t="s">
        <v>368</v>
      </c>
      <c r="KY2" s="471"/>
      <c r="KZ2" s="236"/>
      <c r="LA2" s="473"/>
      <c r="LB2" s="651" t="s">
        <v>368</v>
      </c>
      <c r="LC2" s="652" t="s">
        <v>367</v>
      </c>
      <c r="LD2" s="236"/>
      <c r="LE2" s="236"/>
      <c r="LF2" s="651" t="s">
        <v>368</v>
      </c>
      <c r="LG2" s="236"/>
      <c r="LH2" s="652" t="s">
        <v>367</v>
      </c>
      <c r="LI2" s="471"/>
      <c r="LJ2" s="473"/>
      <c r="LK2" s="651" t="s">
        <v>368</v>
      </c>
      <c r="LL2" s="652" t="s">
        <v>367</v>
      </c>
      <c r="LM2" s="236"/>
      <c r="LN2" s="651" t="s">
        <v>368</v>
      </c>
      <c r="LO2" s="652" t="s">
        <v>367</v>
      </c>
      <c r="LP2" s="471"/>
      <c r="LQ2" s="236"/>
      <c r="LR2" s="652" t="s">
        <v>367</v>
      </c>
      <c r="LS2" s="473"/>
      <c r="LT2" s="651" t="s">
        <v>368</v>
      </c>
      <c r="LU2" s="236"/>
      <c r="LV2" s="236"/>
      <c r="LW2" s="651" t="s">
        <v>368</v>
      </c>
      <c r="LX2" s="652" t="s">
        <v>367</v>
      </c>
      <c r="LY2" s="471"/>
      <c r="LZ2" s="236"/>
      <c r="MA2" s="473"/>
      <c r="MB2" s="651" t="s">
        <v>368</v>
      </c>
      <c r="MC2" s="236"/>
      <c r="MD2" s="652" t="s">
        <v>367</v>
      </c>
      <c r="ME2" s="236"/>
      <c r="MF2" s="651" t="s">
        <v>368</v>
      </c>
      <c r="MG2" s="652" t="s">
        <v>367</v>
      </c>
      <c r="MH2" s="471"/>
      <c r="MI2" s="236"/>
      <c r="MJ2" s="473"/>
      <c r="MK2" s="651" t="s">
        <v>368</v>
      </c>
      <c r="ML2" s="652" t="s">
        <v>367</v>
      </c>
      <c r="MM2" s="236"/>
      <c r="MN2" s="652" t="s">
        <v>367</v>
      </c>
      <c r="MO2" s="236"/>
      <c r="MP2" s="651" t="s">
        <v>368</v>
      </c>
      <c r="MQ2" s="471"/>
      <c r="MR2" s="236"/>
      <c r="MS2" s="473"/>
      <c r="MT2" s="651" t="s">
        <v>368</v>
      </c>
      <c r="MU2" s="652" t="s">
        <v>367</v>
      </c>
      <c r="MV2" s="471"/>
      <c r="MW2" s="471"/>
      <c r="MX2" s="651" t="s">
        <v>368</v>
      </c>
      <c r="MY2" s="652" t="s">
        <v>367</v>
      </c>
      <c r="MZ2" s="651" t="s">
        <v>368</v>
      </c>
      <c r="NA2" s="652" t="s">
        <v>367</v>
      </c>
      <c r="NB2" s="671" t="s">
        <v>368</v>
      </c>
      <c r="NC2" s="672" t="s">
        <v>367</v>
      </c>
      <c r="ND2" s="672"/>
      <c r="NE2" s="672"/>
      <c r="NF2" s="672"/>
      <c r="NG2" s="672"/>
      <c r="NH2" s="672"/>
      <c r="NI2" s="672"/>
      <c r="NJ2" s="672"/>
      <c r="NK2" s="672"/>
      <c r="NL2" s="672"/>
      <c r="NM2" s="672"/>
      <c r="NN2" s="672"/>
      <c r="NO2" s="672"/>
      <c r="NP2" s="672"/>
      <c r="NQ2" s="672"/>
      <c r="NR2" s="236"/>
      <c r="NS2" s="651" t="s">
        <v>368</v>
      </c>
      <c r="NT2" s="652" t="s">
        <v>367</v>
      </c>
      <c r="NU2" s="471"/>
      <c r="NV2" s="236"/>
      <c r="NW2" s="652" t="s">
        <v>367</v>
      </c>
      <c r="NX2" s="473"/>
      <c r="NY2" s="651" t="s">
        <v>368</v>
      </c>
      <c r="NZ2" s="236"/>
      <c r="OA2" s="651" t="s">
        <v>368</v>
      </c>
      <c r="OB2" s="652" t="s">
        <v>367</v>
      </c>
      <c r="OC2" s="236"/>
      <c r="OD2" s="651" t="s">
        <v>368</v>
      </c>
      <c r="OE2" s="652" t="s">
        <v>367</v>
      </c>
      <c r="OF2" s="471"/>
      <c r="OG2" s="236"/>
      <c r="OH2" s="652" t="s">
        <v>367</v>
      </c>
      <c r="OI2" s="473"/>
      <c r="OJ2" s="651" t="s">
        <v>368</v>
      </c>
      <c r="OK2" s="236"/>
      <c r="OL2" s="651" t="s">
        <v>368</v>
      </c>
      <c r="OM2" s="652" t="s">
        <v>367</v>
      </c>
      <c r="ON2" s="236"/>
      <c r="OO2" s="651" t="s">
        <v>368</v>
      </c>
      <c r="OP2" s="652" t="s">
        <v>367</v>
      </c>
      <c r="OQ2" s="471"/>
      <c r="OR2" s="236"/>
      <c r="OS2" s="652" t="s">
        <v>367</v>
      </c>
      <c r="OT2" s="473"/>
      <c r="OU2" s="651" t="s">
        <v>368</v>
      </c>
      <c r="OV2" s="236"/>
      <c r="OW2" s="651" t="s">
        <v>368</v>
      </c>
      <c r="OX2" s="652" t="s">
        <v>367</v>
      </c>
      <c r="OY2" s="236"/>
      <c r="OZ2" s="651" t="s">
        <v>368</v>
      </c>
      <c r="PA2" s="652" t="s">
        <v>367</v>
      </c>
      <c r="PB2" s="471"/>
      <c r="PC2" s="236"/>
      <c r="PD2" s="652" t="s">
        <v>367</v>
      </c>
      <c r="PE2" s="473"/>
      <c r="PF2" s="651" t="s">
        <v>368</v>
      </c>
      <c r="PG2" s="236"/>
      <c r="PH2" s="651" t="s">
        <v>368</v>
      </c>
      <c r="PI2" s="652" t="s">
        <v>367</v>
      </c>
      <c r="PJ2" s="236"/>
      <c r="PK2" s="651" t="s">
        <v>368</v>
      </c>
      <c r="PL2" s="652" t="s">
        <v>367</v>
      </c>
      <c r="PM2" s="471"/>
      <c r="PN2" s="236"/>
      <c r="PO2" s="652" t="s">
        <v>367</v>
      </c>
      <c r="PP2" s="473"/>
      <c r="PQ2" s="651" t="s">
        <v>368</v>
      </c>
      <c r="PR2" s="236"/>
      <c r="PS2" s="651" t="s">
        <v>368</v>
      </c>
      <c r="PT2" s="652" t="s">
        <v>367</v>
      </c>
      <c r="PU2" s="236"/>
      <c r="PV2" s="651" t="s">
        <v>368</v>
      </c>
      <c r="PW2" s="652" t="s">
        <v>367</v>
      </c>
      <c r="PX2" s="471"/>
      <c r="PY2" s="236"/>
      <c r="PZ2" s="652" t="s">
        <v>367</v>
      </c>
      <c r="QA2" s="473"/>
      <c r="QB2" s="651" t="s">
        <v>368</v>
      </c>
      <c r="QC2" s="236"/>
      <c r="QD2" s="651" t="s">
        <v>368</v>
      </c>
      <c r="QE2" s="652" t="s">
        <v>367</v>
      </c>
      <c r="QF2" s="236"/>
      <c r="QG2" s="651" t="s">
        <v>368</v>
      </c>
      <c r="QH2" s="652" t="s">
        <v>367</v>
      </c>
      <c r="QI2" s="471"/>
      <c r="QJ2" s="236"/>
      <c r="QK2" s="652" t="s">
        <v>367</v>
      </c>
      <c r="QL2" s="473"/>
      <c r="QM2" s="651" t="s">
        <v>368</v>
      </c>
      <c r="QN2" s="236"/>
      <c r="QO2" s="651" t="s">
        <v>368</v>
      </c>
      <c r="QP2" s="652" t="s">
        <v>367</v>
      </c>
      <c r="QQ2" s="236"/>
      <c r="QR2" s="651" t="s">
        <v>368</v>
      </c>
      <c r="QS2" s="652" t="s">
        <v>367</v>
      </c>
      <c r="QT2" s="471"/>
      <c r="QU2" s="236"/>
      <c r="QV2" s="652" t="s">
        <v>367</v>
      </c>
      <c r="QW2" s="473"/>
      <c r="QX2" s="651" t="s">
        <v>368</v>
      </c>
      <c r="QY2" s="236"/>
      <c r="QZ2" s="651" t="s">
        <v>368</v>
      </c>
      <c r="RA2" s="652" t="s">
        <v>367</v>
      </c>
      <c r="RB2" s="236"/>
      <c r="RC2" s="651" t="s">
        <v>368</v>
      </c>
      <c r="RD2" s="652" t="s">
        <v>367</v>
      </c>
      <c r="RE2" s="471"/>
      <c r="RF2" s="236"/>
      <c r="RG2" s="652" t="s">
        <v>367</v>
      </c>
      <c r="RH2" s="473"/>
      <c r="RI2" s="651" t="s">
        <v>368</v>
      </c>
      <c r="RJ2" s="236"/>
      <c r="RK2" s="651" t="s">
        <v>368</v>
      </c>
      <c r="RL2" s="652" t="s">
        <v>367</v>
      </c>
      <c r="RM2" s="236"/>
      <c r="RN2" s="651" t="s">
        <v>368</v>
      </c>
      <c r="RO2" s="652" t="s">
        <v>367</v>
      </c>
      <c r="RP2" s="471"/>
      <c r="RQ2" s="236"/>
      <c r="RR2" s="652" t="s">
        <v>367</v>
      </c>
      <c r="RS2" s="473"/>
      <c r="RT2" s="651" t="s">
        <v>368</v>
      </c>
      <c r="RU2" s="236"/>
      <c r="RV2" s="651" t="s">
        <v>368</v>
      </c>
      <c r="RW2" s="652" t="s">
        <v>367</v>
      </c>
      <c r="RX2" s="236"/>
      <c r="RY2" s="651" t="s">
        <v>368</v>
      </c>
      <c r="RZ2" s="652" t="s">
        <v>367</v>
      </c>
      <c r="SA2" s="471"/>
      <c r="SB2" s="236"/>
      <c r="SC2" s="652" t="s">
        <v>367</v>
      </c>
      <c r="SD2" s="473"/>
      <c r="SE2" s="651" t="s">
        <v>368</v>
      </c>
      <c r="SF2" s="236"/>
      <c r="SG2" s="651" t="s">
        <v>368</v>
      </c>
      <c r="SH2" s="652" t="s">
        <v>367</v>
      </c>
      <c r="SI2" s="236"/>
      <c r="SJ2" s="651" t="s">
        <v>368</v>
      </c>
      <c r="SK2" s="652" t="s">
        <v>367</v>
      </c>
      <c r="SL2" s="471"/>
      <c r="SM2" s="236"/>
      <c r="SN2" s="652" t="s">
        <v>367</v>
      </c>
      <c r="SO2" s="473"/>
      <c r="SP2" s="651" t="s">
        <v>368</v>
      </c>
      <c r="SQ2" s="236"/>
      <c r="SR2" s="651" t="s">
        <v>368</v>
      </c>
      <c r="SS2" s="652" t="s">
        <v>367</v>
      </c>
      <c r="ST2" s="236"/>
      <c r="SU2" s="651" t="s">
        <v>368</v>
      </c>
      <c r="SV2" s="652" t="s">
        <v>367</v>
      </c>
      <c r="SW2" s="471"/>
      <c r="SX2" s="236"/>
      <c r="SY2" s="652" t="s">
        <v>367</v>
      </c>
      <c r="SZ2" s="473"/>
      <c r="TA2" s="651" t="s">
        <v>368</v>
      </c>
      <c r="TB2" s="236"/>
      <c r="TC2" s="651" t="s">
        <v>368</v>
      </c>
      <c r="TD2" s="652" t="s">
        <v>367</v>
      </c>
      <c r="TE2" s="236"/>
      <c r="TF2" s="651" t="s">
        <v>368</v>
      </c>
      <c r="TG2" s="652" t="s">
        <v>367</v>
      </c>
      <c r="TH2" s="471"/>
      <c r="TI2" s="236"/>
      <c r="TJ2" s="652" t="s">
        <v>367</v>
      </c>
      <c r="TK2" s="473"/>
      <c r="TL2" s="651" t="s">
        <v>368</v>
      </c>
      <c r="TM2" s="236"/>
      <c r="TN2" s="651" t="s">
        <v>368</v>
      </c>
      <c r="TO2" s="652" t="s">
        <v>367</v>
      </c>
      <c r="TP2" s="1360"/>
      <c r="TQ2" s="1383"/>
      <c r="TR2" s="1384"/>
      <c r="TS2" s="1358"/>
      <c r="TT2" s="1360"/>
      <c r="TU2" s="1384"/>
      <c r="TV2" s="1359"/>
      <c r="TW2" s="1383"/>
      <c r="TX2" s="1360"/>
      <c r="TY2" s="1383"/>
      <c r="TZ2" s="1384"/>
      <c r="UA2" s="1360"/>
      <c r="UB2" s="1383"/>
      <c r="UC2" s="1384"/>
      <c r="UD2" s="1358"/>
      <c r="UE2" s="1360"/>
      <c r="UF2" s="1384"/>
      <c r="UG2" s="1359"/>
      <c r="UH2" s="1383"/>
      <c r="UI2" s="1360"/>
      <c r="UJ2" s="1383"/>
      <c r="UK2" s="1384"/>
    </row>
    <row r="3" spans="1:557" ht="20.100000000000001" customHeight="1" thickBot="1" x14ac:dyDescent="0.35">
      <c r="B3" s="480" t="s">
        <v>837</v>
      </c>
      <c r="C3" s="1633" t="str">
        <f>IF(Radiology_System_General_Info!D12&lt;&gt;"",Radiology_System_General_Info!D12,"No entry")</f>
        <v>No entry</v>
      </c>
      <c r="D3" s="1634"/>
      <c r="E3" s="550"/>
      <c r="F3" s="1099" t="s">
        <v>844</v>
      </c>
      <c r="G3" s="1080"/>
      <c r="H3" s="1080"/>
      <c r="I3" s="1080"/>
      <c r="J3" s="1080"/>
      <c r="K3" s="749"/>
      <c r="L3" s="372"/>
      <c r="M3" s="372"/>
      <c r="N3" s="1105"/>
      <c r="O3" s="440" t="s">
        <v>1694</v>
      </c>
      <c r="P3" s="1091"/>
      <c r="Q3" s="1091"/>
      <c r="R3" s="1091"/>
      <c r="S3" s="1091"/>
      <c r="T3" s="1091"/>
      <c r="U3" s="1091"/>
      <c r="V3" s="1091"/>
      <c r="W3" s="1091"/>
      <c r="X3" s="1091"/>
      <c r="Y3" s="1091"/>
      <c r="Z3" s="1091"/>
      <c r="AA3" s="1091"/>
      <c r="AB3" s="1091"/>
      <c r="AC3" s="1091"/>
      <c r="AD3" s="1091"/>
      <c r="AE3" s="1091"/>
      <c r="AF3" s="1091"/>
      <c r="AG3" s="1091"/>
      <c r="AH3" s="1092"/>
      <c r="AI3" s="125" t="s">
        <v>2757</v>
      </c>
      <c r="AJ3" s="404"/>
      <c r="AK3" s="712"/>
      <c r="AL3" s="404"/>
      <c r="AM3" s="404"/>
      <c r="AN3" s="798"/>
      <c r="AO3" s="710"/>
      <c r="AP3" s="404"/>
      <c r="AQ3" s="1101"/>
      <c r="AR3" s="1101"/>
      <c r="AS3" s="1101"/>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489"/>
      <c r="CV3" s="489"/>
      <c r="CW3" s="489"/>
      <c r="CX3" s="489"/>
      <c r="CY3" s="489"/>
      <c r="CZ3" s="489"/>
      <c r="DA3" s="489"/>
      <c r="DB3" s="489"/>
      <c r="DC3" s="489"/>
      <c r="DD3" s="489"/>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489"/>
      <c r="ED3" s="489"/>
      <c r="EE3" s="489"/>
      <c r="EF3" s="489"/>
      <c r="EG3" s="489"/>
      <c r="EH3" s="489"/>
      <c r="EI3" s="489"/>
      <c r="EJ3" s="489"/>
      <c r="EK3" s="489"/>
      <c r="EL3" s="489"/>
      <c r="EM3" s="489"/>
      <c r="EN3" s="489"/>
      <c r="EO3" s="489"/>
      <c r="EP3" s="489"/>
      <c r="EQ3" s="489"/>
      <c r="ER3" s="489"/>
      <c r="ES3" s="489"/>
      <c r="ET3" s="489"/>
      <c r="EU3" s="489"/>
      <c r="EV3" s="489"/>
      <c r="EW3" s="489"/>
      <c r="EX3" s="489"/>
      <c r="EY3" s="489"/>
      <c r="EZ3" s="489"/>
      <c r="FA3" s="489"/>
      <c r="FB3" s="489"/>
      <c r="FC3" s="489"/>
      <c r="FD3" s="489"/>
      <c r="FE3" s="489"/>
      <c r="FF3" s="489"/>
      <c r="FG3" s="489"/>
      <c r="FH3" s="489"/>
      <c r="FI3" s="489"/>
      <c r="FJ3" s="489"/>
      <c r="FK3" s="489"/>
      <c r="FL3" s="489"/>
      <c r="FM3" s="489"/>
      <c r="FN3" s="489"/>
      <c r="FO3" s="489"/>
      <c r="FP3" s="489"/>
      <c r="FQ3" s="489"/>
      <c r="FR3" s="489"/>
      <c r="FS3" s="489"/>
      <c r="FT3" s="489"/>
      <c r="FU3" s="489"/>
      <c r="FV3" s="489"/>
      <c r="FW3" s="489"/>
      <c r="FX3" s="489"/>
      <c r="FY3" s="489"/>
      <c r="FZ3" s="489"/>
      <c r="GA3" s="489"/>
      <c r="GB3" s="489"/>
      <c r="GC3" s="489"/>
      <c r="GD3" s="489"/>
      <c r="GE3" s="489"/>
      <c r="GF3" s="489"/>
      <c r="GG3" s="489"/>
      <c r="GH3" s="489"/>
      <c r="GI3" s="489"/>
      <c r="GJ3" s="489"/>
      <c r="GK3" s="489"/>
      <c r="GL3" s="489"/>
      <c r="GM3" s="489"/>
      <c r="GN3" s="489"/>
      <c r="GO3" s="489"/>
      <c r="GP3" s="489"/>
      <c r="GQ3" s="489"/>
      <c r="GR3" s="489"/>
      <c r="GS3" s="489"/>
      <c r="GT3" s="489"/>
      <c r="GU3" s="489"/>
      <c r="GV3" s="489"/>
      <c r="GW3" s="489"/>
      <c r="GX3" s="489"/>
      <c r="GY3" s="489"/>
      <c r="GZ3" s="489"/>
      <c r="HA3" s="489"/>
      <c r="HB3" s="489"/>
      <c r="HC3" s="489"/>
      <c r="HD3" s="489"/>
      <c r="HE3" s="489"/>
      <c r="HF3" s="489"/>
      <c r="HG3" s="489"/>
      <c r="HH3" s="489"/>
      <c r="HI3" s="489"/>
      <c r="HJ3" s="489"/>
      <c r="HK3" s="489"/>
      <c r="HL3" s="489"/>
      <c r="HM3" s="489"/>
      <c r="HN3" s="489"/>
      <c r="HO3" s="489"/>
      <c r="HP3" s="489"/>
      <c r="HQ3" s="489"/>
      <c r="HR3" s="489"/>
      <c r="HS3" s="489"/>
      <c r="HT3" s="489"/>
      <c r="HU3" s="489"/>
      <c r="HV3" s="489"/>
      <c r="HW3" s="489"/>
      <c r="HX3" s="489"/>
      <c r="HY3" s="489"/>
      <c r="HZ3" s="489"/>
      <c r="IA3" s="489"/>
      <c r="IB3" s="489"/>
      <c r="IC3" s="489"/>
      <c r="ID3" s="489"/>
      <c r="IE3" s="489"/>
      <c r="IF3" s="489"/>
      <c r="IG3" s="489"/>
      <c r="IH3" s="489"/>
      <c r="II3" s="489"/>
      <c r="IJ3" s="489"/>
      <c r="IK3" s="489"/>
      <c r="IL3" s="489"/>
      <c r="IM3" s="489"/>
      <c r="IN3" s="489"/>
      <c r="IO3" s="489"/>
      <c r="IP3" s="489"/>
      <c r="IQ3" s="489"/>
      <c r="IR3" s="489"/>
      <c r="IS3" s="489"/>
      <c r="IT3" s="489"/>
      <c r="IU3" s="747"/>
      <c r="IV3" s="747"/>
      <c r="IW3" s="747"/>
      <c r="IX3" s="747"/>
      <c r="IY3" s="747"/>
      <c r="IZ3" s="747"/>
      <c r="JA3" s="747"/>
      <c r="JB3" s="747"/>
      <c r="JC3" s="747"/>
      <c r="JD3" s="171"/>
      <c r="JE3" s="171"/>
      <c r="JF3" s="171"/>
      <c r="JG3" s="272" t="s">
        <v>867</v>
      </c>
      <c r="JH3" s="273"/>
      <c r="JI3" s="591" t="str">
        <f>IF('Contact_Information '!K18&lt;&gt;"",'Contact_Information '!K18,"No entry")</f>
        <v>PRPxxxxa</v>
      </c>
      <c r="JJ3" s="171"/>
      <c r="JM3" s="840" t="s">
        <v>1657</v>
      </c>
      <c r="JN3" s="912" t="str">
        <f>$B$2</f>
        <v>X26. Skeletal survey</v>
      </c>
      <c r="JO3" s="853" t="s">
        <v>1024</v>
      </c>
      <c r="JP3" s="684" t="s">
        <v>1650</v>
      </c>
      <c r="JR3" s="85"/>
      <c r="JS3" s="85"/>
      <c r="JT3" s="658" t="s">
        <v>1022</v>
      </c>
      <c r="JU3" s="86"/>
      <c r="JV3" s="157" t="s">
        <v>1023</v>
      </c>
      <c r="JW3" s="85"/>
      <c r="JX3" s="85"/>
      <c r="JY3" s="85"/>
      <c r="JZ3" s="85"/>
      <c r="KA3" s="85"/>
      <c r="KB3" s="85"/>
      <c r="KC3" s="85"/>
      <c r="KD3" s="85"/>
      <c r="KE3" s="663" t="s">
        <v>1093</v>
      </c>
      <c r="KF3" s="662" t="s">
        <v>1041</v>
      </c>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5"/>
      <c r="MT3" s="349"/>
      <c r="MU3" s="349"/>
      <c r="MV3" s="349"/>
      <c r="MW3" s="349"/>
      <c r="MX3" s="670"/>
      <c r="MY3" s="85"/>
      <c r="MZ3" s="85"/>
      <c r="NA3" s="93"/>
      <c r="NC3" s="673" t="s">
        <v>1656</v>
      </c>
      <c r="ND3" s="1353" t="s">
        <v>2755</v>
      </c>
      <c r="NR3" s="662" t="s">
        <v>1041</v>
      </c>
      <c r="NS3" s="86"/>
      <c r="NT3" s="86"/>
      <c r="NU3" s="86"/>
      <c r="NV3" s="86"/>
      <c r="NW3" s="86"/>
      <c r="NX3" s="86"/>
      <c r="NY3" s="86"/>
      <c r="NZ3" s="86"/>
      <c r="OA3" s="86"/>
      <c r="OB3" s="86"/>
      <c r="OC3" s="662" t="s">
        <v>1041</v>
      </c>
      <c r="OD3" s="86"/>
      <c r="OE3" s="86"/>
      <c r="OF3" s="86"/>
      <c r="OG3" s="86"/>
      <c r="OH3" s="86"/>
      <c r="OI3" s="86"/>
      <c r="OJ3" s="86"/>
      <c r="OK3" s="86"/>
      <c r="OL3" s="86"/>
      <c r="OM3" s="86"/>
      <c r="ON3" s="662" t="s">
        <v>1041</v>
      </c>
      <c r="OO3" s="86"/>
      <c r="OP3" s="86"/>
      <c r="OQ3" s="86"/>
      <c r="OR3" s="86"/>
      <c r="OS3" s="86"/>
      <c r="OT3" s="86"/>
      <c r="OU3" s="86"/>
      <c r="OV3" s="86"/>
      <c r="OW3" s="86"/>
      <c r="OX3" s="86"/>
      <c r="OY3" s="662" t="s">
        <v>1041</v>
      </c>
      <c r="OZ3" s="86"/>
      <c r="PA3" s="86"/>
      <c r="PB3" s="86"/>
      <c r="PC3" s="86"/>
      <c r="PD3" s="86"/>
      <c r="PE3" s="86"/>
      <c r="PF3" s="86"/>
      <c r="PG3" s="86"/>
      <c r="PH3" s="86"/>
      <c r="PI3" s="86"/>
      <c r="PJ3" s="662" t="s">
        <v>1041</v>
      </c>
      <c r="PK3" s="86"/>
      <c r="PL3" s="86"/>
      <c r="PM3" s="86"/>
      <c r="PN3" s="86"/>
      <c r="PO3" s="86"/>
      <c r="PP3" s="86"/>
      <c r="PQ3" s="86"/>
      <c r="PR3" s="86"/>
      <c r="PS3" s="86"/>
      <c r="PT3" s="86"/>
      <c r="PU3" s="662" t="s">
        <v>1041</v>
      </c>
      <c r="PV3" s="86"/>
      <c r="PW3" s="86"/>
      <c r="PX3" s="86"/>
      <c r="PY3" s="86"/>
      <c r="PZ3" s="86"/>
      <c r="QA3" s="86"/>
      <c r="QB3" s="86"/>
      <c r="QC3" s="86"/>
      <c r="QD3" s="86"/>
      <c r="QE3" s="86"/>
      <c r="QF3" s="662" t="s">
        <v>1041</v>
      </c>
      <c r="QG3" s="86"/>
      <c r="QH3" s="86"/>
      <c r="QI3" s="86"/>
      <c r="QJ3" s="86"/>
      <c r="QK3" s="86"/>
      <c r="QL3" s="86"/>
      <c r="QM3" s="86"/>
      <c r="QN3" s="86"/>
      <c r="QO3" s="86"/>
      <c r="QP3" s="86"/>
      <c r="QQ3" s="662" t="s">
        <v>1041</v>
      </c>
      <c r="QR3" s="86"/>
      <c r="QS3" s="86"/>
      <c r="QT3" s="86"/>
      <c r="QU3" s="86"/>
      <c r="QV3" s="86"/>
      <c r="QW3" s="86"/>
      <c r="QX3" s="86"/>
      <c r="QY3" s="86"/>
      <c r="QZ3" s="86"/>
      <c r="RA3" s="86"/>
      <c r="RB3" s="662" t="s">
        <v>1041</v>
      </c>
      <c r="RC3" s="86"/>
      <c r="RD3" s="86"/>
      <c r="RE3" s="86"/>
      <c r="RF3" s="86"/>
      <c r="RG3" s="86"/>
      <c r="RH3" s="86"/>
      <c r="RI3" s="86"/>
      <c r="RJ3" s="86"/>
      <c r="RK3" s="86"/>
      <c r="RL3" s="86"/>
      <c r="RM3" s="662" t="s">
        <v>1041</v>
      </c>
      <c r="RN3" s="86"/>
      <c r="RO3" s="86"/>
      <c r="RP3" s="86"/>
      <c r="RQ3" s="86"/>
      <c r="RR3" s="86"/>
      <c r="RS3" s="86"/>
      <c r="RT3" s="86"/>
      <c r="RU3" s="86"/>
      <c r="RV3" s="86"/>
      <c r="RW3" s="86"/>
      <c r="RX3" s="662" t="s">
        <v>1041</v>
      </c>
      <c r="RY3" s="86"/>
      <c r="RZ3" s="86"/>
      <c r="SA3" s="86"/>
      <c r="SB3" s="86"/>
      <c r="SC3" s="86"/>
      <c r="SD3" s="86"/>
      <c r="SE3" s="86"/>
      <c r="SF3" s="86"/>
      <c r="SG3" s="86"/>
      <c r="SH3" s="86"/>
      <c r="SI3" s="662" t="s">
        <v>1041</v>
      </c>
      <c r="SJ3" s="86"/>
      <c r="SK3" s="86"/>
      <c r="SL3" s="86"/>
      <c r="SM3" s="86"/>
      <c r="SN3" s="86"/>
      <c r="SO3" s="86"/>
      <c r="SP3" s="86"/>
      <c r="SQ3" s="86"/>
      <c r="SR3" s="86"/>
      <c r="SS3" s="86"/>
      <c r="ST3" s="662" t="s">
        <v>1041</v>
      </c>
      <c r="SU3" s="86"/>
      <c r="SV3" s="86"/>
      <c r="SW3" s="86"/>
      <c r="SX3" s="86"/>
      <c r="SY3" s="86"/>
      <c r="SZ3" s="86"/>
      <c r="TA3" s="86"/>
      <c r="TB3" s="86"/>
      <c r="TC3" s="86"/>
      <c r="TD3" s="86"/>
      <c r="TE3" s="662" t="s">
        <v>1041</v>
      </c>
      <c r="TF3" s="86"/>
      <c r="TG3" s="86"/>
      <c r="TH3" s="86"/>
      <c r="TI3" s="86"/>
      <c r="TJ3" s="86"/>
      <c r="TK3" s="86"/>
      <c r="TL3" s="86"/>
      <c r="TM3" s="86"/>
      <c r="TN3" s="86"/>
      <c r="TO3" s="86"/>
      <c r="TP3" s="1385"/>
      <c r="TQ3" s="1357"/>
      <c r="TR3" s="1357"/>
      <c r="TS3" s="1357"/>
      <c r="TT3" s="1357"/>
      <c r="TU3" s="1357"/>
      <c r="TV3" s="1357"/>
      <c r="TW3" s="1357"/>
      <c r="TX3" s="1357"/>
      <c r="TY3" s="1357"/>
      <c r="TZ3" s="1357"/>
      <c r="UA3" s="1385"/>
      <c r="UB3" s="1357"/>
      <c r="UC3" s="1357"/>
      <c r="UD3" s="1357"/>
      <c r="UE3" s="1357"/>
      <c r="UF3" s="1357"/>
      <c r="UG3" s="1357"/>
      <c r="UH3" s="1357"/>
      <c r="UI3" s="1357"/>
      <c r="UJ3" s="1357"/>
      <c r="UK3" s="1357"/>
    </row>
    <row r="4" spans="1:557" ht="20.100000000000001" customHeight="1" thickBot="1" x14ac:dyDescent="0.35">
      <c r="A4" s="24"/>
      <c r="B4" s="480" t="s">
        <v>838</v>
      </c>
      <c r="C4" s="1635" t="str">
        <f>IF('Contact_Information '!D29&lt;&gt;"",'Contact_Information '!D29,"No entry")</f>
        <v>No entry</v>
      </c>
      <c r="D4" s="1636"/>
      <c r="E4" s="1109"/>
      <c r="F4" s="1084" t="str">
        <f>IF(Radiology_System_General_Info!D15&lt;&gt;"",IF(Radiology_System_General_Info!D15&lt;&gt;"Other",Radiology_System_General_Info!D15,IF(Radiology_System_General_Info!D16&lt;&gt;"",Radiology_System_General_Info!D16,"No alternate entry")),"No entry")</f>
        <v>No entry</v>
      </c>
      <c r="G4" s="1081"/>
      <c r="H4" s="1081"/>
      <c r="I4" s="1081"/>
      <c r="J4" s="1081"/>
      <c r="K4" s="1643" t="s">
        <v>1708</v>
      </c>
      <c r="L4" s="1644"/>
      <c r="M4" s="1645"/>
      <c r="N4" s="1106"/>
      <c r="O4" s="1098" t="s">
        <v>1707</v>
      </c>
      <c r="P4" s="759"/>
      <c r="Q4" s="759"/>
      <c r="R4" s="759"/>
      <c r="S4" s="759"/>
      <c r="T4" s="759"/>
      <c r="U4" s="759"/>
      <c r="V4" s="759"/>
      <c r="W4" s="759"/>
      <c r="X4" s="759"/>
      <c r="Y4" s="759"/>
      <c r="Z4" s="759"/>
      <c r="AA4" s="759"/>
      <c r="AB4" s="759"/>
      <c r="AC4" s="759"/>
      <c r="AD4" s="759"/>
      <c r="AE4" s="759"/>
      <c r="AF4" s="759"/>
      <c r="AG4" s="759"/>
      <c r="AH4" s="1093"/>
      <c r="AI4" s="488" t="s">
        <v>846</v>
      </c>
      <c r="AJ4" s="711"/>
      <c r="AK4" s="711"/>
      <c r="AL4" s="711"/>
      <c r="AM4" s="711"/>
      <c r="AN4" s="747"/>
      <c r="AO4" s="711"/>
      <c r="AP4" s="711"/>
      <c r="AQ4" s="747"/>
      <c r="AR4" s="747"/>
      <c r="AS4" s="487"/>
      <c r="AT4" s="488" t="s">
        <v>854</v>
      </c>
      <c r="AU4" s="747"/>
      <c r="AV4" s="747"/>
      <c r="AW4" s="747"/>
      <c r="AX4" s="747"/>
      <c r="AY4" s="747"/>
      <c r="AZ4" s="747"/>
      <c r="BA4" s="747"/>
      <c r="BB4" s="747"/>
      <c r="BC4" s="747"/>
      <c r="BD4" s="487"/>
      <c r="BE4" s="488" t="s">
        <v>857</v>
      </c>
      <c r="BF4" s="747"/>
      <c r="BG4" s="747"/>
      <c r="BH4" s="747"/>
      <c r="BI4" s="747"/>
      <c r="BJ4" s="747"/>
      <c r="BK4" s="747"/>
      <c r="BL4" s="747"/>
      <c r="BM4" s="747"/>
      <c r="BN4" s="747"/>
      <c r="BO4" s="487"/>
      <c r="BP4" s="488" t="s">
        <v>856</v>
      </c>
      <c r="BQ4" s="747"/>
      <c r="BR4" s="747"/>
      <c r="BS4" s="747"/>
      <c r="BT4" s="747"/>
      <c r="BU4" s="747"/>
      <c r="BV4" s="747"/>
      <c r="BW4" s="747"/>
      <c r="BX4" s="747"/>
      <c r="BY4" s="747"/>
      <c r="BZ4" s="487"/>
      <c r="CA4" s="488" t="s">
        <v>855</v>
      </c>
      <c r="CB4" s="747"/>
      <c r="CC4" s="747"/>
      <c r="CD4" s="747"/>
      <c r="CE4" s="747"/>
      <c r="CF4" s="747"/>
      <c r="CG4" s="747"/>
      <c r="CH4" s="747"/>
      <c r="CI4" s="747"/>
      <c r="CJ4" s="747"/>
      <c r="CK4" s="487"/>
      <c r="CL4" s="488" t="s">
        <v>852</v>
      </c>
      <c r="CM4" s="747"/>
      <c r="CN4" s="747"/>
      <c r="CO4" s="747"/>
      <c r="CP4" s="747"/>
      <c r="CQ4" s="747"/>
      <c r="CR4" s="747"/>
      <c r="CS4" s="747"/>
      <c r="CT4" s="747"/>
      <c r="CU4" s="747"/>
      <c r="CV4" s="487"/>
      <c r="CW4" s="488" t="s">
        <v>2395</v>
      </c>
      <c r="CX4" s="1344"/>
      <c r="CY4" s="1344"/>
      <c r="CZ4" s="1344"/>
      <c r="DA4" s="1344"/>
      <c r="DB4" s="1344"/>
      <c r="DC4" s="1344"/>
      <c r="DD4" s="1344"/>
      <c r="DE4" s="1344"/>
      <c r="DF4" s="1344"/>
      <c r="DG4" s="487"/>
      <c r="DH4" s="488" t="s">
        <v>2397</v>
      </c>
      <c r="DI4" s="1344"/>
      <c r="DJ4" s="1344"/>
      <c r="DK4" s="1344"/>
      <c r="DL4" s="1344"/>
      <c r="DM4" s="1344"/>
      <c r="DN4" s="1344"/>
      <c r="DO4" s="1344"/>
      <c r="DP4" s="1344"/>
      <c r="DQ4" s="1344"/>
      <c r="DR4" s="487"/>
      <c r="DS4" s="488" t="s">
        <v>2398</v>
      </c>
      <c r="DT4" s="1344"/>
      <c r="DU4" s="1344"/>
      <c r="DV4" s="1344"/>
      <c r="DW4" s="1344"/>
      <c r="DX4" s="1344"/>
      <c r="DY4" s="1344"/>
      <c r="DZ4" s="1344"/>
      <c r="EA4" s="1344"/>
      <c r="EB4" s="1344"/>
      <c r="EC4" s="487"/>
      <c r="ED4" s="488" t="s">
        <v>2401</v>
      </c>
      <c r="EE4" s="1344"/>
      <c r="EF4" s="1344"/>
      <c r="EG4" s="1344"/>
      <c r="EH4" s="1344"/>
      <c r="EI4" s="1344"/>
      <c r="EJ4" s="1344"/>
      <c r="EK4" s="1344"/>
      <c r="EL4" s="1344"/>
      <c r="EM4" s="1344"/>
      <c r="EN4" s="487"/>
      <c r="EO4" s="488" t="s">
        <v>2394</v>
      </c>
      <c r="EP4" s="1344"/>
      <c r="EQ4" s="1344"/>
      <c r="ER4" s="1344"/>
      <c r="ES4" s="1344"/>
      <c r="ET4" s="1344"/>
      <c r="EU4" s="1344"/>
      <c r="EV4" s="1344"/>
      <c r="EW4" s="1344"/>
      <c r="EX4" s="1344"/>
      <c r="EY4" s="487"/>
      <c r="EZ4" s="488" t="s">
        <v>2392</v>
      </c>
      <c r="FA4" s="1344"/>
      <c r="FB4" s="1344"/>
      <c r="FC4" s="1344"/>
      <c r="FD4" s="1344"/>
      <c r="FE4" s="1344"/>
      <c r="FF4" s="1344"/>
      <c r="FG4" s="1344"/>
      <c r="FH4" s="1344"/>
      <c r="FI4" s="1344"/>
      <c r="FJ4" s="487"/>
      <c r="FK4" s="488" t="s">
        <v>2390</v>
      </c>
      <c r="FL4" s="1344"/>
      <c r="FM4" s="1344"/>
      <c r="FN4" s="1344"/>
      <c r="FO4" s="1344"/>
      <c r="FP4" s="1344"/>
      <c r="FQ4" s="1344"/>
      <c r="FR4" s="1344"/>
      <c r="FS4" s="1344"/>
      <c r="FT4" s="1344"/>
      <c r="FU4" s="487"/>
      <c r="FV4" s="488" t="s">
        <v>2388</v>
      </c>
      <c r="FW4" s="1344"/>
      <c r="FX4" s="1344"/>
      <c r="FY4" s="1344"/>
      <c r="FZ4" s="1344"/>
      <c r="GA4" s="1344"/>
      <c r="GB4" s="1344"/>
      <c r="GC4" s="1344"/>
      <c r="GD4" s="1344"/>
      <c r="GE4" s="1344"/>
      <c r="GF4" s="487"/>
      <c r="GG4" s="488" t="s">
        <v>2386</v>
      </c>
      <c r="GH4" s="1344"/>
      <c r="GI4" s="1344"/>
      <c r="GJ4" s="1344"/>
      <c r="GK4" s="1344"/>
      <c r="GL4" s="1344"/>
      <c r="GM4" s="1344"/>
      <c r="GN4" s="1344"/>
      <c r="GO4" s="1344"/>
      <c r="GP4" s="1344"/>
      <c r="GQ4" s="487"/>
      <c r="GR4" s="488" t="s">
        <v>2384</v>
      </c>
      <c r="GS4" s="1344"/>
      <c r="GT4" s="1344"/>
      <c r="GU4" s="1344"/>
      <c r="GV4" s="1344"/>
      <c r="GW4" s="1344"/>
      <c r="GX4" s="1344"/>
      <c r="GY4" s="1344"/>
      <c r="GZ4" s="1344"/>
      <c r="HA4" s="1344"/>
      <c r="HB4" s="487"/>
      <c r="HC4" s="488" t="s">
        <v>2382</v>
      </c>
      <c r="HD4" s="1344"/>
      <c r="HE4" s="1344"/>
      <c r="HF4" s="1344"/>
      <c r="HG4" s="1344"/>
      <c r="HH4" s="1344"/>
      <c r="HI4" s="1344"/>
      <c r="HJ4" s="1344"/>
      <c r="HK4" s="1344"/>
      <c r="HL4" s="1344"/>
      <c r="HM4" s="487"/>
      <c r="HN4" s="488" t="s">
        <v>2380</v>
      </c>
      <c r="HO4" s="1344"/>
      <c r="HP4" s="1344"/>
      <c r="HQ4" s="1344"/>
      <c r="HR4" s="1344"/>
      <c r="HS4" s="1344"/>
      <c r="HT4" s="1344"/>
      <c r="HU4" s="1344"/>
      <c r="HV4" s="1344"/>
      <c r="HW4" s="1344"/>
      <c r="HX4" s="487"/>
      <c r="HY4" s="488" t="s">
        <v>2378</v>
      </c>
      <c r="HZ4" s="1344"/>
      <c r="IA4" s="1344"/>
      <c r="IB4" s="1344"/>
      <c r="IC4" s="1344"/>
      <c r="ID4" s="1344"/>
      <c r="IE4" s="1344"/>
      <c r="IF4" s="1344"/>
      <c r="IG4" s="1344"/>
      <c r="IH4" s="1344"/>
      <c r="II4" s="487"/>
      <c r="IJ4" s="488" t="s">
        <v>2375</v>
      </c>
      <c r="IK4" s="1344"/>
      <c r="IL4" s="1344"/>
      <c r="IM4" s="1344"/>
      <c r="IN4" s="1344"/>
      <c r="IO4" s="1344"/>
      <c r="IP4" s="1344"/>
      <c r="IQ4" s="1344"/>
      <c r="IR4" s="1344"/>
      <c r="IS4" s="1344"/>
      <c r="IT4" s="487"/>
      <c r="IU4" s="500" t="s">
        <v>831</v>
      </c>
      <c r="IV4" s="501"/>
      <c r="IW4" s="501"/>
      <c r="IX4" s="501"/>
      <c r="IY4" s="491"/>
      <c r="IZ4" s="491"/>
      <c r="JA4" s="490"/>
      <c r="JB4" s="73"/>
      <c r="JC4" s="747"/>
      <c r="JD4" s="171"/>
      <c r="JE4" s="171"/>
      <c r="JF4" s="171"/>
      <c r="JG4" s="272" t="s">
        <v>868</v>
      </c>
      <c r="JH4" s="273"/>
      <c r="JI4" s="592" t="s">
        <v>1643</v>
      </c>
      <c r="JJ4" s="171"/>
      <c r="JM4" s="1028">
        <f>COUNTIF(JM7:JM156,"&gt;0")</f>
        <v>1</v>
      </c>
      <c r="JN4" s="852"/>
      <c r="JO4" s="914" t="s">
        <v>1016</v>
      </c>
      <c r="JP4" s="249"/>
      <c r="JQ4" s="163"/>
      <c r="JR4" s="680" t="s">
        <v>1099</v>
      </c>
      <c r="JS4" s="99"/>
      <c r="JT4" s="261">
        <f>COUNTIF($JT$7:$JT150,"&gt;0")</f>
        <v>0</v>
      </c>
      <c r="JU4" s="101"/>
      <c r="JV4" s="659" t="s">
        <v>1100</v>
      </c>
      <c r="JW4" s="250"/>
      <c r="JX4" s="635" t="s">
        <v>1095</v>
      </c>
      <c r="JY4" s="134" t="s">
        <v>935</v>
      </c>
      <c r="JZ4" s="134" t="s">
        <v>1028</v>
      </c>
      <c r="KA4" s="134" t="s">
        <v>1029</v>
      </c>
      <c r="KB4" s="134" t="s">
        <v>642</v>
      </c>
      <c r="KC4" s="134" t="s">
        <v>842</v>
      </c>
      <c r="KD4" s="134" t="s">
        <v>843</v>
      </c>
      <c r="KE4" s="664" t="s">
        <v>1030</v>
      </c>
      <c r="KF4" s="253" t="s">
        <v>846</v>
      </c>
      <c r="KG4" s="253"/>
      <c r="KH4" s="253"/>
      <c r="KI4" s="253"/>
      <c r="KJ4" s="253"/>
      <c r="KK4" s="253"/>
      <c r="KL4" s="253"/>
      <c r="KM4" s="253"/>
      <c r="KN4" s="253"/>
      <c r="KO4" s="253"/>
      <c r="KP4" s="253"/>
      <c r="KQ4" s="253" t="s">
        <v>854</v>
      </c>
      <c r="KR4" s="253"/>
      <c r="KS4" s="253"/>
      <c r="KT4" s="253"/>
      <c r="KU4" s="253"/>
      <c r="KV4" s="253"/>
      <c r="KW4" s="253"/>
      <c r="KX4" s="253"/>
      <c r="KY4" s="253"/>
      <c r="KZ4" s="253"/>
      <c r="LA4" s="253"/>
      <c r="LB4" s="253" t="s">
        <v>857</v>
      </c>
      <c r="LC4" s="253"/>
      <c r="LD4" s="253"/>
      <c r="LE4" s="253"/>
      <c r="LF4" s="253"/>
      <c r="LG4" s="253"/>
      <c r="LH4" s="253"/>
      <c r="LI4" s="253"/>
      <c r="LJ4" s="253"/>
      <c r="LK4" s="253"/>
      <c r="LL4" s="253"/>
      <c r="LM4" s="253" t="s">
        <v>856</v>
      </c>
      <c r="LN4" s="253"/>
      <c r="LO4" s="253"/>
      <c r="LP4" s="253"/>
      <c r="LQ4" s="253"/>
      <c r="LR4" s="253"/>
      <c r="LS4" s="253"/>
      <c r="LT4" s="253"/>
      <c r="LU4" s="253"/>
      <c r="LV4" s="253"/>
      <c r="LW4" s="253" t="s">
        <v>1051</v>
      </c>
      <c r="LX4" s="253" t="s">
        <v>855</v>
      </c>
      <c r="LY4" s="253"/>
      <c r="LZ4" s="253"/>
      <c r="MA4" s="253"/>
      <c r="MB4" s="253"/>
      <c r="MC4" s="253"/>
      <c r="MD4" s="253"/>
      <c r="ME4" s="253"/>
      <c r="MF4" s="253"/>
      <c r="MG4" s="253"/>
      <c r="MH4" s="253"/>
      <c r="MI4" s="253" t="s">
        <v>852</v>
      </c>
      <c r="MJ4" s="253"/>
      <c r="MK4" s="253"/>
      <c r="ML4" s="253"/>
      <c r="MM4" s="253"/>
      <c r="MN4" s="253"/>
      <c r="MO4" s="253"/>
      <c r="MP4" s="253"/>
      <c r="MQ4" s="253"/>
      <c r="MR4" s="253"/>
      <c r="MS4" s="253"/>
      <c r="MT4" s="286" t="s">
        <v>462</v>
      </c>
      <c r="MU4" s="336"/>
      <c r="MV4" s="336"/>
      <c r="MW4" s="287"/>
      <c r="MX4" s="103"/>
      <c r="MY4" s="103"/>
      <c r="MZ4" s="103"/>
      <c r="NA4" s="103"/>
      <c r="NB4" s="158"/>
      <c r="NC4" s="348">
        <f>COUNTIFS(NC7:NC56,"&lt;&gt;No entry")</f>
        <v>50</v>
      </c>
      <c r="ND4" s="134" t="s">
        <v>2475</v>
      </c>
      <c r="NE4" s="134" t="s">
        <v>2460</v>
      </c>
      <c r="NF4" s="134" t="s">
        <v>2476</v>
      </c>
      <c r="NG4" s="134" t="s">
        <v>2477</v>
      </c>
      <c r="NH4" s="134" t="s">
        <v>2478</v>
      </c>
      <c r="NI4" s="134" t="s">
        <v>2479</v>
      </c>
      <c r="NJ4" s="134" t="s">
        <v>2480</v>
      </c>
      <c r="NK4" s="134" t="s">
        <v>2481</v>
      </c>
      <c r="NL4" s="134" t="s">
        <v>2482</v>
      </c>
      <c r="NM4" s="134" t="s">
        <v>2483</v>
      </c>
      <c r="NN4" s="134" t="s">
        <v>2484</v>
      </c>
      <c r="NO4" s="134" t="s">
        <v>2485</v>
      </c>
      <c r="NP4" s="134" t="s">
        <v>2486</v>
      </c>
      <c r="NQ4" s="134" t="s">
        <v>2487</v>
      </c>
      <c r="NR4" s="1352" t="s">
        <v>2403</v>
      </c>
      <c r="NS4" s="253"/>
      <c r="NT4" s="253"/>
      <c r="NU4" s="253"/>
      <c r="NV4" s="253"/>
      <c r="NW4" s="253"/>
      <c r="NX4" s="253"/>
      <c r="NY4" s="253"/>
      <c r="NZ4" s="253"/>
      <c r="OA4" s="253"/>
      <c r="OB4" s="253"/>
      <c r="OC4" s="253" t="s">
        <v>2397</v>
      </c>
      <c r="OD4" s="253"/>
      <c r="OE4" s="253"/>
      <c r="OF4" s="253"/>
      <c r="OG4" s="253"/>
      <c r="OH4" s="253"/>
      <c r="OI4" s="253"/>
      <c r="OJ4" s="253"/>
      <c r="OK4" s="253"/>
      <c r="OL4" s="253"/>
      <c r="OM4" s="253"/>
      <c r="ON4" s="253" t="s">
        <v>2398</v>
      </c>
      <c r="OO4" s="253"/>
      <c r="OP4" s="253"/>
      <c r="OQ4" s="253"/>
      <c r="OR4" s="253"/>
      <c r="OS4" s="253"/>
      <c r="OT4" s="253"/>
      <c r="OU4" s="253"/>
      <c r="OV4" s="253"/>
      <c r="OW4" s="253"/>
      <c r="OX4" s="253"/>
      <c r="OY4" s="253" t="s">
        <v>2401</v>
      </c>
      <c r="OZ4" s="253"/>
      <c r="PA4" s="253"/>
      <c r="PB4" s="253"/>
      <c r="PC4" s="253"/>
      <c r="PD4" s="253"/>
      <c r="PE4" s="253"/>
      <c r="PF4" s="253"/>
      <c r="PG4" s="253"/>
      <c r="PH4" s="253"/>
      <c r="PI4" s="253"/>
      <c r="PJ4" s="253" t="s">
        <v>2394</v>
      </c>
      <c r="PK4" s="253"/>
      <c r="PL4" s="253"/>
      <c r="PM4" s="253"/>
      <c r="PN4" s="253"/>
      <c r="PO4" s="253"/>
      <c r="PP4" s="253"/>
      <c r="PQ4" s="253"/>
      <c r="PR4" s="253"/>
      <c r="PS4" s="253"/>
      <c r="PT4" s="253"/>
      <c r="PU4" s="253" t="s">
        <v>2392</v>
      </c>
      <c r="PV4" s="253"/>
      <c r="PW4" s="253"/>
      <c r="PX4" s="253"/>
      <c r="PY4" s="253"/>
      <c r="PZ4" s="253"/>
      <c r="QA4" s="253"/>
      <c r="QB4" s="253"/>
      <c r="QC4" s="253"/>
      <c r="QD4" s="253"/>
      <c r="QE4" s="253"/>
      <c r="QF4" s="253" t="s">
        <v>2390</v>
      </c>
      <c r="QG4" s="253"/>
      <c r="QH4" s="253"/>
      <c r="QI4" s="253"/>
      <c r="QJ4" s="253"/>
      <c r="QK4" s="253"/>
      <c r="QL4" s="253"/>
      <c r="QM4" s="253"/>
      <c r="QN4" s="253"/>
      <c r="QO4" s="253"/>
      <c r="QP4" s="253"/>
      <c r="QQ4" s="253" t="s">
        <v>2388</v>
      </c>
      <c r="QR4" s="253"/>
      <c r="QS4" s="253"/>
      <c r="QT4" s="253"/>
      <c r="QU4" s="253"/>
      <c r="QV4" s="253"/>
      <c r="QW4" s="253"/>
      <c r="QX4" s="253"/>
      <c r="QY4" s="253"/>
      <c r="QZ4" s="253"/>
      <c r="RA4" s="253"/>
      <c r="RB4" s="253" t="s">
        <v>2386</v>
      </c>
      <c r="RC4" s="253"/>
      <c r="RD4" s="253"/>
      <c r="RE4" s="253"/>
      <c r="RF4" s="253"/>
      <c r="RG4" s="253"/>
      <c r="RH4" s="253"/>
      <c r="RI4" s="253"/>
      <c r="RJ4" s="253"/>
      <c r="RK4" s="253"/>
      <c r="RL4" s="253"/>
      <c r="RM4" s="253" t="s">
        <v>2384</v>
      </c>
      <c r="RN4" s="253"/>
      <c r="RO4" s="253"/>
      <c r="RP4" s="253"/>
      <c r="RQ4" s="253"/>
      <c r="RR4" s="253"/>
      <c r="RS4" s="253"/>
      <c r="RT4" s="253"/>
      <c r="RU4" s="253"/>
      <c r="RV4" s="253"/>
      <c r="RW4" s="253"/>
      <c r="RX4" s="253" t="s">
        <v>2382</v>
      </c>
      <c r="RY4" s="253"/>
      <c r="RZ4" s="253"/>
      <c r="SA4" s="253"/>
      <c r="SB4" s="253"/>
      <c r="SC4" s="253"/>
      <c r="SD4" s="253"/>
      <c r="SE4" s="253"/>
      <c r="SF4" s="253"/>
      <c r="SG4" s="253"/>
      <c r="SH4" s="253"/>
      <c r="SI4" s="253" t="s">
        <v>2380</v>
      </c>
      <c r="SJ4" s="253"/>
      <c r="SK4" s="253"/>
      <c r="SL4" s="253"/>
      <c r="SM4" s="253"/>
      <c r="SN4" s="253"/>
      <c r="SO4" s="253"/>
      <c r="SP4" s="253"/>
      <c r="SQ4" s="253"/>
      <c r="SR4" s="253"/>
      <c r="SS4" s="253"/>
      <c r="ST4" s="253" t="s">
        <v>2378</v>
      </c>
      <c r="SU4" s="253"/>
      <c r="SV4" s="253"/>
      <c r="SW4" s="253"/>
      <c r="SX4" s="253"/>
      <c r="SY4" s="253"/>
      <c r="SZ4" s="253"/>
      <c r="TA4" s="253"/>
      <c r="TB4" s="253"/>
      <c r="TC4" s="253"/>
      <c r="TD4" s="253"/>
      <c r="TE4" s="253" t="s">
        <v>2375</v>
      </c>
      <c r="TF4" s="253"/>
      <c r="TG4" s="253"/>
      <c r="TH4" s="253"/>
      <c r="TI4" s="253"/>
      <c r="TJ4" s="253"/>
      <c r="TK4" s="253"/>
      <c r="TL4" s="253"/>
      <c r="TM4" s="253"/>
      <c r="TN4" s="253"/>
      <c r="TO4" s="253"/>
      <c r="TP4" s="1386"/>
      <c r="TQ4" s="1386"/>
      <c r="TR4" s="1386"/>
      <c r="TS4" s="1386"/>
      <c r="TT4" s="1386"/>
      <c r="TU4" s="1386"/>
      <c r="TV4" s="1386"/>
      <c r="TW4" s="1386"/>
      <c r="TX4" s="1386"/>
      <c r="TY4" s="1386"/>
      <c r="TZ4" s="1386"/>
      <c r="UA4" s="1386"/>
      <c r="UB4" s="1386"/>
      <c r="UC4" s="1386"/>
      <c r="UD4" s="1386"/>
      <c r="UE4" s="1386"/>
      <c r="UF4" s="1386"/>
      <c r="UG4" s="1386"/>
      <c r="UH4" s="1386"/>
      <c r="UI4" s="1386"/>
      <c r="UJ4" s="1386"/>
      <c r="UK4" s="1386"/>
    </row>
    <row r="5" spans="1:557" ht="110.1" customHeight="1" thickBot="1" x14ac:dyDescent="0.3">
      <c r="A5" s="24"/>
      <c r="B5" s="855" t="s">
        <v>840</v>
      </c>
      <c r="C5" s="856" t="s">
        <v>2016</v>
      </c>
      <c r="D5" s="857" t="s">
        <v>841</v>
      </c>
      <c r="E5" s="1108" t="s">
        <v>1145</v>
      </c>
      <c r="F5" s="1085" t="s">
        <v>1225</v>
      </c>
      <c r="G5" s="858" t="s">
        <v>1908</v>
      </c>
      <c r="H5" s="1086" t="s">
        <v>1214</v>
      </c>
      <c r="I5" s="809"/>
      <c r="J5" s="809"/>
      <c r="K5" s="1097" t="s">
        <v>1695</v>
      </c>
      <c r="L5" s="823" t="s">
        <v>687</v>
      </c>
      <c r="M5" s="824" t="s">
        <v>850</v>
      </c>
      <c r="N5" s="484" t="s">
        <v>845</v>
      </c>
      <c r="O5" s="1089" t="s">
        <v>935</v>
      </c>
      <c r="P5" s="1089" t="s">
        <v>1028</v>
      </c>
      <c r="Q5" s="1090" t="s">
        <v>1693</v>
      </c>
      <c r="R5" s="1089" t="s">
        <v>1207</v>
      </c>
      <c r="S5" s="1089" t="s">
        <v>1208</v>
      </c>
      <c r="T5" s="1089" t="s">
        <v>1209</v>
      </c>
      <c r="U5" s="1089" t="s">
        <v>2459</v>
      </c>
      <c r="V5" s="1089" t="s">
        <v>2460</v>
      </c>
      <c r="W5" s="1089" t="s">
        <v>2461</v>
      </c>
      <c r="X5" s="1089" t="s">
        <v>2462</v>
      </c>
      <c r="Y5" s="1089" t="s">
        <v>2463</v>
      </c>
      <c r="Z5" s="1089" t="s">
        <v>2464</v>
      </c>
      <c r="AA5" s="1089" t="s">
        <v>2465</v>
      </c>
      <c r="AB5" s="1089" t="s">
        <v>2466</v>
      </c>
      <c r="AC5" s="1089" t="s">
        <v>2467</v>
      </c>
      <c r="AD5" s="1089" t="s">
        <v>2468</v>
      </c>
      <c r="AE5" s="1089" t="s">
        <v>2469</v>
      </c>
      <c r="AF5" s="1089" t="s">
        <v>2470</v>
      </c>
      <c r="AG5" s="1089" t="s">
        <v>2471</v>
      </c>
      <c r="AH5" s="1089" t="s">
        <v>2472</v>
      </c>
      <c r="AI5" s="859" t="s">
        <v>1215</v>
      </c>
      <c r="AJ5" s="860" t="s">
        <v>1211</v>
      </c>
      <c r="AK5" s="861" t="s">
        <v>1210</v>
      </c>
      <c r="AL5" s="862" t="s">
        <v>820</v>
      </c>
      <c r="AM5" s="863" t="s">
        <v>821</v>
      </c>
      <c r="AN5" s="864" t="s">
        <v>744</v>
      </c>
      <c r="AO5" s="883" t="s">
        <v>849</v>
      </c>
      <c r="AP5" s="868" t="s">
        <v>1952</v>
      </c>
      <c r="AQ5" s="865" t="s">
        <v>1701</v>
      </c>
      <c r="AR5" s="866" t="s">
        <v>753</v>
      </c>
      <c r="AS5" s="854" t="s">
        <v>801</v>
      </c>
      <c r="AT5" s="859" t="s">
        <v>1216</v>
      </c>
      <c r="AU5" s="860" t="s">
        <v>1212</v>
      </c>
      <c r="AV5" s="861" t="s">
        <v>1210</v>
      </c>
      <c r="AW5" s="862" t="s">
        <v>820</v>
      </c>
      <c r="AX5" s="863" t="s">
        <v>821</v>
      </c>
      <c r="AY5" s="864" t="s">
        <v>744</v>
      </c>
      <c r="AZ5" s="883" t="s">
        <v>849</v>
      </c>
      <c r="BA5" s="868" t="s">
        <v>1952</v>
      </c>
      <c r="BB5" s="865" t="s">
        <v>1702</v>
      </c>
      <c r="BC5" s="866" t="s">
        <v>753</v>
      </c>
      <c r="BD5" s="854" t="s">
        <v>804</v>
      </c>
      <c r="BE5" s="867" t="s">
        <v>1215</v>
      </c>
      <c r="BF5" s="861" t="s">
        <v>1213</v>
      </c>
      <c r="BG5" s="861" t="s">
        <v>1210</v>
      </c>
      <c r="BH5" s="862" t="s">
        <v>820</v>
      </c>
      <c r="BI5" s="863" t="s">
        <v>821</v>
      </c>
      <c r="BJ5" s="864" t="s">
        <v>744</v>
      </c>
      <c r="BK5" s="883" t="s">
        <v>849</v>
      </c>
      <c r="BL5" s="868" t="s">
        <v>1952</v>
      </c>
      <c r="BM5" s="865" t="s">
        <v>1703</v>
      </c>
      <c r="BN5" s="866" t="s">
        <v>753</v>
      </c>
      <c r="BO5" s="854" t="s">
        <v>806</v>
      </c>
      <c r="BP5" s="867" t="s">
        <v>1215</v>
      </c>
      <c r="BQ5" s="861" t="s">
        <v>1213</v>
      </c>
      <c r="BR5" s="861" t="s">
        <v>1210</v>
      </c>
      <c r="BS5" s="862" t="s">
        <v>820</v>
      </c>
      <c r="BT5" s="863" t="s">
        <v>821</v>
      </c>
      <c r="BU5" s="864" t="s">
        <v>744</v>
      </c>
      <c r="BV5" s="883" t="s">
        <v>849</v>
      </c>
      <c r="BW5" s="868" t="s">
        <v>1952</v>
      </c>
      <c r="BX5" s="865" t="s">
        <v>1704</v>
      </c>
      <c r="BY5" s="866" t="s">
        <v>753</v>
      </c>
      <c r="BZ5" s="854" t="s">
        <v>808</v>
      </c>
      <c r="CA5" s="867" t="s">
        <v>1215</v>
      </c>
      <c r="CB5" s="861" t="s">
        <v>1213</v>
      </c>
      <c r="CC5" s="861" t="s">
        <v>1210</v>
      </c>
      <c r="CD5" s="862" t="s">
        <v>820</v>
      </c>
      <c r="CE5" s="863" t="s">
        <v>821</v>
      </c>
      <c r="CF5" s="864" t="s">
        <v>744</v>
      </c>
      <c r="CG5" s="883" t="s">
        <v>849</v>
      </c>
      <c r="CH5" s="868" t="s">
        <v>1952</v>
      </c>
      <c r="CI5" s="869" t="s">
        <v>1705</v>
      </c>
      <c r="CJ5" s="866" t="s">
        <v>753</v>
      </c>
      <c r="CK5" s="854" t="s">
        <v>810</v>
      </c>
      <c r="CL5" s="867" t="s">
        <v>1215</v>
      </c>
      <c r="CM5" s="861" t="s">
        <v>1213</v>
      </c>
      <c r="CN5" s="861" t="s">
        <v>1210</v>
      </c>
      <c r="CO5" s="862" t="s">
        <v>820</v>
      </c>
      <c r="CP5" s="863" t="s">
        <v>821</v>
      </c>
      <c r="CQ5" s="864" t="s">
        <v>744</v>
      </c>
      <c r="CR5" s="883" t="s">
        <v>849</v>
      </c>
      <c r="CS5" s="868" t="s">
        <v>1952</v>
      </c>
      <c r="CT5" s="869" t="s">
        <v>1706</v>
      </c>
      <c r="CU5" s="866" t="s">
        <v>753</v>
      </c>
      <c r="CV5" s="854" t="s">
        <v>853</v>
      </c>
      <c r="CW5" s="867" t="s">
        <v>1215</v>
      </c>
      <c r="CX5" s="861" t="s">
        <v>1213</v>
      </c>
      <c r="CY5" s="861" t="s">
        <v>1210</v>
      </c>
      <c r="CZ5" s="862" t="s">
        <v>820</v>
      </c>
      <c r="DA5" s="863" t="s">
        <v>821</v>
      </c>
      <c r="DB5" s="864" t="s">
        <v>744</v>
      </c>
      <c r="DC5" s="883" t="s">
        <v>849</v>
      </c>
      <c r="DD5" s="868" t="s">
        <v>1952</v>
      </c>
      <c r="DE5" s="869" t="s">
        <v>1706</v>
      </c>
      <c r="DF5" s="866" t="s">
        <v>753</v>
      </c>
      <c r="DG5" s="854" t="s">
        <v>2396</v>
      </c>
      <c r="DH5" s="867" t="s">
        <v>1215</v>
      </c>
      <c r="DI5" s="861" t="s">
        <v>1213</v>
      </c>
      <c r="DJ5" s="861" t="s">
        <v>1210</v>
      </c>
      <c r="DK5" s="862" t="s">
        <v>820</v>
      </c>
      <c r="DL5" s="863" t="s">
        <v>821</v>
      </c>
      <c r="DM5" s="864" t="s">
        <v>744</v>
      </c>
      <c r="DN5" s="883" t="s">
        <v>849</v>
      </c>
      <c r="DO5" s="868" t="s">
        <v>1952</v>
      </c>
      <c r="DP5" s="869" t="s">
        <v>1706</v>
      </c>
      <c r="DQ5" s="866" t="s">
        <v>753</v>
      </c>
      <c r="DR5" s="854" t="s">
        <v>2399</v>
      </c>
      <c r="DS5" s="867" t="s">
        <v>1215</v>
      </c>
      <c r="DT5" s="861" t="s">
        <v>1213</v>
      </c>
      <c r="DU5" s="861" t="s">
        <v>1210</v>
      </c>
      <c r="DV5" s="862" t="s">
        <v>820</v>
      </c>
      <c r="DW5" s="863" t="s">
        <v>821</v>
      </c>
      <c r="DX5" s="864" t="s">
        <v>744</v>
      </c>
      <c r="DY5" s="883" t="s">
        <v>849</v>
      </c>
      <c r="DZ5" s="868" t="s">
        <v>1952</v>
      </c>
      <c r="EA5" s="869" t="s">
        <v>1706</v>
      </c>
      <c r="EB5" s="866" t="s">
        <v>753</v>
      </c>
      <c r="EC5" s="854" t="s">
        <v>2400</v>
      </c>
      <c r="ED5" s="867" t="s">
        <v>1215</v>
      </c>
      <c r="EE5" s="861" t="s">
        <v>1213</v>
      </c>
      <c r="EF5" s="861" t="s">
        <v>1210</v>
      </c>
      <c r="EG5" s="862" t="s">
        <v>820</v>
      </c>
      <c r="EH5" s="863" t="s">
        <v>821</v>
      </c>
      <c r="EI5" s="864" t="s">
        <v>744</v>
      </c>
      <c r="EJ5" s="883" t="s">
        <v>849</v>
      </c>
      <c r="EK5" s="868" t="s">
        <v>1952</v>
      </c>
      <c r="EL5" s="869" t="s">
        <v>1706</v>
      </c>
      <c r="EM5" s="866" t="s">
        <v>753</v>
      </c>
      <c r="EN5" s="854" t="s">
        <v>2402</v>
      </c>
      <c r="EO5" s="867" t="s">
        <v>1215</v>
      </c>
      <c r="EP5" s="861" t="s">
        <v>1213</v>
      </c>
      <c r="EQ5" s="861" t="s">
        <v>1210</v>
      </c>
      <c r="ER5" s="862" t="s">
        <v>820</v>
      </c>
      <c r="ES5" s="863" t="s">
        <v>821</v>
      </c>
      <c r="ET5" s="864" t="s">
        <v>744</v>
      </c>
      <c r="EU5" s="883" t="s">
        <v>849</v>
      </c>
      <c r="EV5" s="868" t="s">
        <v>1952</v>
      </c>
      <c r="EW5" s="869" t="s">
        <v>1706</v>
      </c>
      <c r="EX5" s="866" t="s">
        <v>753</v>
      </c>
      <c r="EY5" s="854" t="s">
        <v>2393</v>
      </c>
      <c r="EZ5" s="867" t="s">
        <v>1215</v>
      </c>
      <c r="FA5" s="861" t="s">
        <v>1213</v>
      </c>
      <c r="FB5" s="861" t="s">
        <v>1210</v>
      </c>
      <c r="FC5" s="862" t="s">
        <v>820</v>
      </c>
      <c r="FD5" s="863" t="s">
        <v>821</v>
      </c>
      <c r="FE5" s="864" t="s">
        <v>744</v>
      </c>
      <c r="FF5" s="883" t="s">
        <v>849</v>
      </c>
      <c r="FG5" s="868" t="s">
        <v>1952</v>
      </c>
      <c r="FH5" s="869" t="s">
        <v>1706</v>
      </c>
      <c r="FI5" s="866" t="s">
        <v>753</v>
      </c>
      <c r="FJ5" s="854" t="s">
        <v>2391</v>
      </c>
      <c r="FK5" s="867" t="s">
        <v>1215</v>
      </c>
      <c r="FL5" s="861" t="s">
        <v>1213</v>
      </c>
      <c r="FM5" s="861" t="s">
        <v>1210</v>
      </c>
      <c r="FN5" s="862" t="s">
        <v>820</v>
      </c>
      <c r="FO5" s="863" t="s">
        <v>821</v>
      </c>
      <c r="FP5" s="864" t="s">
        <v>744</v>
      </c>
      <c r="FQ5" s="883" t="s">
        <v>849</v>
      </c>
      <c r="FR5" s="868" t="s">
        <v>1952</v>
      </c>
      <c r="FS5" s="869" t="s">
        <v>1706</v>
      </c>
      <c r="FT5" s="866" t="s">
        <v>753</v>
      </c>
      <c r="FU5" s="854" t="s">
        <v>2389</v>
      </c>
      <c r="FV5" s="867" t="s">
        <v>1215</v>
      </c>
      <c r="FW5" s="861" t="s">
        <v>1213</v>
      </c>
      <c r="FX5" s="861" t="s">
        <v>1210</v>
      </c>
      <c r="FY5" s="862" t="s">
        <v>820</v>
      </c>
      <c r="FZ5" s="863" t="s">
        <v>821</v>
      </c>
      <c r="GA5" s="864" t="s">
        <v>744</v>
      </c>
      <c r="GB5" s="883" t="s">
        <v>849</v>
      </c>
      <c r="GC5" s="868" t="s">
        <v>1952</v>
      </c>
      <c r="GD5" s="869" t="s">
        <v>1706</v>
      </c>
      <c r="GE5" s="866" t="s">
        <v>753</v>
      </c>
      <c r="GF5" s="854" t="s">
        <v>2387</v>
      </c>
      <c r="GG5" s="867" t="s">
        <v>1215</v>
      </c>
      <c r="GH5" s="861" t="s">
        <v>1213</v>
      </c>
      <c r="GI5" s="861" t="s">
        <v>1210</v>
      </c>
      <c r="GJ5" s="862" t="s">
        <v>820</v>
      </c>
      <c r="GK5" s="863" t="s">
        <v>821</v>
      </c>
      <c r="GL5" s="864" t="s">
        <v>744</v>
      </c>
      <c r="GM5" s="883" t="s">
        <v>849</v>
      </c>
      <c r="GN5" s="868" t="s">
        <v>1952</v>
      </c>
      <c r="GO5" s="869" t="s">
        <v>1706</v>
      </c>
      <c r="GP5" s="866" t="s">
        <v>753</v>
      </c>
      <c r="GQ5" s="854" t="s">
        <v>2385</v>
      </c>
      <c r="GR5" s="867" t="s">
        <v>1215</v>
      </c>
      <c r="GS5" s="861" t="s">
        <v>1213</v>
      </c>
      <c r="GT5" s="861" t="s">
        <v>1210</v>
      </c>
      <c r="GU5" s="862" t="s">
        <v>820</v>
      </c>
      <c r="GV5" s="863" t="s">
        <v>821</v>
      </c>
      <c r="GW5" s="864" t="s">
        <v>744</v>
      </c>
      <c r="GX5" s="883" t="s">
        <v>849</v>
      </c>
      <c r="GY5" s="868" t="s">
        <v>1952</v>
      </c>
      <c r="GZ5" s="869" t="s">
        <v>1706</v>
      </c>
      <c r="HA5" s="866" t="s">
        <v>753</v>
      </c>
      <c r="HB5" s="854" t="s">
        <v>2383</v>
      </c>
      <c r="HC5" s="867" t="s">
        <v>1215</v>
      </c>
      <c r="HD5" s="861" t="s">
        <v>1213</v>
      </c>
      <c r="HE5" s="861" t="s">
        <v>1210</v>
      </c>
      <c r="HF5" s="862" t="s">
        <v>820</v>
      </c>
      <c r="HG5" s="863" t="s">
        <v>821</v>
      </c>
      <c r="HH5" s="864" t="s">
        <v>744</v>
      </c>
      <c r="HI5" s="883" t="s">
        <v>849</v>
      </c>
      <c r="HJ5" s="868" t="s">
        <v>1952</v>
      </c>
      <c r="HK5" s="869" t="s">
        <v>1706</v>
      </c>
      <c r="HL5" s="866" t="s">
        <v>753</v>
      </c>
      <c r="HM5" s="854" t="s">
        <v>2381</v>
      </c>
      <c r="HN5" s="867" t="s">
        <v>1215</v>
      </c>
      <c r="HO5" s="861" t="s">
        <v>1213</v>
      </c>
      <c r="HP5" s="861" t="s">
        <v>1210</v>
      </c>
      <c r="HQ5" s="862" t="s">
        <v>820</v>
      </c>
      <c r="HR5" s="863" t="s">
        <v>821</v>
      </c>
      <c r="HS5" s="864" t="s">
        <v>744</v>
      </c>
      <c r="HT5" s="883" t="s">
        <v>849</v>
      </c>
      <c r="HU5" s="868" t="s">
        <v>1952</v>
      </c>
      <c r="HV5" s="869" t="s">
        <v>1706</v>
      </c>
      <c r="HW5" s="866" t="s">
        <v>753</v>
      </c>
      <c r="HX5" s="854" t="s">
        <v>2379</v>
      </c>
      <c r="HY5" s="867" t="s">
        <v>1215</v>
      </c>
      <c r="HZ5" s="861" t="s">
        <v>1213</v>
      </c>
      <c r="IA5" s="861" t="s">
        <v>1210</v>
      </c>
      <c r="IB5" s="862" t="s">
        <v>820</v>
      </c>
      <c r="IC5" s="863" t="s">
        <v>821</v>
      </c>
      <c r="ID5" s="864" t="s">
        <v>744</v>
      </c>
      <c r="IE5" s="883" t="s">
        <v>849</v>
      </c>
      <c r="IF5" s="868" t="s">
        <v>1952</v>
      </c>
      <c r="IG5" s="869" t="s">
        <v>1706</v>
      </c>
      <c r="IH5" s="866" t="s">
        <v>753</v>
      </c>
      <c r="II5" s="854" t="s">
        <v>2377</v>
      </c>
      <c r="IJ5" s="867" t="s">
        <v>1215</v>
      </c>
      <c r="IK5" s="861" t="s">
        <v>1213</v>
      </c>
      <c r="IL5" s="861" t="s">
        <v>1210</v>
      </c>
      <c r="IM5" s="862" t="s">
        <v>820</v>
      </c>
      <c r="IN5" s="863" t="s">
        <v>821</v>
      </c>
      <c r="IO5" s="864" t="s">
        <v>744</v>
      </c>
      <c r="IP5" s="883" t="s">
        <v>849</v>
      </c>
      <c r="IQ5" s="868" t="s">
        <v>1952</v>
      </c>
      <c r="IR5" s="869" t="s">
        <v>1706</v>
      </c>
      <c r="IS5" s="866" t="s">
        <v>753</v>
      </c>
      <c r="IT5" s="854" t="s">
        <v>2376</v>
      </c>
      <c r="IU5" s="870" t="s">
        <v>1163</v>
      </c>
      <c r="IV5" s="870" t="s">
        <v>1163</v>
      </c>
      <c r="IW5" s="870" t="s">
        <v>1163</v>
      </c>
      <c r="IX5" s="870" t="s">
        <v>1163</v>
      </c>
      <c r="IY5" s="871" t="s">
        <v>863</v>
      </c>
      <c r="IZ5" s="872" t="s">
        <v>862</v>
      </c>
      <c r="JA5" s="873" t="s">
        <v>861</v>
      </c>
      <c r="JB5" s="874" t="s">
        <v>858</v>
      </c>
      <c r="JC5" s="747"/>
      <c r="JD5" s="171"/>
      <c r="JE5" s="1637" t="s">
        <v>1101</v>
      </c>
      <c r="JF5" s="1485"/>
      <c r="JG5" s="1485"/>
      <c r="JH5" s="1485"/>
      <c r="JI5" s="1485"/>
      <c r="JJ5" s="1485"/>
      <c r="JM5" s="916" t="s">
        <v>1397</v>
      </c>
      <c r="JN5" s="917" t="s">
        <v>1398</v>
      </c>
      <c r="JO5" s="898" t="s">
        <v>1017</v>
      </c>
      <c r="JP5" s="918" t="s">
        <v>1217</v>
      </c>
      <c r="JQ5" s="660" t="s">
        <v>1027</v>
      </c>
      <c r="JR5" s="919" t="s">
        <v>1020</v>
      </c>
      <c r="JS5" s="920" t="s">
        <v>1021</v>
      </c>
      <c r="JT5" s="920" t="s">
        <v>1094</v>
      </c>
      <c r="JU5" s="921" t="s">
        <v>850</v>
      </c>
      <c r="JV5" s="922" t="s">
        <v>1025</v>
      </c>
      <c r="JW5" s="923" t="s">
        <v>1008</v>
      </c>
      <c r="JX5" s="924" t="s">
        <v>1026</v>
      </c>
      <c r="JY5" s="585" t="str">
        <f>IF($O5&lt;&gt;"Enter name of projection or stiched image ",IF($O5&lt;&gt;"",$O5,"No entry"),"No title given")</f>
        <v xml:space="preserve">Projection 1 DAP </v>
      </c>
      <c r="JZ5" s="585" t="str">
        <f>IF($P5&lt;&gt;"Enter name of projection or stiched image ",IF($P5&lt;&gt;"",$P5,"No entry"),"No title given")</f>
        <v>Projection 2 DAP</v>
      </c>
      <c r="KA5" s="585" t="str">
        <f>IF($Q5&lt;&gt;"Enter name of projection or stiched image ",IF($Q5&lt;&gt;"",$Q5,"No entry"),"No title given")</f>
        <v>Projection 3 DAP</v>
      </c>
      <c r="KB5" s="585" t="str">
        <f>IF($R5&lt;&gt;"Enter name of projection or stiched image ",IF($R5&lt;&gt;"",$R5,"No entry"),"No title given")</f>
        <v>Projection 4 DAP</v>
      </c>
      <c r="KC5" s="585" t="str">
        <f>IF($S5&lt;&gt;"Enter name of projection or stiched image ",IF($S5&lt;&gt;"",$S5,"No entry"),"No title given")</f>
        <v>Projection 5 DAP</v>
      </c>
      <c r="KD5" s="585" t="str">
        <f>IF($T5&lt;&gt;"Enter name of projection or stiched image ",IF($T5&lt;&gt;"",$T5,"No entry"),"No title given")</f>
        <v>Projection 6 DAP</v>
      </c>
      <c r="KE5" s="825" t="s">
        <v>1031</v>
      </c>
      <c r="KF5" s="925" t="s">
        <v>1032</v>
      </c>
      <c r="KG5" s="585" t="s">
        <v>1096</v>
      </c>
      <c r="KH5" s="585" t="s">
        <v>1033</v>
      </c>
      <c r="KI5" s="585" t="s">
        <v>1034</v>
      </c>
      <c r="KJ5" s="585" t="s">
        <v>1035</v>
      </c>
      <c r="KK5" s="585" t="s">
        <v>1038</v>
      </c>
      <c r="KL5" s="585" t="s">
        <v>1036</v>
      </c>
      <c r="KM5" s="585" t="s">
        <v>1037</v>
      </c>
      <c r="KN5" s="98" t="s">
        <v>1700</v>
      </c>
      <c r="KO5" s="98" t="s">
        <v>1039</v>
      </c>
      <c r="KP5" s="98" t="s">
        <v>1040</v>
      </c>
      <c r="KQ5" s="280" t="s">
        <v>1082</v>
      </c>
      <c r="KR5" s="238" t="s">
        <v>1083</v>
      </c>
      <c r="KS5" s="238" t="s">
        <v>1084</v>
      </c>
      <c r="KT5" s="238" t="s">
        <v>1085</v>
      </c>
      <c r="KU5" s="238" t="s">
        <v>1086</v>
      </c>
      <c r="KV5" s="238" t="s">
        <v>1089</v>
      </c>
      <c r="KW5" s="238" t="s">
        <v>1087</v>
      </c>
      <c r="KX5" s="238" t="s">
        <v>1088</v>
      </c>
      <c r="KY5" s="98" t="s">
        <v>1699</v>
      </c>
      <c r="KZ5" s="98" t="s">
        <v>1090</v>
      </c>
      <c r="LA5" s="98" t="s">
        <v>1091</v>
      </c>
      <c r="LB5" s="280" t="s">
        <v>1072</v>
      </c>
      <c r="LC5" s="238" t="s">
        <v>1073</v>
      </c>
      <c r="LD5" s="238" t="s">
        <v>1074</v>
      </c>
      <c r="LE5" s="238" t="s">
        <v>1075</v>
      </c>
      <c r="LF5" s="238" t="s">
        <v>1076</v>
      </c>
      <c r="LG5" s="238" t="s">
        <v>1079</v>
      </c>
      <c r="LH5" s="238" t="s">
        <v>1077</v>
      </c>
      <c r="LI5" s="238" t="s">
        <v>1078</v>
      </c>
      <c r="LJ5" s="98" t="s">
        <v>1710</v>
      </c>
      <c r="LK5" s="98" t="s">
        <v>1080</v>
      </c>
      <c r="LL5" s="98" t="s">
        <v>1081</v>
      </c>
      <c r="LM5" s="280" t="s">
        <v>1063</v>
      </c>
      <c r="LN5" s="238" t="s">
        <v>1064</v>
      </c>
      <c r="LO5" s="238" t="s">
        <v>1065</v>
      </c>
      <c r="LP5" s="238" t="s">
        <v>1066</v>
      </c>
      <c r="LQ5" s="238" t="s">
        <v>1067</v>
      </c>
      <c r="LR5" s="98" t="s">
        <v>1070</v>
      </c>
      <c r="LS5" s="238" t="s">
        <v>1068</v>
      </c>
      <c r="LT5" s="238" t="s">
        <v>1069</v>
      </c>
      <c r="LU5" s="98" t="s">
        <v>1698</v>
      </c>
      <c r="LV5" s="586" t="s">
        <v>1071</v>
      </c>
      <c r="LW5" s="586" t="s">
        <v>1062</v>
      </c>
      <c r="LX5" s="925" t="s">
        <v>1052</v>
      </c>
      <c r="LY5" s="585" t="s">
        <v>1053</v>
      </c>
      <c r="LZ5" s="585" t="s">
        <v>1054</v>
      </c>
      <c r="MA5" s="585" t="s">
        <v>1055</v>
      </c>
      <c r="MB5" s="585" t="s">
        <v>1056</v>
      </c>
      <c r="MC5" s="585" t="s">
        <v>1059</v>
      </c>
      <c r="MD5" s="585" t="s">
        <v>1057</v>
      </c>
      <c r="ME5" s="585" t="s">
        <v>1058</v>
      </c>
      <c r="MF5" s="98" t="s">
        <v>1696</v>
      </c>
      <c r="MG5" s="98" t="s">
        <v>1060</v>
      </c>
      <c r="MH5" s="98" t="s">
        <v>1061</v>
      </c>
      <c r="MI5" s="280" t="s">
        <v>1042</v>
      </c>
      <c r="MJ5" s="238" t="s">
        <v>1043</v>
      </c>
      <c r="MK5" s="238" t="s">
        <v>1044</v>
      </c>
      <c r="ML5" s="238" t="s">
        <v>1045</v>
      </c>
      <c r="MM5" s="238" t="s">
        <v>1046</v>
      </c>
      <c r="MN5" s="238" t="s">
        <v>1049</v>
      </c>
      <c r="MO5" s="238" t="s">
        <v>1047</v>
      </c>
      <c r="MP5" s="238" t="s">
        <v>1048</v>
      </c>
      <c r="MQ5" s="98" t="s">
        <v>1697</v>
      </c>
      <c r="MR5" s="586" t="s">
        <v>1050</v>
      </c>
      <c r="MS5" s="1020" t="s">
        <v>1092</v>
      </c>
      <c r="MT5" s="1019" t="str">
        <f>IF(IU5&lt;&gt;"Enter field name here",IF(LEN(IU5)&lt;250,IU5,"Long header:- see workbook"),"No heading entered")</f>
        <v>No heading entered</v>
      </c>
      <c r="MU5" s="1019" t="str">
        <f t="shared" ref="MU5:MV5" si="0">IF(IV5&lt;&gt;"Enter field name here",IF(LEN(IV5)&lt;250,IV5,"Long header:- see workbook"),"No heading entered")</f>
        <v>No heading entered</v>
      </c>
      <c r="MV5" s="1019" t="str">
        <f t="shared" si="0"/>
        <v>No heading entered</v>
      </c>
      <c r="MW5" s="1019" t="str">
        <f>IF(IX5&lt;&gt;"Enter field name here",IF(LEN(IX5)&lt;250,IX5,"Long header:- see workbook"),"No heading entered")</f>
        <v>No heading entered</v>
      </c>
      <c r="MX5" s="256" t="s">
        <v>2473</v>
      </c>
      <c r="MY5" s="243" t="s">
        <v>1158</v>
      </c>
      <c r="MZ5" s="256" t="s">
        <v>2474</v>
      </c>
      <c r="NA5" s="242" t="s">
        <v>1159</v>
      </c>
      <c r="NB5" s="97" t="s">
        <v>1097</v>
      </c>
      <c r="NC5" s="168" t="s">
        <v>322</v>
      </c>
      <c r="ND5" s="585" t="str">
        <f>IF($U5&lt;&gt;"Enter name of projection or stiched image ",IF($U5&lt;&gt;"",$U5,"No entry"),"No title given")</f>
        <v>Projection 7 DAP</v>
      </c>
      <c r="NE5" s="585" t="str">
        <f>IF($V5&lt;&gt;"Enter name of projection or stiched image ",IF($V5&lt;&gt;"",$V5,"No entry"),"No title given")</f>
        <v>Projection 8 DAP</v>
      </c>
      <c r="NF5" s="585" t="str">
        <f>IF($W5&lt;&gt;"Enter name of projection or stiched image ",IF($W5&lt;&gt;"",$W5,"No entry"),"No title given")</f>
        <v>Projection 9 DAP</v>
      </c>
      <c r="NG5" s="585" t="str">
        <f>IF($X5&lt;&gt;"Enter name of projection or stiched image ",IF($X5&lt;&gt;"",$X5,"No entry"),"No title given")</f>
        <v>Projection 10 DAP</v>
      </c>
      <c r="NH5" s="585" t="str">
        <f>IF($Y5&lt;&gt;"Enter name of projection or stiched image ",IF($Y5&lt;&gt;"",$Y5,"No entry"),"No title given")</f>
        <v>Projection 11 DAP</v>
      </c>
      <c r="NI5" s="585" t="str">
        <f>IF($Z5&lt;&gt;"Enter name of projection or stiched image ",IF($Z5&lt;&gt;"",$Z5,"No entry"),"No title given")</f>
        <v>Projection 12 DAP</v>
      </c>
      <c r="NJ5" s="585" t="str">
        <f>IF($AA5&lt;&gt;"Enter name of projection or stiched image ",IF($AA5&lt;&gt;"",$AA5,"No entry"),"No title given")</f>
        <v>Projection 13 DAP</v>
      </c>
      <c r="NK5" s="585" t="str">
        <f>IF($AB5&lt;&gt;"Enter name of projection or stiched image ",IF($AB5&lt;&gt;"",$AB5,"No entry"),"No title given")</f>
        <v>Projection 14 DAP</v>
      </c>
      <c r="NL5" s="585" t="str">
        <f>IF($AC5&lt;&gt;"Enter name of projection or stiched image ",IF($AC5&lt;&gt;"",$AC5,"No entry"),"No title given")</f>
        <v>Projection 15 DAP</v>
      </c>
      <c r="NM5" s="585" t="str">
        <f>IF($AD5&lt;&gt;"Enter name of projection or stiched image ",IF($AD5&lt;&gt;"",$AD5,"No entry"),"No title given")</f>
        <v>Projection 16 DAP</v>
      </c>
      <c r="NN5" s="585" t="str">
        <f>IF($AE5&lt;&gt;"Enter name of projection or stiched image ",IF($AE5&lt;&gt;"",$AE5,"No entry"),"No title given")</f>
        <v>Projection 17 DAP</v>
      </c>
      <c r="NO5" s="585" t="str">
        <f>IF($AF5&lt;&gt;"Enter name of projection or stiched image ",IF($AF5&lt;&gt;"",$AF5,"No entry"),"No title given")</f>
        <v>Projection 18 DAP</v>
      </c>
      <c r="NP5" s="585" t="str">
        <f>IF($AG5&lt;&gt;"Enter name of projection or stiched image ",IF($AG5&lt;&gt;"",$AG5,"No entry"),"No title given")</f>
        <v>Projection 19 DAP</v>
      </c>
      <c r="NQ5" s="920" t="str">
        <f>IF($AH5&lt;&gt;"Enter name of projection or stiched image ",IF($AH5&lt;&gt;"",$AH$5,"No entry"),"No title given")</f>
        <v>Projection 20 DAP</v>
      </c>
      <c r="NR5" s="1346" t="s">
        <v>2404</v>
      </c>
      <c r="NS5" s="585" t="s">
        <v>2405</v>
      </c>
      <c r="NT5" s="585" t="s">
        <v>2406</v>
      </c>
      <c r="NU5" s="585" t="s">
        <v>2407</v>
      </c>
      <c r="NV5" s="585" t="s">
        <v>2408</v>
      </c>
      <c r="NW5" s="585" t="s">
        <v>2409</v>
      </c>
      <c r="NX5" s="585" t="s">
        <v>2410</v>
      </c>
      <c r="NY5" s="585" t="s">
        <v>2411</v>
      </c>
      <c r="NZ5" s="98" t="s">
        <v>2412</v>
      </c>
      <c r="OA5" s="98" t="s">
        <v>2413</v>
      </c>
      <c r="OB5" s="98" t="s">
        <v>2414</v>
      </c>
      <c r="OC5" s="925" t="s">
        <v>2415</v>
      </c>
      <c r="OD5" s="585" t="s">
        <v>2416</v>
      </c>
      <c r="OE5" s="585" t="s">
        <v>2417</v>
      </c>
      <c r="OF5" s="585" t="s">
        <v>2418</v>
      </c>
      <c r="OG5" s="585" t="s">
        <v>2419</v>
      </c>
      <c r="OH5" s="585" t="s">
        <v>2420</v>
      </c>
      <c r="OI5" s="585" t="s">
        <v>2421</v>
      </c>
      <c r="OJ5" s="585" t="s">
        <v>2422</v>
      </c>
      <c r="OK5" s="98" t="s">
        <v>2423</v>
      </c>
      <c r="OL5" s="98" t="s">
        <v>2424</v>
      </c>
      <c r="OM5" s="98" t="s">
        <v>2425</v>
      </c>
      <c r="ON5" s="925" t="s">
        <v>2426</v>
      </c>
      <c r="OO5" s="585" t="s">
        <v>2427</v>
      </c>
      <c r="OP5" s="585" t="s">
        <v>2428</v>
      </c>
      <c r="OQ5" s="585" t="s">
        <v>2429</v>
      </c>
      <c r="OR5" s="585" t="s">
        <v>2430</v>
      </c>
      <c r="OS5" s="585" t="s">
        <v>2431</v>
      </c>
      <c r="OT5" s="585" t="s">
        <v>2432</v>
      </c>
      <c r="OU5" s="585" t="s">
        <v>2433</v>
      </c>
      <c r="OV5" s="98" t="s">
        <v>2434</v>
      </c>
      <c r="OW5" s="98" t="s">
        <v>2435</v>
      </c>
      <c r="OX5" s="98" t="s">
        <v>2436</v>
      </c>
      <c r="OY5" s="925" t="s">
        <v>2437</v>
      </c>
      <c r="OZ5" s="585" t="s">
        <v>2438</v>
      </c>
      <c r="PA5" s="585" t="s">
        <v>2439</v>
      </c>
      <c r="PB5" s="585" t="s">
        <v>2440</v>
      </c>
      <c r="PC5" s="585" t="s">
        <v>2441</v>
      </c>
      <c r="PD5" s="585" t="s">
        <v>2442</v>
      </c>
      <c r="PE5" s="585" t="s">
        <v>2443</v>
      </c>
      <c r="PF5" s="585" t="s">
        <v>2444</v>
      </c>
      <c r="PG5" s="98" t="s">
        <v>2445</v>
      </c>
      <c r="PH5" s="98" t="s">
        <v>2446</v>
      </c>
      <c r="PI5" s="98" t="s">
        <v>2447</v>
      </c>
      <c r="PJ5" s="925" t="s">
        <v>2448</v>
      </c>
      <c r="PK5" s="585" t="s">
        <v>2449</v>
      </c>
      <c r="PL5" s="585" t="s">
        <v>2450</v>
      </c>
      <c r="PM5" s="585" t="s">
        <v>2451</v>
      </c>
      <c r="PN5" s="585" t="s">
        <v>2452</v>
      </c>
      <c r="PO5" s="585" t="s">
        <v>2453</v>
      </c>
      <c r="PP5" s="585" t="s">
        <v>2454</v>
      </c>
      <c r="PQ5" s="585" t="s">
        <v>2455</v>
      </c>
      <c r="PR5" s="98" t="s">
        <v>2456</v>
      </c>
      <c r="PS5" s="98" t="s">
        <v>2457</v>
      </c>
      <c r="PT5" s="98" t="s">
        <v>2458</v>
      </c>
      <c r="PU5" s="925" t="s">
        <v>2488</v>
      </c>
      <c r="PV5" s="585" t="s">
        <v>2489</v>
      </c>
      <c r="PW5" s="585" t="s">
        <v>2490</v>
      </c>
      <c r="PX5" s="585" t="s">
        <v>2491</v>
      </c>
      <c r="PY5" s="585" t="s">
        <v>2492</v>
      </c>
      <c r="PZ5" s="585" t="s">
        <v>2493</v>
      </c>
      <c r="QA5" s="585" t="s">
        <v>2494</v>
      </c>
      <c r="QB5" s="585" t="s">
        <v>2495</v>
      </c>
      <c r="QC5" s="98" t="s">
        <v>2496</v>
      </c>
      <c r="QD5" s="98" t="s">
        <v>2497</v>
      </c>
      <c r="QE5" s="98" t="s">
        <v>2498</v>
      </c>
      <c r="QF5" s="925" t="s">
        <v>2499</v>
      </c>
      <c r="QG5" s="585" t="s">
        <v>2500</v>
      </c>
      <c r="QH5" s="585" t="s">
        <v>2501</v>
      </c>
      <c r="QI5" s="585" t="s">
        <v>2502</v>
      </c>
      <c r="QJ5" s="585" t="s">
        <v>2503</v>
      </c>
      <c r="QK5" s="585" t="s">
        <v>2504</v>
      </c>
      <c r="QL5" s="585" t="s">
        <v>2505</v>
      </c>
      <c r="QM5" s="585" t="s">
        <v>2506</v>
      </c>
      <c r="QN5" s="98" t="s">
        <v>2507</v>
      </c>
      <c r="QO5" s="98" t="s">
        <v>2508</v>
      </c>
      <c r="QP5" s="98" t="s">
        <v>2509</v>
      </c>
      <c r="QQ5" s="925" t="s">
        <v>2510</v>
      </c>
      <c r="QR5" s="585" t="s">
        <v>2511</v>
      </c>
      <c r="QS5" s="585" t="s">
        <v>2512</v>
      </c>
      <c r="QT5" s="585" t="s">
        <v>2513</v>
      </c>
      <c r="QU5" s="585" t="s">
        <v>2514</v>
      </c>
      <c r="QV5" s="585" t="s">
        <v>2515</v>
      </c>
      <c r="QW5" s="585" t="s">
        <v>2516</v>
      </c>
      <c r="QX5" s="585" t="s">
        <v>2517</v>
      </c>
      <c r="QY5" s="98" t="s">
        <v>2518</v>
      </c>
      <c r="QZ5" s="98" t="s">
        <v>2519</v>
      </c>
      <c r="RA5" s="98" t="s">
        <v>2520</v>
      </c>
      <c r="RB5" s="925" t="s">
        <v>2521</v>
      </c>
      <c r="RC5" s="585" t="s">
        <v>2522</v>
      </c>
      <c r="RD5" s="585" t="s">
        <v>2523</v>
      </c>
      <c r="RE5" s="585" t="s">
        <v>2524</v>
      </c>
      <c r="RF5" s="585" t="s">
        <v>2525</v>
      </c>
      <c r="RG5" s="585" t="s">
        <v>2526</v>
      </c>
      <c r="RH5" s="585" t="s">
        <v>2527</v>
      </c>
      <c r="RI5" s="585" t="s">
        <v>2528</v>
      </c>
      <c r="RJ5" s="98" t="s">
        <v>2529</v>
      </c>
      <c r="RK5" s="98" t="s">
        <v>2530</v>
      </c>
      <c r="RL5" s="98" t="s">
        <v>2531</v>
      </c>
      <c r="RM5" s="925" t="s">
        <v>2532</v>
      </c>
      <c r="RN5" s="585" t="s">
        <v>2533</v>
      </c>
      <c r="RO5" s="585" t="s">
        <v>2534</v>
      </c>
      <c r="RP5" s="585" t="s">
        <v>2535</v>
      </c>
      <c r="RQ5" s="585" t="s">
        <v>2536</v>
      </c>
      <c r="RR5" s="585" t="s">
        <v>2537</v>
      </c>
      <c r="RS5" s="585" t="s">
        <v>2538</v>
      </c>
      <c r="RT5" s="585" t="s">
        <v>2539</v>
      </c>
      <c r="RU5" s="98" t="s">
        <v>2540</v>
      </c>
      <c r="RV5" s="98" t="s">
        <v>2541</v>
      </c>
      <c r="RW5" s="98" t="s">
        <v>2542</v>
      </c>
      <c r="RX5" s="925" t="s">
        <v>2543</v>
      </c>
      <c r="RY5" s="585" t="s">
        <v>2544</v>
      </c>
      <c r="RZ5" s="585" t="s">
        <v>2545</v>
      </c>
      <c r="SA5" s="585" t="s">
        <v>2546</v>
      </c>
      <c r="SB5" s="585" t="s">
        <v>2547</v>
      </c>
      <c r="SC5" s="585" t="s">
        <v>2548</v>
      </c>
      <c r="SD5" s="585" t="s">
        <v>2549</v>
      </c>
      <c r="SE5" s="585" t="s">
        <v>2550</v>
      </c>
      <c r="SF5" s="98" t="s">
        <v>2551</v>
      </c>
      <c r="SG5" s="98" t="s">
        <v>2552</v>
      </c>
      <c r="SH5" s="98" t="s">
        <v>2553</v>
      </c>
      <c r="SI5" s="925" t="s">
        <v>2554</v>
      </c>
      <c r="SJ5" s="585" t="s">
        <v>2555</v>
      </c>
      <c r="SK5" s="585" t="s">
        <v>2556</v>
      </c>
      <c r="SL5" s="585" t="s">
        <v>2557</v>
      </c>
      <c r="SM5" s="585" t="s">
        <v>2558</v>
      </c>
      <c r="SN5" s="585" t="s">
        <v>2559</v>
      </c>
      <c r="SO5" s="585" t="s">
        <v>2560</v>
      </c>
      <c r="SP5" s="585" t="s">
        <v>2561</v>
      </c>
      <c r="SQ5" s="98" t="s">
        <v>2562</v>
      </c>
      <c r="SR5" s="98" t="s">
        <v>2563</v>
      </c>
      <c r="SS5" s="98" t="s">
        <v>2564</v>
      </c>
      <c r="ST5" s="925" t="s">
        <v>2565</v>
      </c>
      <c r="SU5" s="585" t="s">
        <v>2566</v>
      </c>
      <c r="SV5" s="585" t="s">
        <v>2567</v>
      </c>
      <c r="SW5" s="585" t="s">
        <v>2568</v>
      </c>
      <c r="SX5" s="585" t="s">
        <v>2569</v>
      </c>
      <c r="SY5" s="585" t="s">
        <v>2570</v>
      </c>
      <c r="SZ5" s="585" t="s">
        <v>2571</v>
      </c>
      <c r="TA5" s="585" t="s">
        <v>2572</v>
      </c>
      <c r="TB5" s="98" t="s">
        <v>2573</v>
      </c>
      <c r="TC5" s="98" t="s">
        <v>2574</v>
      </c>
      <c r="TD5" s="98" t="s">
        <v>2575</v>
      </c>
      <c r="TE5" s="925" t="s">
        <v>2576</v>
      </c>
      <c r="TF5" s="585" t="s">
        <v>2577</v>
      </c>
      <c r="TG5" s="585" t="s">
        <v>2578</v>
      </c>
      <c r="TH5" s="585" t="s">
        <v>2579</v>
      </c>
      <c r="TI5" s="585" t="s">
        <v>2580</v>
      </c>
      <c r="TJ5" s="585" t="s">
        <v>2581</v>
      </c>
      <c r="TK5" s="585" t="s">
        <v>2582</v>
      </c>
      <c r="TL5" s="585" t="s">
        <v>2583</v>
      </c>
      <c r="TM5" s="98" t="s">
        <v>2584</v>
      </c>
      <c r="TN5" s="98" t="s">
        <v>2585</v>
      </c>
      <c r="TO5" s="1018" t="s">
        <v>2586</v>
      </c>
      <c r="TP5" s="1370"/>
      <c r="TQ5" s="1370"/>
      <c r="TR5" s="1370"/>
      <c r="TS5" s="1370"/>
      <c r="TT5" s="1370"/>
      <c r="TU5" s="1370"/>
      <c r="TV5" s="1370"/>
      <c r="TW5" s="1370"/>
      <c r="TX5" s="1371"/>
      <c r="TY5" s="1371"/>
      <c r="TZ5" s="1371"/>
      <c r="UA5" s="1370"/>
      <c r="UB5" s="1370"/>
      <c r="UC5" s="1370"/>
      <c r="UD5" s="1370"/>
      <c r="UE5" s="1370"/>
      <c r="UF5" s="1370"/>
      <c r="UG5" s="1370"/>
      <c r="UH5" s="1370"/>
      <c r="UI5" s="1371"/>
      <c r="UJ5" s="1371"/>
      <c r="UK5" s="1371"/>
    </row>
    <row r="6" spans="1:557" s="1" customFormat="1" ht="9.9499999999999993" customHeight="1" thickBot="1" x14ac:dyDescent="0.3">
      <c r="A6" s="929"/>
      <c r="B6" s="926"/>
      <c r="C6" s="826"/>
      <c r="D6" s="827"/>
      <c r="E6" s="828"/>
      <c r="F6" s="829"/>
      <c r="G6" s="831"/>
      <c r="H6" s="1082"/>
      <c r="I6" s="809"/>
      <c r="J6" s="809"/>
      <c r="K6" s="1087"/>
      <c r="L6" s="830"/>
      <c r="M6" s="831"/>
      <c r="N6" s="831"/>
      <c r="O6" s="875"/>
      <c r="P6" s="875"/>
      <c r="Q6" s="875"/>
      <c r="R6" s="875"/>
      <c r="S6" s="875"/>
      <c r="T6" s="875"/>
      <c r="U6" s="875"/>
      <c r="V6" s="875"/>
      <c r="W6" s="875"/>
      <c r="X6" s="875"/>
      <c r="Y6" s="875"/>
      <c r="Z6" s="875"/>
      <c r="AA6" s="875"/>
      <c r="AB6" s="875"/>
      <c r="AC6" s="875"/>
      <c r="AD6" s="875"/>
      <c r="AE6" s="875"/>
      <c r="AF6" s="875"/>
      <c r="AG6" s="875"/>
      <c r="AH6" s="875"/>
      <c r="AI6" s="876"/>
      <c r="AJ6" s="832"/>
      <c r="AK6" s="833"/>
      <c r="AL6" s="834"/>
      <c r="AM6" s="835"/>
      <c r="AN6" s="877"/>
      <c r="AO6" s="878"/>
      <c r="AP6" s="836"/>
      <c r="AQ6" s="879"/>
      <c r="AR6" s="880"/>
      <c r="AS6" s="881"/>
      <c r="AT6" s="876"/>
      <c r="AU6" s="832"/>
      <c r="AV6" s="833"/>
      <c r="AW6" s="834"/>
      <c r="AX6" s="835"/>
      <c r="AY6" s="877"/>
      <c r="AZ6" s="878"/>
      <c r="BA6" s="836"/>
      <c r="BB6" s="879"/>
      <c r="BC6" s="880"/>
      <c r="BD6" s="881"/>
      <c r="BE6" s="837"/>
      <c r="BF6" s="833"/>
      <c r="BG6" s="833"/>
      <c r="BH6" s="834"/>
      <c r="BI6" s="835"/>
      <c r="BJ6" s="877"/>
      <c r="BK6" s="878"/>
      <c r="BL6" s="836"/>
      <c r="BM6" s="879"/>
      <c r="BN6" s="880"/>
      <c r="BO6" s="881"/>
      <c r="BP6" s="837"/>
      <c r="BQ6" s="833"/>
      <c r="BR6" s="833"/>
      <c r="BS6" s="834"/>
      <c r="BT6" s="835"/>
      <c r="BU6" s="877"/>
      <c r="BV6" s="878"/>
      <c r="BW6" s="836"/>
      <c r="BX6" s="879"/>
      <c r="BY6" s="880"/>
      <c r="BZ6" s="881"/>
      <c r="CA6" s="837"/>
      <c r="CB6" s="833"/>
      <c r="CC6" s="833"/>
      <c r="CD6" s="834"/>
      <c r="CE6" s="835"/>
      <c r="CF6" s="877"/>
      <c r="CG6" s="878"/>
      <c r="CH6" s="836"/>
      <c r="CI6" s="882"/>
      <c r="CJ6" s="880"/>
      <c r="CK6" s="881"/>
      <c r="CL6" s="837"/>
      <c r="CM6" s="833"/>
      <c r="CN6" s="833"/>
      <c r="CO6" s="834"/>
      <c r="CP6" s="835"/>
      <c r="CQ6" s="877"/>
      <c r="CR6" s="878"/>
      <c r="CS6" s="836"/>
      <c r="CT6" s="882"/>
      <c r="CU6" s="880"/>
      <c r="CV6" s="881"/>
      <c r="CW6" s="837"/>
      <c r="CX6" s="833"/>
      <c r="CY6" s="833"/>
      <c r="CZ6" s="834"/>
      <c r="DA6" s="835"/>
      <c r="DB6" s="877"/>
      <c r="DC6" s="878"/>
      <c r="DD6" s="836"/>
      <c r="DE6" s="882"/>
      <c r="DF6" s="880"/>
      <c r="DG6" s="881"/>
      <c r="DH6" s="837"/>
      <c r="DI6" s="833"/>
      <c r="DJ6" s="833"/>
      <c r="DK6" s="834"/>
      <c r="DL6" s="835"/>
      <c r="DM6" s="877"/>
      <c r="DN6" s="878"/>
      <c r="DO6" s="836"/>
      <c r="DP6" s="882"/>
      <c r="DQ6" s="880"/>
      <c r="DR6" s="881"/>
      <c r="DS6" s="837"/>
      <c r="DT6" s="833"/>
      <c r="DU6" s="833"/>
      <c r="DV6" s="834"/>
      <c r="DW6" s="835"/>
      <c r="DX6" s="877"/>
      <c r="DY6" s="878"/>
      <c r="DZ6" s="836"/>
      <c r="EA6" s="882"/>
      <c r="EB6" s="880"/>
      <c r="EC6" s="881"/>
      <c r="ED6" s="837"/>
      <c r="EE6" s="833"/>
      <c r="EF6" s="833"/>
      <c r="EG6" s="834"/>
      <c r="EH6" s="835"/>
      <c r="EI6" s="877"/>
      <c r="EJ6" s="878"/>
      <c r="EK6" s="836"/>
      <c r="EL6" s="882"/>
      <c r="EM6" s="880"/>
      <c r="EN6" s="881"/>
      <c r="EO6" s="837"/>
      <c r="EP6" s="833"/>
      <c r="EQ6" s="833"/>
      <c r="ER6" s="834"/>
      <c r="ES6" s="835"/>
      <c r="ET6" s="877"/>
      <c r="EU6" s="878"/>
      <c r="EV6" s="836"/>
      <c r="EW6" s="882"/>
      <c r="EX6" s="880"/>
      <c r="EY6" s="881"/>
      <c r="EZ6" s="837"/>
      <c r="FA6" s="833"/>
      <c r="FB6" s="833"/>
      <c r="FC6" s="834"/>
      <c r="FD6" s="835"/>
      <c r="FE6" s="877"/>
      <c r="FF6" s="878"/>
      <c r="FG6" s="836"/>
      <c r="FH6" s="882"/>
      <c r="FI6" s="880"/>
      <c r="FJ6" s="881"/>
      <c r="FK6" s="837"/>
      <c r="FL6" s="833"/>
      <c r="FM6" s="833"/>
      <c r="FN6" s="834"/>
      <c r="FO6" s="835"/>
      <c r="FP6" s="877"/>
      <c r="FQ6" s="878"/>
      <c r="FR6" s="836"/>
      <c r="FS6" s="882"/>
      <c r="FT6" s="880"/>
      <c r="FU6" s="881"/>
      <c r="FV6" s="837"/>
      <c r="FW6" s="833"/>
      <c r="FX6" s="833"/>
      <c r="FY6" s="834"/>
      <c r="FZ6" s="835"/>
      <c r="GA6" s="877"/>
      <c r="GB6" s="878"/>
      <c r="GC6" s="836"/>
      <c r="GD6" s="882"/>
      <c r="GE6" s="880"/>
      <c r="GF6" s="881"/>
      <c r="GG6" s="837"/>
      <c r="GH6" s="833"/>
      <c r="GI6" s="833"/>
      <c r="GJ6" s="834"/>
      <c r="GK6" s="835"/>
      <c r="GL6" s="877"/>
      <c r="GM6" s="878"/>
      <c r="GN6" s="836"/>
      <c r="GO6" s="882"/>
      <c r="GP6" s="880"/>
      <c r="GQ6" s="881"/>
      <c r="GR6" s="837"/>
      <c r="GS6" s="833"/>
      <c r="GT6" s="833"/>
      <c r="GU6" s="834"/>
      <c r="GV6" s="835"/>
      <c r="GW6" s="877"/>
      <c r="GX6" s="878"/>
      <c r="GY6" s="836"/>
      <c r="GZ6" s="882"/>
      <c r="HA6" s="880"/>
      <c r="HB6" s="881"/>
      <c r="HC6" s="837"/>
      <c r="HD6" s="833"/>
      <c r="HE6" s="833"/>
      <c r="HF6" s="834"/>
      <c r="HG6" s="835"/>
      <c r="HH6" s="877"/>
      <c r="HI6" s="878"/>
      <c r="HJ6" s="836"/>
      <c r="HK6" s="882"/>
      <c r="HL6" s="880"/>
      <c r="HM6" s="881"/>
      <c r="HN6" s="837"/>
      <c r="HO6" s="833"/>
      <c r="HP6" s="833"/>
      <c r="HQ6" s="834"/>
      <c r="HR6" s="835"/>
      <c r="HS6" s="877"/>
      <c r="HT6" s="878"/>
      <c r="HU6" s="836"/>
      <c r="HV6" s="882"/>
      <c r="HW6" s="880"/>
      <c r="HX6" s="881"/>
      <c r="HY6" s="837"/>
      <c r="HZ6" s="833"/>
      <c r="IA6" s="833"/>
      <c r="IB6" s="834"/>
      <c r="IC6" s="835"/>
      <c r="ID6" s="877"/>
      <c r="IE6" s="878"/>
      <c r="IF6" s="836"/>
      <c r="IG6" s="882"/>
      <c r="IH6" s="880"/>
      <c r="II6" s="881"/>
      <c r="IJ6" s="837"/>
      <c r="IK6" s="833"/>
      <c r="IL6" s="833"/>
      <c r="IM6" s="834"/>
      <c r="IN6" s="835"/>
      <c r="IO6" s="877"/>
      <c r="IP6" s="878"/>
      <c r="IQ6" s="836"/>
      <c r="IR6" s="882"/>
      <c r="IS6" s="880"/>
      <c r="IT6" s="881"/>
      <c r="IU6" s="838"/>
      <c r="IV6" s="838"/>
      <c r="IW6" s="838"/>
      <c r="IX6" s="838"/>
      <c r="IY6" s="837"/>
      <c r="IZ6" s="837"/>
      <c r="JA6" s="839"/>
      <c r="JB6" s="927"/>
      <c r="JC6" s="928"/>
      <c r="JD6" s="180"/>
      <c r="JE6" s="930"/>
      <c r="JF6" s="930"/>
      <c r="JG6" s="930"/>
      <c r="JH6" s="930"/>
      <c r="JI6" s="930"/>
      <c r="JJ6" s="930"/>
      <c r="JM6" s="843" t="s">
        <v>1399</v>
      </c>
      <c r="JN6" s="844" t="s">
        <v>1400</v>
      </c>
      <c r="JO6" s="915" t="s">
        <v>1401</v>
      </c>
      <c r="JP6" s="847" t="s">
        <v>1402</v>
      </c>
      <c r="JQ6" s="845" t="s">
        <v>1403</v>
      </c>
      <c r="JR6" s="844" t="s">
        <v>1404</v>
      </c>
      <c r="JS6" s="845" t="s">
        <v>1405</v>
      </c>
      <c r="JT6" s="844" t="s">
        <v>1406</v>
      </c>
      <c r="JU6" s="845" t="s">
        <v>1407</v>
      </c>
      <c r="JV6" s="844" t="s">
        <v>1408</v>
      </c>
      <c r="JW6" s="845" t="s">
        <v>1409</v>
      </c>
      <c r="JX6" s="844" t="s">
        <v>1410</v>
      </c>
      <c r="JY6" s="845" t="s">
        <v>1411</v>
      </c>
      <c r="JZ6" s="844" t="s">
        <v>1412</v>
      </c>
      <c r="KA6" s="845" t="s">
        <v>1413</v>
      </c>
      <c r="KB6" s="844" t="s">
        <v>1414</v>
      </c>
      <c r="KC6" s="845" t="s">
        <v>1415</v>
      </c>
      <c r="KD6" s="844" t="s">
        <v>1416</v>
      </c>
      <c r="KE6" s="845" t="s">
        <v>1417</v>
      </c>
      <c r="KF6" s="844" t="s">
        <v>1418</v>
      </c>
      <c r="KG6" s="845" t="s">
        <v>1419</v>
      </c>
      <c r="KH6" s="844" t="s">
        <v>1420</v>
      </c>
      <c r="KI6" s="845" t="s">
        <v>1421</v>
      </c>
      <c r="KJ6" s="844" t="s">
        <v>1422</v>
      </c>
      <c r="KK6" s="845" t="s">
        <v>1423</v>
      </c>
      <c r="KL6" s="844" t="s">
        <v>1424</v>
      </c>
      <c r="KM6" s="845" t="s">
        <v>1425</v>
      </c>
      <c r="KN6" s="844" t="s">
        <v>1426</v>
      </c>
      <c r="KO6" s="845" t="s">
        <v>1427</v>
      </c>
      <c r="KP6" s="844" t="s">
        <v>1428</v>
      </c>
      <c r="KQ6" s="845" t="s">
        <v>1429</v>
      </c>
      <c r="KR6" s="844" t="s">
        <v>1430</v>
      </c>
      <c r="KS6" s="845" t="s">
        <v>1431</v>
      </c>
      <c r="KT6" s="844" t="s">
        <v>1432</v>
      </c>
      <c r="KU6" s="845" t="s">
        <v>1433</v>
      </c>
      <c r="KV6" s="844" t="s">
        <v>1434</v>
      </c>
      <c r="KW6" s="845" t="s">
        <v>1435</v>
      </c>
      <c r="KX6" s="844" t="s">
        <v>1436</v>
      </c>
      <c r="KY6" s="845" t="s">
        <v>1437</v>
      </c>
      <c r="KZ6" s="844" t="s">
        <v>1438</v>
      </c>
      <c r="LA6" s="845" t="s">
        <v>1439</v>
      </c>
      <c r="LB6" s="844" t="s">
        <v>1440</v>
      </c>
      <c r="LC6" s="845" t="s">
        <v>1441</v>
      </c>
      <c r="LD6" s="844" t="s">
        <v>1442</v>
      </c>
      <c r="LE6" s="845" t="s">
        <v>1443</v>
      </c>
      <c r="LF6" s="844" t="s">
        <v>1444</v>
      </c>
      <c r="LG6" s="845" t="s">
        <v>1445</v>
      </c>
      <c r="LH6" s="844" t="s">
        <v>1446</v>
      </c>
      <c r="LI6" s="845" t="s">
        <v>1447</v>
      </c>
      <c r="LJ6" s="844" t="s">
        <v>1448</v>
      </c>
      <c r="LK6" s="845" t="s">
        <v>1449</v>
      </c>
      <c r="LL6" s="844" t="s">
        <v>1450</v>
      </c>
      <c r="LM6" s="845" t="s">
        <v>1451</v>
      </c>
      <c r="LN6" s="844" t="s">
        <v>1452</v>
      </c>
      <c r="LO6" s="845" t="s">
        <v>1453</v>
      </c>
      <c r="LP6" s="844" t="s">
        <v>1454</v>
      </c>
      <c r="LQ6" s="845" t="s">
        <v>1455</v>
      </c>
      <c r="LR6" s="844" t="s">
        <v>1456</v>
      </c>
      <c r="LS6" s="845" t="s">
        <v>1457</v>
      </c>
      <c r="LT6" s="844" t="s">
        <v>1458</v>
      </c>
      <c r="LU6" s="845" t="s">
        <v>1459</v>
      </c>
      <c r="LV6" s="844" t="s">
        <v>1460</v>
      </c>
      <c r="LW6" s="845" t="s">
        <v>1461</v>
      </c>
      <c r="LX6" s="844" t="s">
        <v>1462</v>
      </c>
      <c r="LY6" s="845" t="s">
        <v>1463</v>
      </c>
      <c r="LZ6" s="844" t="s">
        <v>1464</v>
      </c>
      <c r="MA6" s="845" t="s">
        <v>1465</v>
      </c>
      <c r="MB6" s="844" t="s">
        <v>1466</v>
      </c>
      <c r="MC6" s="845" t="s">
        <v>1467</v>
      </c>
      <c r="MD6" s="844" t="s">
        <v>1468</v>
      </c>
      <c r="ME6" s="845" t="s">
        <v>1469</v>
      </c>
      <c r="MF6" s="844" t="s">
        <v>1470</v>
      </c>
      <c r="MG6" s="845" t="s">
        <v>1471</v>
      </c>
      <c r="MH6" s="844" t="s">
        <v>1472</v>
      </c>
      <c r="MI6" s="845" t="s">
        <v>1473</v>
      </c>
      <c r="MJ6" s="844" t="s">
        <v>1474</v>
      </c>
      <c r="MK6" s="845" t="s">
        <v>1475</v>
      </c>
      <c r="ML6" s="844" t="s">
        <v>1476</v>
      </c>
      <c r="MM6" s="845" t="s">
        <v>1477</v>
      </c>
      <c r="MN6" s="844" t="s">
        <v>1478</v>
      </c>
      <c r="MO6" s="845" t="s">
        <v>1479</v>
      </c>
      <c r="MP6" s="844" t="s">
        <v>1480</v>
      </c>
      <c r="MQ6" s="845" t="s">
        <v>1481</v>
      </c>
      <c r="MR6" s="844" t="s">
        <v>1482</v>
      </c>
      <c r="MS6" s="845" t="s">
        <v>1483</v>
      </c>
      <c r="MT6" s="844" t="s">
        <v>1484</v>
      </c>
      <c r="MU6" s="845" t="s">
        <v>1485</v>
      </c>
      <c r="MV6" s="844" t="s">
        <v>1486</v>
      </c>
      <c r="MW6" s="845" t="s">
        <v>1487</v>
      </c>
      <c r="MX6" s="844" t="s">
        <v>1488</v>
      </c>
      <c r="MY6" s="844" t="s">
        <v>1489</v>
      </c>
      <c r="MZ6" s="845" t="s">
        <v>1490</v>
      </c>
      <c r="NA6" s="844" t="s">
        <v>1491</v>
      </c>
      <c r="NB6" s="845" t="s">
        <v>1825</v>
      </c>
      <c r="NC6" s="844" t="s">
        <v>1826</v>
      </c>
      <c r="ND6" s="845" t="s">
        <v>2587</v>
      </c>
      <c r="NE6" s="844" t="s">
        <v>2588</v>
      </c>
      <c r="NF6" s="845" t="s">
        <v>2589</v>
      </c>
      <c r="NG6" s="844" t="s">
        <v>2590</v>
      </c>
      <c r="NH6" s="845" t="s">
        <v>2591</v>
      </c>
      <c r="NI6" s="844" t="s">
        <v>2592</v>
      </c>
      <c r="NJ6" s="845" t="s">
        <v>2593</v>
      </c>
      <c r="NK6" s="844" t="s">
        <v>2594</v>
      </c>
      <c r="NL6" s="845" t="s">
        <v>2595</v>
      </c>
      <c r="NM6" s="844" t="s">
        <v>2596</v>
      </c>
      <c r="NN6" s="845" t="s">
        <v>2597</v>
      </c>
      <c r="NO6" s="844" t="s">
        <v>2598</v>
      </c>
      <c r="NP6" s="845" t="s">
        <v>2599</v>
      </c>
      <c r="NQ6" s="844" t="s">
        <v>2600</v>
      </c>
      <c r="NR6" s="845" t="s">
        <v>2601</v>
      </c>
      <c r="NS6" s="844" t="s">
        <v>2602</v>
      </c>
      <c r="NT6" s="845" t="s">
        <v>2603</v>
      </c>
      <c r="NU6" s="844" t="s">
        <v>2604</v>
      </c>
      <c r="NV6" s="845" t="s">
        <v>2605</v>
      </c>
      <c r="NW6" s="844" t="s">
        <v>2606</v>
      </c>
      <c r="NX6" s="845" t="s">
        <v>2607</v>
      </c>
      <c r="NY6" s="844" t="s">
        <v>2608</v>
      </c>
      <c r="NZ6" s="845" t="s">
        <v>2609</v>
      </c>
      <c r="OA6" s="844" t="s">
        <v>2610</v>
      </c>
      <c r="OB6" s="845" t="s">
        <v>2611</v>
      </c>
      <c r="OC6" s="844" t="s">
        <v>2612</v>
      </c>
      <c r="OD6" s="845" t="s">
        <v>2613</v>
      </c>
      <c r="OE6" s="844" t="s">
        <v>2614</v>
      </c>
      <c r="OF6" s="845" t="s">
        <v>2615</v>
      </c>
      <c r="OG6" s="844" t="s">
        <v>2616</v>
      </c>
      <c r="OH6" s="845" t="s">
        <v>2617</v>
      </c>
      <c r="OI6" s="844" t="s">
        <v>2618</v>
      </c>
      <c r="OJ6" s="845" t="s">
        <v>2619</v>
      </c>
      <c r="OK6" s="844" t="s">
        <v>2620</v>
      </c>
      <c r="OL6" s="845" t="s">
        <v>2621</v>
      </c>
      <c r="OM6" s="844" t="s">
        <v>2622</v>
      </c>
      <c r="ON6" s="845" t="s">
        <v>2623</v>
      </c>
      <c r="OO6" s="844" t="s">
        <v>2624</v>
      </c>
      <c r="OP6" s="845" t="s">
        <v>2625</v>
      </c>
      <c r="OQ6" s="844" t="s">
        <v>2626</v>
      </c>
      <c r="OR6" s="845" t="s">
        <v>2627</v>
      </c>
      <c r="OS6" s="844" t="s">
        <v>2628</v>
      </c>
      <c r="OT6" s="845" t="s">
        <v>2629</v>
      </c>
      <c r="OU6" s="844" t="s">
        <v>2630</v>
      </c>
      <c r="OV6" s="845" t="s">
        <v>2631</v>
      </c>
      <c r="OW6" s="844" t="s">
        <v>2632</v>
      </c>
      <c r="OX6" s="845" t="s">
        <v>2633</v>
      </c>
      <c r="OY6" s="844" t="s">
        <v>2634</v>
      </c>
      <c r="OZ6" s="845" t="s">
        <v>2635</v>
      </c>
      <c r="PA6" s="844" t="s">
        <v>2636</v>
      </c>
      <c r="PB6" s="845" t="s">
        <v>2637</v>
      </c>
      <c r="PC6" s="844" t="s">
        <v>2638</v>
      </c>
      <c r="PD6" s="845" t="s">
        <v>2639</v>
      </c>
      <c r="PE6" s="844" t="s">
        <v>2640</v>
      </c>
      <c r="PF6" s="845" t="s">
        <v>2641</v>
      </c>
      <c r="PG6" s="844" t="s">
        <v>2642</v>
      </c>
      <c r="PH6" s="845" t="s">
        <v>2643</v>
      </c>
      <c r="PI6" s="844" t="s">
        <v>2644</v>
      </c>
      <c r="PJ6" s="845" t="s">
        <v>2645</v>
      </c>
      <c r="PK6" s="844" t="s">
        <v>2646</v>
      </c>
      <c r="PL6" s="845" t="s">
        <v>2647</v>
      </c>
      <c r="PM6" s="844" t="s">
        <v>2648</v>
      </c>
      <c r="PN6" s="845" t="s">
        <v>2649</v>
      </c>
      <c r="PO6" s="844" t="s">
        <v>2650</v>
      </c>
      <c r="PP6" s="845" t="s">
        <v>2651</v>
      </c>
      <c r="PQ6" s="844" t="s">
        <v>2652</v>
      </c>
      <c r="PR6" s="845" t="s">
        <v>2653</v>
      </c>
      <c r="PS6" s="844" t="s">
        <v>2654</v>
      </c>
      <c r="PT6" s="845" t="s">
        <v>2655</v>
      </c>
      <c r="PU6" s="844" t="s">
        <v>2656</v>
      </c>
      <c r="PV6" s="845" t="s">
        <v>2657</v>
      </c>
      <c r="PW6" s="844" t="s">
        <v>2658</v>
      </c>
      <c r="PX6" s="845" t="s">
        <v>2659</v>
      </c>
      <c r="PY6" s="844" t="s">
        <v>2660</v>
      </c>
      <c r="PZ6" s="845" t="s">
        <v>2661</v>
      </c>
      <c r="QA6" s="844" t="s">
        <v>2662</v>
      </c>
      <c r="QB6" s="845" t="s">
        <v>2663</v>
      </c>
      <c r="QC6" s="844" t="s">
        <v>2664</v>
      </c>
      <c r="QD6" s="845" t="s">
        <v>2665</v>
      </c>
      <c r="QE6" s="844" t="s">
        <v>2666</v>
      </c>
      <c r="QF6" s="845" t="s">
        <v>2667</v>
      </c>
      <c r="QG6" s="844" t="s">
        <v>2668</v>
      </c>
      <c r="QH6" s="845" t="s">
        <v>2669</v>
      </c>
      <c r="QI6" s="844" t="s">
        <v>2670</v>
      </c>
      <c r="QJ6" s="845" t="s">
        <v>2671</v>
      </c>
      <c r="QK6" s="844" t="s">
        <v>2672</v>
      </c>
      <c r="QL6" s="845" t="s">
        <v>2673</v>
      </c>
      <c r="QM6" s="844" t="s">
        <v>2674</v>
      </c>
      <c r="QN6" s="845" t="s">
        <v>2675</v>
      </c>
      <c r="QO6" s="844" t="s">
        <v>2676</v>
      </c>
      <c r="QP6" s="845" t="s">
        <v>2677</v>
      </c>
      <c r="QQ6" s="844" t="s">
        <v>2678</v>
      </c>
      <c r="QR6" s="845" t="s">
        <v>2679</v>
      </c>
      <c r="QS6" s="844" t="s">
        <v>2680</v>
      </c>
      <c r="QT6" s="845" t="s">
        <v>2681</v>
      </c>
      <c r="QU6" s="844" t="s">
        <v>2682</v>
      </c>
      <c r="QV6" s="845" t="s">
        <v>2683</v>
      </c>
      <c r="QW6" s="844" t="s">
        <v>2684</v>
      </c>
      <c r="QX6" s="845" t="s">
        <v>2685</v>
      </c>
      <c r="QY6" s="844" t="s">
        <v>2686</v>
      </c>
      <c r="QZ6" s="845" t="s">
        <v>2687</v>
      </c>
      <c r="RA6" s="844" t="s">
        <v>2688</v>
      </c>
      <c r="RB6" s="845" t="s">
        <v>2689</v>
      </c>
      <c r="RC6" s="844" t="s">
        <v>2690</v>
      </c>
      <c r="RD6" s="845" t="s">
        <v>2691</v>
      </c>
      <c r="RE6" s="844" t="s">
        <v>2692</v>
      </c>
      <c r="RF6" s="845" t="s">
        <v>2693</v>
      </c>
      <c r="RG6" s="844" t="s">
        <v>2694</v>
      </c>
      <c r="RH6" s="845" t="s">
        <v>2695</v>
      </c>
      <c r="RI6" s="844" t="s">
        <v>2696</v>
      </c>
      <c r="RJ6" s="845" t="s">
        <v>2697</v>
      </c>
      <c r="RK6" s="844" t="s">
        <v>2698</v>
      </c>
      <c r="RL6" s="845" t="s">
        <v>2699</v>
      </c>
      <c r="RM6" s="844" t="s">
        <v>2700</v>
      </c>
      <c r="RN6" s="845" t="s">
        <v>2701</v>
      </c>
      <c r="RO6" s="844" t="s">
        <v>2702</v>
      </c>
      <c r="RP6" s="845" t="s">
        <v>2703</v>
      </c>
      <c r="RQ6" s="844" t="s">
        <v>2704</v>
      </c>
      <c r="RR6" s="845" t="s">
        <v>2705</v>
      </c>
      <c r="RS6" s="844" t="s">
        <v>2706</v>
      </c>
      <c r="RT6" s="845" t="s">
        <v>2707</v>
      </c>
      <c r="RU6" s="844" t="s">
        <v>2708</v>
      </c>
      <c r="RV6" s="845" t="s">
        <v>2709</v>
      </c>
      <c r="RW6" s="844" t="s">
        <v>2710</v>
      </c>
      <c r="RX6" s="845" t="s">
        <v>2711</v>
      </c>
      <c r="RY6" s="844" t="s">
        <v>2712</v>
      </c>
      <c r="RZ6" s="845" t="s">
        <v>2713</v>
      </c>
      <c r="SA6" s="844" t="s">
        <v>2714</v>
      </c>
      <c r="SB6" s="845" t="s">
        <v>2715</v>
      </c>
      <c r="SC6" s="844" t="s">
        <v>2716</v>
      </c>
      <c r="SD6" s="845" t="s">
        <v>2717</v>
      </c>
      <c r="SE6" s="844" t="s">
        <v>2718</v>
      </c>
      <c r="SF6" s="845" t="s">
        <v>2719</v>
      </c>
      <c r="SG6" s="844" t="s">
        <v>2720</v>
      </c>
      <c r="SH6" s="845" t="s">
        <v>2721</v>
      </c>
      <c r="SI6" s="844" t="s">
        <v>2722</v>
      </c>
      <c r="SJ6" s="845" t="s">
        <v>2723</v>
      </c>
      <c r="SK6" s="844" t="s">
        <v>2724</v>
      </c>
      <c r="SL6" s="845" t="s">
        <v>2725</v>
      </c>
      <c r="SM6" s="844" t="s">
        <v>2726</v>
      </c>
      <c r="SN6" s="845" t="s">
        <v>2727</v>
      </c>
      <c r="SO6" s="844" t="s">
        <v>2728</v>
      </c>
      <c r="SP6" s="845" t="s">
        <v>2729</v>
      </c>
      <c r="SQ6" s="844" t="s">
        <v>2730</v>
      </c>
      <c r="SR6" s="845" t="s">
        <v>2731</v>
      </c>
      <c r="SS6" s="844" t="s">
        <v>2732</v>
      </c>
      <c r="ST6" s="845" t="s">
        <v>2733</v>
      </c>
      <c r="SU6" s="844" t="s">
        <v>2734</v>
      </c>
      <c r="SV6" s="845" t="s">
        <v>2735</v>
      </c>
      <c r="SW6" s="844" t="s">
        <v>2736</v>
      </c>
      <c r="SX6" s="845" t="s">
        <v>2737</v>
      </c>
      <c r="SY6" s="844" t="s">
        <v>2738</v>
      </c>
      <c r="SZ6" s="845" t="s">
        <v>2739</v>
      </c>
      <c r="TA6" s="844" t="s">
        <v>2740</v>
      </c>
      <c r="TB6" s="845" t="s">
        <v>2741</v>
      </c>
      <c r="TC6" s="844" t="s">
        <v>2742</v>
      </c>
      <c r="TD6" s="845" t="s">
        <v>2743</v>
      </c>
      <c r="TE6" s="844" t="s">
        <v>2744</v>
      </c>
      <c r="TF6" s="845" t="s">
        <v>2745</v>
      </c>
      <c r="TG6" s="844" t="s">
        <v>2746</v>
      </c>
      <c r="TH6" s="845" t="s">
        <v>2747</v>
      </c>
      <c r="TI6" s="844" t="s">
        <v>2748</v>
      </c>
      <c r="TJ6" s="845" t="s">
        <v>2749</v>
      </c>
      <c r="TK6" s="844" t="s">
        <v>2750</v>
      </c>
      <c r="TL6" s="845" t="s">
        <v>2751</v>
      </c>
      <c r="TM6" s="844" t="s">
        <v>2752</v>
      </c>
      <c r="TN6" s="845" t="s">
        <v>2753</v>
      </c>
      <c r="TO6" s="844" t="s">
        <v>2754</v>
      </c>
      <c r="TP6" s="1375"/>
      <c r="TQ6" s="1375"/>
      <c r="TR6" s="1375"/>
      <c r="TS6" s="1375"/>
      <c r="TT6" s="1375"/>
      <c r="TU6" s="1375"/>
      <c r="TV6" s="1375"/>
      <c r="TW6" s="1375"/>
      <c r="TX6" s="1375"/>
      <c r="TY6" s="1375"/>
      <c r="TZ6" s="1375"/>
      <c r="UA6" s="1375"/>
      <c r="UB6" s="1375"/>
      <c r="UC6" s="1375"/>
      <c r="UD6" s="1375"/>
      <c r="UE6" s="1375"/>
      <c r="UF6" s="1375"/>
      <c r="UG6" s="1375"/>
      <c r="UH6" s="1375"/>
      <c r="UI6" s="1375"/>
      <c r="UJ6" s="1375"/>
      <c r="UK6" s="1375"/>
    </row>
    <row r="7" spans="1:557" ht="15.75" customHeight="1" x14ac:dyDescent="0.25">
      <c r="A7" s="24"/>
      <c r="B7" s="259" t="s">
        <v>428</v>
      </c>
      <c r="C7" s="991"/>
      <c r="D7" s="990"/>
      <c r="E7" s="485"/>
      <c r="F7" s="1143"/>
      <c r="G7" s="992"/>
      <c r="H7" s="221"/>
      <c r="I7" s="183"/>
      <c r="J7" s="183"/>
      <c r="K7" s="1088"/>
      <c r="L7" s="763"/>
      <c r="M7" s="29"/>
      <c r="N7" s="1100"/>
      <c r="O7" s="1096"/>
      <c r="P7" s="147"/>
      <c r="Q7" s="147"/>
      <c r="R7" s="147"/>
      <c r="S7" s="147"/>
      <c r="T7" s="147"/>
      <c r="U7" s="147"/>
      <c r="V7" s="147"/>
      <c r="W7" s="147"/>
      <c r="X7" s="147"/>
      <c r="Y7" s="147"/>
      <c r="Z7" s="147"/>
      <c r="AA7" s="147"/>
      <c r="AB7" s="147"/>
      <c r="AC7" s="147"/>
      <c r="AD7" s="147"/>
      <c r="AE7" s="147"/>
      <c r="AF7" s="147"/>
      <c r="AG7" s="147"/>
      <c r="AH7" s="147"/>
      <c r="AI7" s="1006"/>
      <c r="AJ7" s="993"/>
      <c r="AK7" s="994"/>
      <c r="AL7" s="147"/>
      <c r="AM7" s="147"/>
      <c r="AN7" s="994"/>
      <c r="AO7" s="147"/>
      <c r="AP7" s="147"/>
      <c r="AQ7" s="997"/>
      <c r="AR7" s="997"/>
      <c r="AS7" s="998"/>
      <c r="AT7" s="1006"/>
      <c r="AU7" s="993"/>
      <c r="AV7" s="994"/>
      <c r="AW7" s="147"/>
      <c r="AX7" s="147"/>
      <c r="AY7" s="994"/>
      <c r="AZ7" s="147"/>
      <c r="BA7" s="147"/>
      <c r="BB7" s="997"/>
      <c r="BC7" s="997"/>
      <c r="BD7" s="998"/>
      <c r="BE7" s="1006"/>
      <c r="BF7" s="993"/>
      <c r="BG7" s="994"/>
      <c r="BH7" s="147"/>
      <c r="BI7" s="147"/>
      <c r="BJ7" s="994"/>
      <c r="BK7" s="147"/>
      <c r="BL7" s="147"/>
      <c r="BM7" s="997"/>
      <c r="BN7" s="997"/>
      <c r="BO7" s="998"/>
      <c r="BP7" s="1006"/>
      <c r="BQ7" s="993"/>
      <c r="BR7" s="994"/>
      <c r="BS7" s="147"/>
      <c r="BT7" s="147"/>
      <c r="BU7" s="994"/>
      <c r="BV7" s="147"/>
      <c r="BW7" s="147"/>
      <c r="BX7" s="997"/>
      <c r="BY7" s="997"/>
      <c r="BZ7" s="998"/>
      <c r="CA7" s="1006"/>
      <c r="CB7" s="993"/>
      <c r="CC7" s="994"/>
      <c r="CD7" s="147"/>
      <c r="CE7" s="147"/>
      <c r="CF7" s="994"/>
      <c r="CG7" s="147"/>
      <c r="CH7" s="147"/>
      <c r="CI7" s="997"/>
      <c r="CJ7" s="997"/>
      <c r="CK7" s="998"/>
      <c r="CL7" s="1006"/>
      <c r="CM7" s="993"/>
      <c r="CN7" s="994"/>
      <c r="CO7" s="147"/>
      <c r="CP7" s="147"/>
      <c r="CQ7" s="994"/>
      <c r="CR7" s="147"/>
      <c r="CS7" s="147"/>
      <c r="CT7" s="997"/>
      <c r="CU7" s="997"/>
      <c r="CV7" s="998"/>
      <c r="CW7" s="1006"/>
      <c r="CX7" s="993"/>
      <c r="CY7" s="994"/>
      <c r="CZ7" s="147"/>
      <c r="DA7" s="147"/>
      <c r="DB7" s="994"/>
      <c r="DC7" s="147"/>
      <c r="DD7" s="147"/>
      <c r="DE7" s="997"/>
      <c r="DF7" s="997"/>
      <c r="DG7" s="998"/>
      <c r="DH7" s="1006"/>
      <c r="DI7" s="993"/>
      <c r="DJ7" s="994"/>
      <c r="DK7" s="147"/>
      <c r="DL7" s="147"/>
      <c r="DM7" s="994"/>
      <c r="DN7" s="147"/>
      <c r="DO7" s="147"/>
      <c r="DP7" s="997"/>
      <c r="DQ7" s="997"/>
      <c r="DR7" s="998"/>
      <c r="DS7" s="1006"/>
      <c r="DT7" s="993"/>
      <c r="DU7" s="994"/>
      <c r="DV7" s="147"/>
      <c r="DW7" s="147"/>
      <c r="DX7" s="994"/>
      <c r="DY7" s="147"/>
      <c r="DZ7" s="147"/>
      <c r="EA7" s="997"/>
      <c r="EB7" s="997"/>
      <c r="EC7" s="998"/>
      <c r="ED7" s="1006"/>
      <c r="EE7" s="993"/>
      <c r="EF7" s="994"/>
      <c r="EG7" s="147"/>
      <c r="EH7" s="147"/>
      <c r="EI7" s="994"/>
      <c r="EJ7" s="147"/>
      <c r="EK7" s="147"/>
      <c r="EL7" s="997"/>
      <c r="EM7" s="997"/>
      <c r="EN7" s="998"/>
      <c r="EO7" s="1006"/>
      <c r="EP7" s="993"/>
      <c r="EQ7" s="994"/>
      <c r="ER7" s="147"/>
      <c r="ES7" s="147"/>
      <c r="ET7" s="994"/>
      <c r="EU7" s="147"/>
      <c r="EV7" s="147"/>
      <c r="EW7" s="997"/>
      <c r="EX7" s="997"/>
      <c r="EY7" s="998"/>
      <c r="EZ7" s="1006"/>
      <c r="FA7" s="993"/>
      <c r="FB7" s="994"/>
      <c r="FC7" s="147"/>
      <c r="FD7" s="147"/>
      <c r="FE7" s="994"/>
      <c r="FF7" s="147"/>
      <c r="FG7" s="147"/>
      <c r="FH7" s="997"/>
      <c r="FI7" s="997"/>
      <c r="FJ7" s="998"/>
      <c r="FK7" s="1006"/>
      <c r="FL7" s="993"/>
      <c r="FM7" s="994"/>
      <c r="FN7" s="147"/>
      <c r="FO7" s="147"/>
      <c r="FP7" s="994"/>
      <c r="FQ7" s="147"/>
      <c r="FR7" s="147"/>
      <c r="FS7" s="997"/>
      <c r="FT7" s="997"/>
      <c r="FU7" s="998"/>
      <c r="FV7" s="1006"/>
      <c r="FW7" s="993"/>
      <c r="FX7" s="994"/>
      <c r="FY7" s="147"/>
      <c r="FZ7" s="147"/>
      <c r="GA7" s="994"/>
      <c r="GB7" s="147"/>
      <c r="GC7" s="147"/>
      <c r="GD7" s="997"/>
      <c r="GE7" s="997"/>
      <c r="GF7" s="998"/>
      <c r="GG7" s="1006"/>
      <c r="GH7" s="993"/>
      <c r="GI7" s="994"/>
      <c r="GJ7" s="147"/>
      <c r="GK7" s="147"/>
      <c r="GL7" s="994"/>
      <c r="GM7" s="147"/>
      <c r="GN7" s="147"/>
      <c r="GO7" s="997"/>
      <c r="GP7" s="997"/>
      <c r="GQ7" s="998"/>
      <c r="GR7" s="1006"/>
      <c r="GS7" s="993"/>
      <c r="GT7" s="994"/>
      <c r="GU7" s="147"/>
      <c r="GV7" s="147"/>
      <c r="GW7" s="994"/>
      <c r="GX7" s="147"/>
      <c r="GY7" s="147"/>
      <c r="GZ7" s="997"/>
      <c r="HA7" s="997"/>
      <c r="HB7" s="998"/>
      <c r="HC7" s="1006"/>
      <c r="HD7" s="993"/>
      <c r="HE7" s="994"/>
      <c r="HF7" s="147"/>
      <c r="HG7" s="147"/>
      <c r="HH7" s="994"/>
      <c r="HI7" s="147"/>
      <c r="HJ7" s="147"/>
      <c r="HK7" s="997"/>
      <c r="HL7" s="997"/>
      <c r="HM7" s="998"/>
      <c r="HN7" s="1006"/>
      <c r="HO7" s="993"/>
      <c r="HP7" s="994"/>
      <c r="HQ7" s="147"/>
      <c r="HR7" s="147"/>
      <c r="HS7" s="994"/>
      <c r="HT7" s="147"/>
      <c r="HU7" s="147"/>
      <c r="HV7" s="997"/>
      <c r="HW7" s="997"/>
      <c r="HX7" s="998"/>
      <c r="HY7" s="1006"/>
      <c r="HZ7" s="993"/>
      <c r="IA7" s="994"/>
      <c r="IB7" s="147"/>
      <c r="IC7" s="147"/>
      <c r="ID7" s="994"/>
      <c r="IE7" s="147"/>
      <c r="IF7" s="147"/>
      <c r="IG7" s="997"/>
      <c r="IH7" s="997"/>
      <c r="II7" s="998"/>
      <c r="IJ7" s="1006"/>
      <c r="IK7" s="993"/>
      <c r="IL7" s="994"/>
      <c r="IM7" s="147"/>
      <c r="IN7" s="147"/>
      <c r="IO7" s="994"/>
      <c r="IP7" s="147"/>
      <c r="IQ7" s="147"/>
      <c r="IR7" s="997"/>
      <c r="IS7" s="997"/>
      <c r="IT7" s="998"/>
      <c r="IU7" s="30"/>
      <c r="IV7" s="30"/>
      <c r="IW7" s="30"/>
      <c r="IX7" s="30"/>
      <c r="IY7" s="1001"/>
      <c r="IZ7" s="1001"/>
      <c r="JA7" s="1003"/>
      <c r="JB7" s="1001"/>
      <c r="JC7" s="374"/>
      <c r="JD7" s="171"/>
      <c r="JE7" s="171"/>
      <c r="JF7" s="171"/>
      <c r="JG7" s="171"/>
      <c r="JH7" s="171"/>
      <c r="JI7" s="171"/>
      <c r="JJ7" s="171"/>
      <c r="JM7" s="601">
        <v>1</v>
      </c>
      <c r="JN7" s="1110" t="str">
        <f>$JN$3</f>
        <v>X26. Skeletal survey</v>
      </c>
      <c r="JO7" s="96" t="str">
        <f>CONCATENATE('Contact_Information '!$AO$5,$JI$4,"-",$B7)</f>
        <v>No entry-No entry-Hyyyy-Rzzzz-PRPxxxxa-X26-01</v>
      </c>
      <c r="JP7" s="846" t="str">
        <f>IF($C7&lt;&gt;"",$C7,"Error, no entry")</f>
        <v>Error, no entry</v>
      </c>
      <c r="JQ7" s="1021">
        <f>IF($C7&lt;&gt;"",IF($D7&lt;&gt;"",$D7,DATEVALUE("01/01/1900")),DATEVALUE("31/01/1900"))</f>
        <v>31</v>
      </c>
      <c r="JR7" s="665">
        <f>IF($C7&lt;&gt;"",IF($K7&lt;&gt;"",K7,-15),-45)</f>
        <v>-45</v>
      </c>
      <c r="JS7" s="666" t="str">
        <f>IF($C7&lt;&gt;"",IF($L7&lt;&gt;"",$L7,"N"),"No record entry")</f>
        <v>No record entry</v>
      </c>
      <c r="JT7" s="667">
        <f>IF($C7&lt;&gt;"",IF($H7&lt;&gt;"",$H7,-15),-45)</f>
        <v>-45</v>
      </c>
      <c r="JU7" s="667">
        <f>IF($C7&lt;&gt;"",IF($M7&lt;&gt;"",$M7,-15),-45)</f>
        <v>-45</v>
      </c>
      <c r="JV7" s="1111" t="str">
        <f>IF($C7&lt;&gt;"",IF($G7&lt;&gt;"",IF(LEN($G7)&lt;250,$G7,"Long name:-see workbook"),IF($JV$4&lt;&gt;"",IF(LEN($JV$4)&lt;250,$JV$4,"Long name:-see workbook"),"No entry")),"No record entry")</f>
        <v>No record entry</v>
      </c>
      <c r="JW7" s="620">
        <f>IF($C7&lt;&gt;"",IF($N7&lt;&gt;"",$N7,-15),-45)</f>
        <v>-45</v>
      </c>
      <c r="JX7" s="668">
        <f>IF($C7&lt;&gt;"",IF($E7&lt;&gt;"",$E7,-15),-45)</f>
        <v>-45</v>
      </c>
      <c r="JY7" s="669">
        <f>IF($C7&lt;&gt;"",IF($O7&lt;&gt;"",$O7,-15),-45)</f>
        <v>-45</v>
      </c>
      <c r="JZ7" s="669">
        <f>IF($C7&lt;&gt;"",IF($P7&lt;&gt;"",$P7,-15),-45)</f>
        <v>-45</v>
      </c>
      <c r="KA7" s="669">
        <f>IF($C7&lt;&gt;"",IF($Q7&lt;&gt;"",$Q7,-15),-45)</f>
        <v>-45</v>
      </c>
      <c r="KB7" s="669">
        <f>IF($C7&lt;&gt;"",IF($R7&lt;&gt;"",$R7,-15),-45)</f>
        <v>-45</v>
      </c>
      <c r="KC7" s="669">
        <f>IF($C7&lt;&gt;"",IF($S7&lt;&gt;"",$S7,-15),-45)</f>
        <v>-45</v>
      </c>
      <c r="KD7" s="669">
        <f>IF($C7&lt;&gt;"",IF($T7&lt;&gt;"",$T7,-15),-45)</f>
        <v>-45</v>
      </c>
      <c r="KE7" s="1144" t="str">
        <f>IF($C7&lt;&gt;"",IF($F7&lt;&gt;"",IF($F7&lt;&gt;"Radiography System default  units",IF($F7&lt;&gt;"Exam Protocol Default units",$F7,$KE$4),$KE$2),IF($KE$4&lt;&gt;"Not yet entered if given",$KE$4,IF($KE$2&lt;&gt;"",$KE$2,"Error: no units entered"))),"No record entry")</f>
        <v>No record entry</v>
      </c>
      <c r="KF7" s="601" t="str">
        <f>IF($C7&lt;&gt;"",IF($AI7&lt;&gt;"",$AI7,"No entry"),"No record entry")</f>
        <v>No record entry</v>
      </c>
      <c r="KG7" s="584" t="str">
        <f>IF($C7&lt;&gt;"",IF($AJ7&lt;&gt;"",$AJ7,"No entry"),"No record entry")</f>
        <v>No record entry</v>
      </c>
      <c r="KH7" s="584" t="str">
        <f>IF($C7&lt;&gt;"",IF($AK7&lt;&gt;"",$AK7,"No entry"),"No record entry")</f>
        <v>No record entry</v>
      </c>
      <c r="KI7" s="584">
        <f>IF($C7&lt;&gt;"",IF($AL7&lt;&gt;"",$AL7,-15),-45)</f>
        <v>-45</v>
      </c>
      <c r="KJ7" s="584">
        <f>IF($C7&lt;&gt;"",IF($AM7&lt;&gt;"",$AM7,-15),-45)</f>
        <v>-45</v>
      </c>
      <c r="KK7" s="584" t="str">
        <f>IF($C7&lt;&gt;"",IF($AN7&lt;&gt;"",$AN7,"No entry"),"No record entry")</f>
        <v>No record entry</v>
      </c>
      <c r="KL7" s="584">
        <f>IF($C7&lt;&gt;"",IF($AO7&lt;&gt;"",$AO7,-15),-45)</f>
        <v>-45</v>
      </c>
      <c r="KM7" s="584">
        <f>IF($C7&lt;&gt;"",IF($AP7&lt;&gt;"",$AP7,-15),-45)</f>
        <v>-45</v>
      </c>
      <c r="KN7" s="584" t="str">
        <f>IF($C7&lt;&gt;"",IF($AQ7&lt;&gt;"",$AQ7,"No entry"),"No record entry")</f>
        <v>No record entry</v>
      </c>
      <c r="KO7" s="584" t="str">
        <f>IF($C7&lt;&gt;"",IF($AR7&lt;&gt;"",$AR7,"No entry"),"No record entry")</f>
        <v>No record entry</v>
      </c>
      <c r="KP7" s="264" t="str">
        <f>IF($C7&lt;&gt;"",IF($AS7&lt;&gt;"",IF(LEN($AS7)&lt;250,$AS7,"Long comment:-see workbook"),"No entry"),"No record entry")</f>
        <v>No record entry</v>
      </c>
      <c r="KQ7" s="584" t="str">
        <f>IF($C7&lt;&gt;"",IF($AT7&lt;&gt;"",$AT7,"No entry"),"No record entry")</f>
        <v>No record entry</v>
      </c>
      <c r="KR7" s="584" t="str">
        <f>IF($C7&lt;&gt;"",IF($AU7&lt;&gt;"",$AU7,"No entry"),"No record entry")</f>
        <v>No record entry</v>
      </c>
      <c r="KS7" s="584" t="str">
        <f>IF($C7&lt;&gt;"",IF($AV7&lt;&gt;"",$AV7,"No entry"),"No record entry")</f>
        <v>No record entry</v>
      </c>
      <c r="KT7" s="584">
        <f>IF($C7&lt;&gt;"",IF($AW7&lt;&gt;"",$AW7,-15),-45)</f>
        <v>-45</v>
      </c>
      <c r="KU7" s="584">
        <f>IF($C7&lt;&gt;"",IF($AX7&lt;&gt;"",$AX7,-15),-45)</f>
        <v>-45</v>
      </c>
      <c r="KV7" s="584" t="str">
        <f>IF($C7&lt;&gt;"",IF($AY7&lt;&gt;"",$AY7,"No entry"),"No record entry")</f>
        <v>No record entry</v>
      </c>
      <c r="KW7" s="584">
        <f>IF($C7&lt;&gt;"",IF($AZ7&lt;&gt;"",$AZ7,-15),-45)</f>
        <v>-45</v>
      </c>
      <c r="KX7" s="584">
        <f>IF($C7&lt;&gt;"",IF($BA7&lt;&gt;"",$BA7,-15),-45)</f>
        <v>-45</v>
      </c>
      <c r="KY7" s="584" t="str">
        <f>IF($C7&lt;&gt;"",IF($BB7&lt;&gt;"",$BB7,"No entry"),"No record entry")</f>
        <v>No record entry</v>
      </c>
      <c r="KZ7" s="584" t="str">
        <f>IF($C7&lt;&gt;"",IF($BC7&lt;&gt;"",$BC7,"No entry"),"No record entry")</f>
        <v>No record entry</v>
      </c>
      <c r="LA7" s="264" t="str">
        <f>IF($C7&lt;&gt;"",IF($BD7&lt;&gt;"",IF(LEN($BD7)&lt;250,$BD7,"Long comment:-see workbook"),"No entry"),"No record entry")</f>
        <v>No record entry</v>
      </c>
      <c r="LB7" s="584" t="str">
        <f>IF($C7&lt;&gt;"",IF($BE7&lt;&gt;"",$BE7,"No entry"),"No record entry")</f>
        <v>No record entry</v>
      </c>
      <c r="LC7" s="584" t="str">
        <f>IF($C7&lt;&gt;"",IF($BF7&lt;&gt;"",$BF7,"No entry"),"No record entry")</f>
        <v>No record entry</v>
      </c>
      <c r="LD7" s="584" t="str">
        <f>IF($C7&lt;&gt;"",IF($BG7&lt;&gt;"",$BG7,"No entry"),"No record entry")</f>
        <v>No record entry</v>
      </c>
      <c r="LE7" s="584">
        <f>IF($C7&lt;&gt;"",IF($BH7&lt;&gt;"",$BH7,-15),-45)</f>
        <v>-45</v>
      </c>
      <c r="LF7" s="584">
        <f>IF($C7&lt;&gt;"",IF($BI7&lt;&gt;"",$BI7,-15),-45)</f>
        <v>-45</v>
      </c>
      <c r="LG7" s="584" t="str">
        <f>IF($C7&lt;&gt;"",IF($BJ7&lt;&gt;"",$BJ7,"No entry"),"No record entry")</f>
        <v>No record entry</v>
      </c>
      <c r="LH7" s="584">
        <f>IF($C7&lt;&gt;"",IF($BK7&lt;&gt;"",$BK7,-15),-45)</f>
        <v>-45</v>
      </c>
      <c r="LI7" s="584">
        <f>IF($C7&lt;&gt;"",IF($BL7&lt;&gt;"",$BL7,-15),-45)</f>
        <v>-45</v>
      </c>
      <c r="LJ7" s="584" t="str">
        <f>IF($C7&lt;&gt;"",IF($BM7&lt;&gt;"",$BM7,"No entry"),"No record entry")</f>
        <v>No record entry</v>
      </c>
      <c r="LK7" s="584" t="str">
        <f>IF($C7&lt;&gt;"",IF($BN7&lt;&gt;"",$BN7,"No entry"),"No record entry")</f>
        <v>No record entry</v>
      </c>
      <c r="LL7" s="264" t="str">
        <f>IF($C7&lt;&gt;"",IF($BO7&lt;&gt;"",IF(LEN($BO7)&lt;250,$BO7,"Long comment:-see workbook"),"No entry"),"No record entry")</f>
        <v>No record entry</v>
      </c>
      <c r="LM7" s="584" t="str">
        <f>IF($C7&lt;&gt;"",IF($BP7&lt;&gt;"",$BP7,"No entry"),"No record entry")</f>
        <v>No record entry</v>
      </c>
      <c r="LN7" s="584" t="str">
        <f>IF($C7&lt;&gt;"",IF(BQ7&lt;&gt;"",$BQ7,"No entry"),"No record entry")</f>
        <v>No record entry</v>
      </c>
      <c r="LO7" s="584" t="str">
        <f>IF($C7&lt;&gt;"",IF(BR7&lt;&gt;"",$BR7,"No entry"),"No record entry")</f>
        <v>No record entry</v>
      </c>
      <c r="LP7" s="584">
        <f>IF($C7&lt;&gt;"",IF(BS7&lt;&gt;"",$BS7,-15),-45)</f>
        <v>-45</v>
      </c>
      <c r="LQ7" s="584">
        <f>IF($C7&lt;&gt;"",IF(BT7&lt;&gt;"",$BT7,-15),-45)</f>
        <v>-45</v>
      </c>
      <c r="LR7" s="584" t="str">
        <f>IF($C7&lt;&gt;"",IF(BU7&lt;&gt;"",$BU7,"No entry"),"No record entry")</f>
        <v>No record entry</v>
      </c>
      <c r="LS7" s="584">
        <f>IF($C7&lt;&gt;"",IF(BV7&lt;&gt;"",$BV7,-15),-45)</f>
        <v>-45</v>
      </c>
      <c r="LT7" s="584">
        <f>IF($C7&lt;&gt;"",IF(BW7&lt;&gt;"",$BW7,-15),-45)</f>
        <v>-45</v>
      </c>
      <c r="LU7" s="584" t="str">
        <f>IF($C7&lt;&gt;"",IF(BX7&lt;&gt;"",$BX7,"No entry"),"No record entry")</f>
        <v>No record entry</v>
      </c>
      <c r="LV7" s="584" t="str">
        <f>IF($C7&lt;&gt;"",IF(BY7&lt;&gt;"",$BY7,"No entry"),"No record entry")</f>
        <v>No record entry</v>
      </c>
      <c r="LW7" s="264" t="str">
        <f>IF($C7&lt;&gt;"",IF(BZ7&lt;&gt;"",IF(LEN($BZ7)&lt;250,$BZ7,"Long comment:-see workbook"),"No entry"),"No record entry")</f>
        <v>No record entry</v>
      </c>
      <c r="LX7" s="584" t="str">
        <f>IF($C7&lt;&gt;"",IF(CA7&lt;&gt;"",$CA7,"No entry"),"No record entry")</f>
        <v>No record entry</v>
      </c>
      <c r="LY7" s="584" t="str">
        <f>IF($C7&lt;&gt;"",IF(CB7&lt;&gt;"",$CB7,"No entry"),"No record entry")</f>
        <v>No record entry</v>
      </c>
      <c r="LZ7" s="584" t="str">
        <f>IF($C7&lt;&gt;"",IF(CC7&lt;&gt;"",$CC7,"No entry"),"No record entry")</f>
        <v>No record entry</v>
      </c>
      <c r="MA7" s="584">
        <f>IF($C7&lt;&gt;"",IF(CD7&lt;&gt;"",$CD7,-15),-45)</f>
        <v>-45</v>
      </c>
      <c r="MB7" s="584">
        <f>IF($C7&lt;&gt;"",IF(CE7&lt;&gt;"",$CE7,-15),-45)</f>
        <v>-45</v>
      </c>
      <c r="MC7" s="584" t="str">
        <f>IF($C7&lt;&gt;"",IF(CF7&lt;&gt;"",$CF7,"No entry"),"No record entry")</f>
        <v>No record entry</v>
      </c>
      <c r="MD7" s="584">
        <f>IF($C7&lt;&gt;"",IF(CG7&lt;&gt;"",$CG7,-15),-45)</f>
        <v>-45</v>
      </c>
      <c r="ME7" s="584">
        <f>IF($C7&lt;&gt;"",IF(CH7&lt;&gt;"",$CH7,-15),-45)</f>
        <v>-45</v>
      </c>
      <c r="MF7" s="584" t="str">
        <f>IF($C7&lt;&gt;"",IF(CI7&lt;&gt;"",$CI7,"No entry"),"No record entry")</f>
        <v>No record entry</v>
      </c>
      <c r="MG7" s="584" t="str">
        <f>IF($C7&lt;&gt;"",IF(CJ7&lt;&gt;"",$CJ7,"No entry"),"No record entry")</f>
        <v>No record entry</v>
      </c>
      <c r="MH7" s="264" t="str">
        <f>IF($C7&lt;&gt;"",IF(CK7&lt;&gt;"",IF(LEN($CK7)&lt;250,$CK7,"Long comment:-see workbook"),"No entry"),"No record entry")</f>
        <v>No record entry</v>
      </c>
      <c r="MI7" s="584" t="str">
        <f>IF($C7&lt;&gt;"",IF($CL7&lt;&gt;"",$CL7,"No entry"),"No record entry")</f>
        <v>No record entry</v>
      </c>
      <c r="MJ7" s="584" t="str">
        <f>IF($C7&lt;&gt;"",IF($CM7&lt;&gt;"",$CM7,"No entry"),"No record entry")</f>
        <v>No record entry</v>
      </c>
      <c r="MK7" s="584" t="str">
        <f>IF($C7&lt;&gt;"",IF($CN7&lt;&gt;"",$CN7,"No entry"),"No record entry")</f>
        <v>No record entry</v>
      </c>
      <c r="ML7" s="584">
        <f>IF($C7&lt;&gt;"",IF($CO7&lt;&gt;"",$CO7,-15),-45)</f>
        <v>-45</v>
      </c>
      <c r="MM7" s="584">
        <f>IF($C7&lt;&gt;"",IF($CP7&lt;&gt;"",$CP7,-15),-45)</f>
        <v>-45</v>
      </c>
      <c r="MN7" s="584" t="str">
        <f>IF($C7&lt;&gt;"",IF($CQ7&lt;&gt;"",$CQ7,"No entry"),"No record entry")</f>
        <v>No record entry</v>
      </c>
      <c r="MO7" s="584">
        <f>IF($C7&lt;&gt;"",IF($CR7&lt;&gt;"",$CR7,-15),-45)</f>
        <v>-45</v>
      </c>
      <c r="MP7" s="584">
        <f>IF($C7&lt;&gt;"",IF($CS7&lt;&gt;"",$CS7,-15),-45)</f>
        <v>-45</v>
      </c>
      <c r="MQ7" s="584" t="str">
        <f>IF($C7&lt;&gt;"",IF($CT7&lt;&gt;"",$CT7,"No entry"),"No record entry")</f>
        <v>No record entry</v>
      </c>
      <c r="MR7" s="584" t="str">
        <f>IF($C7&lt;&gt;"",IF($CU7&lt;&gt;"",$CU7,"No entry"),"No record entry")</f>
        <v>No record entry</v>
      </c>
      <c r="MS7" s="620" t="str">
        <f>IF($C7&lt;&gt;"",IF($CV7&lt;&gt;"",IF(LEN($CV7)&lt;250,$CV7,"Long comment:-see workbook"),"No entry"),"No record entry")</f>
        <v>No record entry</v>
      </c>
      <c r="MT7" s="1078">
        <f>IF($C7&lt;&gt;"",IF(MT$5&lt;&gt;"No heading entered",IF($IU7&lt;&gt;"",$IU7, -15),-15), -45)</f>
        <v>-45</v>
      </c>
      <c r="MU7" s="1015">
        <f>IF($C7&lt;&gt;"",IF($MU$5&lt;&gt;"No heading entered",IF($IV7&lt;&gt;"",$IV7, -15),-15), -45)</f>
        <v>-45</v>
      </c>
      <c r="MV7" s="1015">
        <f>IF($C7&lt;&gt;"",IF($MV$5&lt;&gt;"No heading entered",IF($IW7&lt;&gt;"",$IW7, -15),-15), -45)</f>
        <v>-45</v>
      </c>
      <c r="MW7" s="1015">
        <f>IF($C7&lt;&gt;"",IF($MW$5&lt;&gt;"No heading entered",IF($IX7&lt;&gt;"",$IX7, -15),-15), -45)</f>
        <v>-45</v>
      </c>
      <c r="MX7" s="1015" t="str">
        <f>IF($C7&lt;&gt;"",IF($IY7&lt;&gt;"",IF(LEN($IY7)&lt;250,$IY7,"Long name:-see workbook"),$IY$2),"No record entry")</f>
        <v>No record entry</v>
      </c>
      <c r="MY7" s="1015" t="str">
        <f>IF($C7&lt;&gt;"",IF($IY7&lt;&gt;"","N","Y"),"No record entry")</f>
        <v>No record entry</v>
      </c>
      <c r="MZ7" s="1016" t="str">
        <f>IF($C7&lt;&gt;"",IF($IZ7&lt;&gt;"",IF(LEN($IZ7)&lt;250,$IZ7,"Long name:-see workbook"), $IZ$2),"No record entry")</f>
        <v>No record entry</v>
      </c>
      <c r="NA7" s="1016" t="str">
        <f>IF($C7&lt;&gt;"",IF($IZ7&lt;&gt;"","N","Y"),"No record entry")</f>
        <v>No record entry</v>
      </c>
      <c r="NB7" s="1017" t="str">
        <f>IF($C7&lt;&gt;"",IF($JA7&lt;&gt;"",IF(LEN($JA7)&lt;250,$JA7,"Long comment:- see workbook"),"No entry"),"No record entry")</f>
        <v>No record entry</v>
      </c>
      <c r="NC7" s="1095" t="str">
        <f>IF($C7&lt;&gt;"",IF($JB7&lt;&gt;"",IF(LEN($JB7)&lt;250,$JB7,"Long comment:-see workbook"),"No entry"),"No record entry")</f>
        <v>No record entry</v>
      </c>
      <c r="ND7" s="669">
        <f>IF($C7&lt;&gt;"",IF($U7&lt;&gt;"",$U7,-15),-45)</f>
        <v>-45</v>
      </c>
      <c r="NE7" s="669">
        <f>IF($C7&lt;&gt;"",IF($V7&lt;&gt;"",$V7,-15),-45)</f>
        <v>-45</v>
      </c>
      <c r="NF7" s="669">
        <f>IF($C7&lt;&gt;"",IF($W7&lt;&gt;"",$W7,-15),-45)</f>
        <v>-45</v>
      </c>
      <c r="NG7" s="669">
        <f>IF($C7&lt;&gt;"",IF($X7&lt;&gt;"",$X7,-15),-45)</f>
        <v>-45</v>
      </c>
      <c r="NH7" s="669">
        <f>IF($C7&lt;&gt;"",IF($Y7&lt;&gt;"",$Y7,-15),-45)</f>
        <v>-45</v>
      </c>
      <c r="NI7" s="669">
        <f>IF($C7&lt;&gt;"",IF($Z7&lt;&gt;"",$Z7,-15),-45)</f>
        <v>-45</v>
      </c>
      <c r="NJ7" s="669">
        <f>IF($C7&lt;&gt;"",IF($AA7&lt;&gt;"",$AA7,-15),-45)</f>
        <v>-45</v>
      </c>
      <c r="NK7" s="669">
        <f>IF($C7&lt;&gt;"",IF($AB7&lt;&gt;"",$AB7,-15),-45)</f>
        <v>-45</v>
      </c>
      <c r="NL7" s="669">
        <f>IF($C7&lt;&gt;"",IF($AC7&lt;&gt;"",$AC7,-15),-45)</f>
        <v>-45</v>
      </c>
      <c r="NM7" s="669">
        <f>IF($C7&lt;&gt;"",IF($AD7&lt;&gt;"",$AD7,-15),-45)</f>
        <v>-45</v>
      </c>
      <c r="NN7" s="669">
        <f>IF($C7&lt;&gt;"",IF($AE7&lt;&gt;"",$AE7,-15),-45)</f>
        <v>-45</v>
      </c>
      <c r="NO7" s="669">
        <f>IF($C7&lt;&gt;"",IF($AF7&lt;&gt;"",$AF7,-15),-45)</f>
        <v>-45</v>
      </c>
      <c r="NP7" s="669">
        <f>IF($C7&lt;&gt;"",IF($AG7&lt;&gt;"",$AG7,-15),-45)</f>
        <v>-45</v>
      </c>
      <c r="NQ7" s="1351">
        <f>IF($C7&lt;&gt;"",IF($AH7&lt;&gt;"",$AH7,-15),-45)</f>
        <v>-45</v>
      </c>
      <c r="NR7" s="601" t="str">
        <f>IF($C7&lt;&gt;"",IF($CW7&lt;&gt;"",$CW7,"No entry"),"No record entry")</f>
        <v>No record entry</v>
      </c>
      <c r="NS7" s="601" t="str">
        <f>IF($C7&lt;&gt;"",IF($CX7&lt;&gt;"",$CX7,"No entry"),"No record entry")</f>
        <v>No record entry</v>
      </c>
      <c r="NT7" s="601" t="str">
        <f>IF($C7&lt;&gt;"",IF($CY7&lt;&gt;"",$CY7,"No entry"),"No record entry")</f>
        <v>No record entry</v>
      </c>
      <c r="NU7" s="584">
        <f>IF($C7&lt;&gt;"",IF($CZ7&lt;&gt;"",$CZ7,-15),-45)</f>
        <v>-45</v>
      </c>
      <c r="NV7" s="584">
        <f>IF($C7&lt;&gt;"",IF($DA7&lt;&gt;"",$DA7,-15),-45)</f>
        <v>-45</v>
      </c>
      <c r="NW7" s="584" t="str">
        <f>IF($C7&lt;&gt;"",IF($DB7&lt;&gt;"",$DB7,"No entry"),"No record entry")</f>
        <v>No record entry</v>
      </c>
      <c r="NX7" s="584">
        <f>IF($C7&lt;&gt;"",IF($DC7&lt;&gt;"",$DC7,-15),-45)</f>
        <v>-45</v>
      </c>
      <c r="NY7" s="584">
        <f>IF($C7&lt;&gt;"",IF($DD7&lt;&gt;"",$DD7,-15),-45)</f>
        <v>-45</v>
      </c>
      <c r="NZ7" s="584" t="str">
        <f>IF($C7&lt;&gt;"",IF($DE7&lt;&gt;"",$DE7,"No entry"),"No record entry")</f>
        <v>No record entry</v>
      </c>
      <c r="OA7" s="584" t="str">
        <f>IF($C7&lt;&gt;"",IF($DF7&lt;&gt;"",$DF7,"No entry"),"No record entry")</f>
        <v>No record entry</v>
      </c>
      <c r="OB7" s="264" t="str">
        <f>IF($C7&lt;&gt;"",IF($DG7&lt;&gt;"",IF(LEN($DG7)&lt;250,$DG7,"Long comment:-see workbook"),"No entry"),"No record entry")</f>
        <v>No record entry</v>
      </c>
      <c r="OC7" s="601" t="str">
        <f>IF($C7&lt;&gt;"",IF($DH7&lt;&gt;"",$DH7,"No entry"),"No record entry")</f>
        <v>No record entry</v>
      </c>
      <c r="OD7" s="584" t="str">
        <f>IF($C7&lt;&gt;"",IF($DI7&lt;&gt;"",$DI7,"No entry"),"No record entry")</f>
        <v>No record entry</v>
      </c>
      <c r="OE7" s="584" t="str">
        <f>IF($C7&lt;&gt;"",IF($DJ7&lt;&gt;"",$DJ7,"No entry"),"No record entry")</f>
        <v>No record entry</v>
      </c>
      <c r="OF7" s="584">
        <f>IF($C7&lt;&gt;"",IF($DK7&lt;&gt;"",$DK7,-15),-45)</f>
        <v>-45</v>
      </c>
      <c r="OG7" s="584">
        <f>IF($C7&lt;&gt;"",IF($DL7&lt;&gt;"",$DL7,-15),-45)</f>
        <v>-45</v>
      </c>
      <c r="OH7" s="584" t="str">
        <f>IF($C7&lt;&gt;"",IF($DM7&lt;&gt;"",$DM7,"No entry"),"No record entry")</f>
        <v>No record entry</v>
      </c>
      <c r="OI7" s="584">
        <f>IF($C7&lt;&gt;"",IF($DN7&lt;&gt;"",$DN7,-15),-45)</f>
        <v>-45</v>
      </c>
      <c r="OJ7" s="584">
        <f>IF($C7&lt;&gt;"",IF($DO7&lt;&gt;"",$DO7,-15),-45)</f>
        <v>-45</v>
      </c>
      <c r="OK7" s="584" t="str">
        <f>IF($C7&lt;&gt;"",IF($DP7&lt;&gt;"",$DP7,"No entry"),"No record entry")</f>
        <v>No record entry</v>
      </c>
      <c r="OL7" s="584" t="str">
        <f>IF($C7&lt;&gt;"",IF($DQ7&lt;&gt;"",$DQ7,"No entry"),"No record entry")</f>
        <v>No record entry</v>
      </c>
      <c r="OM7" s="264" t="str">
        <f>IF($C7&lt;&gt;"",IF($DR7&lt;&gt;"",IF(LEN($DR7)&lt;250,$DR7,"Long comment:-see workbook"),"No entry"),"No record entry")</f>
        <v>No record entry</v>
      </c>
      <c r="ON7" s="601" t="str">
        <f>IF($C7&lt;&gt;"",IF($DS7&lt;&gt;"",$DS7,"No entry"),"No record entry")</f>
        <v>No record entry</v>
      </c>
      <c r="OO7" s="584" t="str">
        <f>IF($C7&lt;&gt;"",IF($DT7&lt;&gt;"",$DT7,"No entry"),"No record entry")</f>
        <v>No record entry</v>
      </c>
      <c r="OP7" s="584" t="str">
        <f>IF($C7&lt;&gt;"",IF($DU7&lt;&gt;"",$DU7,"No entry"),"No record entry")</f>
        <v>No record entry</v>
      </c>
      <c r="OQ7" s="584">
        <f>IF($C7&lt;&gt;"",IF($DV7&lt;&gt;"",$DV7,-15),-45)</f>
        <v>-45</v>
      </c>
      <c r="OR7" s="584">
        <f>IF($C7&lt;&gt;"",IF($DW7&lt;&gt;"",$DW7,-15),-45)</f>
        <v>-45</v>
      </c>
      <c r="OS7" s="584" t="str">
        <f>IF($C7&lt;&gt;"",IF($DX7&lt;&gt;"",$DX7,"No entry"),"No record entry")</f>
        <v>No record entry</v>
      </c>
      <c r="OT7" s="584">
        <f>IF($C7&lt;&gt;"",IF($DY7&lt;&gt;"",$DY7,-15),-45)</f>
        <v>-45</v>
      </c>
      <c r="OU7" s="584">
        <f>IF($C7&lt;&gt;"",IF($DZ7&lt;&gt;"",$DZ7,-15),-45)</f>
        <v>-45</v>
      </c>
      <c r="OV7" s="584" t="str">
        <f>IF($C7&lt;&gt;"",IF($EA7&lt;&gt;"",$EA7,"No entry"),"No record entry")</f>
        <v>No record entry</v>
      </c>
      <c r="OW7" s="584" t="str">
        <f>IF($C7&lt;&gt;"",IF($EB7&lt;&gt;"",$EB7,"No entry"),"No record entry")</f>
        <v>No record entry</v>
      </c>
      <c r="OX7" s="264" t="str">
        <f>IF($C7&lt;&gt;"",IF($EC7&lt;&gt;"",IF(LEN($EC7)&lt;250,$EC7,"Long comment:-see workbook"),"No entry"),"No record entry")</f>
        <v>No record entry</v>
      </c>
      <c r="OY7" s="601" t="str">
        <f>IF($C7&lt;&gt;"",IF($ED7&lt;&gt;"",$ED7,"No entry"),"No record entry")</f>
        <v>No record entry</v>
      </c>
      <c r="OZ7" s="584" t="str">
        <f>IF($C7&lt;&gt;"",IF($EE7&lt;&gt;"",$EE7,"No entry"),"No record entry")</f>
        <v>No record entry</v>
      </c>
      <c r="PA7" s="584" t="str">
        <f>IF($C7&lt;&gt;"",IF($EF7&lt;&gt;"",$EF7,"No entry"),"No record entry")</f>
        <v>No record entry</v>
      </c>
      <c r="PB7" s="584">
        <f>IF($C7&lt;&gt;"",IF($EG7&lt;&gt;"",$EG7,-15),-45)</f>
        <v>-45</v>
      </c>
      <c r="PC7" s="584">
        <f>IF($C7&lt;&gt;"",IF($EH7&lt;&gt;"",$EH7,-15),-45)</f>
        <v>-45</v>
      </c>
      <c r="PD7" s="584" t="str">
        <f>IF($C7&lt;&gt;"",IF($EI7&lt;&gt;"",$EI7,"No entry"),"No record entry")</f>
        <v>No record entry</v>
      </c>
      <c r="PE7" s="584">
        <f>IF($C7&lt;&gt;"",IF($EJ7&lt;&gt;"",$EJ7,-15),-45)</f>
        <v>-45</v>
      </c>
      <c r="PF7" s="584">
        <f>IF($C7&lt;&gt;"",IF($EK7&lt;&gt;"",$EK7,-15),-45)</f>
        <v>-45</v>
      </c>
      <c r="PG7" s="584" t="str">
        <f>IF($C7&lt;&gt;"",IF($EL7&lt;&gt;"",$EL7,"No entry"),"No record entry")</f>
        <v>No record entry</v>
      </c>
      <c r="PH7" s="584" t="str">
        <f>IF($C7&lt;&gt;"",IF($EM7&lt;&gt;"",$EM7,"No entry"),"No record entry")</f>
        <v>No record entry</v>
      </c>
      <c r="PI7" s="264" t="str">
        <f>IF($C7&lt;&gt;"",IF($EN7&lt;&gt;"",IF(LEN($EN7)&lt;250,$EN7,"Long comment:-see workbook"),"No entry"),"No record entry")</f>
        <v>No record entry</v>
      </c>
      <c r="PJ7" s="601" t="str">
        <f>IF($C7&lt;&gt;"",IF($EO7&lt;&gt;"",$EO7,"No entry"),"No record entry")</f>
        <v>No record entry</v>
      </c>
      <c r="PK7" s="584" t="str">
        <f>IF($C7&lt;&gt;"",IF($EP7&lt;&gt;"",$EP7,"No entry"),"No record entry")</f>
        <v>No record entry</v>
      </c>
      <c r="PL7" s="584" t="str">
        <f>IF($C7&lt;&gt;"",IF($EQ7&lt;&gt;"",$EQ7,"No entry"),"No record entry")</f>
        <v>No record entry</v>
      </c>
      <c r="PM7" s="584">
        <f>IF($C7&lt;&gt;"",IF($ER7&lt;&gt;"",$ER7,-15),-45)</f>
        <v>-45</v>
      </c>
      <c r="PN7" s="584">
        <f>IF($C7&lt;&gt;"",IF($ES7&lt;&gt;"",$ES7,-15),-45)</f>
        <v>-45</v>
      </c>
      <c r="PO7" s="584" t="str">
        <f>IF($C7&lt;&gt;"",IF($ET7&lt;&gt;"",$ET7,"No entry"),"No record entry")</f>
        <v>No record entry</v>
      </c>
      <c r="PP7" s="584">
        <f>IF($C7&lt;&gt;"",IF($EU7&lt;&gt;"",$EU7,-15),-45)</f>
        <v>-45</v>
      </c>
      <c r="PQ7" s="584">
        <f>IF($C7&lt;&gt;"",IF($EV7&lt;&gt;"",$EV7,-15),-45)</f>
        <v>-45</v>
      </c>
      <c r="PR7" s="584" t="str">
        <f>IF($C7&lt;&gt;"",IF($EW7&lt;&gt;"",$EW7,"No entry"),"No record entry")</f>
        <v>No record entry</v>
      </c>
      <c r="PS7" s="584" t="str">
        <f>IF($C7&lt;&gt;"",IF($EX7&lt;&gt;"",$EX7,"No entry"),"No record entry")</f>
        <v>No record entry</v>
      </c>
      <c r="PT7" s="264" t="str">
        <f>IF($C7&lt;&gt;"",IF($EY7&lt;&gt;"",IF(LEN($EY7)&lt;250,$EY7,"Long comment:-see workbook"),"No entry"),"No record entry")</f>
        <v>No record entry</v>
      </c>
      <c r="PU7" s="601" t="str">
        <f>IF($C7&lt;&gt;"",IF($EZ7&lt;&gt;"",$EZ7,"No entry"),"No record entry")</f>
        <v>No record entry</v>
      </c>
      <c r="PV7" s="584" t="str">
        <f>IF($C7&lt;&gt;"",IF($FA7&lt;&gt;"",$FA7,"No entry"),"No record entry")</f>
        <v>No record entry</v>
      </c>
      <c r="PW7" s="584" t="str">
        <f>IF($C7&lt;&gt;"",IF($FB7&lt;&gt;"",$FB7,"No entry"),"No record entry")</f>
        <v>No record entry</v>
      </c>
      <c r="PX7" s="584">
        <f>IF($C7&lt;&gt;"",IF($FC7&lt;&gt;"",$FC7,-15),-45)</f>
        <v>-45</v>
      </c>
      <c r="PY7" s="584">
        <f>IF($C7&lt;&gt;"",IF($FD7&lt;&gt;"",$FD7,-15),-45)</f>
        <v>-45</v>
      </c>
      <c r="PZ7" s="584" t="str">
        <f>IF($C7&lt;&gt;"",IF($FE7&lt;&gt;"",$FE7,"No entry"),"No record entry")</f>
        <v>No record entry</v>
      </c>
      <c r="QA7" s="584">
        <f>IF($C7&lt;&gt;"",IF($FF7&lt;&gt;"",$FF7,-15),-45)</f>
        <v>-45</v>
      </c>
      <c r="QB7" s="584">
        <f>IF($C7&lt;&gt;"",IF($FG7&lt;&gt;"",$FG7,-15),-45)</f>
        <v>-45</v>
      </c>
      <c r="QC7" s="584" t="str">
        <f>IF($C7&lt;&gt;"",IF($FH7&lt;&gt;"",$FH7,"No entry"),"No record entry")</f>
        <v>No record entry</v>
      </c>
      <c r="QD7" s="584" t="str">
        <f>IF($C7&lt;&gt;"",IF($FI7&lt;&gt;"",$FI7,"No entry"),"No record entry")</f>
        <v>No record entry</v>
      </c>
      <c r="QE7" s="264" t="str">
        <f>IF($C7&lt;&gt;"",IF($FJ7&lt;&gt;"",IF(LEN($FJ7)&lt;250,$FJ7,"Long comment:-see workbook"),"No entry"),"No record entry")</f>
        <v>No record entry</v>
      </c>
      <c r="QF7" s="601" t="str">
        <f>IF($C7&lt;&gt;"",IF($FK7&lt;&gt;"",$FK7,"No entry"),"No record entry")</f>
        <v>No record entry</v>
      </c>
      <c r="QG7" s="584" t="str">
        <f>IF($C7&lt;&gt;"",IF($FL7&lt;&gt;"",$FL7,"No entry"),"No record entry")</f>
        <v>No record entry</v>
      </c>
      <c r="QH7" s="584" t="str">
        <f>IF($C7&lt;&gt;"",IF($FM7&lt;&gt;"",$FM7,"No entry"),"No record entry")</f>
        <v>No record entry</v>
      </c>
      <c r="QI7" s="584">
        <f>IF($C7&lt;&gt;"",IF($FN7&lt;&gt;"",$FN7,-15),-45)</f>
        <v>-45</v>
      </c>
      <c r="QJ7" s="584">
        <f>IF($C7&lt;&gt;"",IF($FO7&lt;&gt;"",$FO7,-15),-45)</f>
        <v>-45</v>
      </c>
      <c r="QK7" s="584" t="str">
        <f>IF($C7&lt;&gt;"",IF($FP7&lt;&gt;"",$FP7,"No entry"),"No record entry")</f>
        <v>No record entry</v>
      </c>
      <c r="QL7" s="584">
        <f>IF($C7&lt;&gt;"",IF($FQ7&lt;&gt;"",$FQ7,-15),-45)</f>
        <v>-45</v>
      </c>
      <c r="QM7" s="584">
        <f>IF($C7&lt;&gt;"",IF($FR7&lt;&gt;"",$FR7,-15),-45)</f>
        <v>-45</v>
      </c>
      <c r="QN7" s="584" t="str">
        <f>IF($C7&lt;&gt;"",IF($FS7&lt;&gt;"",$FS7,"No entry"),"No record entry")</f>
        <v>No record entry</v>
      </c>
      <c r="QO7" s="584" t="str">
        <f>IF($C7&lt;&gt;"",IF($FT7&lt;&gt;"",$FT7,"No entry"),"No record entry")</f>
        <v>No record entry</v>
      </c>
      <c r="QP7" s="264" t="str">
        <f>IF($C7&lt;&gt;"",IF($FU7&lt;&gt;"",IF(LEN($FU7)&lt;250,$FU7,"Long comment:-see workbook"),"No entry"),"No record entry")</f>
        <v>No record entry</v>
      </c>
      <c r="QQ7" s="601" t="str">
        <f>IF($C7&lt;&gt;"",IF($FV7&lt;&gt;"",$FV7,"No entry"),"No record entry")</f>
        <v>No record entry</v>
      </c>
      <c r="QR7" s="584" t="str">
        <f>IF($C7&lt;&gt;"",IF($FW7&lt;&gt;"",$FW7,"No entry"),"No record entry")</f>
        <v>No record entry</v>
      </c>
      <c r="QS7" s="584" t="str">
        <f>IF($C7&lt;&gt;"",IF($FX7&lt;&gt;"",$FX7,"No entry"),"No record entry")</f>
        <v>No record entry</v>
      </c>
      <c r="QT7" s="584">
        <f>IF($C7&lt;&gt;"",IF($FY7&lt;&gt;"",$FY7,-15),-45)</f>
        <v>-45</v>
      </c>
      <c r="QU7" s="584">
        <f>IF($C7&lt;&gt;"",IF($FZ7&lt;&gt;"",$FZ7,-15),-45)</f>
        <v>-45</v>
      </c>
      <c r="QV7" s="584" t="str">
        <f>IF($C7&lt;&gt;"",IF($GA7&lt;&gt;"",$GA7,"No entry"),"No record entry")</f>
        <v>No record entry</v>
      </c>
      <c r="QW7" s="584">
        <f>IF($C7&lt;&gt;"",IF($GB7&lt;&gt;"",$GB7,-15),-45)</f>
        <v>-45</v>
      </c>
      <c r="QX7" s="584">
        <f>IF($C7&lt;&gt;"",IF($GC7&lt;&gt;"",$GC7,-15),-45)</f>
        <v>-45</v>
      </c>
      <c r="QY7" s="584" t="str">
        <f>IF($C7&lt;&gt;"",IF($GD7&lt;&gt;"",$GD7,"No entry"),"No record entry")</f>
        <v>No record entry</v>
      </c>
      <c r="QZ7" s="584" t="str">
        <f>IF($C7&lt;&gt;"",IF($GE7&lt;&gt;"",$GE7,"No entry"),"No record entry")</f>
        <v>No record entry</v>
      </c>
      <c r="RA7" s="264" t="str">
        <f>IF($C7&lt;&gt;"",IF($GF7&lt;&gt;"",IF(LEN($GF7)&lt;250,$GF7,"Long comment:-see workbook"),"No entry"),"No record entry")</f>
        <v>No record entry</v>
      </c>
      <c r="RB7" s="601" t="str">
        <f>IF($C7&lt;&gt;"",IF($GG7&lt;&gt;"",$GG7,"No entry"),"No record entry")</f>
        <v>No record entry</v>
      </c>
      <c r="RC7" s="584" t="str">
        <f>IF($C7&lt;&gt;"",IF($GH7&lt;&gt;"",$GH7,"No entry"),"No record entry")</f>
        <v>No record entry</v>
      </c>
      <c r="RD7" s="584" t="str">
        <f>IF($C7&lt;&gt;"",IF($GI7&lt;&gt;"",$GI7,"No entry"),"No record entry")</f>
        <v>No record entry</v>
      </c>
      <c r="RE7" s="584">
        <f>IF($C7&lt;&gt;"",IF($GJ7&lt;&gt;"",$GJ7,-15),-45)</f>
        <v>-45</v>
      </c>
      <c r="RF7" s="584">
        <f>IF($C7&lt;&gt;"",IF($GK7&lt;&gt;"",$GK7,-15),-45)</f>
        <v>-45</v>
      </c>
      <c r="RG7" s="584" t="str">
        <f>IF($C7&lt;&gt;"",IF($GL7&lt;&gt;"",$GL7,"No entry"),"No record entry")</f>
        <v>No record entry</v>
      </c>
      <c r="RH7" s="584">
        <f>IF($C7&lt;&gt;"",IF($GM7&lt;&gt;"",$GM7,-15),-45)</f>
        <v>-45</v>
      </c>
      <c r="RI7" s="584">
        <f>IF($C7&lt;&gt;"",IF($GN7&lt;&gt;"",$GN7,-15),-45)</f>
        <v>-45</v>
      </c>
      <c r="RJ7" s="584" t="str">
        <f>IF($C7&lt;&gt;"",IF($GO7&lt;&gt;"",$GO7,"No entry"),"No record entry")</f>
        <v>No record entry</v>
      </c>
      <c r="RK7" s="584" t="str">
        <f>IF($C7&lt;&gt;"",IF($GP7&lt;&gt;"",$GP7,"No entry"),"No record entry")</f>
        <v>No record entry</v>
      </c>
      <c r="RL7" s="264" t="str">
        <f>IF($C7&lt;&gt;"",IF($GQ7&lt;&gt;"",IF(LEN($GQ7)&lt;250,$GQ7,"Long comment:-see workbook"),"No entry"),"No record entry")</f>
        <v>No record entry</v>
      </c>
      <c r="RM7" s="601" t="str">
        <f>IF($C7&lt;&gt;"",IF($GR7&lt;&gt;"",$GR7,"No entry"),"No record entry")</f>
        <v>No record entry</v>
      </c>
      <c r="RN7" s="584" t="str">
        <f>IF($C7&lt;&gt;"",IF($GS7&lt;&gt;"",$GS7,"No entry"),"No record entry")</f>
        <v>No record entry</v>
      </c>
      <c r="RO7" s="584" t="str">
        <f>IF($C7&lt;&gt;"",IF($GT7&lt;&gt;"",$GT7,"No entry"),"No record entry")</f>
        <v>No record entry</v>
      </c>
      <c r="RP7" s="584">
        <f>IF($C7&lt;&gt;"",IF($GU7&lt;&gt;"",$GU7,-15),-45)</f>
        <v>-45</v>
      </c>
      <c r="RQ7" s="584">
        <f>IF($C7&lt;&gt;"",IF($GV7&lt;&gt;"",$GV7,-15),-45)</f>
        <v>-45</v>
      </c>
      <c r="RR7" s="584" t="str">
        <f>IF($C7&lt;&gt;"",IF($GW7&lt;&gt;"",$GW7,"No entry"),"No record entry")</f>
        <v>No record entry</v>
      </c>
      <c r="RS7" s="584">
        <f>IF($C7&lt;&gt;"",IF($GX7&lt;&gt;"",$GX7,-15),-45)</f>
        <v>-45</v>
      </c>
      <c r="RT7" s="584">
        <f>IF($C7&lt;&gt;"",IF($GY7&lt;&gt;"",$GY7,-15),-45)</f>
        <v>-45</v>
      </c>
      <c r="RU7" s="584" t="str">
        <f>IF($C7&lt;&gt;"",IF($GZ7&lt;&gt;"",$GZ7,"No entry"),"No record entry")</f>
        <v>No record entry</v>
      </c>
      <c r="RV7" s="584" t="str">
        <f>IF($C7&lt;&gt;"",IF($HA7&lt;&gt;"",$HA7,"No entry"),"No record entry")</f>
        <v>No record entry</v>
      </c>
      <c r="RW7" s="264" t="str">
        <f>IF($C7&lt;&gt;"",IF($HB7&lt;&gt;"",IF(LEN($HB7)&lt;250,$HB7,"Long comment:-see workbook"),"No entry"),"No record entry")</f>
        <v>No record entry</v>
      </c>
      <c r="RX7" s="601" t="str">
        <f>IF($C7&lt;&gt;"",IF($HC7&lt;&gt;"",$HC7,"No entry"),"No record entry")</f>
        <v>No record entry</v>
      </c>
      <c r="RY7" s="584" t="str">
        <f>IF($C7&lt;&gt;"",IF($HD7&lt;&gt;"",$HD7,"No entry"),"No record entry")</f>
        <v>No record entry</v>
      </c>
      <c r="RZ7" s="584" t="str">
        <f>IF($C7&lt;&gt;"",IF($HE7&lt;&gt;"",$HE7,"No entry"),"No record entry")</f>
        <v>No record entry</v>
      </c>
      <c r="SA7" s="584">
        <f>IF($C7&lt;&gt;"",IF($HF7&lt;&gt;"",$HF7,-15),-45)</f>
        <v>-45</v>
      </c>
      <c r="SB7" s="584">
        <f>IF($C7&lt;&gt;"",IF($HG7&lt;&gt;"",$HG7,-15),-45)</f>
        <v>-45</v>
      </c>
      <c r="SC7" s="584" t="str">
        <f>IF($C7&lt;&gt;"",IF($HH7&lt;&gt;"",$HH7,"No entry"),"No record entry")</f>
        <v>No record entry</v>
      </c>
      <c r="SD7" s="584">
        <f>IF($C7&lt;&gt;"",IF($HI7&lt;&gt;"",$HI7,-15),-45)</f>
        <v>-45</v>
      </c>
      <c r="SE7" s="584">
        <f>IF($C7&lt;&gt;"",IF($HJ7&lt;&gt;"",$HJ7,-15),-45)</f>
        <v>-45</v>
      </c>
      <c r="SF7" s="584" t="str">
        <f>IF($C7&lt;&gt;"",IF($HK7&lt;&gt;"",$HK7,"No entry"),"No record entry")</f>
        <v>No record entry</v>
      </c>
      <c r="SG7" s="584" t="str">
        <f>IF($C7&lt;&gt;"",IF($HL7&lt;&gt;"",$HL7,"No entry"),"No record entry")</f>
        <v>No record entry</v>
      </c>
      <c r="SH7" s="264" t="str">
        <f>IF($C7&lt;&gt;"",IF($HM7&lt;&gt;"",IF(LEN($HM7)&lt;250,$HM7,"Long comment:-see workbook"),"No entry"),"No record entry")</f>
        <v>No record entry</v>
      </c>
      <c r="SI7" s="601" t="str">
        <f>IF($C7&lt;&gt;"",IF($HN7&lt;&gt;"",$HN7,"No entry"),"No record entry")</f>
        <v>No record entry</v>
      </c>
      <c r="SJ7" s="584" t="str">
        <f>IF($C7&lt;&gt;"",IF($HO7&lt;&gt;"",$HO7,"No entry"),"No record entry")</f>
        <v>No record entry</v>
      </c>
      <c r="SK7" s="584" t="str">
        <f>IF($C7&lt;&gt;"",IF($HP7&lt;&gt;"",$HP7,"No entry"),"No record entry")</f>
        <v>No record entry</v>
      </c>
      <c r="SL7" s="584">
        <f>IF($C7&lt;&gt;"",IF($HQ7&lt;&gt;"",$HQ7,-15),-45)</f>
        <v>-45</v>
      </c>
      <c r="SM7" s="584">
        <f>IF($C7&lt;&gt;"",IF($HR7&lt;&gt;"",$HR7,-15),-45)</f>
        <v>-45</v>
      </c>
      <c r="SN7" s="584" t="str">
        <f>IF($C7&lt;&gt;"",IF($HS7&lt;&gt;"",$HS7,"No entry"),"No record entry")</f>
        <v>No record entry</v>
      </c>
      <c r="SO7" s="584">
        <f>IF($C7&lt;&gt;"",IF($HT7&lt;&gt;"",$HT7,-15),-45)</f>
        <v>-45</v>
      </c>
      <c r="SP7" s="584">
        <f>IF($C7&lt;&gt;"",IF($HU7&lt;&gt;"",$HU7,-15),-45)</f>
        <v>-45</v>
      </c>
      <c r="SQ7" s="584" t="str">
        <f>IF($C7&lt;&gt;"",IF($HV7&lt;&gt;"",$HV7,"No entry"),"No record entry")</f>
        <v>No record entry</v>
      </c>
      <c r="SR7" s="584" t="str">
        <f>IF($C7&lt;&gt;"",IF($HW7&lt;&gt;"",$HW7,"No entry"),"No record entry")</f>
        <v>No record entry</v>
      </c>
      <c r="SS7" s="264" t="str">
        <f>IF($C7&lt;&gt;"",IF($HX7&lt;&gt;"",IF(LEN($HX7)&lt;250,$HX7,"Long comment:-see workbook"),"No entry"),"No record entry")</f>
        <v>No record entry</v>
      </c>
      <c r="ST7" s="601" t="str">
        <f>IF($C7&lt;&gt;"",IF($HY7&lt;&gt;"",$HY7,"No entry"),"No record entry")</f>
        <v>No record entry</v>
      </c>
      <c r="SU7" s="584" t="str">
        <f>IF($C7&lt;&gt;"",IF($HZ7&lt;&gt;"",$HZ7,"No entry"),"No record entry")</f>
        <v>No record entry</v>
      </c>
      <c r="SV7" s="584" t="str">
        <f>IF($C7&lt;&gt;"",IF($IA7&lt;&gt;"",$IA7,"No entry"),"No record entry")</f>
        <v>No record entry</v>
      </c>
      <c r="SW7" s="584">
        <f>IF($C7&lt;&gt;"",IF($IB7&lt;&gt;"",$IB7,-15),-45)</f>
        <v>-45</v>
      </c>
      <c r="SX7" s="584">
        <f>IF($C7&lt;&gt;"",IF($IC7&lt;&gt;"",$IC7,-15),-45)</f>
        <v>-45</v>
      </c>
      <c r="SY7" s="584" t="str">
        <f>IF($C7&lt;&gt;"",IF($ID7&lt;&gt;"",$ID7,"No entry"),"No record entry")</f>
        <v>No record entry</v>
      </c>
      <c r="SZ7" s="584">
        <f>IF($C7&lt;&gt;"",IF($IE7&lt;&gt;"",$IE7,-15),-45)</f>
        <v>-45</v>
      </c>
      <c r="TA7" s="584">
        <f>IF($C7&lt;&gt;"",IF($IF7&lt;&gt;"",$IF7,-15),-45)</f>
        <v>-45</v>
      </c>
      <c r="TB7" s="584" t="str">
        <f>IF($C7&lt;&gt;"",IF($IG7&lt;&gt;"",$IG7,"No entry"),"No record entry")</f>
        <v>No record entry</v>
      </c>
      <c r="TC7" s="584" t="str">
        <f>IF($C7&lt;&gt;"",IF($IH7&lt;&gt;"",$IH7,"No entry"),"No record entry")</f>
        <v>No record entry</v>
      </c>
      <c r="TD7" s="264" t="str">
        <f>IF($C7&lt;&gt;"",IF($II7&lt;&gt;"",IF(LEN($II7)&lt;250,$II7,"Long comment:-see workbook"),"No entry"),"No record entry")</f>
        <v>No record entry</v>
      </c>
      <c r="TE7" s="601" t="str">
        <f>IF($C7&lt;&gt;"",IF($IJ7&lt;&gt;"",$IJ7,"No entry"),"No record entry")</f>
        <v>No record entry</v>
      </c>
      <c r="TF7" s="584" t="str">
        <f>IF($C7&lt;&gt;"",IF($IK7&lt;&gt;"",$IK7,"No entry"),"No record entry")</f>
        <v>No record entry</v>
      </c>
      <c r="TG7" s="584" t="str">
        <f>IF($C7&lt;&gt;"",IF($IL7&lt;&gt;"",$IL7,"No entry"),"No record entry")</f>
        <v>No record entry</v>
      </c>
      <c r="TH7" s="584">
        <f>IF($C7&lt;&gt;"",IF($IM7&lt;&gt;"",$IM7,-15),-45)</f>
        <v>-45</v>
      </c>
      <c r="TI7" s="584">
        <f>IF($C7&lt;&gt;"",IF($IN7&lt;&gt;"",$IN7,-15),-45)</f>
        <v>-45</v>
      </c>
      <c r="TJ7" s="584" t="str">
        <f>IF($C7&lt;&gt;"",IF($IO7&lt;&gt;"",$IO7,"No entry"),"No record entry")</f>
        <v>No record entry</v>
      </c>
      <c r="TK7" s="584">
        <f>IF($C7&lt;&gt;"",IF($IP7&lt;&gt;"",$IP7,-15),-45)</f>
        <v>-45</v>
      </c>
      <c r="TL7" s="584">
        <f>IF($C7&lt;&gt;"",IF($IQ7&lt;&gt;"",$IQ7,-15),-45)</f>
        <v>-45</v>
      </c>
      <c r="TM7" s="584" t="str">
        <f>IF($C7&lt;&gt;"",IF($IR7&lt;&gt;"",$IR7,"No entry"),"No record entry")</f>
        <v>No record entry</v>
      </c>
      <c r="TN7" s="584" t="str">
        <f>IF($C7&lt;&gt;"",IF($IS7&lt;&gt;"",$IS7,"No entry"),"No record entry")</f>
        <v>No record entry</v>
      </c>
      <c r="TO7" s="1110" t="str">
        <f>IF($C7&lt;&gt;"",IF($IT7&lt;&gt;"",IF(LEN($IT7)&lt;250,$IT7,"Long comment:-see workbook"),"No entry"),"No record entry")</f>
        <v>No record entry</v>
      </c>
      <c r="TP7" s="1372"/>
      <c r="TQ7" s="1372"/>
      <c r="TR7" s="1372"/>
      <c r="TS7" s="1372"/>
      <c r="TT7" s="1372"/>
      <c r="TU7" s="1372"/>
      <c r="TV7" s="1372"/>
      <c r="TW7" s="1372"/>
      <c r="TX7" s="1372"/>
      <c r="TY7" s="1372"/>
      <c r="TZ7" s="1387"/>
      <c r="UA7" s="1372"/>
      <c r="UB7" s="1372"/>
      <c r="UC7" s="1372"/>
      <c r="UD7" s="1372"/>
      <c r="UE7" s="1372"/>
      <c r="UF7" s="1372"/>
      <c r="UG7" s="1372"/>
      <c r="UH7" s="1372"/>
      <c r="UI7" s="1372"/>
      <c r="UJ7" s="1372"/>
      <c r="UK7" s="1387"/>
    </row>
    <row r="8" spans="1:557" ht="15.75" customHeight="1" x14ac:dyDescent="0.25">
      <c r="A8" s="24"/>
      <c r="B8" s="260" t="s">
        <v>429</v>
      </c>
      <c r="C8" s="991"/>
      <c r="D8" s="990"/>
      <c r="E8" s="486"/>
      <c r="F8" s="1143"/>
      <c r="G8" s="995"/>
      <c r="H8" s="221"/>
      <c r="I8" s="183"/>
      <c r="J8" s="183"/>
      <c r="K8" s="1088"/>
      <c r="L8" s="375"/>
      <c r="M8" s="31"/>
      <c r="N8" s="1292"/>
      <c r="O8" s="1096"/>
      <c r="P8" s="147"/>
      <c r="Q8" s="147"/>
      <c r="R8" s="147"/>
      <c r="S8" s="147"/>
      <c r="T8" s="147"/>
      <c r="U8" s="147"/>
      <c r="V8" s="147"/>
      <c r="W8" s="147"/>
      <c r="X8" s="147"/>
      <c r="Y8" s="147"/>
      <c r="Z8" s="147"/>
      <c r="AA8" s="147"/>
      <c r="AB8" s="147"/>
      <c r="AC8" s="147"/>
      <c r="AD8" s="147"/>
      <c r="AE8" s="147"/>
      <c r="AF8" s="147"/>
      <c r="AG8" s="147"/>
      <c r="AH8" s="147"/>
      <c r="AI8" s="1006"/>
      <c r="AJ8" s="993"/>
      <c r="AK8" s="996"/>
      <c r="AL8" s="148"/>
      <c r="AM8" s="148"/>
      <c r="AN8" s="994"/>
      <c r="AO8" s="147"/>
      <c r="AP8" s="147"/>
      <c r="AQ8" s="997"/>
      <c r="AR8" s="999"/>
      <c r="AS8" s="1000"/>
      <c r="AT8" s="1006"/>
      <c r="AU8" s="993"/>
      <c r="AV8" s="996"/>
      <c r="AW8" s="148"/>
      <c r="AX8" s="148"/>
      <c r="AY8" s="994"/>
      <c r="AZ8" s="147"/>
      <c r="BA8" s="147"/>
      <c r="BB8" s="997"/>
      <c r="BC8" s="999"/>
      <c r="BD8" s="1000"/>
      <c r="BE8" s="1006"/>
      <c r="BF8" s="993"/>
      <c r="BG8" s="996"/>
      <c r="BH8" s="148"/>
      <c r="BI8" s="148"/>
      <c r="BJ8" s="994"/>
      <c r="BK8" s="147"/>
      <c r="BL8" s="147"/>
      <c r="BM8" s="997"/>
      <c r="BN8" s="999"/>
      <c r="BO8" s="1000"/>
      <c r="BP8" s="1006"/>
      <c r="BQ8" s="993"/>
      <c r="BR8" s="996"/>
      <c r="BS8" s="148"/>
      <c r="BT8" s="148"/>
      <c r="BU8" s="994"/>
      <c r="BV8" s="147"/>
      <c r="BW8" s="147"/>
      <c r="BX8" s="997"/>
      <c r="BY8" s="999"/>
      <c r="BZ8" s="1000"/>
      <c r="CA8" s="1006"/>
      <c r="CB8" s="993"/>
      <c r="CC8" s="994"/>
      <c r="CD8" s="148"/>
      <c r="CE8" s="148"/>
      <c r="CF8" s="994"/>
      <c r="CG8" s="147"/>
      <c r="CH8" s="147"/>
      <c r="CI8" s="997"/>
      <c r="CJ8" s="999"/>
      <c r="CK8" s="1000"/>
      <c r="CL8" s="1006"/>
      <c r="CM8" s="993"/>
      <c r="CN8" s="996"/>
      <c r="CO8" s="148"/>
      <c r="CP8" s="148"/>
      <c r="CQ8" s="994"/>
      <c r="CR8" s="147"/>
      <c r="CS8" s="147"/>
      <c r="CT8" s="997"/>
      <c r="CU8" s="999"/>
      <c r="CV8" s="1000"/>
      <c r="CW8" s="1006"/>
      <c r="CX8" s="993"/>
      <c r="CY8" s="996"/>
      <c r="CZ8" s="148"/>
      <c r="DA8" s="148"/>
      <c r="DB8" s="994"/>
      <c r="DC8" s="147"/>
      <c r="DD8" s="147"/>
      <c r="DE8" s="997"/>
      <c r="DF8" s="999"/>
      <c r="DG8" s="1000"/>
      <c r="DH8" s="1006"/>
      <c r="DI8" s="993"/>
      <c r="DJ8" s="996"/>
      <c r="DK8" s="148"/>
      <c r="DL8" s="148"/>
      <c r="DM8" s="994"/>
      <c r="DN8" s="147"/>
      <c r="DO8" s="147"/>
      <c r="DP8" s="997"/>
      <c r="DQ8" s="999"/>
      <c r="DR8" s="1000"/>
      <c r="DS8" s="1006"/>
      <c r="DT8" s="993"/>
      <c r="DU8" s="996"/>
      <c r="DV8" s="148"/>
      <c r="DW8" s="148"/>
      <c r="DX8" s="994"/>
      <c r="DY8" s="147"/>
      <c r="DZ8" s="147"/>
      <c r="EA8" s="997"/>
      <c r="EB8" s="999"/>
      <c r="EC8" s="1000"/>
      <c r="ED8" s="1006"/>
      <c r="EE8" s="993"/>
      <c r="EF8" s="996"/>
      <c r="EG8" s="148"/>
      <c r="EH8" s="148"/>
      <c r="EI8" s="994"/>
      <c r="EJ8" s="147"/>
      <c r="EK8" s="147"/>
      <c r="EL8" s="997"/>
      <c r="EM8" s="999"/>
      <c r="EN8" s="1000"/>
      <c r="EO8" s="1006"/>
      <c r="EP8" s="993"/>
      <c r="EQ8" s="996"/>
      <c r="ER8" s="148"/>
      <c r="ES8" s="148"/>
      <c r="ET8" s="994"/>
      <c r="EU8" s="147"/>
      <c r="EV8" s="147"/>
      <c r="EW8" s="997"/>
      <c r="EX8" s="999"/>
      <c r="EY8" s="1000"/>
      <c r="EZ8" s="1006"/>
      <c r="FA8" s="993"/>
      <c r="FB8" s="996"/>
      <c r="FC8" s="148"/>
      <c r="FD8" s="148"/>
      <c r="FE8" s="994"/>
      <c r="FF8" s="147"/>
      <c r="FG8" s="147"/>
      <c r="FH8" s="997"/>
      <c r="FI8" s="999"/>
      <c r="FJ8" s="1000"/>
      <c r="FK8" s="1006"/>
      <c r="FL8" s="993"/>
      <c r="FM8" s="996"/>
      <c r="FN8" s="148"/>
      <c r="FO8" s="148"/>
      <c r="FP8" s="994"/>
      <c r="FQ8" s="147"/>
      <c r="FR8" s="147"/>
      <c r="FS8" s="997"/>
      <c r="FT8" s="999"/>
      <c r="FU8" s="1000"/>
      <c r="FV8" s="1006"/>
      <c r="FW8" s="993"/>
      <c r="FX8" s="996"/>
      <c r="FY8" s="148"/>
      <c r="FZ8" s="148"/>
      <c r="GA8" s="994"/>
      <c r="GB8" s="147"/>
      <c r="GC8" s="147"/>
      <c r="GD8" s="997"/>
      <c r="GE8" s="999"/>
      <c r="GF8" s="1000"/>
      <c r="GG8" s="1006"/>
      <c r="GH8" s="993"/>
      <c r="GI8" s="996"/>
      <c r="GJ8" s="148"/>
      <c r="GK8" s="148"/>
      <c r="GL8" s="994"/>
      <c r="GM8" s="147"/>
      <c r="GN8" s="147"/>
      <c r="GO8" s="997"/>
      <c r="GP8" s="999"/>
      <c r="GQ8" s="1000"/>
      <c r="GR8" s="1006"/>
      <c r="GS8" s="993"/>
      <c r="GT8" s="996"/>
      <c r="GU8" s="148"/>
      <c r="GV8" s="148"/>
      <c r="GW8" s="994"/>
      <c r="GX8" s="147"/>
      <c r="GY8" s="147"/>
      <c r="GZ8" s="997"/>
      <c r="HA8" s="999"/>
      <c r="HB8" s="1000"/>
      <c r="HC8" s="1006"/>
      <c r="HD8" s="993"/>
      <c r="HE8" s="996"/>
      <c r="HF8" s="148"/>
      <c r="HG8" s="148"/>
      <c r="HH8" s="994"/>
      <c r="HI8" s="147"/>
      <c r="HJ8" s="147"/>
      <c r="HK8" s="997"/>
      <c r="HL8" s="999"/>
      <c r="HM8" s="1000"/>
      <c r="HN8" s="1006"/>
      <c r="HO8" s="993"/>
      <c r="HP8" s="996"/>
      <c r="HQ8" s="148"/>
      <c r="HR8" s="148"/>
      <c r="HS8" s="994"/>
      <c r="HT8" s="147"/>
      <c r="HU8" s="147"/>
      <c r="HV8" s="997"/>
      <c r="HW8" s="999"/>
      <c r="HX8" s="1000"/>
      <c r="HY8" s="1006"/>
      <c r="HZ8" s="993"/>
      <c r="IA8" s="996"/>
      <c r="IB8" s="148"/>
      <c r="IC8" s="148"/>
      <c r="ID8" s="994"/>
      <c r="IE8" s="147"/>
      <c r="IF8" s="147"/>
      <c r="IG8" s="997"/>
      <c r="IH8" s="999"/>
      <c r="II8" s="1000"/>
      <c r="IJ8" s="1006"/>
      <c r="IK8" s="993"/>
      <c r="IL8" s="996"/>
      <c r="IM8" s="148"/>
      <c r="IN8" s="148"/>
      <c r="IO8" s="994"/>
      <c r="IP8" s="147"/>
      <c r="IQ8" s="147"/>
      <c r="IR8" s="997"/>
      <c r="IS8" s="999"/>
      <c r="IT8" s="1000"/>
      <c r="IU8" s="30"/>
      <c r="IV8" s="30"/>
      <c r="IW8" s="30"/>
      <c r="IX8" s="30"/>
      <c r="IY8" s="1001"/>
      <c r="IZ8" s="1001"/>
      <c r="JA8" s="1004"/>
      <c r="JB8" s="1002"/>
      <c r="JC8" s="374"/>
      <c r="JD8" s="171"/>
      <c r="JE8" s="171"/>
      <c r="JF8" s="171"/>
      <c r="JG8" s="171"/>
      <c r="JH8" s="171"/>
      <c r="JI8" s="171"/>
      <c r="JJ8" s="171"/>
      <c r="JM8" s="347"/>
      <c r="JN8" s="90"/>
      <c r="JO8" s="654"/>
      <c r="JP8" s="654"/>
      <c r="JQ8" s="167"/>
      <c r="JR8" s="656"/>
      <c r="JS8" s="159"/>
      <c r="JT8" s="262"/>
      <c r="JU8" s="262"/>
      <c r="JV8" s="88"/>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T8" s="86"/>
      <c r="MU8" s="86"/>
      <c r="MV8" s="86"/>
      <c r="MW8" s="86"/>
      <c r="MX8" s="1094"/>
      <c r="MY8" s="86"/>
      <c r="NB8" s="85"/>
      <c r="NC8" s="169"/>
      <c r="ND8" s="86"/>
      <c r="NE8" s="86"/>
      <c r="NF8" s="86"/>
      <c r="NG8" s="86"/>
      <c r="NH8" s="86"/>
      <c r="NI8" s="86"/>
      <c r="NJ8" s="86"/>
      <c r="NK8" s="86"/>
      <c r="NL8" s="86"/>
      <c r="NM8" s="86"/>
      <c r="NN8" s="86"/>
      <c r="NO8" s="86"/>
      <c r="NP8" s="86"/>
      <c r="NQ8" s="86"/>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1372"/>
      <c r="TQ8" s="1372"/>
      <c r="TR8" s="1372"/>
      <c r="TS8" s="1372"/>
      <c r="TT8" s="1372"/>
      <c r="TU8" s="1372"/>
      <c r="TV8" s="1372"/>
      <c r="TW8" s="1372"/>
      <c r="TX8" s="1372"/>
      <c r="TY8" s="1372"/>
      <c r="TZ8" s="1372"/>
      <c r="UA8" s="1372"/>
      <c r="UB8" s="1372"/>
      <c r="UC8" s="1372"/>
      <c r="UD8" s="1372"/>
      <c r="UE8" s="1372"/>
      <c r="UF8" s="1372"/>
      <c r="UG8" s="1372"/>
      <c r="UH8" s="1372"/>
      <c r="UI8" s="1372"/>
      <c r="UJ8" s="1372"/>
      <c r="UK8" s="1372"/>
    </row>
    <row r="9" spans="1:557" ht="15.75" customHeight="1" thickBot="1" x14ac:dyDescent="0.3">
      <c r="A9" s="24"/>
      <c r="B9" s="260" t="s">
        <v>430</v>
      </c>
      <c r="C9" s="991"/>
      <c r="D9" s="990"/>
      <c r="E9" s="486"/>
      <c r="F9" s="1143"/>
      <c r="G9" s="995"/>
      <c r="H9" s="221"/>
      <c r="I9" s="183"/>
      <c r="J9" s="183"/>
      <c r="K9" s="1088"/>
      <c r="L9" s="375"/>
      <c r="M9" s="31"/>
      <c r="N9" s="1292"/>
      <c r="O9" s="1096"/>
      <c r="P9" s="147"/>
      <c r="Q9" s="147"/>
      <c r="R9" s="147"/>
      <c r="S9" s="147"/>
      <c r="T9" s="147"/>
      <c r="U9" s="147"/>
      <c r="V9" s="147"/>
      <c r="W9" s="147"/>
      <c r="X9" s="147"/>
      <c r="Y9" s="147"/>
      <c r="Z9" s="147"/>
      <c r="AA9" s="147"/>
      <c r="AB9" s="147"/>
      <c r="AC9" s="147"/>
      <c r="AD9" s="147"/>
      <c r="AE9" s="147"/>
      <c r="AF9" s="147"/>
      <c r="AG9" s="147"/>
      <c r="AH9" s="147"/>
      <c r="AI9" s="1006"/>
      <c r="AJ9" s="993"/>
      <c r="AK9" s="996"/>
      <c r="AL9" s="148"/>
      <c r="AM9" s="148"/>
      <c r="AN9" s="994"/>
      <c r="AO9" s="147"/>
      <c r="AP9" s="147"/>
      <c r="AQ9" s="997"/>
      <c r="AR9" s="999"/>
      <c r="AS9" s="1000"/>
      <c r="AT9" s="1006"/>
      <c r="AU9" s="993"/>
      <c r="AV9" s="996"/>
      <c r="AW9" s="148"/>
      <c r="AX9" s="148"/>
      <c r="AY9" s="994"/>
      <c r="AZ9" s="147"/>
      <c r="BA9" s="147"/>
      <c r="BB9" s="997"/>
      <c r="BC9" s="999"/>
      <c r="BD9" s="1000"/>
      <c r="BE9" s="1006"/>
      <c r="BF9" s="993"/>
      <c r="BG9" s="996"/>
      <c r="BH9" s="148"/>
      <c r="BI9" s="148"/>
      <c r="BJ9" s="994"/>
      <c r="BK9" s="147"/>
      <c r="BL9" s="147"/>
      <c r="BM9" s="997"/>
      <c r="BN9" s="999"/>
      <c r="BO9" s="1000"/>
      <c r="BP9" s="1006"/>
      <c r="BQ9" s="993"/>
      <c r="BR9" s="996"/>
      <c r="BS9" s="148"/>
      <c r="BT9" s="148"/>
      <c r="BU9" s="994"/>
      <c r="BV9" s="147"/>
      <c r="BW9" s="147"/>
      <c r="BX9" s="997"/>
      <c r="BY9" s="999"/>
      <c r="BZ9" s="1000"/>
      <c r="CA9" s="1006"/>
      <c r="CB9" s="993"/>
      <c r="CC9" s="994"/>
      <c r="CD9" s="148"/>
      <c r="CE9" s="148"/>
      <c r="CF9" s="994"/>
      <c r="CG9" s="147"/>
      <c r="CH9" s="147"/>
      <c r="CI9" s="997"/>
      <c r="CJ9" s="999"/>
      <c r="CK9" s="1000"/>
      <c r="CL9" s="1006"/>
      <c r="CM9" s="993"/>
      <c r="CN9" s="996"/>
      <c r="CO9" s="148"/>
      <c r="CP9" s="148"/>
      <c r="CQ9" s="994"/>
      <c r="CR9" s="147"/>
      <c r="CS9" s="147"/>
      <c r="CT9" s="997"/>
      <c r="CU9" s="999"/>
      <c r="CV9" s="1000"/>
      <c r="CW9" s="1006"/>
      <c r="CX9" s="993"/>
      <c r="CY9" s="996"/>
      <c r="CZ9" s="148"/>
      <c r="DA9" s="148"/>
      <c r="DB9" s="994"/>
      <c r="DC9" s="147"/>
      <c r="DD9" s="147"/>
      <c r="DE9" s="997"/>
      <c r="DF9" s="999"/>
      <c r="DG9" s="1000"/>
      <c r="DH9" s="1006"/>
      <c r="DI9" s="993"/>
      <c r="DJ9" s="996"/>
      <c r="DK9" s="148"/>
      <c r="DL9" s="148"/>
      <c r="DM9" s="994"/>
      <c r="DN9" s="147"/>
      <c r="DO9" s="147"/>
      <c r="DP9" s="997"/>
      <c r="DQ9" s="999"/>
      <c r="DR9" s="1000"/>
      <c r="DS9" s="1006"/>
      <c r="DT9" s="993"/>
      <c r="DU9" s="996"/>
      <c r="DV9" s="148"/>
      <c r="DW9" s="148"/>
      <c r="DX9" s="994"/>
      <c r="DY9" s="147"/>
      <c r="DZ9" s="147"/>
      <c r="EA9" s="997"/>
      <c r="EB9" s="999"/>
      <c r="EC9" s="1000"/>
      <c r="ED9" s="1006"/>
      <c r="EE9" s="993"/>
      <c r="EF9" s="996"/>
      <c r="EG9" s="148"/>
      <c r="EH9" s="148"/>
      <c r="EI9" s="994"/>
      <c r="EJ9" s="147"/>
      <c r="EK9" s="147"/>
      <c r="EL9" s="997"/>
      <c r="EM9" s="999"/>
      <c r="EN9" s="1000"/>
      <c r="EO9" s="1006"/>
      <c r="EP9" s="993"/>
      <c r="EQ9" s="996"/>
      <c r="ER9" s="148"/>
      <c r="ES9" s="148"/>
      <c r="ET9" s="994"/>
      <c r="EU9" s="147"/>
      <c r="EV9" s="147"/>
      <c r="EW9" s="997"/>
      <c r="EX9" s="999"/>
      <c r="EY9" s="1000"/>
      <c r="EZ9" s="1006"/>
      <c r="FA9" s="993"/>
      <c r="FB9" s="996"/>
      <c r="FC9" s="148"/>
      <c r="FD9" s="148"/>
      <c r="FE9" s="994"/>
      <c r="FF9" s="147"/>
      <c r="FG9" s="147"/>
      <c r="FH9" s="997"/>
      <c r="FI9" s="999"/>
      <c r="FJ9" s="1000"/>
      <c r="FK9" s="1006"/>
      <c r="FL9" s="993"/>
      <c r="FM9" s="996"/>
      <c r="FN9" s="148"/>
      <c r="FO9" s="148"/>
      <c r="FP9" s="994"/>
      <c r="FQ9" s="147"/>
      <c r="FR9" s="147"/>
      <c r="FS9" s="997"/>
      <c r="FT9" s="999"/>
      <c r="FU9" s="1000"/>
      <c r="FV9" s="1006"/>
      <c r="FW9" s="993"/>
      <c r="FX9" s="996"/>
      <c r="FY9" s="148"/>
      <c r="FZ9" s="148"/>
      <c r="GA9" s="994"/>
      <c r="GB9" s="147"/>
      <c r="GC9" s="147"/>
      <c r="GD9" s="997"/>
      <c r="GE9" s="999"/>
      <c r="GF9" s="1000"/>
      <c r="GG9" s="1006"/>
      <c r="GH9" s="993"/>
      <c r="GI9" s="996"/>
      <c r="GJ9" s="148"/>
      <c r="GK9" s="148"/>
      <c r="GL9" s="994"/>
      <c r="GM9" s="147"/>
      <c r="GN9" s="147"/>
      <c r="GO9" s="997"/>
      <c r="GP9" s="999"/>
      <c r="GQ9" s="1000"/>
      <c r="GR9" s="1006"/>
      <c r="GS9" s="993"/>
      <c r="GT9" s="996"/>
      <c r="GU9" s="148"/>
      <c r="GV9" s="148"/>
      <c r="GW9" s="994"/>
      <c r="GX9" s="147"/>
      <c r="GY9" s="147"/>
      <c r="GZ9" s="997"/>
      <c r="HA9" s="999"/>
      <c r="HB9" s="1000"/>
      <c r="HC9" s="1006"/>
      <c r="HD9" s="993"/>
      <c r="HE9" s="996"/>
      <c r="HF9" s="148"/>
      <c r="HG9" s="148"/>
      <c r="HH9" s="994"/>
      <c r="HI9" s="147"/>
      <c r="HJ9" s="147"/>
      <c r="HK9" s="997"/>
      <c r="HL9" s="999"/>
      <c r="HM9" s="1000"/>
      <c r="HN9" s="1006"/>
      <c r="HO9" s="993"/>
      <c r="HP9" s="996"/>
      <c r="HQ9" s="148"/>
      <c r="HR9" s="148"/>
      <c r="HS9" s="994"/>
      <c r="HT9" s="147"/>
      <c r="HU9" s="147"/>
      <c r="HV9" s="997"/>
      <c r="HW9" s="999"/>
      <c r="HX9" s="1000"/>
      <c r="HY9" s="1006"/>
      <c r="HZ9" s="993"/>
      <c r="IA9" s="996"/>
      <c r="IB9" s="148"/>
      <c r="IC9" s="148"/>
      <c r="ID9" s="994"/>
      <c r="IE9" s="147"/>
      <c r="IF9" s="147"/>
      <c r="IG9" s="997"/>
      <c r="IH9" s="999"/>
      <c r="II9" s="1000"/>
      <c r="IJ9" s="1006"/>
      <c r="IK9" s="993"/>
      <c r="IL9" s="996"/>
      <c r="IM9" s="148"/>
      <c r="IN9" s="148"/>
      <c r="IO9" s="994"/>
      <c r="IP9" s="147"/>
      <c r="IQ9" s="147"/>
      <c r="IR9" s="997"/>
      <c r="IS9" s="999"/>
      <c r="IT9" s="1000"/>
      <c r="IU9" s="30"/>
      <c r="IV9" s="30"/>
      <c r="IW9" s="30"/>
      <c r="IX9" s="30"/>
      <c r="IY9" s="1001"/>
      <c r="IZ9" s="1001"/>
      <c r="JA9" s="1004"/>
      <c r="JB9" s="1002"/>
      <c r="JC9" s="374"/>
      <c r="JD9" s="171"/>
      <c r="JE9" s="171"/>
      <c r="JF9" s="171"/>
      <c r="JG9" s="171"/>
      <c r="JH9" s="171"/>
      <c r="JI9" s="171"/>
      <c r="JJ9" s="171"/>
      <c r="JM9" s="347"/>
      <c r="JN9" s="90"/>
      <c r="JO9" s="654"/>
      <c r="JP9" s="654"/>
      <c r="JQ9" s="167"/>
      <c r="JR9" s="656"/>
      <c r="JS9" s="159"/>
      <c r="JT9" s="262"/>
      <c r="JU9" s="262"/>
      <c r="JV9" s="88"/>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T9" s="86"/>
      <c r="MU9" s="86"/>
      <c r="MV9" s="86"/>
      <c r="MW9" s="86"/>
      <c r="MX9" s="86"/>
      <c r="MY9" s="86"/>
      <c r="NB9" s="85"/>
      <c r="NC9" s="169"/>
      <c r="ND9" s="86"/>
      <c r="NE9" s="86"/>
      <c r="NF9" s="86"/>
      <c r="NG9" s="86"/>
      <c r="NH9" s="86"/>
      <c r="NI9" s="86"/>
      <c r="NJ9" s="86"/>
      <c r="NK9" s="86"/>
      <c r="NL9" s="86"/>
      <c r="NM9" s="86"/>
      <c r="NN9" s="86"/>
      <c r="NO9" s="86"/>
      <c r="NP9" s="86"/>
      <c r="NQ9" s="86"/>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1372"/>
      <c r="TQ9" s="1372"/>
      <c r="TR9" s="1372"/>
      <c r="TS9" s="1372"/>
      <c r="TT9" s="1372"/>
      <c r="TU9" s="1372"/>
      <c r="TV9" s="1372"/>
      <c r="TW9" s="1372"/>
      <c r="TX9" s="1372"/>
      <c r="TY9" s="1372"/>
      <c r="TZ9" s="1372"/>
      <c r="UA9" s="1372"/>
      <c r="UB9" s="1372"/>
      <c r="UC9" s="1372"/>
      <c r="UD9" s="1372"/>
      <c r="UE9" s="1372"/>
      <c r="UF9" s="1372"/>
      <c r="UG9" s="1372"/>
      <c r="UH9" s="1372"/>
      <c r="UI9" s="1372"/>
      <c r="UJ9" s="1372"/>
      <c r="UK9" s="1372"/>
    </row>
    <row r="10" spans="1:557" ht="15.75" customHeight="1" x14ac:dyDescent="0.25">
      <c r="A10" s="24"/>
      <c r="B10" s="260" t="s">
        <v>431</v>
      </c>
      <c r="C10" s="991"/>
      <c r="D10" s="990"/>
      <c r="E10" s="486"/>
      <c r="F10" s="1143"/>
      <c r="G10" s="995"/>
      <c r="H10" s="221"/>
      <c r="I10" s="183"/>
      <c r="J10" s="183"/>
      <c r="K10" s="1088"/>
      <c r="L10" s="375"/>
      <c r="M10" s="31"/>
      <c r="N10" s="1292"/>
      <c r="O10" s="1096"/>
      <c r="P10" s="147"/>
      <c r="Q10" s="147"/>
      <c r="R10" s="147"/>
      <c r="S10" s="147"/>
      <c r="T10" s="147"/>
      <c r="U10" s="147"/>
      <c r="V10" s="147"/>
      <c r="W10" s="147"/>
      <c r="X10" s="147"/>
      <c r="Y10" s="147"/>
      <c r="Z10" s="147"/>
      <c r="AA10" s="147"/>
      <c r="AB10" s="147"/>
      <c r="AC10" s="147"/>
      <c r="AD10" s="147"/>
      <c r="AE10" s="147"/>
      <c r="AF10" s="147"/>
      <c r="AG10" s="147"/>
      <c r="AH10" s="147"/>
      <c r="AI10" s="1006"/>
      <c r="AJ10" s="993"/>
      <c r="AK10" s="996"/>
      <c r="AL10" s="148"/>
      <c r="AM10" s="148"/>
      <c r="AN10" s="994"/>
      <c r="AO10" s="147"/>
      <c r="AP10" s="147"/>
      <c r="AQ10" s="997"/>
      <c r="AR10" s="999"/>
      <c r="AS10" s="1000"/>
      <c r="AT10" s="1006"/>
      <c r="AU10" s="993"/>
      <c r="AV10" s="996"/>
      <c r="AW10" s="148"/>
      <c r="AX10" s="148"/>
      <c r="AY10" s="994"/>
      <c r="AZ10" s="147"/>
      <c r="BA10" s="147"/>
      <c r="BB10" s="997"/>
      <c r="BC10" s="999"/>
      <c r="BD10" s="1000"/>
      <c r="BE10" s="1006"/>
      <c r="BF10" s="993"/>
      <c r="BG10" s="996"/>
      <c r="BH10" s="148"/>
      <c r="BI10" s="148"/>
      <c r="BJ10" s="994"/>
      <c r="BK10" s="147"/>
      <c r="BL10" s="147"/>
      <c r="BM10" s="997"/>
      <c r="BN10" s="999"/>
      <c r="BO10" s="1000"/>
      <c r="BP10" s="1006"/>
      <c r="BQ10" s="993"/>
      <c r="BR10" s="996"/>
      <c r="BS10" s="148"/>
      <c r="BT10" s="148"/>
      <c r="BU10" s="994"/>
      <c r="BV10" s="147"/>
      <c r="BW10" s="147"/>
      <c r="BX10" s="997"/>
      <c r="BY10" s="999"/>
      <c r="BZ10" s="1000"/>
      <c r="CA10" s="1006"/>
      <c r="CB10" s="993"/>
      <c r="CC10" s="994"/>
      <c r="CD10" s="148"/>
      <c r="CE10" s="148"/>
      <c r="CF10" s="994"/>
      <c r="CG10" s="147"/>
      <c r="CH10" s="147"/>
      <c r="CI10" s="997"/>
      <c r="CJ10" s="999"/>
      <c r="CK10" s="1000"/>
      <c r="CL10" s="1006"/>
      <c r="CM10" s="993"/>
      <c r="CN10" s="996"/>
      <c r="CO10" s="148"/>
      <c r="CP10" s="148"/>
      <c r="CQ10" s="994"/>
      <c r="CR10" s="147"/>
      <c r="CS10" s="147"/>
      <c r="CT10" s="997"/>
      <c r="CU10" s="999"/>
      <c r="CV10" s="1000"/>
      <c r="CW10" s="1006"/>
      <c r="CX10" s="993"/>
      <c r="CY10" s="996"/>
      <c r="CZ10" s="148"/>
      <c r="DA10" s="148"/>
      <c r="DB10" s="994"/>
      <c r="DC10" s="147"/>
      <c r="DD10" s="147"/>
      <c r="DE10" s="997"/>
      <c r="DF10" s="999"/>
      <c r="DG10" s="1000"/>
      <c r="DH10" s="1006"/>
      <c r="DI10" s="993"/>
      <c r="DJ10" s="996"/>
      <c r="DK10" s="148"/>
      <c r="DL10" s="148"/>
      <c r="DM10" s="994"/>
      <c r="DN10" s="147"/>
      <c r="DO10" s="147"/>
      <c r="DP10" s="997"/>
      <c r="DQ10" s="999"/>
      <c r="DR10" s="1000"/>
      <c r="DS10" s="1006"/>
      <c r="DT10" s="993"/>
      <c r="DU10" s="996"/>
      <c r="DV10" s="148"/>
      <c r="DW10" s="148"/>
      <c r="DX10" s="994"/>
      <c r="DY10" s="147"/>
      <c r="DZ10" s="147"/>
      <c r="EA10" s="997"/>
      <c r="EB10" s="999"/>
      <c r="EC10" s="1000"/>
      <c r="ED10" s="1006"/>
      <c r="EE10" s="993"/>
      <c r="EF10" s="996"/>
      <c r="EG10" s="148"/>
      <c r="EH10" s="148"/>
      <c r="EI10" s="994"/>
      <c r="EJ10" s="147"/>
      <c r="EK10" s="147"/>
      <c r="EL10" s="997"/>
      <c r="EM10" s="999"/>
      <c r="EN10" s="1000"/>
      <c r="EO10" s="1006"/>
      <c r="EP10" s="993"/>
      <c r="EQ10" s="996"/>
      <c r="ER10" s="148"/>
      <c r="ES10" s="148"/>
      <c r="ET10" s="994"/>
      <c r="EU10" s="147"/>
      <c r="EV10" s="147"/>
      <c r="EW10" s="997"/>
      <c r="EX10" s="999"/>
      <c r="EY10" s="1000"/>
      <c r="EZ10" s="1006"/>
      <c r="FA10" s="993"/>
      <c r="FB10" s="996"/>
      <c r="FC10" s="148"/>
      <c r="FD10" s="148"/>
      <c r="FE10" s="994"/>
      <c r="FF10" s="147"/>
      <c r="FG10" s="147"/>
      <c r="FH10" s="997"/>
      <c r="FI10" s="999"/>
      <c r="FJ10" s="1000"/>
      <c r="FK10" s="1006"/>
      <c r="FL10" s="993"/>
      <c r="FM10" s="996"/>
      <c r="FN10" s="148"/>
      <c r="FO10" s="148"/>
      <c r="FP10" s="994"/>
      <c r="FQ10" s="147"/>
      <c r="FR10" s="147"/>
      <c r="FS10" s="997"/>
      <c r="FT10" s="999"/>
      <c r="FU10" s="1000"/>
      <c r="FV10" s="1006"/>
      <c r="FW10" s="993"/>
      <c r="FX10" s="996"/>
      <c r="FY10" s="148"/>
      <c r="FZ10" s="148"/>
      <c r="GA10" s="994"/>
      <c r="GB10" s="147"/>
      <c r="GC10" s="147"/>
      <c r="GD10" s="997"/>
      <c r="GE10" s="999"/>
      <c r="GF10" s="1000"/>
      <c r="GG10" s="1006"/>
      <c r="GH10" s="993"/>
      <c r="GI10" s="996"/>
      <c r="GJ10" s="148"/>
      <c r="GK10" s="148"/>
      <c r="GL10" s="994"/>
      <c r="GM10" s="147"/>
      <c r="GN10" s="147"/>
      <c r="GO10" s="997"/>
      <c r="GP10" s="999"/>
      <c r="GQ10" s="1000"/>
      <c r="GR10" s="1006"/>
      <c r="GS10" s="993"/>
      <c r="GT10" s="996"/>
      <c r="GU10" s="148"/>
      <c r="GV10" s="148"/>
      <c r="GW10" s="994"/>
      <c r="GX10" s="147"/>
      <c r="GY10" s="147"/>
      <c r="GZ10" s="997"/>
      <c r="HA10" s="999"/>
      <c r="HB10" s="1000"/>
      <c r="HC10" s="1006"/>
      <c r="HD10" s="993"/>
      <c r="HE10" s="996"/>
      <c r="HF10" s="148"/>
      <c r="HG10" s="148"/>
      <c r="HH10" s="994"/>
      <c r="HI10" s="147"/>
      <c r="HJ10" s="147"/>
      <c r="HK10" s="997"/>
      <c r="HL10" s="999"/>
      <c r="HM10" s="1000"/>
      <c r="HN10" s="1006"/>
      <c r="HO10" s="993"/>
      <c r="HP10" s="996"/>
      <c r="HQ10" s="148"/>
      <c r="HR10" s="148"/>
      <c r="HS10" s="994"/>
      <c r="HT10" s="147"/>
      <c r="HU10" s="147"/>
      <c r="HV10" s="997"/>
      <c r="HW10" s="999"/>
      <c r="HX10" s="1000"/>
      <c r="HY10" s="1006"/>
      <c r="HZ10" s="993"/>
      <c r="IA10" s="996"/>
      <c r="IB10" s="148"/>
      <c r="IC10" s="148"/>
      <c r="ID10" s="994"/>
      <c r="IE10" s="147"/>
      <c r="IF10" s="147"/>
      <c r="IG10" s="997"/>
      <c r="IH10" s="999"/>
      <c r="II10" s="1000"/>
      <c r="IJ10" s="1006"/>
      <c r="IK10" s="993"/>
      <c r="IL10" s="996"/>
      <c r="IM10" s="148"/>
      <c r="IN10" s="148"/>
      <c r="IO10" s="994"/>
      <c r="IP10" s="147"/>
      <c r="IQ10" s="147"/>
      <c r="IR10" s="997"/>
      <c r="IS10" s="999"/>
      <c r="IT10" s="1000"/>
      <c r="IU10" s="30"/>
      <c r="IV10" s="30"/>
      <c r="IW10" s="30"/>
      <c r="IX10" s="30"/>
      <c r="IY10" s="1001"/>
      <c r="IZ10" s="1001"/>
      <c r="JA10" s="1004"/>
      <c r="JB10" s="1002"/>
      <c r="JC10" s="24"/>
      <c r="JD10" s="171"/>
      <c r="JE10" s="306"/>
      <c r="JF10" s="307"/>
      <c r="JG10" s="307"/>
      <c r="JH10" s="307"/>
      <c r="JI10" s="308"/>
      <c r="JJ10" s="171"/>
      <c r="JM10" s="347"/>
      <c r="JN10" s="90"/>
      <c r="JO10" s="654"/>
      <c r="JP10" s="654"/>
      <c r="JQ10" s="167"/>
      <c r="JR10" s="656"/>
      <c r="JS10" s="159"/>
      <c r="JT10" s="262"/>
      <c r="JU10" s="262"/>
      <c r="JV10" s="88"/>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T10" s="86"/>
      <c r="MU10" s="86"/>
      <c r="MV10" s="86"/>
      <c r="MW10" s="86"/>
      <c r="MX10" s="86"/>
      <c r="MY10" s="86"/>
      <c r="NB10" s="85"/>
      <c r="NC10" s="169"/>
      <c r="ND10" s="86"/>
      <c r="NE10" s="86"/>
      <c r="NF10" s="86"/>
      <c r="NG10" s="86"/>
      <c r="NH10" s="86"/>
      <c r="NI10" s="86"/>
      <c r="NJ10" s="86"/>
      <c r="NK10" s="86"/>
      <c r="NL10" s="86"/>
      <c r="NM10" s="86"/>
      <c r="NN10" s="86"/>
      <c r="NO10" s="86"/>
      <c r="NP10" s="86"/>
      <c r="NQ10" s="86"/>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1372"/>
      <c r="TQ10" s="1372"/>
      <c r="TR10" s="1372"/>
      <c r="TS10" s="1372"/>
      <c r="TT10" s="1372"/>
      <c r="TU10" s="1372"/>
      <c r="TV10" s="1372"/>
      <c r="TW10" s="1372"/>
      <c r="TX10" s="1372"/>
      <c r="TY10" s="1372"/>
      <c r="TZ10" s="1372"/>
      <c r="UA10" s="1372"/>
      <c r="UB10" s="1372"/>
      <c r="UC10" s="1372"/>
      <c r="UD10" s="1372"/>
      <c r="UE10" s="1372"/>
      <c r="UF10" s="1372"/>
      <c r="UG10" s="1372"/>
      <c r="UH10" s="1372"/>
      <c r="UI10" s="1372"/>
      <c r="UJ10" s="1372"/>
      <c r="UK10" s="1372"/>
    </row>
    <row r="11" spans="1:557" ht="15.75" customHeight="1" x14ac:dyDescent="0.3">
      <c r="A11" s="24"/>
      <c r="B11" s="260" t="s">
        <v>432</v>
      </c>
      <c r="C11" s="991"/>
      <c r="D11" s="990"/>
      <c r="E11" s="486"/>
      <c r="F11" s="1143"/>
      <c r="G11" s="995"/>
      <c r="H11" s="221"/>
      <c r="I11" s="183"/>
      <c r="J11" s="183"/>
      <c r="K11" s="1088"/>
      <c r="L11" s="375"/>
      <c r="M11" s="31"/>
      <c r="N11" s="1292"/>
      <c r="O11" s="1096"/>
      <c r="P11" s="147"/>
      <c r="Q11" s="147"/>
      <c r="R11" s="147"/>
      <c r="S11" s="147"/>
      <c r="T11" s="147"/>
      <c r="U11" s="147"/>
      <c r="V11" s="147"/>
      <c r="W11" s="147"/>
      <c r="X11" s="147"/>
      <c r="Y11" s="147"/>
      <c r="Z11" s="147"/>
      <c r="AA11" s="147"/>
      <c r="AB11" s="147"/>
      <c r="AC11" s="147"/>
      <c r="AD11" s="147"/>
      <c r="AE11" s="147"/>
      <c r="AF11" s="147"/>
      <c r="AG11" s="147"/>
      <c r="AH11" s="147"/>
      <c r="AI11" s="1006"/>
      <c r="AJ11" s="993"/>
      <c r="AK11" s="996"/>
      <c r="AL11" s="148"/>
      <c r="AM11" s="148"/>
      <c r="AN11" s="994"/>
      <c r="AO11" s="147"/>
      <c r="AP11" s="147"/>
      <c r="AQ11" s="997"/>
      <c r="AR11" s="999"/>
      <c r="AS11" s="1000"/>
      <c r="AT11" s="1006"/>
      <c r="AU11" s="993"/>
      <c r="AV11" s="996"/>
      <c r="AW11" s="148"/>
      <c r="AX11" s="148"/>
      <c r="AY11" s="994"/>
      <c r="AZ11" s="147"/>
      <c r="BA11" s="147"/>
      <c r="BB11" s="997"/>
      <c r="BC11" s="999"/>
      <c r="BD11" s="1000"/>
      <c r="BE11" s="1006"/>
      <c r="BF11" s="993"/>
      <c r="BG11" s="996"/>
      <c r="BH11" s="148"/>
      <c r="BI11" s="148"/>
      <c r="BJ11" s="994"/>
      <c r="BK11" s="147"/>
      <c r="BL11" s="147"/>
      <c r="BM11" s="997"/>
      <c r="BN11" s="999"/>
      <c r="BO11" s="1000"/>
      <c r="BP11" s="1006"/>
      <c r="BQ11" s="993"/>
      <c r="BR11" s="996"/>
      <c r="BS11" s="148"/>
      <c r="BT11" s="148"/>
      <c r="BU11" s="994"/>
      <c r="BV11" s="147"/>
      <c r="BW11" s="147"/>
      <c r="BX11" s="997"/>
      <c r="BY11" s="999"/>
      <c r="BZ11" s="1000"/>
      <c r="CA11" s="1006"/>
      <c r="CB11" s="993"/>
      <c r="CC11" s="994"/>
      <c r="CD11" s="148"/>
      <c r="CE11" s="148"/>
      <c r="CF11" s="994"/>
      <c r="CG11" s="147"/>
      <c r="CH11" s="147"/>
      <c r="CI11" s="997"/>
      <c r="CJ11" s="999"/>
      <c r="CK11" s="1000"/>
      <c r="CL11" s="1006"/>
      <c r="CM11" s="993"/>
      <c r="CN11" s="996"/>
      <c r="CO11" s="148"/>
      <c r="CP11" s="148"/>
      <c r="CQ11" s="994"/>
      <c r="CR11" s="147"/>
      <c r="CS11" s="147"/>
      <c r="CT11" s="997"/>
      <c r="CU11" s="999"/>
      <c r="CV11" s="1000"/>
      <c r="CW11" s="1006"/>
      <c r="CX11" s="993"/>
      <c r="CY11" s="996"/>
      <c r="CZ11" s="148"/>
      <c r="DA11" s="148"/>
      <c r="DB11" s="994"/>
      <c r="DC11" s="147"/>
      <c r="DD11" s="147"/>
      <c r="DE11" s="997"/>
      <c r="DF11" s="999"/>
      <c r="DG11" s="1000"/>
      <c r="DH11" s="1006"/>
      <c r="DI11" s="993"/>
      <c r="DJ11" s="996"/>
      <c r="DK11" s="148"/>
      <c r="DL11" s="148"/>
      <c r="DM11" s="994"/>
      <c r="DN11" s="147"/>
      <c r="DO11" s="147"/>
      <c r="DP11" s="997"/>
      <c r="DQ11" s="999"/>
      <c r="DR11" s="1000"/>
      <c r="DS11" s="1006"/>
      <c r="DT11" s="993"/>
      <c r="DU11" s="996"/>
      <c r="DV11" s="148"/>
      <c r="DW11" s="148"/>
      <c r="DX11" s="994"/>
      <c r="DY11" s="147"/>
      <c r="DZ11" s="147"/>
      <c r="EA11" s="997"/>
      <c r="EB11" s="999"/>
      <c r="EC11" s="1000"/>
      <c r="ED11" s="1006"/>
      <c r="EE11" s="993"/>
      <c r="EF11" s="996"/>
      <c r="EG11" s="148"/>
      <c r="EH11" s="148"/>
      <c r="EI11" s="994"/>
      <c r="EJ11" s="147"/>
      <c r="EK11" s="147"/>
      <c r="EL11" s="997"/>
      <c r="EM11" s="999"/>
      <c r="EN11" s="1000"/>
      <c r="EO11" s="1006"/>
      <c r="EP11" s="993"/>
      <c r="EQ11" s="996"/>
      <c r="ER11" s="148"/>
      <c r="ES11" s="148"/>
      <c r="ET11" s="994"/>
      <c r="EU11" s="147"/>
      <c r="EV11" s="147"/>
      <c r="EW11" s="997"/>
      <c r="EX11" s="999"/>
      <c r="EY11" s="1000"/>
      <c r="EZ11" s="1006"/>
      <c r="FA11" s="993"/>
      <c r="FB11" s="996"/>
      <c r="FC11" s="148"/>
      <c r="FD11" s="148"/>
      <c r="FE11" s="994"/>
      <c r="FF11" s="147"/>
      <c r="FG11" s="147"/>
      <c r="FH11" s="997"/>
      <c r="FI11" s="999"/>
      <c r="FJ11" s="1000"/>
      <c r="FK11" s="1006"/>
      <c r="FL11" s="993"/>
      <c r="FM11" s="996"/>
      <c r="FN11" s="148"/>
      <c r="FO11" s="148"/>
      <c r="FP11" s="994"/>
      <c r="FQ11" s="147"/>
      <c r="FR11" s="147"/>
      <c r="FS11" s="997"/>
      <c r="FT11" s="999"/>
      <c r="FU11" s="1000"/>
      <c r="FV11" s="1006"/>
      <c r="FW11" s="993"/>
      <c r="FX11" s="996"/>
      <c r="FY11" s="148"/>
      <c r="FZ11" s="148"/>
      <c r="GA11" s="994"/>
      <c r="GB11" s="147"/>
      <c r="GC11" s="147"/>
      <c r="GD11" s="997"/>
      <c r="GE11" s="999"/>
      <c r="GF11" s="1000"/>
      <c r="GG11" s="1006"/>
      <c r="GH11" s="993"/>
      <c r="GI11" s="996"/>
      <c r="GJ11" s="148"/>
      <c r="GK11" s="148"/>
      <c r="GL11" s="994"/>
      <c r="GM11" s="147"/>
      <c r="GN11" s="147"/>
      <c r="GO11" s="997"/>
      <c r="GP11" s="999"/>
      <c r="GQ11" s="1000"/>
      <c r="GR11" s="1006"/>
      <c r="GS11" s="993"/>
      <c r="GT11" s="996"/>
      <c r="GU11" s="148"/>
      <c r="GV11" s="148"/>
      <c r="GW11" s="994"/>
      <c r="GX11" s="147"/>
      <c r="GY11" s="147"/>
      <c r="GZ11" s="997"/>
      <c r="HA11" s="999"/>
      <c r="HB11" s="1000"/>
      <c r="HC11" s="1006"/>
      <c r="HD11" s="993"/>
      <c r="HE11" s="996"/>
      <c r="HF11" s="148"/>
      <c r="HG11" s="148"/>
      <c r="HH11" s="994"/>
      <c r="HI11" s="147"/>
      <c r="HJ11" s="147"/>
      <c r="HK11" s="997"/>
      <c r="HL11" s="999"/>
      <c r="HM11" s="1000"/>
      <c r="HN11" s="1006"/>
      <c r="HO11" s="993"/>
      <c r="HP11" s="996"/>
      <c r="HQ11" s="148"/>
      <c r="HR11" s="148"/>
      <c r="HS11" s="994"/>
      <c r="HT11" s="147"/>
      <c r="HU11" s="147"/>
      <c r="HV11" s="997"/>
      <c r="HW11" s="999"/>
      <c r="HX11" s="1000"/>
      <c r="HY11" s="1006"/>
      <c r="HZ11" s="993"/>
      <c r="IA11" s="996"/>
      <c r="IB11" s="148"/>
      <c r="IC11" s="148"/>
      <c r="ID11" s="994"/>
      <c r="IE11" s="147"/>
      <c r="IF11" s="147"/>
      <c r="IG11" s="997"/>
      <c r="IH11" s="999"/>
      <c r="II11" s="1000"/>
      <c r="IJ11" s="1006"/>
      <c r="IK11" s="993"/>
      <c r="IL11" s="996"/>
      <c r="IM11" s="148"/>
      <c r="IN11" s="148"/>
      <c r="IO11" s="994"/>
      <c r="IP11" s="147"/>
      <c r="IQ11" s="147"/>
      <c r="IR11" s="997"/>
      <c r="IS11" s="999"/>
      <c r="IT11" s="1000"/>
      <c r="IU11" s="30"/>
      <c r="IV11" s="30"/>
      <c r="IW11" s="30"/>
      <c r="IX11" s="30"/>
      <c r="IY11" s="1001"/>
      <c r="IZ11" s="1001"/>
      <c r="JA11" s="1005"/>
      <c r="JB11" s="1002"/>
      <c r="JC11" s="24"/>
      <c r="JD11" s="171"/>
      <c r="JE11" s="310" t="s">
        <v>464</v>
      </c>
      <c r="JF11" s="180"/>
      <c r="JG11" s="180"/>
      <c r="JH11" s="180"/>
      <c r="JI11" s="309"/>
      <c r="JJ11" s="171"/>
      <c r="JM11" s="347"/>
      <c r="JN11" s="90"/>
      <c r="JO11" s="654"/>
      <c r="JP11" s="654"/>
      <c r="JQ11" s="167"/>
      <c r="JR11" s="656"/>
      <c r="JS11" s="159"/>
      <c r="JT11" s="262"/>
      <c r="JU11" s="262"/>
      <c r="JV11" s="88"/>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T11" s="86"/>
      <c r="MU11" s="86"/>
      <c r="MV11" s="86"/>
      <c r="MW11" s="86"/>
      <c r="MX11" s="86"/>
      <c r="MY11" s="86"/>
      <c r="NB11" s="85"/>
      <c r="NC11" s="169"/>
      <c r="ND11" s="86"/>
      <c r="NE11" s="86"/>
      <c r="NF11" s="86"/>
      <c r="NG11" s="86"/>
      <c r="NH11" s="86"/>
      <c r="NI11" s="86"/>
      <c r="NJ11" s="86"/>
      <c r="NK11" s="86"/>
      <c r="NL11" s="86"/>
      <c r="NM11" s="86"/>
      <c r="NN11" s="86"/>
      <c r="NO11" s="86"/>
      <c r="NP11" s="86"/>
      <c r="NQ11" s="86"/>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1372"/>
      <c r="TQ11" s="1372"/>
      <c r="TR11" s="1372"/>
      <c r="TS11" s="1372"/>
      <c r="TT11" s="1372"/>
      <c r="TU11" s="1372"/>
      <c r="TV11" s="1372"/>
      <c r="TW11" s="1372"/>
      <c r="TX11" s="1372"/>
      <c r="TY11" s="1372"/>
      <c r="TZ11" s="1372"/>
      <c r="UA11" s="1372"/>
      <c r="UB11" s="1372"/>
      <c r="UC11" s="1372"/>
      <c r="UD11" s="1372"/>
      <c r="UE11" s="1372"/>
      <c r="UF11" s="1372"/>
      <c r="UG11" s="1372"/>
      <c r="UH11" s="1372"/>
      <c r="UI11" s="1372"/>
      <c r="UJ11" s="1372"/>
      <c r="UK11" s="1372"/>
    </row>
    <row r="12" spans="1:557" ht="15.75" customHeight="1" x14ac:dyDescent="0.25">
      <c r="A12" s="24"/>
      <c r="B12" s="260" t="s">
        <v>433</v>
      </c>
      <c r="C12" s="991"/>
      <c r="D12" s="990"/>
      <c r="E12" s="486"/>
      <c r="F12" s="1143"/>
      <c r="G12" s="995"/>
      <c r="H12" s="221"/>
      <c r="I12" s="183"/>
      <c r="J12" s="183"/>
      <c r="K12" s="1088"/>
      <c r="L12" s="375"/>
      <c r="M12" s="31"/>
      <c r="N12" s="1292"/>
      <c r="O12" s="1096"/>
      <c r="P12" s="147"/>
      <c r="Q12" s="147"/>
      <c r="R12" s="147"/>
      <c r="S12" s="147"/>
      <c r="T12" s="147"/>
      <c r="U12" s="147"/>
      <c r="V12" s="147"/>
      <c r="W12" s="147"/>
      <c r="X12" s="147"/>
      <c r="Y12" s="147"/>
      <c r="Z12" s="147"/>
      <c r="AA12" s="147"/>
      <c r="AB12" s="147"/>
      <c r="AC12" s="147"/>
      <c r="AD12" s="147"/>
      <c r="AE12" s="147"/>
      <c r="AF12" s="147"/>
      <c r="AG12" s="147"/>
      <c r="AH12" s="147"/>
      <c r="AI12" s="1006"/>
      <c r="AJ12" s="993"/>
      <c r="AK12" s="996"/>
      <c r="AL12" s="148"/>
      <c r="AM12" s="148"/>
      <c r="AN12" s="994"/>
      <c r="AO12" s="147"/>
      <c r="AP12" s="147"/>
      <c r="AQ12" s="997"/>
      <c r="AR12" s="999"/>
      <c r="AS12" s="1000"/>
      <c r="AT12" s="1006"/>
      <c r="AU12" s="993"/>
      <c r="AV12" s="996"/>
      <c r="AW12" s="148"/>
      <c r="AX12" s="148"/>
      <c r="AY12" s="994"/>
      <c r="AZ12" s="147"/>
      <c r="BA12" s="147"/>
      <c r="BB12" s="997"/>
      <c r="BC12" s="999"/>
      <c r="BD12" s="1000"/>
      <c r="BE12" s="1006"/>
      <c r="BF12" s="993"/>
      <c r="BG12" s="996"/>
      <c r="BH12" s="148"/>
      <c r="BI12" s="148"/>
      <c r="BJ12" s="994"/>
      <c r="BK12" s="147"/>
      <c r="BL12" s="147"/>
      <c r="BM12" s="997"/>
      <c r="BN12" s="999"/>
      <c r="BO12" s="1000"/>
      <c r="BP12" s="1006"/>
      <c r="BQ12" s="993"/>
      <c r="BR12" s="996"/>
      <c r="BS12" s="148"/>
      <c r="BT12" s="148"/>
      <c r="BU12" s="994"/>
      <c r="BV12" s="147"/>
      <c r="BW12" s="147"/>
      <c r="BX12" s="997"/>
      <c r="BY12" s="999"/>
      <c r="BZ12" s="1000"/>
      <c r="CA12" s="1006"/>
      <c r="CB12" s="993"/>
      <c r="CC12" s="994"/>
      <c r="CD12" s="148"/>
      <c r="CE12" s="148"/>
      <c r="CF12" s="994"/>
      <c r="CG12" s="147"/>
      <c r="CH12" s="147"/>
      <c r="CI12" s="997"/>
      <c r="CJ12" s="999"/>
      <c r="CK12" s="1000"/>
      <c r="CL12" s="1006"/>
      <c r="CM12" s="993"/>
      <c r="CN12" s="996"/>
      <c r="CO12" s="148"/>
      <c r="CP12" s="148"/>
      <c r="CQ12" s="994"/>
      <c r="CR12" s="147"/>
      <c r="CS12" s="147"/>
      <c r="CT12" s="997"/>
      <c r="CU12" s="999"/>
      <c r="CV12" s="1000"/>
      <c r="CW12" s="1006"/>
      <c r="CX12" s="993"/>
      <c r="CY12" s="996"/>
      <c r="CZ12" s="148"/>
      <c r="DA12" s="148"/>
      <c r="DB12" s="994"/>
      <c r="DC12" s="147"/>
      <c r="DD12" s="147"/>
      <c r="DE12" s="997"/>
      <c r="DF12" s="999"/>
      <c r="DG12" s="1000"/>
      <c r="DH12" s="1006"/>
      <c r="DI12" s="993"/>
      <c r="DJ12" s="996"/>
      <c r="DK12" s="148"/>
      <c r="DL12" s="148"/>
      <c r="DM12" s="994"/>
      <c r="DN12" s="147"/>
      <c r="DO12" s="147"/>
      <c r="DP12" s="997"/>
      <c r="DQ12" s="999"/>
      <c r="DR12" s="1000"/>
      <c r="DS12" s="1006"/>
      <c r="DT12" s="993"/>
      <c r="DU12" s="996"/>
      <c r="DV12" s="148"/>
      <c r="DW12" s="148"/>
      <c r="DX12" s="994"/>
      <c r="DY12" s="147"/>
      <c r="DZ12" s="147"/>
      <c r="EA12" s="997"/>
      <c r="EB12" s="999"/>
      <c r="EC12" s="1000"/>
      <c r="ED12" s="1006"/>
      <c r="EE12" s="993"/>
      <c r="EF12" s="996"/>
      <c r="EG12" s="148"/>
      <c r="EH12" s="148"/>
      <c r="EI12" s="994"/>
      <c r="EJ12" s="147"/>
      <c r="EK12" s="147"/>
      <c r="EL12" s="997"/>
      <c r="EM12" s="999"/>
      <c r="EN12" s="1000"/>
      <c r="EO12" s="1006"/>
      <c r="EP12" s="993"/>
      <c r="EQ12" s="996"/>
      <c r="ER12" s="148"/>
      <c r="ES12" s="148"/>
      <c r="ET12" s="994"/>
      <c r="EU12" s="147"/>
      <c r="EV12" s="147"/>
      <c r="EW12" s="997"/>
      <c r="EX12" s="999"/>
      <c r="EY12" s="1000"/>
      <c r="EZ12" s="1006"/>
      <c r="FA12" s="993"/>
      <c r="FB12" s="996"/>
      <c r="FC12" s="148"/>
      <c r="FD12" s="148"/>
      <c r="FE12" s="994"/>
      <c r="FF12" s="147"/>
      <c r="FG12" s="147"/>
      <c r="FH12" s="997"/>
      <c r="FI12" s="999"/>
      <c r="FJ12" s="1000"/>
      <c r="FK12" s="1006"/>
      <c r="FL12" s="993"/>
      <c r="FM12" s="996"/>
      <c r="FN12" s="148"/>
      <c r="FO12" s="148"/>
      <c r="FP12" s="994"/>
      <c r="FQ12" s="147"/>
      <c r="FR12" s="147"/>
      <c r="FS12" s="997"/>
      <c r="FT12" s="999"/>
      <c r="FU12" s="1000"/>
      <c r="FV12" s="1006"/>
      <c r="FW12" s="993"/>
      <c r="FX12" s="996"/>
      <c r="FY12" s="148"/>
      <c r="FZ12" s="148"/>
      <c r="GA12" s="994"/>
      <c r="GB12" s="147"/>
      <c r="GC12" s="147"/>
      <c r="GD12" s="997"/>
      <c r="GE12" s="999"/>
      <c r="GF12" s="1000"/>
      <c r="GG12" s="1006"/>
      <c r="GH12" s="993"/>
      <c r="GI12" s="996"/>
      <c r="GJ12" s="148"/>
      <c r="GK12" s="148"/>
      <c r="GL12" s="994"/>
      <c r="GM12" s="147"/>
      <c r="GN12" s="147"/>
      <c r="GO12" s="997"/>
      <c r="GP12" s="999"/>
      <c r="GQ12" s="1000"/>
      <c r="GR12" s="1006"/>
      <c r="GS12" s="993"/>
      <c r="GT12" s="996"/>
      <c r="GU12" s="148"/>
      <c r="GV12" s="148"/>
      <c r="GW12" s="994"/>
      <c r="GX12" s="147"/>
      <c r="GY12" s="147"/>
      <c r="GZ12" s="997"/>
      <c r="HA12" s="999"/>
      <c r="HB12" s="1000"/>
      <c r="HC12" s="1006"/>
      <c r="HD12" s="993"/>
      <c r="HE12" s="996"/>
      <c r="HF12" s="148"/>
      <c r="HG12" s="148"/>
      <c r="HH12" s="994"/>
      <c r="HI12" s="147"/>
      <c r="HJ12" s="147"/>
      <c r="HK12" s="997"/>
      <c r="HL12" s="999"/>
      <c r="HM12" s="1000"/>
      <c r="HN12" s="1006"/>
      <c r="HO12" s="993"/>
      <c r="HP12" s="996"/>
      <c r="HQ12" s="148"/>
      <c r="HR12" s="148"/>
      <c r="HS12" s="994"/>
      <c r="HT12" s="147"/>
      <c r="HU12" s="147"/>
      <c r="HV12" s="997"/>
      <c r="HW12" s="999"/>
      <c r="HX12" s="1000"/>
      <c r="HY12" s="1006"/>
      <c r="HZ12" s="993"/>
      <c r="IA12" s="996"/>
      <c r="IB12" s="148"/>
      <c r="IC12" s="148"/>
      <c r="ID12" s="994"/>
      <c r="IE12" s="147"/>
      <c r="IF12" s="147"/>
      <c r="IG12" s="997"/>
      <c r="IH12" s="999"/>
      <c r="II12" s="1000"/>
      <c r="IJ12" s="1006"/>
      <c r="IK12" s="993"/>
      <c r="IL12" s="996"/>
      <c r="IM12" s="148"/>
      <c r="IN12" s="148"/>
      <c r="IO12" s="994"/>
      <c r="IP12" s="147"/>
      <c r="IQ12" s="147"/>
      <c r="IR12" s="997"/>
      <c r="IS12" s="999"/>
      <c r="IT12" s="1000"/>
      <c r="IU12" s="30"/>
      <c r="IV12" s="30"/>
      <c r="IW12" s="30"/>
      <c r="IX12" s="30"/>
      <c r="IY12" s="1001"/>
      <c r="IZ12" s="1001"/>
      <c r="JA12" s="1005"/>
      <c r="JB12" s="1002"/>
      <c r="JC12" s="73"/>
      <c r="JD12" s="171"/>
      <c r="JE12" s="292" t="s">
        <v>864</v>
      </c>
      <c r="JF12" s="1"/>
      <c r="JG12" s="212" t="s">
        <v>870</v>
      </c>
      <c r="JH12" s="212" t="s">
        <v>309</v>
      </c>
      <c r="JI12" s="290"/>
      <c r="JJ12" s="171"/>
      <c r="JM12" s="347"/>
      <c r="JN12" s="90"/>
      <c r="JO12" s="654"/>
      <c r="JP12" s="654"/>
      <c r="JQ12" s="167"/>
      <c r="JR12" s="656"/>
      <c r="JS12" s="159"/>
      <c r="JT12" s="262"/>
      <c r="JU12" s="262"/>
      <c r="JV12" s="88"/>
      <c r="JW12" s="90"/>
      <c r="JX12" s="90"/>
      <c r="JY12" s="90"/>
      <c r="JZ12" s="90"/>
      <c r="KA12" s="90"/>
      <c r="KB12" s="90"/>
      <c r="KC12" s="90"/>
      <c r="KD12" s="90"/>
      <c r="KE12" s="90"/>
      <c r="KF12" s="90"/>
      <c r="KG12" s="90"/>
      <c r="KH12" s="90"/>
      <c r="KI12" s="90"/>
      <c r="KJ12" s="90"/>
      <c r="KK12" s="90"/>
      <c r="KL12" s="90"/>
      <c r="KM12" s="90"/>
      <c r="KN12" s="90"/>
      <c r="KO12" s="90"/>
      <c r="KP12" s="90"/>
      <c r="KQ12" s="90"/>
      <c r="KR12" s="90"/>
      <c r="KS12" s="90"/>
      <c r="KT12" s="90"/>
      <c r="KU12" s="90"/>
      <c r="KV12" s="90"/>
      <c r="KW12" s="90"/>
      <c r="KX12" s="90"/>
      <c r="KY12" s="90"/>
      <c r="KZ12" s="90"/>
      <c r="LA12" s="90"/>
      <c r="LB12" s="90"/>
      <c r="LC12" s="90"/>
      <c r="LD12" s="90"/>
      <c r="LE12" s="90"/>
      <c r="LF12" s="90"/>
      <c r="LG12" s="90"/>
      <c r="LH12" s="90"/>
      <c r="LI12" s="90"/>
      <c r="LJ12" s="90"/>
      <c r="LK12" s="90"/>
      <c r="LL12" s="90"/>
      <c r="LM12" s="90"/>
      <c r="LN12" s="90"/>
      <c r="LO12" s="90"/>
      <c r="LP12" s="90"/>
      <c r="LQ12" s="90"/>
      <c r="LR12" s="90"/>
      <c r="LS12" s="90"/>
      <c r="LT12" s="90"/>
      <c r="LU12" s="90"/>
      <c r="LV12" s="90"/>
      <c r="LW12" s="90"/>
      <c r="LX12" s="90"/>
      <c r="LY12" s="90"/>
      <c r="LZ12" s="90"/>
      <c r="MA12" s="90"/>
      <c r="MB12" s="90"/>
      <c r="MC12" s="90"/>
      <c r="MD12" s="90"/>
      <c r="ME12" s="90"/>
      <c r="MF12" s="90"/>
      <c r="MG12" s="90"/>
      <c r="MH12" s="90"/>
      <c r="MI12" s="90"/>
      <c r="MJ12" s="90"/>
      <c r="MK12" s="90"/>
      <c r="ML12" s="90"/>
      <c r="MM12" s="90"/>
      <c r="MN12" s="90"/>
      <c r="MO12" s="90"/>
      <c r="MP12" s="90"/>
      <c r="MQ12" s="90"/>
      <c r="MR12" s="90"/>
      <c r="MT12" s="86"/>
      <c r="MU12" s="86"/>
      <c r="MV12" s="86"/>
      <c r="MW12" s="86"/>
      <c r="MX12" s="86"/>
      <c r="MY12" s="86"/>
      <c r="NB12" s="85"/>
      <c r="NC12" s="169"/>
      <c r="ND12" s="86"/>
      <c r="NE12" s="86"/>
      <c r="NF12" s="86"/>
      <c r="NG12" s="86"/>
      <c r="NH12" s="86"/>
      <c r="NI12" s="86"/>
      <c r="NJ12" s="86"/>
      <c r="NK12" s="86"/>
      <c r="NL12" s="86"/>
      <c r="NM12" s="86"/>
      <c r="NN12" s="86"/>
      <c r="NO12" s="86"/>
      <c r="NP12" s="86"/>
      <c r="NQ12" s="86"/>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1372"/>
      <c r="TQ12" s="1372"/>
      <c r="TR12" s="1372"/>
      <c r="TS12" s="1372"/>
      <c r="TT12" s="1372"/>
      <c r="TU12" s="1372"/>
      <c r="TV12" s="1372"/>
      <c r="TW12" s="1372"/>
      <c r="TX12" s="1372"/>
      <c r="TY12" s="1372"/>
      <c r="TZ12" s="1372"/>
      <c r="UA12" s="1372"/>
      <c r="UB12" s="1372"/>
      <c r="UC12" s="1372"/>
      <c r="UD12" s="1372"/>
      <c r="UE12" s="1372"/>
      <c r="UF12" s="1372"/>
      <c r="UG12" s="1372"/>
      <c r="UH12" s="1372"/>
      <c r="UI12" s="1372"/>
      <c r="UJ12" s="1372"/>
      <c r="UK12" s="1372"/>
    </row>
    <row r="13" spans="1:557" ht="15.75" customHeight="1" x14ac:dyDescent="0.25">
      <c r="A13" s="24"/>
      <c r="B13" s="260" t="s">
        <v>434</v>
      </c>
      <c r="C13" s="991"/>
      <c r="D13" s="990"/>
      <c r="E13" s="486"/>
      <c r="F13" s="1143"/>
      <c r="G13" s="995"/>
      <c r="H13" s="221"/>
      <c r="I13" s="183"/>
      <c r="J13" s="183"/>
      <c r="K13" s="1088"/>
      <c r="L13" s="375"/>
      <c r="M13" s="31"/>
      <c r="N13" s="1292"/>
      <c r="O13" s="1096"/>
      <c r="P13" s="147"/>
      <c r="Q13" s="147"/>
      <c r="R13" s="147"/>
      <c r="S13" s="147"/>
      <c r="T13" s="147"/>
      <c r="U13" s="147"/>
      <c r="V13" s="147"/>
      <c r="W13" s="147"/>
      <c r="X13" s="147"/>
      <c r="Y13" s="147"/>
      <c r="Z13" s="147"/>
      <c r="AA13" s="147"/>
      <c r="AB13" s="147"/>
      <c r="AC13" s="147"/>
      <c r="AD13" s="147"/>
      <c r="AE13" s="147"/>
      <c r="AF13" s="147"/>
      <c r="AG13" s="147"/>
      <c r="AH13" s="147"/>
      <c r="AI13" s="1006"/>
      <c r="AJ13" s="993"/>
      <c r="AK13" s="996"/>
      <c r="AL13" s="148"/>
      <c r="AM13" s="148"/>
      <c r="AN13" s="994"/>
      <c r="AO13" s="147"/>
      <c r="AP13" s="147"/>
      <c r="AQ13" s="997"/>
      <c r="AR13" s="999"/>
      <c r="AS13" s="1000"/>
      <c r="AT13" s="1006"/>
      <c r="AU13" s="993"/>
      <c r="AV13" s="996"/>
      <c r="AW13" s="148"/>
      <c r="AX13" s="148"/>
      <c r="AY13" s="994"/>
      <c r="AZ13" s="147"/>
      <c r="BA13" s="147"/>
      <c r="BB13" s="997"/>
      <c r="BC13" s="999"/>
      <c r="BD13" s="1000"/>
      <c r="BE13" s="1006"/>
      <c r="BF13" s="993"/>
      <c r="BG13" s="996"/>
      <c r="BH13" s="148"/>
      <c r="BI13" s="148"/>
      <c r="BJ13" s="994"/>
      <c r="BK13" s="147"/>
      <c r="BL13" s="147"/>
      <c r="BM13" s="997"/>
      <c r="BN13" s="999"/>
      <c r="BO13" s="1000"/>
      <c r="BP13" s="1006"/>
      <c r="BQ13" s="993"/>
      <c r="BR13" s="996"/>
      <c r="BS13" s="148"/>
      <c r="BT13" s="148"/>
      <c r="BU13" s="994"/>
      <c r="BV13" s="147"/>
      <c r="BW13" s="147"/>
      <c r="BX13" s="997"/>
      <c r="BY13" s="999"/>
      <c r="BZ13" s="1000"/>
      <c r="CA13" s="1006"/>
      <c r="CB13" s="993"/>
      <c r="CC13" s="994"/>
      <c r="CD13" s="148"/>
      <c r="CE13" s="148"/>
      <c r="CF13" s="994"/>
      <c r="CG13" s="147"/>
      <c r="CH13" s="147"/>
      <c r="CI13" s="997"/>
      <c r="CJ13" s="999"/>
      <c r="CK13" s="1000"/>
      <c r="CL13" s="1006"/>
      <c r="CM13" s="993"/>
      <c r="CN13" s="996"/>
      <c r="CO13" s="148"/>
      <c r="CP13" s="148"/>
      <c r="CQ13" s="994"/>
      <c r="CR13" s="147"/>
      <c r="CS13" s="147"/>
      <c r="CT13" s="997"/>
      <c r="CU13" s="999"/>
      <c r="CV13" s="1000"/>
      <c r="CW13" s="1006"/>
      <c r="CX13" s="993"/>
      <c r="CY13" s="996"/>
      <c r="CZ13" s="148"/>
      <c r="DA13" s="148"/>
      <c r="DB13" s="994"/>
      <c r="DC13" s="147"/>
      <c r="DD13" s="147"/>
      <c r="DE13" s="997"/>
      <c r="DF13" s="999"/>
      <c r="DG13" s="1000"/>
      <c r="DH13" s="1006"/>
      <c r="DI13" s="993"/>
      <c r="DJ13" s="996"/>
      <c r="DK13" s="148"/>
      <c r="DL13" s="148"/>
      <c r="DM13" s="994"/>
      <c r="DN13" s="147"/>
      <c r="DO13" s="147"/>
      <c r="DP13" s="997"/>
      <c r="DQ13" s="999"/>
      <c r="DR13" s="1000"/>
      <c r="DS13" s="1006"/>
      <c r="DT13" s="993"/>
      <c r="DU13" s="996"/>
      <c r="DV13" s="148"/>
      <c r="DW13" s="148"/>
      <c r="DX13" s="994"/>
      <c r="DY13" s="147"/>
      <c r="DZ13" s="147"/>
      <c r="EA13" s="997"/>
      <c r="EB13" s="999"/>
      <c r="EC13" s="1000"/>
      <c r="ED13" s="1006"/>
      <c r="EE13" s="993"/>
      <c r="EF13" s="996"/>
      <c r="EG13" s="148"/>
      <c r="EH13" s="148"/>
      <c r="EI13" s="994"/>
      <c r="EJ13" s="147"/>
      <c r="EK13" s="147"/>
      <c r="EL13" s="997"/>
      <c r="EM13" s="999"/>
      <c r="EN13" s="1000"/>
      <c r="EO13" s="1006"/>
      <c r="EP13" s="993"/>
      <c r="EQ13" s="996"/>
      <c r="ER13" s="148"/>
      <c r="ES13" s="148"/>
      <c r="ET13" s="994"/>
      <c r="EU13" s="147"/>
      <c r="EV13" s="147"/>
      <c r="EW13" s="997"/>
      <c r="EX13" s="999"/>
      <c r="EY13" s="1000"/>
      <c r="EZ13" s="1006"/>
      <c r="FA13" s="993"/>
      <c r="FB13" s="996"/>
      <c r="FC13" s="148"/>
      <c r="FD13" s="148"/>
      <c r="FE13" s="994"/>
      <c r="FF13" s="147"/>
      <c r="FG13" s="147"/>
      <c r="FH13" s="997"/>
      <c r="FI13" s="999"/>
      <c r="FJ13" s="1000"/>
      <c r="FK13" s="1006"/>
      <c r="FL13" s="993"/>
      <c r="FM13" s="996"/>
      <c r="FN13" s="148"/>
      <c r="FO13" s="148"/>
      <c r="FP13" s="994"/>
      <c r="FQ13" s="147"/>
      <c r="FR13" s="147"/>
      <c r="FS13" s="997"/>
      <c r="FT13" s="999"/>
      <c r="FU13" s="1000"/>
      <c r="FV13" s="1006"/>
      <c r="FW13" s="993"/>
      <c r="FX13" s="996"/>
      <c r="FY13" s="148"/>
      <c r="FZ13" s="148"/>
      <c r="GA13" s="994"/>
      <c r="GB13" s="147"/>
      <c r="GC13" s="147"/>
      <c r="GD13" s="997"/>
      <c r="GE13" s="999"/>
      <c r="GF13" s="1000"/>
      <c r="GG13" s="1006"/>
      <c r="GH13" s="993"/>
      <c r="GI13" s="996"/>
      <c r="GJ13" s="148"/>
      <c r="GK13" s="148"/>
      <c r="GL13" s="994"/>
      <c r="GM13" s="147"/>
      <c r="GN13" s="147"/>
      <c r="GO13" s="997"/>
      <c r="GP13" s="999"/>
      <c r="GQ13" s="1000"/>
      <c r="GR13" s="1006"/>
      <c r="GS13" s="993"/>
      <c r="GT13" s="996"/>
      <c r="GU13" s="148"/>
      <c r="GV13" s="148"/>
      <c r="GW13" s="994"/>
      <c r="GX13" s="147"/>
      <c r="GY13" s="147"/>
      <c r="GZ13" s="997"/>
      <c r="HA13" s="999"/>
      <c r="HB13" s="1000"/>
      <c r="HC13" s="1006"/>
      <c r="HD13" s="993"/>
      <c r="HE13" s="996"/>
      <c r="HF13" s="148"/>
      <c r="HG13" s="148"/>
      <c r="HH13" s="994"/>
      <c r="HI13" s="147"/>
      <c r="HJ13" s="147"/>
      <c r="HK13" s="997"/>
      <c r="HL13" s="999"/>
      <c r="HM13" s="1000"/>
      <c r="HN13" s="1006"/>
      <c r="HO13" s="993"/>
      <c r="HP13" s="996"/>
      <c r="HQ13" s="148"/>
      <c r="HR13" s="148"/>
      <c r="HS13" s="994"/>
      <c r="HT13" s="147"/>
      <c r="HU13" s="147"/>
      <c r="HV13" s="997"/>
      <c r="HW13" s="999"/>
      <c r="HX13" s="1000"/>
      <c r="HY13" s="1006"/>
      <c r="HZ13" s="993"/>
      <c r="IA13" s="996"/>
      <c r="IB13" s="148"/>
      <c r="IC13" s="148"/>
      <c r="ID13" s="994"/>
      <c r="IE13" s="147"/>
      <c r="IF13" s="147"/>
      <c r="IG13" s="997"/>
      <c r="IH13" s="999"/>
      <c r="II13" s="1000"/>
      <c r="IJ13" s="1006"/>
      <c r="IK13" s="993"/>
      <c r="IL13" s="996"/>
      <c r="IM13" s="148"/>
      <c r="IN13" s="148"/>
      <c r="IO13" s="994"/>
      <c r="IP13" s="147"/>
      <c r="IQ13" s="147"/>
      <c r="IR13" s="997"/>
      <c r="IS13" s="999"/>
      <c r="IT13" s="1000"/>
      <c r="IU13" s="30"/>
      <c r="IV13" s="30"/>
      <c r="IW13" s="30"/>
      <c r="IX13" s="30"/>
      <c r="IY13" s="1001"/>
      <c r="IZ13" s="1001"/>
      <c r="JA13" s="1005"/>
      <c r="JB13" s="1002"/>
      <c r="JC13" s="73"/>
      <c r="JD13" s="171"/>
      <c r="JE13" s="293" t="s">
        <v>233</v>
      </c>
      <c r="JF13" s="1"/>
      <c r="JG13" s="1" t="s">
        <v>1220</v>
      </c>
      <c r="JH13" s="1" t="s">
        <v>308</v>
      </c>
      <c r="JI13" s="290"/>
      <c r="JJ13" s="171"/>
      <c r="JM13" s="347"/>
      <c r="JN13" s="90"/>
      <c r="JO13" s="654"/>
      <c r="JP13" s="654"/>
      <c r="JQ13" s="167"/>
      <c r="JR13" s="656"/>
      <c r="JS13" s="159"/>
      <c r="JT13" s="262"/>
      <c r="JU13" s="262"/>
      <c r="JV13" s="88"/>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T13" s="86"/>
      <c r="MU13" s="86"/>
      <c r="MV13" s="86"/>
      <c r="MW13" s="86"/>
      <c r="MX13" s="86"/>
      <c r="MY13" s="86"/>
      <c r="NB13" s="85"/>
      <c r="NC13" s="169"/>
      <c r="ND13" s="86"/>
      <c r="NE13" s="86"/>
      <c r="NF13" s="86"/>
      <c r="NG13" s="86"/>
      <c r="NH13" s="86"/>
      <c r="NI13" s="86"/>
      <c r="NJ13" s="86"/>
      <c r="NK13" s="86"/>
      <c r="NL13" s="86"/>
      <c r="NM13" s="86"/>
      <c r="NN13" s="86"/>
      <c r="NO13" s="86"/>
      <c r="NP13" s="86"/>
      <c r="NQ13" s="86"/>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1372"/>
      <c r="TQ13" s="1372"/>
      <c r="TR13" s="1372"/>
      <c r="TS13" s="1372"/>
      <c r="TT13" s="1372"/>
      <c r="TU13" s="1372"/>
      <c r="TV13" s="1372"/>
      <c r="TW13" s="1372"/>
      <c r="TX13" s="1372"/>
      <c r="TY13" s="1372"/>
      <c r="TZ13" s="1372"/>
      <c r="UA13" s="1372"/>
      <c r="UB13" s="1372"/>
      <c r="UC13" s="1372"/>
      <c r="UD13" s="1372"/>
      <c r="UE13" s="1372"/>
      <c r="UF13" s="1372"/>
      <c r="UG13" s="1372"/>
      <c r="UH13" s="1372"/>
      <c r="UI13" s="1372"/>
      <c r="UJ13" s="1372"/>
      <c r="UK13" s="1372"/>
    </row>
    <row r="14" spans="1:557" ht="15.75" customHeight="1" x14ac:dyDescent="0.25">
      <c r="A14" s="24"/>
      <c r="B14" s="260" t="s">
        <v>435</v>
      </c>
      <c r="C14" s="991"/>
      <c r="D14" s="990"/>
      <c r="E14" s="486"/>
      <c r="F14" s="1143"/>
      <c r="G14" s="995"/>
      <c r="H14" s="221"/>
      <c r="I14" s="183"/>
      <c r="J14" s="183"/>
      <c r="K14" s="1088"/>
      <c r="L14" s="375"/>
      <c r="M14" s="31"/>
      <c r="N14" s="1292"/>
      <c r="O14" s="1096"/>
      <c r="P14" s="147"/>
      <c r="Q14" s="147"/>
      <c r="R14" s="147"/>
      <c r="S14" s="147"/>
      <c r="T14" s="147"/>
      <c r="U14" s="147"/>
      <c r="V14" s="147"/>
      <c r="W14" s="147"/>
      <c r="X14" s="147"/>
      <c r="Y14" s="147"/>
      <c r="Z14" s="147"/>
      <c r="AA14" s="147"/>
      <c r="AB14" s="147"/>
      <c r="AC14" s="147"/>
      <c r="AD14" s="147"/>
      <c r="AE14" s="147"/>
      <c r="AF14" s="147"/>
      <c r="AG14" s="147"/>
      <c r="AH14" s="147"/>
      <c r="AI14" s="1006"/>
      <c r="AJ14" s="993"/>
      <c r="AK14" s="996"/>
      <c r="AL14" s="148"/>
      <c r="AM14" s="148"/>
      <c r="AN14" s="994"/>
      <c r="AO14" s="147"/>
      <c r="AP14" s="147"/>
      <c r="AQ14" s="997"/>
      <c r="AR14" s="999"/>
      <c r="AS14" s="1000"/>
      <c r="AT14" s="1006"/>
      <c r="AU14" s="993"/>
      <c r="AV14" s="996"/>
      <c r="AW14" s="148"/>
      <c r="AX14" s="148"/>
      <c r="AY14" s="994"/>
      <c r="AZ14" s="147"/>
      <c r="BA14" s="147"/>
      <c r="BB14" s="997"/>
      <c r="BC14" s="999"/>
      <c r="BD14" s="1000"/>
      <c r="BE14" s="1006"/>
      <c r="BF14" s="993"/>
      <c r="BG14" s="996"/>
      <c r="BH14" s="148"/>
      <c r="BI14" s="148"/>
      <c r="BJ14" s="994"/>
      <c r="BK14" s="147"/>
      <c r="BL14" s="147"/>
      <c r="BM14" s="997"/>
      <c r="BN14" s="999"/>
      <c r="BO14" s="1000"/>
      <c r="BP14" s="1006"/>
      <c r="BQ14" s="993"/>
      <c r="BR14" s="996"/>
      <c r="BS14" s="148"/>
      <c r="BT14" s="148"/>
      <c r="BU14" s="994"/>
      <c r="BV14" s="147"/>
      <c r="BW14" s="147"/>
      <c r="BX14" s="997"/>
      <c r="BY14" s="999"/>
      <c r="BZ14" s="1000"/>
      <c r="CA14" s="1006"/>
      <c r="CB14" s="993"/>
      <c r="CC14" s="994"/>
      <c r="CD14" s="148"/>
      <c r="CE14" s="148"/>
      <c r="CF14" s="994"/>
      <c r="CG14" s="147"/>
      <c r="CH14" s="147"/>
      <c r="CI14" s="997"/>
      <c r="CJ14" s="999"/>
      <c r="CK14" s="1000"/>
      <c r="CL14" s="1006"/>
      <c r="CM14" s="993"/>
      <c r="CN14" s="996"/>
      <c r="CO14" s="148"/>
      <c r="CP14" s="148"/>
      <c r="CQ14" s="994"/>
      <c r="CR14" s="147"/>
      <c r="CS14" s="147"/>
      <c r="CT14" s="997"/>
      <c r="CU14" s="999"/>
      <c r="CV14" s="1000"/>
      <c r="CW14" s="1006"/>
      <c r="CX14" s="993"/>
      <c r="CY14" s="996"/>
      <c r="CZ14" s="148"/>
      <c r="DA14" s="148"/>
      <c r="DB14" s="994"/>
      <c r="DC14" s="147"/>
      <c r="DD14" s="147"/>
      <c r="DE14" s="997"/>
      <c r="DF14" s="999"/>
      <c r="DG14" s="1000"/>
      <c r="DH14" s="1006"/>
      <c r="DI14" s="993"/>
      <c r="DJ14" s="996"/>
      <c r="DK14" s="148"/>
      <c r="DL14" s="148"/>
      <c r="DM14" s="994"/>
      <c r="DN14" s="147"/>
      <c r="DO14" s="147"/>
      <c r="DP14" s="997"/>
      <c r="DQ14" s="999"/>
      <c r="DR14" s="1000"/>
      <c r="DS14" s="1006"/>
      <c r="DT14" s="993"/>
      <c r="DU14" s="996"/>
      <c r="DV14" s="148"/>
      <c r="DW14" s="148"/>
      <c r="DX14" s="994"/>
      <c r="DY14" s="147"/>
      <c r="DZ14" s="147"/>
      <c r="EA14" s="997"/>
      <c r="EB14" s="999"/>
      <c r="EC14" s="1000"/>
      <c r="ED14" s="1006"/>
      <c r="EE14" s="993"/>
      <c r="EF14" s="996"/>
      <c r="EG14" s="148"/>
      <c r="EH14" s="148"/>
      <c r="EI14" s="994"/>
      <c r="EJ14" s="147"/>
      <c r="EK14" s="147"/>
      <c r="EL14" s="997"/>
      <c r="EM14" s="999"/>
      <c r="EN14" s="1000"/>
      <c r="EO14" s="1006"/>
      <c r="EP14" s="993"/>
      <c r="EQ14" s="996"/>
      <c r="ER14" s="148"/>
      <c r="ES14" s="148"/>
      <c r="ET14" s="994"/>
      <c r="EU14" s="147"/>
      <c r="EV14" s="147"/>
      <c r="EW14" s="997"/>
      <c r="EX14" s="999"/>
      <c r="EY14" s="1000"/>
      <c r="EZ14" s="1006"/>
      <c r="FA14" s="993"/>
      <c r="FB14" s="996"/>
      <c r="FC14" s="148"/>
      <c r="FD14" s="148"/>
      <c r="FE14" s="994"/>
      <c r="FF14" s="147"/>
      <c r="FG14" s="147"/>
      <c r="FH14" s="997"/>
      <c r="FI14" s="999"/>
      <c r="FJ14" s="1000"/>
      <c r="FK14" s="1006"/>
      <c r="FL14" s="993"/>
      <c r="FM14" s="996"/>
      <c r="FN14" s="148"/>
      <c r="FO14" s="148"/>
      <c r="FP14" s="994"/>
      <c r="FQ14" s="147"/>
      <c r="FR14" s="147"/>
      <c r="FS14" s="997"/>
      <c r="FT14" s="999"/>
      <c r="FU14" s="1000"/>
      <c r="FV14" s="1006"/>
      <c r="FW14" s="993"/>
      <c r="FX14" s="996"/>
      <c r="FY14" s="148"/>
      <c r="FZ14" s="148"/>
      <c r="GA14" s="994"/>
      <c r="GB14" s="147"/>
      <c r="GC14" s="147"/>
      <c r="GD14" s="997"/>
      <c r="GE14" s="999"/>
      <c r="GF14" s="1000"/>
      <c r="GG14" s="1006"/>
      <c r="GH14" s="993"/>
      <c r="GI14" s="996"/>
      <c r="GJ14" s="148"/>
      <c r="GK14" s="148"/>
      <c r="GL14" s="994"/>
      <c r="GM14" s="147"/>
      <c r="GN14" s="147"/>
      <c r="GO14" s="997"/>
      <c r="GP14" s="999"/>
      <c r="GQ14" s="1000"/>
      <c r="GR14" s="1006"/>
      <c r="GS14" s="993"/>
      <c r="GT14" s="996"/>
      <c r="GU14" s="148"/>
      <c r="GV14" s="148"/>
      <c r="GW14" s="994"/>
      <c r="GX14" s="147"/>
      <c r="GY14" s="147"/>
      <c r="GZ14" s="997"/>
      <c r="HA14" s="999"/>
      <c r="HB14" s="1000"/>
      <c r="HC14" s="1006"/>
      <c r="HD14" s="993"/>
      <c r="HE14" s="996"/>
      <c r="HF14" s="148"/>
      <c r="HG14" s="148"/>
      <c r="HH14" s="994"/>
      <c r="HI14" s="147"/>
      <c r="HJ14" s="147"/>
      <c r="HK14" s="997"/>
      <c r="HL14" s="999"/>
      <c r="HM14" s="1000"/>
      <c r="HN14" s="1006"/>
      <c r="HO14" s="993"/>
      <c r="HP14" s="996"/>
      <c r="HQ14" s="148"/>
      <c r="HR14" s="148"/>
      <c r="HS14" s="994"/>
      <c r="HT14" s="147"/>
      <c r="HU14" s="147"/>
      <c r="HV14" s="997"/>
      <c r="HW14" s="999"/>
      <c r="HX14" s="1000"/>
      <c r="HY14" s="1006"/>
      <c r="HZ14" s="993"/>
      <c r="IA14" s="996"/>
      <c r="IB14" s="148"/>
      <c r="IC14" s="148"/>
      <c r="ID14" s="994"/>
      <c r="IE14" s="147"/>
      <c r="IF14" s="147"/>
      <c r="IG14" s="997"/>
      <c r="IH14" s="999"/>
      <c r="II14" s="1000"/>
      <c r="IJ14" s="1006"/>
      <c r="IK14" s="993"/>
      <c r="IL14" s="996"/>
      <c r="IM14" s="148"/>
      <c r="IN14" s="148"/>
      <c r="IO14" s="994"/>
      <c r="IP14" s="147"/>
      <c r="IQ14" s="147"/>
      <c r="IR14" s="997"/>
      <c r="IS14" s="999"/>
      <c r="IT14" s="1000"/>
      <c r="IU14" s="30"/>
      <c r="IV14" s="30"/>
      <c r="IW14" s="30"/>
      <c r="IX14" s="30"/>
      <c r="IY14" s="1001"/>
      <c r="IZ14" s="1001"/>
      <c r="JA14" s="1005"/>
      <c r="JB14" s="1002"/>
      <c r="JC14" s="38"/>
      <c r="JD14" s="171"/>
      <c r="JE14" s="291" t="s">
        <v>851</v>
      </c>
      <c r="JF14" s="211"/>
      <c r="JG14" s="1" t="s">
        <v>1218</v>
      </c>
      <c r="JH14" s="1" t="s">
        <v>231</v>
      </c>
      <c r="JI14" s="290"/>
      <c r="JJ14" s="171"/>
      <c r="JM14" s="347"/>
      <c r="JN14" s="90"/>
      <c r="JO14" s="654"/>
      <c r="JP14" s="654"/>
      <c r="JQ14" s="167"/>
      <c r="JR14" s="656"/>
      <c r="JS14" s="159"/>
      <c r="JT14" s="262"/>
      <c r="JU14" s="262"/>
      <c r="JV14" s="88"/>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T14" s="86"/>
      <c r="MU14" s="86"/>
      <c r="MV14" s="86"/>
      <c r="MW14" s="86"/>
      <c r="MX14" s="86"/>
      <c r="MY14" s="86"/>
      <c r="NB14" s="85"/>
      <c r="NC14" s="169"/>
      <c r="ND14" s="86"/>
      <c r="NE14" s="86"/>
      <c r="NF14" s="86"/>
      <c r="NG14" s="86"/>
      <c r="NH14" s="86"/>
      <c r="NI14" s="86"/>
      <c r="NJ14" s="86"/>
      <c r="NK14" s="86"/>
      <c r="NL14" s="86"/>
      <c r="NM14" s="86"/>
      <c r="NN14" s="86"/>
      <c r="NO14" s="86"/>
      <c r="NP14" s="86"/>
      <c r="NQ14" s="86"/>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1372"/>
      <c r="TQ14" s="1372"/>
      <c r="TR14" s="1372"/>
      <c r="TS14" s="1372"/>
      <c r="TT14" s="1372"/>
      <c r="TU14" s="1372"/>
      <c r="TV14" s="1372"/>
      <c r="TW14" s="1372"/>
      <c r="TX14" s="1372"/>
      <c r="TY14" s="1372"/>
      <c r="TZ14" s="1372"/>
      <c r="UA14" s="1372"/>
      <c r="UB14" s="1372"/>
      <c r="UC14" s="1372"/>
      <c r="UD14" s="1372"/>
      <c r="UE14" s="1372"/>
      <c r="UF14" s="1372"/>
      <c r="UG14" s="1372"/>
      <c r="UH14" s="1372"/>
      <c r="UI14" s="1372"/>
      <c r="UJ14" s="1372"/>
      <c r="UK14" s="1372"/>
    </row>
    <row r="15" spans="1:557" ht="15.75" customHeight="1" x14ac:dyDescent="0.25">
      <c r="A15" s="24"/>
      <c r="B15" s="260" t="s">
        <v>436</v>
      </c>
      <c r="C15" s="991"/>
      <c r="D15" s="990"/>
      <c r="E15" s="486"/>
      <c r="F15" s="1143"/>
      <c r="G15" s="995"/>
      <c r="H15" s="221"/>
      <c r="I15" s="183"/>
      <c r="J15" s="183"/>
      <c r="K15" s="1088"/>
      <c r="L15" s="375"/>
      <c r="M15" s="31"/>
      <c r="N15" s="1292"/>
      <c r="O15" s="1096"/>
      <c r="P15" s="147"/>
      <c r="Q15" s="147"/>
      <c r="R15" s="147"/>
      <c r="S15" s="147"/>
      <c r="T15" s="147"/>
      <c r="U15" s="147"/>
      <c r="V15" s="147"/>
      <c r="W15" s="147"/>
      <c r="X15" s="147"/>
      <c r="Y15" s="147"/>
      <c r="Z15" s="147"/>
      <c r="AA15" s="147"/>
      <c r="AB15" s="147"/>
      <c r="AC15" s="147"/>
      <c r="AD15" s="147"/>
      <c r="AE15" s="147"/>
      <c r="AF15" s="147"/>
      <c r="AG15" s="147"/>
      <c r="AH15" s="147"/>
      <c r="AI15" s="1006"/>
      <c r="AJ15" s="993"/>
      <c r="AK15" s="996"/>
      <c r="AL15" s="148"/>
      <c r="AM15" s="148"/>
      <c r="AN15" s="994"/>
      <c r="AO15" s="147"/>
      <c r="AP15" s="147"/>
      <c r="AQ15" s="997"/>
      <c r="AR15" s="999"/>
      <c r="AS15" s="1000"/>
      <c r="AT15" s="1006"/>
      <c r="AU15" s="993"/>
      <c r="AV15" s="996"/>
      <c r="AW15" s="148"/>
      <c r="AX15" s="148"/>
      <c r="AY15" s="994"/>
      <c r="AZ15" s="147"/>
      <c r="BA15" s="147"/>
      <c r="BB15" s="997"/>
      <c r="BC15" s="999"/>
      <c r="BD15" s="1000"/>
      <c r="BE15" s="1006"/>
      <c r="BF15" s="993"/>
      <c r="BG15" s="996"/>
      <c r="BH15" s="148"/>
      <c r="BI15" s="148"/>
      <c r="BJ15" s="994"/>
      <c r="BK15" s="147"/>
      <c r="BL15" s="147"/>
      <c r="BM15" s="997"/>
      <c r="BN15" s="999"/>
      <c r="BO15" s="1000"/>
      <c r="BP15" s="1006"/>
      <c r="BQ15" s="993"/>
      <c r="BR15" s="996"/>
      <c r="BS15" s="148"/>
      <c r="BT15" s="148"/>
      <c r="BU15" s="994"/>
      <c r="BV15" s="147"/>
      <c r="BW15" s="147"/>
      <c r="BX15" s="997"/>
      <c r="BY15" s="999"/>
      <c r="BZ15" s="1000"/>
      <c r="CA15" s="1006"/>
      <c r="CB15" s="993"/>
      <c r="CC15" s="994"/>
      <c r="CD15" s="148"/>
      <c r="CE15" s="148"/>
      <c r="CF15" s="994"/>
      <c r="CG15" s="147"/>
      <c r="CH15" s="147"/>
      <c r="CI15" s="997"/>
      <c r="CJ15" s="999"/>
      <c r="CK15" s="1000"/>
      <c r="CL15" s="1006"/>
      <c r="CM15" s="993"/>
      <c r="CN15" s="996"/>
      <c r="CO15" s="148"/>
      <c r="CP15" s="148"/>
      <c r="CQ15" s="994"/>
      <c r="CR15" s="147"/>
      <c r="CS15" s="147"/>
      <c r="CT15" s="997"/>
      <c r="CU15" s="999"/>
      <c r="CV15" s="1000"/>
      <c r="CW15" s="1006"/>
      <c r="CX15" s="993"/>
      <c r="CY15" s="996"/>
      <c r="CZ15" s="148"/>
      <c r="DA15" s="148"/>
      <c r="DB15" s="994"/>
      <c r="DC15" s="147"/>
      <c r="DD15" s="147"/>
      <c r="DE15" s="997"/>
      <c r="DF15" s="999"/>
      <c r="DG15" s="1000"/>
      <c r="DH15" s="1006"/>
      <c r="DI15" s="993"/>
      <c r="DJ15" s="996"/>
      <c r="DK15" s="148"/>
      <c r="DL15" s="148"/>
      <c r="DM15" s="994"/>
      <c r="DN15" s="147"/>
      <c r="DO15" s="147"/>
      <c r="DP15" s="997"/>
      <c r="DQ15" s="999"/>
      <c r="DR15" s="1000"/>
      <c r="DS15" s="1006"/>
      <c r="DT15" s="993"/>
      <c r="DU15" s="996"/>
      <c r="DV15" s="148"/>
      <c r="DW15" s="148"/>
      <c r="DX15" s="994"/>
      <c r="DY15" s="147"/>
      <c r="DZ15" s="147"/>
      <c r="EA15" s="997"/>
      <c r="EB15" s="999"/>
      <c r="EC15" s="1000"/>
      <c r="ED15" s="1006"/>
      <c r="EE15" s="993"/>
      <c r="EF15" s="996"/>
      <c r="EG15" s="148"/>
      <c r="EH15" s="148"/>
      <c r="EI15" s="994"/>
      <c r="EJ15" s="147"/>
      <c r="EK15" s="147"/>
      <c r="EL15" s="997"/>
      <c r="EM15" s="999"/>
      <c r="EN15" s="1000"/>
      <c r="EO15" s="1006"/>
      <c r="EP15" s="993"/>
      <c r="EQ15" s="996"/>
      <c r="ER15" s="148"/>
      <c r="ES15" s="148"/>
      <c r="ET15" s="994"/>
      <c r="EU15" s="147"/>
      <c r="EV15" s="147"/>
      <c r="EW15" s="997"/>
      <c r="EX15" s="999"/>
      <c r="EY15" s="1000"/>
      <c r="EZ15" s="1006"/>
      <c r="FA15" s="993"/>
      <c r="FB15" s="996"/>
      <c r="FC15" s="148"/>
      <c r="FD15" s="148"/>
      <c r="FE15" s="994"/>
      <c r="FF15" s="147"/>
      <c r="FG15" s="147"/>
      <c r="FH15" s="997"/>
      <c r="FI15" s="999"/>
      <c r="FJ15" s="1000"/>
      <c r="FK15" s="1006"/>
      <c r="FL15" s="993"/>
      <c r="FM15" s="996"/>
      <c r="FN15" s="148"/>
      <c r="FO15" s="148"/>
      <c r="FP15" s="994"/>
      <c r="FQ15" s="147"/>
      <c r="FR15" s="147"/>
      <c r="FS15" s="997"/>
      <c r="FT15" s="999"/>
      <c r="FU15" s="1000"/>
      <c r="FV15" s="1006"/>
      <c r="FW15" s="993"/>
      <c r="FX15" s="996"/>
      <c r="FY15" s="148"/>
      <c r="FZ15" s="148"/>
      <c r="GA15" s="994"/>
      <c r="GB15" s="147"/>
      <c r="GC15" s="147"/>
      <c r="GD15" s="997"/>
      <c r="GE15" s="999"/>
      <c r="GF15" s="1000"/>
      <c r="GG15" s="1006"/>
      <c r="GH15" s="993"/>
      <c r="GI15" s="996"/>
      <c r="GJ15" s="148"/>
      <c r="GK15" s="148"/>
      <c r="GL15" s="994"/>
      <c r="GM15" s="147"/>
      <c r="GN15" s="147"/>
      <c r="GO15" s="997"/>
      <c r="GP15" s="999"/>
      <c r="GQ15" s="1000"/>
      <c r="GR15" s="1006"/>
      <c r="GS15" s="993"/>
      <c r="GT15" s="996"/>
      <c r="GU15" s="148"/>
      <c r="GV15" s="148"/>
      <c r="GW15" s="994"/>
      <c r="GX15" s="147"/>
      <c r="GY15" s="147"/>
      <c r="GZ15" s="997"/>
      <c r="HA15" s="999"/>
      <c r="HB15" s="1000"/>
      <c r="HC15" s="1006"/>
      <c r="HD15" s="993"/>
      <c r="HE15" s="996"/>
      <c r="HF15" s="148"/>
      <c r="HG15" s="148"/>
      <c r="HH15" s="994"/>
      <c r="HI15" s="147"/>
      <c r="HJ15" s="147"/>
      <c r="HK15" s="997"/>
      <c r="HL15" s="999"/>
      <c r="HM15" s="1000"/>
      <c r="HN15" s="1006"/>
      <c r="HO15" s="993"/>
      <c r="HP15" s="996"/>
      <c r="HQ15" s="148"/>
      <c r="HR15" s="148"/>
      <c r="HS15" s="994"/>
      <c r="HT15" s="147"/>
      <c r="HU15" s="147"/>
      <c r="HV15" s="997"/>
      <c r="HW15" s="999"/>
      <c r="HX15" s="1000"/>
      <c r="HY15" s="1006"/>
      <c r="HZ15" s="993"/>
      <c r="IA15" s="996"/>
      <c r="IB15" s="148"/>
      <c r="IC15" s="148"/>
      <c r="ID15" s="994"/>
      <c r="IE15" s="147"/>
      <c r="IF15" s="147"/>
      <c r="IG15" s="997"/>
      <c r="IH15" s="999"/>
      <c r="II15" s="1000"/>
      <c r="IJ15" s="1006"/>
      <c r="IK15" s="993"/>
      <c r="IL15" s="996"/>
      <c r="IM15" s="148"/>
      <c r="IN15" s="148"/>
      <c r="IO15" s="994"/>
      <c r="IP15" s="147"/>
      <c r="IQ15" s="147"/>
      <c r="IR15" s="997"/>
      <c r="IS15" s="999"/>
      <c r="IT15" s="1000"/>
      <c r="IU15" s="30"/>
      <c r="IV15" s="30"/>
      <c r="IW15" s="30"/>
      <c r="IX15" s="30"/>
      <c r="IY15" s="1001"/>
      <c r="IZ15" s="1001"/>
      <c r="JA15" s="1005"/>
      <c r="JB15" s="1002"/>
      <c r="JC15" s="38"/>
      <c r="JD15" s="171"/>
      <c r="JE15" s="291" t="s">
        <v>958</v>
      </c>
      <c r="JF15" s="211"/>
      <c r="JG15" s="6" t="s">
        <v>2017</v>
      </c>
      <c r="JH15" s="1" t="s">
        <v>285</v>
      </c>
      <c r="JI15" s="290"/>
      <c r="JJ15" s="171"/>
      <c r="JM15" s="347"/>
      <c r="JN15" s="90"/>
      <c r="JO15" s="654"/>
      <c r="JP15" s="654"/>
      <c r="JQ15" s="167"/>
      <c r="JR15" s="656"/>
      <c r="JS15" s="159"/>
      <c r="JT15" s="262"/>
      <c r="JU15" s="262"/>
      <c r="JV15" s="88"/>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T15" s="86"/>
      <c r="MU15" s="86"/>
      <c r="MV15" s="86"/>
      <c r="MW15" s="86"/>
      <c r="MX15" s="86"/>
      <c r="MY15" s="86"/>
      <c r="NB15" s="85"/>
      <c r="NC15" s="169"/>
      <c r="ND15" s="86"/>
      <c r="NE15" s="86"/>
      <c r="NF15" s="86"/>
      <c r="NG15" s="86"/>
      <c r="NH15" s="86"/>
      <c r="NI15" s="86"/>
      <c r="NJ15" s="86"/>
      <c r="NK15" s="86"/>
      <c r="NL15" s="86"/>
      <c r="NM15" s="86"/>
      <c r="NN15" s="86"/>
      <c r="NO15" s="86"/>
      <c r="NP15" s="86"/>
      <c r="NQ15" s="86"/>
      <c r="NR15" s="90"/>
      <c r="NS15" s="90"/>
      <c r="NT15" s="90"/>
      <c r="NU15" s="90"/>
      <c r="NV15" s="90"/>
      <c r="NW15" s="90"/>
      <c r="NX15" s="90"/>
      <c r="NY15" s="90"/>
      <c r="NZ15" s="90"/>
      <c r="OA15" s="90"/>
      <c r="OB15" s="90"/>
      <c r="OC15" s="90"/>
      <c r="OD15" s="90"/>
      <c r="OE15" s="90"/>
      <c r="OF15" s="90"/>
      <c r="OG15" s="90"/>
      <c r="OH15" s="90"/>
      <c r="OI15" s="90"/>
      <c r="OJ15" s="90"/>
      <c r="OK15" s="90"/>
      <c r="OL15" s="90"/>
      <c r="OM15" s="90"/>
      <c r="ON15" s="90"/>
      <c r="OO15" s="90"/>
      <c r="OP15" s="90"/>
      <c r="OQ15" s="90"/>
      <c r="OR15" s="90"/>
      <c r="OS15" s="90"/>
      <c r="OT15" s="90"/>
      <c r="OU15" s="90"/>
      <c r="OV15" s="90"/>
      <c r="OW15" s="90"/>
      <c r="OX15" s="90"/>
      <c r="OY15" s="90"/>
      <c r="OZ15" s="90"/>
      <c r="PA15" s="90"/>
      <c r="PB15" s="90"/>
      <c r="PC15" s="90"/>
      <c r="PD15" s="90"/>
      <c r="PE15" s="90"/>
      <c r="PF15" s="90"/>
      <c r="PG15" s="90"/>
      <c r="PH15" s="90"/>
      <c r="PI15" s="90"/>
      <c r="PJ15" s="90"/>
      <c r="PK15" s="90"/>
      <c r="PL15" s="90"/>
      <c r="PM15" s="90"/>
      <c r="PN15" s="90"/>
      <c r="PO15" s="90"/>
      <c r="PP15" s="90"/>
      <c r="PQ15" s="90"/>
      <c r="PR15" s="90"/>
      <c r="PS15" s="90"/>
      <c r="PT15" s="90"/>
      <c r="PU15" s="90"/>
      <c r="PV15" s="90"/>
      <c r="PW15" s="90"/>
      <c r="PX15" s="90"/>
      <c r="PY15" s="90"/>
      <c r="PZ15" s="90"/>
      <c r="QA15" s="90"/>
      <c r="QB15" s="90"/>
      <c r="QC15" s="90"/>
      <c r="QD15" s="90"/>
      <c r="QE15" s="90"/>
      <c r="QF15" s="90"/>
      <c r="QG15" s="90"/>
      <c r="QH15" s="90"/>
      <c r="QI15" s="90"/>
      <c r="QJ15" s="90"/>
      <c r="QK15" s="90"/>
      <c r="QL15" s="90"/>
      <c r="QM15" s="90"/>
      <c r="QN15" s="90"/>
      <c r="QO15" s="90"/>
      <c r="QP15" s="90"/>
      <c r="QQ15" s="90"/>
      <c r="QR15" s="90"/>
      <c r="QS15" s="90"/>
      <c r="QT15" s="90"/>
      <c r="QU15" s="90"/>
      <c r="QV15" s="90"/>
      <c r="QW15" s="90"/>
      <c r="QX15" s="90"/>
      <c r="QY15" s="90"/>
      <c r="QZ15" s="90"/>
      <c r="RA15" s="90"/>
      <c r="RB15" s="90"/>
      <c r="RC15" s="90"/>
      <c r="RD15" s="90"/>
      <c r="RE15" s="90"/>
      <c r="RF15" s="90"/>
      <c r="RG15" s="90"/>
      <c r="RH15" s="90"/>
      <c r="RI15" s="90"/>
      <c r="RJ15" s="90"/>
      <c r="RK15" s="90"/>
      <c r="RL15" s="90"/>
      <c r="RM15" s="90"/>
      <c r="RN15" s="90"/>
      <c r="RO15" s="90"/>
      <c r="RP15" s="90"/>
      <c r="RQ15" s="90"/>
      <c r="RR15" s="90"/>
      <c r="RS15" s="90"/>
      <c r="RT15" s="90"/>
      <c r="RU15" s="90"/>
      <c r="RV15" s="90"/>
      <c r="RW15" s="90"/>
      <c r="RX15" s="90"/>
      <c r="RY15" s="90"/>
      <c r="RZ15" s="90"/>
      <c r="SA15" s="90"/>
      <c r="SB15" s="90"/>
      <c r="SC15" s="90"/>
      <c r="SD15" s="90"/>
      <c r="SE15" s="90"/>
      <c r="SF15" s="90"/>
      <c r="SG15" s="90"/>
      <c r="SH15" s="90"/>
      <c r="SI15" s="90"/>
      <c r="SJ15" s="90"/>
      <c r="SK15" s="90"/>
      <c r="SL15" s="90"/>
      <c r="SM15" s="90"/>
      <c r="SN15" s="90"/>
      <c r="SO15" s="90"/>
      <c r="SP15" s="90"/>
      <c r="SQ15" s="90"/>
      <c r="SR15" s="90"/>
      <c r="SS15" s="90"/>
      <c r="ST15" s="90"/>
      <c r="SU15" s="90"/>
      <c r="SV15" s="90"/>
      <c r="SW15" s="90"/>
      <c r="SX15" s="90"/>
      <c r="SY15" s="90"/>
      <c r="SZ15" s="90"/>
      <c r="TA15" s="90"/>
      <c r="TB15" s="90"/>
      <c r="TC15" s="90"/>
      <c r="TD15" s="90"/>
      <c r="TE15" s="90"/>
      <c r="TF15" s="90"/>
      <c r="TG15" s="90"/>
      <c r="TH15" s="90"/>
      <c r="TI15" s="90"/>
      <c r="TJ15" s="90"/>
      <c r="TK15" s="90"/>
      <c r="TL15" s="90"/>
      <c r="TM15" s="90"/>
      <c r="TN15" s="90"/>
      <c r="TO15" s="90"/>
      <c r="TP15" s="1372"/>
      <c r="TQ15" s="1372"/>
      <c r="TR15" s="1372"/>
      <c r="TS15" s="1372"/>
      <c r="TT15" s="1372"/>
      <c r="TU15" s="1372"/>
      <c r="TV15" s="1372"/>
      <c r="TW15" s="1372"/>
      <c r="TX15" s="1372"/>
      <c r="TY15" s="1372"/>
      <c r="TZ15" s="1372"/>
      <c r="UA15" s="1372"/>
      <c r="UB15" s="1372"/>
      <c r="UC15" s="1372"/>
      <c r="UD15" s="1372"/>
      <c r="UE15" s="1372"/>
      <c r="UF15" s="1372"/>
      <c r="UG15" s="1372"/>
      <c r="UH15" s="1372"/>
      <c r="UI15" s="1372"/>
      <c r="UJ15" s="1372"/>
      <c r="UK15" s="1372"/>
    </row>
    <row r="16" spans="1:557" ht="15.75" customHeight="1" x14ac:dyDescent="0.25">
      <c r="A16" s="24"/>
      <c r="B16" s="260">
        <v>10</v>
      </c>
      <c r="C16" s="991"/>
      <c r="D16" s="990"/>
      <c r="E16" s="486"/>
      <c r="F16" s="1143"/>
      <c r="G16" s="995"/>
      <c r="H16" s="221"/>
      <c r="I16" s="183"/>
      <c r="J16" s="183"/>
      <c r="K16" s="1088"/>
      <c r="L16" s="375"/>
      <c r="M16" s="31"/>
      <c r="N16" s="1292"/>
      <c r="O16" s="1096"/>
      <c r="P16" s="147"/>
      <c r="Q16" s="147"/>
      <c r="R16" s="147"/>
      <c r="S16" s="147"/>
      <c r="T16" s="147"/>
      <c r="U16" s="147"/>
      <c r="V16" s="147"/>
      <c r="W16" s="147"/>
      <c r="X16" s="147"/>
      <c r="Y16" s="147"/>
      <c r="Z16" s="147"/>
      <c r="AA16" s="147"/>
      <c r="AB16" s="147"/>
      <c r="AC16" s="147"/>
      <c r="AD16" s="147"/>
      <c r="AE16" s="147"/>
      <c r="AF16" s="147"/>
      <c r="AG16" s="147"/>
      <c r="AH16" s="147"/>
      <c r="AI16" s="1006"/>
      <c r="AJ16" s="993"/>
      <c r="AK16" s="996"/>
      <c r="AL16" s="148"/>
      <c r="AM16" s="148"/>
      <c r="AN16" s="994"/>
      <c r="AO16" s="147"/>
      <c r="AP16" s="147"/>
      <c r="AQ16" s="997"/>
      <c r="AR16" s="999"/>
      <c r="AS16" s="1000"/>
      <c r="AT16" s="1006"/>
      <c r="AU16" s="993"/>
      <c r="AV16" s="996"/>
      <c r="AW16" s="148"/>
      <c r="AX16" s="148"/>
      <c r="AY16" s="994"/>
      <c r="AZ16" s="147"/>
      <c r="BA16" s="147"/>
      <c r="BB16" s="997"/>
      <c r="BC16" s="999"/>
      <c r="BD16" s="1000"/>
      <c r="BE16" s="1006"/>
      <c r="BF16" s="993"/>
      <c r="BG16" s="996"/>
      <c r="BH16" s="148"/>
      <c r="BI16" s="148"/>
      <c r="BJ16" s="994"/>
      <c r="BK16" s="147"/>
      <c r="BL16" s="147"/>
      <c r="BM16" s="997"/>
      <c r="BN16" s="999"/>
      <c r="BO16" s="1000"/>
      <c r="BP16" s="1006"/>
      <c r="BQ16" s="993"/>
      <c r="BR16" s="996"/>
      <c r="BS16" s="148"/>
      <c r="BT16" s="148"/>
      <c r="BU16" s="994"/>
      <c r="BV16" s="147"/>
      <c r="BW16" s="147"/>
      <c r="BX16" s="997"/>
      <c r="BY16" s="999"/>
      <c r="BZ16" s="1000"/>
      <c r="CA16" s="1006"/>
      <c r="CB16" s="993"/>
      <c r="CC16" s="994"/>
      <c r="CD16" s="148"/>
      <c r="CE16" s="148"/>
      <c r="CF16" s="994"/>
      <c r="CG16" s="147"/>
      <c r="CH16" s="147"/>
      <c r="CI16" s="997"/>
      <c r="CJ16" s="999"/>
      <c r="CK16" s="1000"/>
      <c r="CL16" s="1006"/>
      <c r="CM16" s="993"/>
      <c r="CN16" s="996"/>
      <c r="CO16" s="148"/>
      <c r="CP16" s="148"/>
      <c r="CQ16" s="994"/>
      <c r="CR16" s="147"/>
      <c r="CS16" s="147"/>
      <c r="CT16" s="997"/>
      <c r="CU16" s="999"/>
      <c r="CV16" s="1000"/>
      <c r="CW16" s="1006"/>
      <c r="CX16" s="993"/>
      <c r="CY16" s="996"/>
      <c r="CZ16" s="148"/>
      <c r="DA16" s="148"/>
      <c r="DB16" s="994"/>
      <c r="DC16" s="147"/>
      <c r="DD16" s="147"/>
      <c r="DE16" s="997"/>
      <c r="DF16" s="999"/>
      <c r="DG16" s="1000"/>
      <c r="DH16" s="1006"/>
      <c r="DI16" s="993"/>
      <c r="DJ16" s="996"/>
      <c r="DK16" s="148"/>
      <c r="DL16" s="148"/>
      <c r="DM16" s="994"/>
      <c r="DN16" s="147"/>
      <c r="DO16" s="147"/>
      <c r="DP16" s="997"/>
      <c r="DQ16" s="999"/>
      <c r="DR16" s="1000"/>
      <c r="DS16" s="1006"/>
      <c r="DT16" s="993"/>
      <c r="DU16" s="996"/>
      <c r="DV16" s="148"/>
      <c r="DW16" s="148"/>
      <c r="DX16" s="994"/>
      <c r="DY16" s="147"/>
      <c r="DZ16" s="147"/>
      <c r="EA16" s="997"/>
      <c r="EB16" s="999"/>
      <c r="EC16" s="1000"/>
      <c r="ED16" s="1006"/>
      <c r="EE16" s="993"/>
      <c r="EF16" s="996"/>
      <c r="EG16" s="148"/>
      <c r="EH16" s="148"/>
      <c r="EI16" s="994"/>
      <c r="EJ16" s="147"/>
      <c r="EK16" s="147"/>
      <c r="EL16" s="997"/>
      <c r="EM16" s="999"/>
      <c r="EN16" s="1000"/>
      <c r="EO16" s="1006"/>
      <c r="EP16" s="993"/>
      <c r="EQ16" s="996"/>
      <c r="ER16" s="148"/>
      <c r="ES16" s="148"/>
      <c r="ET16" s="994"/>
      <c r="EU16" s="147"/>
      <c r="EV16" s="147"/>
      <c r="EW16" s="997"/>
      <c r="EX16" s="999"/>
      <c r="EY16" s="1000"/>
      <c r="EZ16" s="1006"/>
      <c r="FA16" s="993"/>
      <c r="FB16" s="996"/>
      <c r="FC16" s="148"/>
      <c r="FD16" s="148"/>
      <c r="FE16" s="994"/>
      <c r="FF16" s="147"/>
      <c r="FG16" s="147"/>
      <c r="FH16" s="997"/>
      <c r="FI16" s="999"/>
      <c r="FJ16" s="1000"/>
      <c r="FK16" s="1006"/>
      <c r="FL16" s="993"/>
      <c r="FM16" s="996"/>
      <c r="FN16" s="148"/>
      <c r="FO16" s="148"/>
      <c r="FP16" s="994"/>
      <c r="FQ16" s="147"/>
      <c r="FR16" s="147"/>
      <c r="FS16" s="997"/>
      <c r="FT16" s="999"/>
      <c r="FU16" s="1000"/>
      <c r="FV16" s="1006"/>
      <c r="FW16" s="993"/>
      <c r="FX16" s="996"/>
      <c r="FY16" s="148"/>
      <c r="FZ16" s="148"/>
      <c r="GA16" s="994"/>
      <c r="GB16" s="147"/>
      <c r="GC16" s="147"/>
      <c r="GD16" s="997"/>
      <c r="GE16" s="999"/>
      <c r="GF16" s="1000"/>
      <c r="GG16" s="1006"/>
      <c r="GH16" s="993"/>
      <c r="GI16" s="996"/>
      <c r="GJ16" s="148"/>
      <c r="GK16" s="148"/>
      <c r="GL16" s="994"/>
      <c r="GM16" s="147"/>
      <c r="GN16" s="147"/>
      <c r="GO16" s="997"/>
      <c r="GP16" s="999"/>
      <c r="GQ16" s="1000"/>
      <c r="GR16" s="1006"/>
      <c r="GS16" s="993"/>
      <c r="GT16" s="996"/>
      <c r="GU16" s="148"/>
      <c r="GV16" s="148"/>
      <c r="GW16" s="994"/>
      <c r="GX16" s="147"/>
      <c r="GY16" s="147"/>
      <c r="GZ16" s="997"/>
      <c r="HA16" s="999"/>
      <c r="HB16" s="1000"/>
      <c r="HC16" s="1006"/>
      <c r="HD16" s="993"/>
      <c r="HE16" s="996"/>
      <c r="HF16" s="148"/>
      <c r="HG16" s="148"/>
      <c r="HH16" s="994"/>
      <c r="HI16" s="147"/>
      <c r="HJ16" s="147"/>
      <c r="HK16" s="997"/>
      <c r="HL16" s="999"/>
      <c r="HM16" s="1000"/>
      <c r="HN16" s="1006"/>
      <c r="HO16" s="993"/>
      <c r="HP16" s="996"/>
      <c r="HQ16" s="148"/>
      <c r="HR16" s="148"/>
      <c r="HS16" s="994"/>
      <c r="HT16" s="147"/>
      <c r="HU16" s="147"/>
      <c r="HV16" s="997"/>
      <c r="HW16" s="999"/>
      <c r="HX16" s="1000"/>
      <c r="HY16" s="1006"/>
      <c r="HZ16" s="993"/>
      <c r="IA16" s="996"/>
      <c r="IB16" s="148"/>
      <c r="IC16" s="148"/>
      <c r="ID16" s="994"/>
      <c r="IE16" s="147"/>
      <c r="IF16" s="147"/>
      <c r="IG16" s="997"/>
      <c r="IH16" s="999"/>
      <c r="II16" s="1000"/>
      <c r="IJ16" s="1006"/>
      <c r="IK16" s="993"/>
      <c r="IL16" s="996"/>
      <c r="IM16" s="148"/>
      <c r="IN16" s="148"/>
      <c r="IO16" s="994"/>
      <c r="IP16" s="147"/>
      <c r="IQ16" s="147"/>
      <c r="IR16" s="997"/>
      <c r="IS16" s="999"/>
      <c r="IT16" s="1000"/>
      <c r="IU16" s="30"/>
      <c r="IV16" s="30"/>
      <c r="IW16" s="30"/>
      <c r="IX16" s="30"/>
      <c r="IY16" s="1001"/>
      <c r="IZ16" s="1001"/>
      <c r="JA16" s="1005"/>
      <c r="JB16" s="1002"/>
      <c r="JC16" s="38"/>
      <c r="JD16" s="171"/>
      <c r="JE16" s="291" t="s">
        <v>255</v>
      </c>
      <c r="JF16" s="211"/>
      <c r="JG16" s="1" t="s">
        <v>791</v>
      </c>
      <c r="JH16" s="1" t="s">
        <v>286</v>
      </c>
      <c r="JI16" s="290"/>
      <c r="JJ16" s="171"/>
      <c r="JM16" s="347"/>
      <c r="JN16" s="90"/>
      <c r="JO16" s="654"/>
      <c r="JP16" s="654"/>
      <c r="JQ16" s="167"/>
      <c r="JR16" s="656"/>
      <c r="JS16" s="159"/>
      <c r="JT16" s="262"/>
      <c r="JU16" s="262"/>
      <c r="JV16" s="88"/>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T16" s="86"/>
      <c r="MU16" s="86"/>
      <c r="MV16" s="86"/>
      <c r="MW16" s="86"/>
      <c r="MX16" s="86"/>
      <c r="MY16" s="86"/>
      <c r="NB16" s="85"/>
      <c r="NC16" s="169"/>
      <c r="ND16" s="86"/>
      <c r="NE16" s="86"/>
      <c r="NF16" s="86"/>
      <c r="NG16" s="86"/>
      <c r="NH16" s="86"/>
      <c r="NI16" s="86"/>
      <c r="NJ16" s="86"/>
      <c r="NK16" s="86"/>
      <c r="NL16" s="86"/>
      <c r="NM16" s="86"/>
      <c r="NN16" s="86"/>
      <c r="NO16" s="86"/>
      <c r="NP16" s="86"/>
      <c r="NQ16" s="86"/>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1372"/>
      <c r="TQ16" s="1372"/>
      <c r="TR16" s="1372"/>
      <c r="TS16" s="1372"/>
      <c r="TT16" s="1372"/>
      <c r="TU16" s="1372"/>
      <c r="TV16" s="1372"/>
      <c r="TW16" s="1372"/>
      <c r="TX16" s="1372"/>
      <c r="TY16" s="1372"/>
      <c r="TZ16" s="1372"/>
      <c r="UA16" s="1372"/>
      <c r="UB16" s="1372"/>
      <c r="UC16" s="1372"/>
      <c r="UD16" s="1372"/>
      <c r="UE16" s="1372"/>
      <c r="UF16" s="1372"/>
      <c r="UG16" s="1372"/>
      <c r="UH16" s="1372"/>
      <c r="UI16" s="1372"/>
      <c r="UJ16" s="1372"/>
      <c r="UK16" s="1372"/>
    </row>
    <row r="17" spans="1:557" ht="15.75" customHeight="1" x14ac:dyDescent="0.25">
      <c r="A17" s="24"/>
      <c r="B17" s="260">
        <v>11</v>
      </c>
      <c r="C17" s="991"/>
      <c r="D17" s="990"/>
      <c r="E17" s="486"/>
      <c r="F17" s="1143"/>
      <c r="G17" s="995"/>
      <c r="H17" s="221"/>
      <c r="I17" s="183"/>
      <c r="J17" s="183"/>
      <c r="K17" s="1088"/>
      <c r="L17" s="375"/>
      <c r="M17" s="31"/>
      <c r="N17" s="1292"/>
      <c r="O17" s="1096"/>
      <c r="P17" s="147"/>
      <c r="Q17" s="147"/>
      <c r="R17" s="147"/>
      <c r="S17" s="147"/>
      <c r="T17" s="147"/>
      <c r="U17" s="147"/>
      <c r="V17" s="147"/>
      <c r="W17" s="147"/>
      <c r="X17" s="147"/>
      <c r="Y17" s="147"/>
      <c r="Z17" s="147"/>
      <c r="AA17" s="147"/>
      <c r="AB17" s="147"/>
      <c r="AC17" s="147"/>
      <c r="AD17" s="147"/>
      <c r="AE17" s="147"/>
      <c r="AF17" s="147"/>
      <c r="AG17" s="147"/>
      <c r="AH17" s="147"/>
      <c r="AI17" s="1006"/>
      <c r="AJ17" s="993"/>
      <c r="AK17" s="996"/>
      <c r="AL17" s="148"/>
      <c r="AM17" s="148"/>
      <c r="AN17" s="994"/>
      <c r="AO17" s="147"/>
      <c r="AP17" s="147"/>
      <c r="AQ17" s="997"/>
      <c r="AR17" s="999"/>
      <c r="AS17" s="1000"/>
      <c r="AT17" s="1006"/>
      <c r="AU17" s="993"/>
      <c r="AV17" s="996"/>
      <c r="AW17" s="148"/>
      <c r="AX17" s="148"/>
      <c r="AY17" s="994"/>
      <c r="AZ17" s="147"/>
      <c r="BA17" s="147"/>
      <c r="BB17" s="997"/>
      <c r="BC17" s="999"/>
      <c r="BD17" s="1000"/>
      <c r="BE17" s="1006"/>
      <c r="BF17" s="993"/>
      <c r="BG17" s="996"/>
      <c r="BH17" s="148"/>
      <c r="BI17" s="148"/>
      <c r="BJ17" s="994"/>
      <c r="BK17" s="147"/>
      <c r="BL17" s="147"/>
      <c r="BM17" s="997"/>
      <c r="BN17" s="999"/>
      <c r="BO17" s="1000"/>
      <c r="BP17" s="1006"/>
      <c r="BQ17" s="993"/>
      <c r="BR17" s="996"/>
      <c r="BS17" s="148"/>
      <c r="BT17" s="148"/>
      <c r="BU17" s="994"/>
      <c r="BV17" s="147"/>
      <c r="BW17" s="147"/>
      <c r="BX17" s="997"/>
      <c r="BY17" s="999"/>
      <c r="BZ17" s="1000"/>
      <c r="CA17" s="1006"/>
      <c r="CB17" s="993"/>
      <c r="CC17" s="994"/>
      <c r="CD17" s="148"/>
      <c r="CE17" s="148"/>
      <c r="CF17" s="994"/>
      <c r="CG17" s="147"/>
      <c r="CH17" s="147"/>
      <c r="CI17" s="997"/>
      <c r="CJ17" s="999"/>
      <c r="CK17" s="1000"/>
      <c r="CL17" s="1006"/>
      <c r="CM17" s="993"/>
      <c r="CN17" s="996"/>
      <c r="CO17" s="148"/>
      <c r="CP17" s="148"/>
      <c r="CQ17" s="994"/>
      <c r="CR17" s="147"/>
      <c r="CS17" s="147"/>
      <c r="CT17" s="997"/>
      <c r="CU17" s="999"/>
      <c r="CV17" s="1000"/>
      <c r="CW17" s="1006"/>
      <c r="CX17" s="993"/>
      <c r="CY17" s="996"/>
      <c r="CZ17" s="148"/>
      <c r="DA17" s="148"/>
      <c r="DB17" s="994"/>
      <c r="DC17" s="147"/>
      <c r="DD17" s="147"/>
      <c r="DE17" s="997"/>
      <c r="DF17" s="999"/>
      <c r="DG17" s="1000"/>
      <c r="DH17" s="1006"/>
      <c r="DI17" s="993"/>
      <c r="DJ17" s="996"/>
      <c r="DK17" s="148"/>
      <c r="DL17" s="148"/>
      <c r="DM17" s="994"/>
      <c r="DN17" s="147"/>
      <c r="DO17" s="147"/>
      <c r="DP17" s="997"/>
      <c r="DQ17" s="999"/>
      <c r="DR17" s="1000"/>
      <c r="DS17" s="1006"/>
      <c r="DT17" s="993"/>
      <c r="DU17" s="996"/>
      <c r="DV17" s="148"/>
      <c r="DW17" s="148"/>
      <c r="DX17" s="994"/>
      <c r="DY17" s="147"/>
      <c r="DZ17" s="147"/>
      <c r="EA17" s="997"/>
      <c r="EB17" s="999"/>
      <c r="EC17" s="1000"/>
      <c r="ED17" s="1006"/>
      <c r="EE17" s="993"/>
      <c r="EF17" s="996"/>
      <c r="EG17" s="148"/>
      <c r="EH17" s="148"/>
      <c r="EI17" s="994"/>
      <c r="EJ17" s="147"/>
      <c r="EK17" s="147"/>
      <c r="EL17" s="997"/>
      <c r="EM17" s="999"/>
      <c r="EN17" s="1000"/>
      <c r="EO17" s="1006"/>
      <c r="EP17" s="993"/>
      <c r="EQ17" s="996"/>
      <c r="ER17" s="148"/>
      <c r="ES17" s="148"/>
      <c r="ET17" s="994"/>
      <c r="EU17" s="147"/>
      <c r="EV17" s="147"/>
      <c r="EW17" s="997"/>
      <c r="EX17" s="999"/>
      <c r="EY17" s="1000"/>
      <c r="EZ17" s="1006"/>
      <c r="FA17" s="993"/>
      <c r="FB17" s="996"/>
      <c r="FC17" s="148"/>
      <c r="FD17" s="148"/>
      <c r="FE17" s="994"/>
      <c r="FF17" s="147"/>
      <c r="FG17" s="147"/>
      <c r="FH17" s="997"/>
      <c r="FI17" s="999"/>
      <c r="FJ17" s="1000"/>
      <c r="FK17" s="1006"/>
      <c r="FL17" s="993"/>
      <c r="FM17" s="996"/>
      <c r="FN17" s="148"/>
      <c r="FO17" s="148"/>
      <c r="FP17" s="994"/>
      <c r="FQ17" s="147"/>
      <c r="FR17" s="147"/>
      <c r="FS17" s="997"/>
      <c r="FT17" s="999"/>
      <c r="FU17" s="1000"/>
      <c r="FV17" s="1006"/>
      <c r="FW17" s="993"/>
      <c r="FX17" s="996"/>
      <c r="FY17" s="148"/>
      <c r="FZ17" s="148"/>
      <c r="GA17" s="994"/>
      <c r="GB17" s="147"/>
      <c r="GC17" s="147"/>
      <c r="GD17" s="997"/>
      <c r="GE17" s="999"/>
      <c r="GF17" s="1000"/>
      <c r="GG17" s="1006"/>
      <c r="GH17" s="993"/>
      <c r="GI17" s="996"/>
      <c r="GJ17" s="148"/>
      <c r="GK17" s="148"/>
      <c r="GL17" s="994"/>
      <c r="GM17" s="147"/>
      <c r="GN17" s="147"/>
      <c r="GO17" s="997"/>
      <c r="GP17" s="999"/>
      <c r="GQ17" s="1000"/>
      <c r="GR17" s="1006"/>
      <c r="GS17" s="993"/>
      <c r="GT17" s="996"/>
      <c r="GU17" s="148"/>
      <c r="GV17" s="148"/>
      <c r="GW17" s="994"/>
      <c r="GX17" s="147"/>
      <c r="GY17" s="147"/>
      <c r="GZ17" s="997"/>
      <c r="HA17" s="999"/>
      <c r="HB17" s="1000"/>
      <c r="HC17" s="1006"/>
      <c r="HD17" s="993"/>
      <c r="HE17" s="996"/>
      <c r="HF17" s="148"/>
      <c r="HG17" s="148"/>
      <c r="HH17" s="994"/>
      <c r="HI17" s="147"/>
      <c r="HJ17" s="147"/>
      <c r="HK17" s="997"/>
      <c r="HL17" s="999"/>
      <c r="HM17" s="1000"/>
      <c r="HN17" s="1006"/>
      <c r="HO17" s="993"/>
      <c r="HP17" s="996"/>
      <c r="HQ17" s="148"/>
      <c r="HR17" s="148"/>
      <c r="HS17" s="994"/>
      <c r="HT17" s="147"/>
      <c r="HU17" s="147"/>
      <c r="HV17" s="997"/>
      <c r="HW17" s="999"/>
      <c r="HX17" s="1000"/>
      <c r="HY17" s="1006"/>
      <c r="HZ17" s="993"/>
      <c r="IA17" s="996"/>
      <c r="IB17" s="148"/>
      <c r="IC17" s="148"/>
      <c r="ID17" s="994"/>
      <c r="IE17" s="147"/>
      <c r="IF17" s="147"/>
      <c r="IG17" s="997"/>
      <c r="IH17" s="999"/>
      <c r="II17" s="1000"/>
      <c r="IJ17" s="1006"/>
      <c r="IK17" s="993"/>
      <c r="IL17" s="996"/>
      <c r="IM17" s="148"/>
      <c r="IN17" s="148"/>
      <c r="IO17" s="994"/>
      <c r="IP17" s="147"/>
      <c r="IQ17" s="147"/>
      <c r="IR17" s="997"/>
      <c r="IS17" s="999"/>
      <c r="IT17" s="1000"/>
      <c r="IU17" s="30"/>
      <c r="IV17" s="30"/>
      <c r="IW17" s="30"/>
      <c r="IX17" s="30"/>
      <c r="IY17" s="1001"/>
      <c r="IZ17" s="1001"/>
      <c r="JA17" s="1005"/>
      <c r="JB17" s="1002"/>
      <c r="JC17" s="38"/>
      <c r="JD17" s="171"/>
      <c r="JE17" s="291" t="s">
        <v>256</v>
      </c>
      <c r="JF17" s="1"/>
      <c r="JG17" s="1" t="s">
        <v>629</v>
      </c>
      <c r="JH17" s="1" t="s">
        <v>310</v>
      </c>
      <c r="JI17" s="290"/>
      <c r="JJ17" s="171"/>
      <c r="JM17" s="347"/>
      <c r="JN17" s="90"/>
      <c r="JO17" s="654"/>
      <c r="JP17" s="654"/>
      <c r="JQ17" s="167"/>
      <c r="JR17" s="656"/>
      <c r="JS17" s="159"/>
      <c r="JT17" s="262"/>
      <c r="JU17" s="262"/>
      <c r="JV17" s="88"/>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T17" s="86"/>
      <c r="MU17" s="86"/>
      <c r="MV17" s="86"/>
      <c r="MW17" s="86"/>
      <c r="MX17" s="86"/>
      <c r="MY17" s="86"/>
      <c r="NB17" s="85"/>
      <c r="NC17" s="169"/>
      <c r="ND17" s="86"/>
      <c r="NE17" s="86"/>
      <c r="NF17" s="86"/>
      <c r="NG17" s="86"/>
      <c r="NH17" s="86"/>
      <c r="NI17" s="86"/>
      <c r="NJ17" s="86"/>
      <c r="NK17" s="86"/>
      <c r="NL17" s="86"/>
      <c r="NM17" s="86"/>
      <c r="NN17" s="86"/>
      <c r="NO17" s="86"/>
      <c r="NP17" s="86"/>
      <c r="NQ17" s="86"/>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1372"/>
      <c r="TQ17" s="1372"/>
      <c r="TR17" s="1372"/>
      <c r="TS17" s="1372"/>
      <c r="TT17" s="1372"/>
      <c r="TU17" s="1372"/>
      <c r="TV17" s="1372"/>
      <c r="TW17" s="1372"/>
      <c r="TX17" s="1372"/>
      <c r="TY17" s="1372"/>
      <c r="TZ17" s="1372"/>
      <c r="UA17" s="1372"/>
      <c r="UB17" s="1372"/>
      <c r="UC17" s="1372"/>
      <c r="UD17" s="1372"/>
      <c r="UE17" s="1372"/>
      <c r="UF17" s="1372"/>
      <c r="UG17" s="1372"/>
      <c r="UH17" s="1372"/>
      <c r="UI17" s="1372"/>
      <c r="UJ17" s="1372"/>
      <c r="UK17" s="1372"/>
    </row>
    <row r="18" spans="1:557" ht="15.75" customHeight="1" x14ac:dyDescent="0.25">
      <c r="A18" s="24"/>
      <c r="B18" s="260">
        <v>12</v>
      </c>
      <c r="C18" s="991"/>
      <c r="D18" s="990"/>
      <c r="E18" s="486"/>
      <c r="F18" s="1143"/>
      <c r="G18" s="995"/>
      <c r="H18" s="221"/>
      <c r="I18" s="183"/>
      <c r="J18" s="183"/>
      <c r="K18" s="1088"/>
      <c r="L18" s="375"/>
      <c r="M18" s="31"/>
      <c r="N18" s="1292"/>
      <c r="O18" s="1096"/>
      <c r="P18" s="147"/>
      <c r="Q18" s="147"/>
      <c r="R18" s="147"/>
      <c r="S18" s="147"/>
      <c r="T18" s="147"/>
      <c r="U18" s="147"/>
      <c r="V18" s="147"/>
      <c r="W18" s="147"/>
      <c r="X18" s="147"/>
      <c r="Y18" s="147"/>
      <c r="Z18" s="147"/>
      <c r="AA18" s="147"/>
      <c r="AB18" s="147"/>
      <c r="AC18" s="147"/>
      <c r="AD18" s="147"/>
      <c r="AE18" s="147"/>
      <c r="AF18" s="147"/>
      <c r="AG18" s="147"/>
      <c r="AH18" s="147"/>
      <c r="AI18" s="1006"/>
      <c r="AJ18" s="993"/>
      <c r="AK18" s="996"/>
      <c r="AL18" s="148"/>
      <c r="AM18" s="148"/>
      <c r="AN18" s="994"/>
      <c r="AO18" s="147"/>
      <c r="AP18" s="147"/>
      <c r="AQ18" s="997"/>
      <c r="AR18" s="999"/>
      <c r="AS18" s="1000"/>
      <c r="AT18" s="1006"/>
      <c r="AU18" s="993"/>
      <c r="AV18" s="996"/>
      <c r="AW18" s="148"/>
      <c r="AX18" s="148"/>
      <c r="AY18" s="994"/>
      <c r="AZ18" s="147"/>
      <c r="BA18" s="147"/>
      <c r="BB18" s="997"/>
      <c r="BC18" s="999"/>
      <c r="BD18" s="1000"/>
      <c r="BE18" s="1006"/>
      <c r="BF18" s="993"/>
      <c r="BG18" s="996"/>
      <c r="BH18" s="148"/>
      <c r="BI18" s="148"/>
      <c r="BJ18" s="994"/>
      <c r="BK18" s="147"/>
      <c r="BL18" s="147"/>
      <c r="BM18" s="997"/>
      <c r="BN18" s="999"/>
      <c r="BO18" s="1000"/>
      <c r="BP18" s="1006"/>
      <c r="BQ18" s="993"/>
      <c r="BR18" s="996"/>
      <c r="BS18" s="148"/>
      <c r="BT18" s="148"/>
      <c r="BU18" s="994"/>
      <c r="BV18" s="147"/>
      <c r="BW18" s="147"/>
      <c r="BX18" s="997"/>
      <c r="BY18" s="999"/>
      <c r="BZ18" s="1000"/>
      <c r="CA18" s="1006"/>
      <c r="CB18" s="993"/>
      <c r="CC18" s="994"/>
      <c r="CD18" s="148"/>
      <c r="CE18" s="148"/>
      <c r="CF18" s="994"/>
      <c r="CG18" s="147"/>
      <c r="CH18" s="147"/>
      <c r="CI18" s="997"/>
      <c r="CJ18" s="999"/>
      <c r="CK18" s="1000"/>
      <c r="CL18" s="1006"/>
      <c r="CM18" s="993"/>
      <c r="CN18" s="996"/>
      <c r="CO18" s="148"/>
      <c r="CP18" s="148"/>
      <c r="CQ18" s="994"/>
      <c r="CR18" s="147"/>
      <c r="CS18" s="147"/>
      <c r="CT18" s="997"/>
      <c r="CU18" s="999"/>
      <c r="CV18" s="1000"/>
      <c r="CW18" s="1006"/>
      <c r="CX18" s="993"/>
      <c r="CY18" s="996"/>
      <c r="CZ18" s="148"/>
      <c r="DA18" s="148"/>
      <c r="DB18" s="994"/>
      <c r="DC18" s="147"/>
      <c r="DD18" s="147"/>
      <c r="DE18" s="997"/>
      <c r="DF18" s="999"/>
      <c r="DG18" s="1000"/>
      <c r="DH18" s="1006"/>
      <c r="DI18" s="993"/>
      <c r="DJ18" s="996"/>
      <c r="DK18" s="148"/>
      <c r="DL18" s="148"/>
      <c r="DM18" s="994"/>
      <c r="DN18" s="147"/>
      <c r="DO18" s="147"/>
      <c r="DP18" s="997"/>
      <c r="DQ18" s="999"/>
      <c r="DR18" s="1000"/>
      <c r="DS18" s="1006"/>
      <c r="DT18" s="993"/>
      <c r="DU18" s="996"/>
      <c r="DV18" s="148"/>
      <c r="DW18" s="148"/>
      <c r="DX18" s="994"/>
      <c r="DY18" s="147"/>
      <c r="DZ18" s="147"/>
      <c r="EA18" s="997"/>
      <c r="EB18" s="999"/>
      <c r="EC18" s="1000"/>
      <c r="ED18" s="1006"/>
      <c r="EE18" s="993"/>
      <c r="EF18" s="996"/>
      <c r="EG18" s="148"/>
      <c r="EH18" s="148"/>
      <c r="EI18" s="994"/>
      <c r="EJ18" s="147"/>
      <c r="EK18" s="147"/>
      <c r="EL18" s="997"/>
      <c r="EM18" s="999"/>
      <c r="EN18" s="1000"/>
      <c r="EO18" s="1006"/>
      <c r="EP18" s="993"/>
      <c r="EQ18" s="996"/>
      <c r="ER18" s="148"/>
      <c r="ES18" s="148"/>
      <c r="ET18" s="994"/>
      <c r="EU18" s="147"/>
      <c r="EV18" s="147"/>
      <c r="EW18" s="997"/>
      <c r="EX18" s="999"/>
      <c r="EY18" s="1000"/>
      <c r="EZ18" s="1006"/>
      <c r="FA18" s="993"/>
      <c r="FB18" s="996"/>
      <c r="FC18" s="148"/>
      <c r="FD18" s="148"/>
      <c r="FE18" s="994"/>
      <c r="FF18" s="147"/>
      <c r="FG18" s="147"/>
      <c r="FH18" s="997"/>
      <c r="FI18" s="999"/>
      <c r="FJ18" s="1000"/>
      <c r="FK18" s="1006"/>
      <c r="FL18" s="993"/>
      <c r="FM18" s="996"/>
      <c r="FN18" s="148"/>
      <c r="FO18" s="148"/>
      <c r="FP18" s="994"/>
      <c r="FQ18" s="147"/>
      <c r="FR18" s="147"/>
      <c r="FS18" s="997"/>
      <c r="FT18" s="999"/>
      <c r="FU18" s="1000"/>
      <c r="FV18" s="1006"/>
      <c r="FW18" s="993"/>
      <c r="FX18" s="996"/>
      <c r="FY18" s="148"/>
      <c r="FZ18" s="148"/>
      <c r="GA18" s="994"/>
      <c r="GB18" s="147"/>
      <c r="GC18" s="147"/>
      <c r="GD18" s="997"/>
      <c r="GE18" s="999"/>
      <c r="GF18" s="1000"/>
      <c r="GG18" s="1006"/>
      <c r="GH18" s="993"/>
      <c r="GI18" s="996"/>
      <c r="GJ18" s="148"/>
      <c r="GK18" s="148"/>
      <c r="GL18" s="994"/>
      <c r="GM18" s="147"/>
      <c r="GN18" s="147"/>
      <c r="GO18" s="997"/>
      <c r="GP18" s="999"/>
      <c r="GQ18" s="1000"/>
      <c r="GR18" s="1006"/>
      <c r="GS18" s="993"/>
      <c r="GT18" s="996"/>
      <c r="GU18" s="148"/>
      <c r="GV18" s="148"/>
      <c r="GW18" s="994"/>
      <c r="GX18" s="147"/>
      <c r="GY18" s="147"/>
      <c r="GZ18" s="997"/>
      <c r="HA18" s="999"/>
      <c r="HB18" s="1000"/>
      <c r="HC18" s="1006"/>
      <c r="HD18" s="993"/>
      <c r="HE18" s="996"/>
      <c r="HF18" s="148"/>
      <c r="HG18" s="148"/>
      <c r="HH18" s="994"/>
      <c r="HI18" s="147"/>
      <c r="HJ18" s="147"/>
      <c r="HK18" s="997"/>
      <c r="HL18" s="999"/>
      <c r="HM18" s="1000"/>
      <c r="HN18" s="1006"/>
      <c r="HO18" s="993"/>
      <c r="HP18" s="996"/>
      <c r="HQ18" s="148"/>
      <c r="HR18" s="148"/>
      <c r="HS18" s="994"/>
      <c r="HT18" s="147"/>
      <c r="HU18" s="147"/>
      <c r="HV18" s="997"/>
      <c r="HW18" s="999"/>
      <c r="HX18" s="1000"/>
      <c r="HY18" s="1006"/>
      <c r="HZ18" s="993"/>
      <c r="IA18" s="996"/>
      <c r="IB18" s="148"/>
      <c r="IC18" s="148"/>
      <c r="ID18" s="994"/>
      <c r="IE18" s="147"/>
      <c r="IF18" s="147"/>
      <c r="IG18" s="997"/>
      <c r="IH18" s="999"/>
      <c r="II18" s="1000"/>
      <c r="IJ18" s="1006"/>
      <c r="IK18" s="993"/>
      <c r="IL18" s="996"/>
      <c r="IM18" s="148"/>
      <c r="IN18" s="148"/>
      <c r="IO18" s="994"/>
      <c r="IP18" s="147"/>
      <c r="IQ18" s="147"/>
      <c r="IR18" s="997"/>
      <c r="IS18" s="999"/>
      <c r="IT18" s="1000"/>
      <c r="IU18" s="30"/>
      <c r="IV18" s="30"/>
      <c r="IW18" s="30"/>
      <c r="IX18" s="30"/>
      <c r="IY18" s="1001"/>
      <c r="IZ18" s="1001"/>
      <c r="JA18" s="1005"/>
      <c r="JB18" s="1002"/>
      <c r="JC18" s="38"/>
      <c r="JD18" s="171"/>
      <c r="JE18" s="291" t="s">
        <v>257</v>
      </c>
      <c r="JF18" s="1"/>
      <c r="JG18" s="1" t="s">
        <v>792</v>
      </c>
      <c r="JH18" s="1" t="s">
        <v>311</v>
      </c>
      <c r="JI18" s="290"/>
      <c r="JJ18" s="171"/>
      <c r="JM18" s="347"/>
      <c r="JN18" s="90"/>
      <c r="JO18" s="654"/>
      <c r="JP18" s="654"/>
      <c r="JQ18" s="167"/>
      <c r="JR18" s="656"/>
      <c r="JS18" s="159"/>
      <c r="JT18" s="262"/>
      <c r="JU18" s="262"/>
      <c r="JV18" s="88"/>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T18" s="86"/>
      <c r="MU18" s="86"/>
      <c r="MV18" s="86"/>
      <c r="MW18" s="86"/>
      <c r="MX18" s="86"/>
      <c r="MY18" s="86"/>
      <c r="NB18" s="85"/>
      <c r="NC18" s="169"/>
      <c r="ND18" s="86"/>
      <c r="NE18" s="86"/>
      <c r="NF18" s="86"/>
      <c r="NG18" s="86"/>
      <c r="NH18" s="86"/>
      <c r="NI18" s="86"/>
      <c r="NJ18" s="86"/>
      <c r="NK18" s="86"/>
      <c r="NL18" s="86"/>
      <c r="NM18" s="86"/>
      <c r="NN18" s="86"/>
      <c r="NO18" s="86"/>
      <c r="NP18" s="86"/>
      <c r="NQ18" s="86"/>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1372"/>
      <c r="TQ18" s="1372"/>
      <c r="TR18" s="1372"/>
      <c r="TS18" s="1372"/>
      <c r="TT18" s="1372"/>
      <c r="TU18" s="1372"/>
      <c r="TV18" s="1372"/>
      <c r="TW18" s="1372"/>
      <c r="TX18" s="1372"/>
      <c r="TY18" s="1372"/>
      <c r="TZ18" s="1372"/>
      <c r="UA18" s="1372"/>
      <c r="UB18" s="1372"/>
      <c r="UC18" s="1372"/>
      <c r="UD18" s="1372"/>
      <c r="UE18" s="1372"/>
      <c r="UF18" s="1372"/>
      <c r="UG18" s="1372"/>
      <c r="UH18" s="1372"/>
      <c r="UI18" s="1372"/>
      <c r="UJ18" s="1372"/>
      <c r="UK18" s="1372"/>
    </row>
    <row r="19" spans="1:557" ht="15.75" customHeight="1" x14ac:dyDescent="0.25">
      <c r="A19" s="24"/>
      <c r="B19" s="260">
        <v>13</v>
      </c>
      <c r="C19" s="991"/>
      <c r="D19" s="990"/>
      <c r="E19" s="486"/>
      <c r="F19" s="1143"/>
      <c r="G19" s="995"/>
      <c r="H19" s="221"/>
      <c r="I19" s="183"/>
      <c r="J19" s="183"/>
      <c r="K19" s="1088"/>
      <c r="L19" s="375"/>
      <c r="M19" s="31"/>
      <c r="N19" s="1292"/>
      <c r="O19" s="1096"/>
      <c r="P19" s="147"/>
      <c r="Q19" s="147"/>
      <c r="R19" s="147"/>
      <c r="S19" s="147"/>
      <c r="T19" s="147"/>
      <c r="U19" s="147"/>
      <c r="V19" s="147"/>
      <c r="W19" s="147"/>
      <c r="X19" s="147"/>
      <c r="Y19" s="147"/>
      <c r="Z19" s="147"/>
      <c r="AA19" s="147"/>
      <c r="AB19" s="147"/>
      <c r="AC19" s="147"/>
      <c r="AD19" s="147"/>
      <c r="AE19" s="147"/>
      <c r="AF19" s="147"/>
      <c r="AG19" s="147"/>
      <c r="AH19" s="147"/>
      <c r="AI19" s="1006"/>
      <c r="AJ19" s="993"/>
      <c r="AK19" s="996"/>
      <c r="AL19" s="148"/>
      <c r="AM19" s="148"/>
      <c r="AN19" s="994"/>
      <c r="AO19" s="147"/>
      <c r="AP19" s="147"/>
      <c r="AQ19" s="997"/>
      <c r="AR19" s="999"/>
      <c r="AS19" s="1000"/>
      <c r="AT19" s="1006"/>
      <c r="AU19" s="993"/>
      <c r="AV19" s="996"/>
      <c r="AW19" s="148"/>
      <c r="AX19" s="148"/>
      <c r="AY19" s="994"/>
      <c r="AZ19" s="147"/>
      <c r="BA19" s="147"/>
      <c r="BB19" s="997"/>
      <c r="BC19" s="999"/>
      <c r="BD19" s="1000"/>
      <c r="BE19" s="1006"/>
      <c r="BF19" s="993"/>
      <c r="BG19" s="996"/>
      <c r="BH19" s="148"/>
      <c r="BI19" s="148"/>
      <c r="BJ19" s="994"/>
      <c r="BK19" s="147"/>
      <c r="BL19" s="147"/>
      <c r="BM19" s="997"/>
      <c r="BN19" s="999"/>
      <c r="BO19" s="1000"/>
      <c r="BP19" s="1006"/>
      <c r="BQ19" s="993"/>
      <c r="BR19" s="996"/>
      <c r="BS19" s="148"/>
      <c r="BT19" s="148"/>
      <c r="BU19" s="994"/>
      <c r="BV19" s="147"/>
      <c r="BW19" s="147"/>
      <c r="BX19" s="997"/>
      <c r="BY19" s="999"/>
      <c r="BZ19" s="1000"/>
      <c r="CA19" s="1006"/>
      <c r="CB19" s="993"/>
      <c r="CC19" s="994"/>
      <c r="CD19" s="148"/>
      <c r="CE19" s="148"/>
      <c r="CF19" s="994"/>
      <c r="CG19" s="147"/>
      <c r="CH19" s="147"/>
      <c r="CI19" s="997"/>
      <c r="CJ19" s="999"/>
      <c r="CK19" s="1000"/>
      <c r="CL19" s="1006"/>
      <c r="CM19" s="993"/>
      <c r="CN19" s="996"/>
      <c r="CO19" s="148"/>
      <c r="CP19" s="148"/>
      <c r="CQ19" s="994"/>
      <c r="CR19" s="147"/>
      <c r="CS19" s="147"/>
      <c r="CT19" s="997"/>
      <c r="CU19" s="999"/>
      <c r="CV19" s="1000"/>
      <c r="CW19" s="1006"/>
      <c r="CX19" s="993"/>
      <c r="CY19" s="996"/>
      <c r="CZ19" s="148"/>
      <c r="DA19" s="148"/>
      <c r="DB19" s="994"/>
      <c r="DC19" s="147"/>
      <c r="DD19" s="147"/>
      <c r="DE19" s="997"/>
      <c r="DF19" s="999"/>
      <c r="DG19" s="1000"/>
      <c r="DH19" s="1006"/>
      <c r="DI19" s="993"/>
      <c r="DJ19" s="996"/>
      <c r="DK19" s="148"/>
      <c r="DL19" s="148"/>
      <c r="DM19" s="994"/>
      <c r="DN19" s="147"/>
      <c r="DO19" s="147"/>
      <c r="DP19" s="997"/>
      <c r="DQ19" s="999"/>
      <c r="DR19" s="1000"/>
      <c r="DS19" s="1006"/>
      <c r="DT19" s="993"/>
      <c r="DU19" s="996"/>
      <c r="DV19" s="148"/>
      <c r="DW19" s="148"/>
      <c r="DX19" s="994"/>
      <c r="DY19" s="147"/>
      <c r="DZ19" s="147"/>
      <c r="EA19" s="997"/>
      <c r="EB19" s="999"/>
      <c r="EC19" s="1000"/>
      <c r="ED19" s="1006"/>
      <c r="EE19" s="993"/>
      <c r="EF19" s="996"/>
      <c r="EG19" s="148"/>
      <c r="EH19" s="148"/>
      <c r="EI19" s="994"/>
      <c r="EJ19" s="147"/>
      <c r="EK19" s="147"/>
      <c r="EL19" s="997"/>
      <c r="EM19" s="999"/>
      <c r="EN19" s="1000"/>
      <c r="EO19" s="1006"/>
      <c r="EP19" s="993"/>
      <c r="EQ19" s="996"/>
      <c r="ER19" s="148"/>
      <c r="ES19" s="148"/>
      <c r="ET19" s="994"/>
      <c r="EU19" s="147"/>
      <c r="EV19" s="147"/>
      <c r="EW19" s="997"/>
      <c r="EX19" s="999"/>
      <c r="EY19" s="1000"/>
      <c r="EZ19" s="1006"/>
      <c r="FA19" s="993"/>
      <c r="FB19" s="996"/>
      <c r="FC19" s="148"/>
      <c r="FD19" s="148"/>
      <c r="FE19" s="994"/>
      <c r="FF19" s="147"/>
      <c r="FG19" s="147"/>
      <c r="FH19" s="997"/>
      <c r="FI19" s="999"/>
      <c r="FJ19" s="1000"/>
      <c r="FK19" s="1006"/>
      <c r="FL19" s="993"/>
      <c r="FM19" s="996"/>
      <c r="FN19" s="148"/>
      <c r="FO19" s="148"/>
      <c r="FP19" s="994"/>
      <c r="FQ19" s="147"/>
      <c r="FR19" s="147"/>
      <c r="FS19" s="997"/>
      <c r="FT19" s="999"/>
      <c r="FU19" s="1000"/>
      <c r="FV19" s="1006"/>
      <c r="FW19" s="993"/>
      <c r="FX19" s="996"/>
      <c r="FY19" s="148"/>
      <c r="FZ19" s="148"/>
      <c r="GA19" s="994"/>
      <c r="GB19" s="147"/>
      <c r="GC19" s="147"/>
      <c r="GD19" s="997"/>
      <c r="GE19" s="999"/>
      <c r="GF19" s="1000"/>
      <c r="GG19" s="1006"/>
      <c r="GH19" s="993"/>
      <c r="GI19" s="996"/>
      <c r="GJ19" s="148"/>
      <c r="GK19" s="148"/>
      <c r="GL19" s="994"/>
      <c r="GM19" s="147"/>
      <c r="GN19" s="147"/>
      <c r="GO19" s="997"/>
      <c r="GP19" s="999"/>
      <c r="GQ19" s="1000"/>
      <c r="GR19" s="1006"/>
      <c r="GS19" s="993"/>
      <c r="GT19" s="996"/>
      <c r="GU19" s="148"/>
      <c r="GV19" s="148"/>
      <c r="GW19" s="994"/>
      <c r="GX19" s="147"/>
      <c r="GY19" s="147"/>
      <c r="GZ19" s="997"/>
      <c r="HA19" s="999"/>
      <c r="HB19" s="1000"/>
      <c r="HC19" s="1006"/>
      <c r="HD19" s="993"/>
      <c r="HE19" s="996"/>
      <c r="HF19" s="148"/>
      <c r="HG19" s="148"/>
      <c r="HH19" s="994"/>
      <c r="HI19" s="147"/>
      <c r="HJ19" s="147"/>
      <c r="HK19" s="997"/>
      <c r="HL19" s="999"/>
      <c r="HM19" s="1000"/>
      <c r="HN19" s="1006"/>
      <c r="HO19" s="993"/>
      <c r="HP19" s="996"/>
      <c r="HQ19" s="148"/>
      <c r="HR19" s="148"/>
      <c r="HS19" s="994"/>
      <c r="HT19" s="147"/>
      <c r="HU19" s="147"/>
      <c r="HV19" s="997"/>
      <c r="HW19" s="999"/>
      <c r="HX19" s="1000"/>
      <c r="HY19" s="1006"/>
      <c r="HZ19" s="993"/>
      <c r="IA19" s="996"/>
      <c r="IB19" s="148"/>
      <c r="IC19" s="148"/>
      <c r="ID19" s="994"/>
      <c r="IE19" s="147"/>
      <c r="IF19" s="147"/>
      <c r="IG19" s="997"/>
      <c r="IH19" s="999"/>
      <c r="II19" s="1000"/>
      <c r="IJ19" s="1006"/>
      <c r="IK19" s="993"/>
      <c r="IL19" s="996"/>
      <c r="IM19" s="148"/>
      <c r="IN19" s="148"/>
      <c r="IO19" s="994"/>
      <c r="IP19" s="147"/>
      <c r="IQ19" s="147"/>
      <c r="IR19" s="997"/>
      <c r="IS19" s="999"/>
      <c r="IT19" s="1000"/>
      <c r="IU19" s="30"/>
      <c r="IV19" s="30"/>
      <c r="IW19" s="30"/>
      <c r="IX19" s="30"/>
      <c r="IY19" s="1001"/>
      <c r="IZ19" s="1001"/>
      <c r="JA19" s="1005"/>
      <c r="JB19" s="1002"/>
      <c r="JC19" s="38"/>
      <c r="JD19" s="171"/>
      <c r="JE19" s="291" t="s">
        <v>258</v>
      </c>
      <c r="JF19" s="1"/>
      <c r="JG19" s="1" t="s">
        <v>1219</v>
      </c>
      <c r="JH19" s="1" t="s">
        <v>312</v>
      </c>
      <c r="JI19" s="290"/>
      <c r="JJ19" s="171"/>
      <c r="JM19" s="347"/>
      <c r="JN19" s="90"/>
      <c r="JO19" s="654"/>
      <c r="JP19" s="654"/>
      <c r="JQ19" s="167"/>
      <c r="JR19" s="656"/>
      <c r="JS19" s="159"/>
      <c r="JT19" s="262"/>
      <c r="JU19" s="262"/>
      <c r="JV19" s="88"/>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T19" s="86"/>
      <c r="MU19" s="86"/>
      <c r="MV19" s="86"/>
      <c r="MW19" s="86"/>
      <c r="MX19" s="86"/>
      <c r="MY19" s="86"/>
      <c r="NB19" s="85"/>
      <c r="NC19" s="169"/>
      <c r="ND19" s="86"/>
      <c r="NE19" s="86"/>
      <c r="NF19" s="86"/>
      <c r="NG19" s="86"/>
      <c r="NH19" s="86"/>
      <c r="NI19" s="86"/>
      <c r="NJ19" s="86"/>
      <c r="NK19" s="86"/>
      <c r="NL19" s="86"/>
      <c r="NM19" s="86"/>
      <c r="NN19" s="86"/>
      <c r="NO19" s="86"/>
      <c r="NP19" s="86"/>
      <c r="NQ19" s="86"/>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1372"/>
      <c r="TQ19" s="1372"/>
      <c r="TR19" s="1372"/>
      <c r="TS19" s="1372"/>
      <c r="TT19" s="1372"/>
      <c r="TU19" s="1372"/>
      <c r="TV19" s="1372"/>
      <c r="TW19" s="1372"/>
      <c r="TX19" s="1372"/>
      <c r="TY19" s="1372"/>
      <c r="TZ19" s="1372"/>
      <c r="UA19" s="1372"/>
      <c r="UB19" s="1372"/>
      <c r="UC19" s="1372"/>
      <c r="UD19" s="1372"/>
      <c r="UE19" s="1372"/>
      <c r="UF19" s="1372"/>
      <c r="UG19" s="1372"/>
      <c r="UH19" s="1372"/>
      <c r="UI19" s="1372"/>
      <c r="UJ19" s="1372"/>
      <c r="UK19" s="1372"/>
    </row>
    <row r="20" spans="1:557" ht="15.75" customHeight="1" x14ac:dyDescent="0.25">
      <c r="A20" s="24"/>
      <c r="B20" s="260">
        <v>14</v>
      </c>
      <c r="C20" s="991"/>
      <c r="D20" s="990"/>
      <c r="E20" s="486"/>
      <c r="F20" s="1143"/>
      <c r="G20" s="995"/>
      <c r="H20" s="221"/>
      <c r="I20" s="183"/>
      <c r="J20" s="183"/>
      <c r="K20" s="1088"/>
      <c r="L20" s="375"/>
      <c r="M20" s="31"/>
      <c r="N20" s="1292"/>
      <c r="O20" s="1096"/>
      <c r="P20" s="147"/>
      <c r="Q20" s="147"/>
      <c r="R20" s="147"/>
      <c r="S20" s="147"/>
      <c r="T20" s="147"/>
      <c r="U20" s="147"/>
      <c r="V20" s="147"/>
      <c r="W20" s="147"/>
      <c r="X20" s="147"/>
      <c r="Y20" s="147"/>
      <c r="Z20" s="147"/>
      <c r="AA20" s="147"/>
      <c r="AB20" s="147"/>
      <c r="AC20" s="147"/>
      <c r="AD20" s="147"/>
      <c r="AE20" s="147"/>
      <c r="AF20" s="147"/>
      <c r="AG20" s="147"/>
      <c r="AH20" s="147"/>
      <c r="AI20" s="1006"/>
      <c r="AJ20" s="993"/>
      <c r="AK20" s="996"/>
      <c r="AL20" s="148"/>
      <c r="AM20" s="148"/>
      <c r="AN20" s="994"/>
      <c r="AO20" s="147"/>
      <c r="AP20" s="147"/>
      <c r="AQ20" s="997"/>
      <c r="AR20" s="999"/>
      <c r="AS20" s="1000"/>
      <c r="AT20" s="1006"/>
      <c r="AU20" s="993"/>
      <c r="AV20" s="996"/>
      <c r="AW20" s="148"/>
      <c r="AX20" s="148"/>
      <c r="AY20" s="994"/>
      <c r="AZ20" s="147"/>
      <c r="BA20" s="147"/>
      <c r="BB20" s="997"/>
      <c r="BC20" s="999"/>
      <c r="BD20" s="1000"/>
      <c r="BE20" s="1006"/>
      <c r="BF20" s="993"/>
      <c r="BG20" s="996"/>
      <c r="BH20" s="148"/>
      <c r="BI20" s="148"/>
      <c r="BJ20" s="994"/>
      <c r="BK20" s="147"/>
      <c r="BL20" s="147"/>
      <c r="BM20" s="997"/>
      <c r="BN20" s="999"/>
      <c r="BO20" s="1000"/>
      <c r="BP20" s="1006"/>
      <c r="BQ20" s="993"/>
      <c r="BR20" s="996"/>
      <c r="BS20" s="148"/>
      <c r="BT20" s="148"/>
      <c r="BU20" s="994"/>
      <c r="BV20" s="147"/>
      <c r="BW20" s="147"/>
      <c r="BX20" s="997"/>
      <c r="BY20" s="999"/>
      <c r="BZ20" s="1000"/>
      <c r="CA20" s="1006"/>
      <c r="CB20" s="993"/>
      <c r="CC20" s="994"/>
      <c r="CD20" s="148"/>
      <c r="CE20" s="148"/>
      <c r="CF20" s="994"/>
      <c r="CG20" s="147"/>
      <c r="CH20" s="147"/>
      <c r="CI20" s="997"/>
      <c r="CJ20" s="999"/>
      <c r="CK20" s="1000"/>
      <c r="CL20" s="1006"/>
      <c r="CM20" s="993"/>
      <c r="CN20" s="996"/>
      <c r="CO20" s="148"/>
      <c r="CP20" s="148"/>
      <c r="CQ20" s="994"/>
      <c r="CR20" s="147"/>
      <c r="CS20" s="147"/>
      <c r="CT20" s="997"/>
      <c r="CU20" s="999"/>
      <c r="CV20" s="1000"/>
      <c r="CW20" s="1006"/>
      <c r="CX20" s="993"/>
      <c r="CY20" s="996"/>
      <c r="CZ20" s="148"/>
      <c r="DA20" s="148"/>
      <c r="DB20" s="994"/>
      <c r="DC20" s="147"/>
      <c r="DD20" s="147"/>
      <c r="DE20" s="997"/>
      <c r="DF20" s="999"/>
      <c r="DG20" s="1000"/>
      <c r="DH20" s="1006"/>
      <c r="DI20" s="993"/>
      <c r="DJ20" s="996"/>
      <c r="DK20" s="148"/>
      <c r="DL20" s="148"/>
      <c r="DM20" s="994"/>
      <c r="DN20" s="147"/>
      <c r="DO20" s="147"/>
      <c r="DP20" s="997"/>
      <c r="DQ20" s="999"/>
      <c r="DR20" s="1000"/>
      <c r="DS20" s="1006"/>
      <c r="DT20" s="993"/>
      <c r="DU20" s="996"/>
      <c r="DV20" s="148"/>
      <c r="DW20" s="148"/>
      <c r="DX20" s="994"/>
      <c r="DY20" s="147"/>
      <c r="DZ20" s="147"/>
      <c r="EA20" s="997"/>
      <c r="EB20" s="999"/>
      <c r="EC20" s="1000"/>
      <c r="ED20" s="1006"/>
      <c r="EE20" s="993"/>
      <c r="EF20" s="996"/>
      <c r="EG20" s="148"/>
      <c r="EH20" s="148"/>
      <c r="EI20" s="994"/>
      <c r="EJ20" s="147"/>
      <c r="EK20" s="147"/>
      <c r="EL20" s="997"/>
      <c r="EM20" s="999"/>
      <c r="EN20" s="1000"/>
      <c r="EO20" s="1006"/>
      <c r="EP20" s="993"/>
      <c r="EQ20" s="996"/>
      <c r="ER20" s="148"/>
      <c r="ES20" s="148"/>
      <c r="ET20" s="994"/>
      <c r="EU20" s="147"/>
      <c r="EV20" s="147"/>
      <c r="EW20" s="997"/>
      <c r="EX20" s="999"/>
      <c r="EY20" s="1000"/>
      <c r="EZ20" s="1006"/>
      <c r="FA20" s="993"/>
      <c r="FB20" s="996"/>
      <c r="FC20" s="148"/>
      <c r="FD20" s="148"/>
      <c r="FE20" s="994"/>
      <c r="FF20" s="147"/>
      <c r="FG20" s="147"/>
      <c r="FH20" s="997"/>
      <c r="FI20" s="999"/>
      <c r="FJ20" s="1000"/>
      <c r="FK20" s="1006"/>
      <c r="FL20" s="993"/>
      <c r="FM20" s="996"/>
      <c r="FN20" s="148"/>
      <c r="FO20" s="148"/>
      <c r="FP20" s="994"/>
      <c r="FQ20" s="147"/>
      <c r="FR20" s="147"/>
      <c r="FS20" s="997"/>
      <c r="FT20" s="999"/>
      <c r="FU20" s="1000"/>
      <c r="FV20" s="1006"/>
      <c r="FW20" s="993"/>
      <c r="FX20" s="996"/>
      <c r="FY20" s="148"/>
      <c r="FZ20" s="148"/>
      <c r="GA20" s="994"/>
      <c r="GB20" s="147"/>
      <c r="GC20" s="147"/>
      <c r="GD20" s="997"/>
      <c r="GE20" s="999"/>
      <c r="GF20" s="1000"/>
      <c r="GG20" s="1006"/>
      <c r="GH20" s="993"/>
      <c r="GI20" s="996"/>
      <c r="GJ20" s="148"/>
      <c r="GK20" s="148"/>
      <c r="GL20" s="994"/>
      <c r="GM20" s="147"/>
      <c r="GN20" s="147"/>
      <c r="GO20" s="997"/>
      <c r="GP20" s="999"/>
      <c r="GQ20" s="1000"/>
      <c r="GR20" s="1006"/>
      <c r="GS20" s="993"/>
      <c r="GT20" s="996"/>
      <c r="GU20" s="148"/>
      <c r="GV20" s="148"/>
      <c r="GW20" s="994"/>
      <c r="GX20" s="147"/>
      <c r="GY20" s="147"/>
      <c r="GZ20" s="997"/>
      <c r="HA20" s="999"/>
      <c r="HB20" s="1000"/>
      <c r="HC20" s="1006"/>
      <c r="HD20" s="993"/>
      <c r="HE20" s="996"/>
      <c r="HF20" s="148"/>
      <c r="HG20" s="148"/>
      <c r="HH20" s="994"/>
      <c r="HI20" s="147"/>
      <c r="HJ20" s="147"/>
      <c r="HK20" s="997"/>
      <c r="HL20" s="999"/>
      <c r="HM20" s="1000"/>
      <c r="HN20" s="1006"/>
      <c r="HO20" s="993"/>
      <c r="HP20" s="996"/>
      <c r="HQ20" s="148"/>
      <c r="HR20" s="148"/>
      <c r="HS20" s="994"/>
      <c r="HT20" s="147"/>
      <c r="HU20" s="147"/>
      <c r="HV20" s="997"/>
      <c r="HW20" s="999"/>
      <c r="HX20" s="1000"/>
      <c r="HY20" s="1006"/>
      <c r="HZ20" s="993"/>
      <c r="IA20" s="996"/>
      <c r="IB20" s="148"/>
      <c r="IC20" s="148"/>
      <c r="ID20" s="994"/>
      <c r="IE20" s="147"/>
      <c r="IF20" s="147"/>
      <c r="IG20" s="997"/>
      <c r="IH20" s="999"/>
      <c r="II20" s="1000"/>
      <c r="IJ20" s="1006"/>
      <c r="IK20" s="993"/>
      <c r="IL20" s="996"/>
      <c r="IM20" s="148"/>
      <c r="IN20" s="148"/>
      <c r="IO20" s="994"/>
      <c r="IP20" s="147"/>
      <c r="IQ20" s="147"/>
      <c r="IR20" s="997"/>
      <c r="IS20" s="999"/>
      <c r="IT20" s="1000"/>
      <c r="IU20" s="30"/>
      <c r="IV20" s="30"/>
      <c r="IW20" s="30"/>
      <c r="IX20" s="30"/>
      <c r="IY20" s="1001"/>
      <c r="IZ20" s="1001"/>
      <c r="JA20" s="1005"/>
      <c r="JB20" s="1002"/>
      <c r="JC20" s="38"/>
      <c r="JD20" s="171"/>
      <c r="JE20" s="291" t="s">
        <v>262</v>
      </c>
      <c r="JF20" s="1"/>
      <c r="JG20" s="1" t="s">
        <v>793</v>
      </c>
      <c r="JH20" s="1" t="s">
        <v>313</v>
      </c>
      <c r="JI20" s="290"/>
      <c r="JJ20" s="171"/>
      <c r="JM20" s="347"/>
      <c r="JN20" s="90"/>
      <c r="JO20" s="654"/>
      <c r="JP20" s="654"/>
      <c r="JQ20" s="167"/>
      <c r="JR20" s="656"/>
      <c r="JS20" s="159"/>
      <c r="JT20" s="262"/>
      <c r="JU20" s="262"/>
      <c r="JV20" s="88"/>
      <c r="JW20" s="90"/>
      <c r="JX20" s="90"/>
      <c r="JY20" s="90"/>
      <c r="JZ20" s="90"/>
      <c r="KA20" s="90"/>
      <c r="KB20" s="90"/>
      <c r="KC20" s="90"/>
      <c r="KD20" s="90"/>
      <c r="KE20" s="90"/>
      <c r="KF20" s="90"/>
      <c r="KG20" s="90"/>
      <c r="KH20" s="90"/>
      <c r="KI20" s="90"/>
      <c r="KJ20" s="90"/>
      <c r="KK20" s="90"/>
      <c r="KL20" s="90"/>
      <c r="KM20" s="90"/>
      <c r="KN20" s="90"/>
      <c r="KO20" s="90"/>
      <c r="KP20" s="90"/>
      <c r="KQ20" s="90"/>
      <c r="KR20" s="90"/>
      <c r="KS20" s="90"/>
      <c r="KT20" s="90"/>
      <c r="KU20" s="90"/>
      <c r="KV20" s="90"/>
      <c r="KW20" s="90"/>
      <c r="KX20" s="90"/>
      <c r="KY20" s="90"/>
      <c r="KZ20" s="90"/>
      <c r="LA20" s="90"/>
      <c r="LB20" s="90"/>
      <c r="LC20" s="90"/>
      <c r="LD20" s="90"/>
      <c r="LE20" s="90"/>
      <c r="LF20" s="90"/>
      <c r="LG20" s="90"/>
      <c r="LH20" s="90"/>
      <c r="LI20" s="90"/>
      <c r="LJ20" s="90"/>
      <c r="LK20" s="90"/>
      <c r="LL20" s="90"/>
      <c r="LM20" s="90"/>
      <c r="LN20" s="90"/>
      <c r="LO20" s="90"/>
      <c r="LP20" s="90"/>
      <c r="LQ20" s="90"/>
      <c r="LR20" s="90"/>
      <c r="LS20" s="90"/>
      <c r="LT20" s="90"/>
      <c r="LU20" s="90"/>
      <c r="LV20" s="90"/>
      <c r="LW20" s="90"/>
      <c r="LX20" s="90"/>
      <c r="LY20" s="90"/>
      <c r="LZ20" s="90"/>
      <c r="MA20" s="90"/>
      <c r="MB20" s="90"/>
      <c r="MC20" s="90"/>
      <c r="MD20" s="90"/>
      <c r="ME20" s="90"/>
      <c r="MF20" s="90"/>
      <c r="MG20" s="90"/>
      <c r="MH20" s="90"/>
      <c r="MI20" s="90"/>
      <c r="MJ20" s="90"/>
      <c r="MK20" s="90"/>
      <c r="ML20" s="90"/>
      <c r="MM20" s="90"/>
      <c r="MN20" s="90"/>
      <c r="MO20" s="90"/>
      <c r="MP20" s="90"/>
      <c r="MQ20" s="90"/>
      <c r="MR20" s="90"/>
      <c r="MT20" s="86"/>
      <c r="MU20" s="86"/>
      <c r="MV20" s="86"/>
      <c r="MW20" s="86"/>
      <c r="MX20" s="86"/>
      <c r="MY20" s="86"/>
      <c r="NB20" s="85"/>
      <c r="NC20" s="169"/>
      <c r="ND20" s="86"/>
      <c r="NE20" s="86"/>
      <c r="NF20" s="86"/>
      <c r="NG20" s="86"/>
      <c r="NH20" s="86"/>
      <c r="NI20" s="86"/>
      <c r="NJ20" s="86"/>
      <c r="NK20" s="86"/>
      <c r="NL20" s="86"/>
      <c r="NM20" s="86"/>
      <c r="NN20" s="86"/>
      <c r="NO20" s="86"/>
      <c r="NP20" s="86"/>
      <c r="NQ20" s="86"/>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1372"/>
      <c r="TQ20" s="1372"/>
      <c r="TR20" s="1372"/>
      <c r="TS20" s="1372"/>
      <c r="TT20" s="1372"/>
      <c r="TU20" s="1372"/>
      <c r="TV20" s="1372"/>
      <c r="TW20" s="1372"/>
      <c r="TX20" s="1372"/>
      <c r="TY20" s="1372"/>
      <c r="TZ20" s="1372"/>
      <c r="UA20" s="1372"/>
      <c r="UB20" s="1372"/>
      <c r="UC20" s="1372"/>
      <c r="UD20" s="1372"/>
      <c r="UE20" s="1372"/>
      <c r="UF20" s="1372"/>
      <c r="UG20" s="1372"/>
      <c r="UH20" s="1372"/>
      <c r="UI20" s="1372"/>
      <c r="UJ20" s="1372"/>
      <c r="UK20" s="1372"/>
    </row>
    <row r="21" spans="1:557" ht="15.75" customHeight="1" x14ac:dyDescent="0.25">
      <c r="A21" s="24"/>
      <c r="B21" s="260">
        <v>15</v>
      </c>
      <c r="C21" s="991"/>
      <c r="D21" s="990"/>
      <c r="E21" s="486"/>
      <c r="F21" s="1143"/>
      <c r="G21" s="995"/>
      <c r="H21" s="221"/>
      <c r="I21" s="183"/>
      <c r="J21" s="183"/>
      <c r="K21" s="1088"/>
      <c r="L21" s="375"/>
      <c r="M21" s="31"/>
      <c r="N21" s="1292"/>
      <c r="O21" s="1096"/>
      <c r="P21" s="147"/>
      <c r="Q21" s="147"/>
      <c r="R21" s="147"/>
      <c r="S21" s="147"/>
      <c r="T21" s="147"/>
      <c r="U21" s="147"/>
      <c r="V21" s="147"/>
      <c r="W21" s="147"/>
      <c r="X21" s="147"/>
      <c r="Y21" s="147"/>
      <c r="Z21" s="147"/>
      <c r="AA21" s="147"/>
      <c r="AB21" s="147"/>
      <c r="AC21" s="147"/>
      <c r="AD21" s="147"/>
      <c r="AE21" s="147"/>
      <c r="AF21" s="147"/>
      <c r="AG21" s="147"/>
      <c r="AH21" s="147"/>
      <c r="AI21" s="1006"/>
      <c r="AJ21" s="993"/>
      <c r="AK21" s="996"/>
      <c r="AL21" s="148"/>
      <c r="AM21" s="148"/>
      <c r="AN21" s="994"/>
      <c r="AO21" s="147"/>
      <c r="AP21" s="147"/>
      <c r="AQ21" s="997"/>
      <c r="AR21" s="999"/>
      <c r="AS21" s="1000"/>
      <c r="AT21" s="1006"/>
      <c r="AU21" s="993"/>
      <c r="AV21" s="996"/>
      <c r="AW21" s="148"/>
      <c r="AX21" s="148"/>
      <c r="AY21" s="994"/>
      <c r="AZ21" s="147"/>
      <c r="BA21" s="147"/>
      <c r="BB21" s="997"/>
      <c r="BC21" s="999"/>
      <c r="BD21" s="1000"/>
      <c r="BE21" s="1006"/>
      <c r="BF21" s="993"/>
      <c r="BG21" s="996"/>
      <c r="BH21" s="148"/>
      <c r="BI21" s="148"/>
      <c r="BJ21" s="994"/>
      <c r="BK21" s="147"/>
      <c r="BL21" s="147"/>
      <c r="BM21" s="997"/>
      <c r="BN21" s="999"/>
      <c r="BO21" s="1000"/>
      <c r="BP21" s="1006"/>
      <c r="BQ21" s="993"/>
      <c r="BR21" s="996"/>
      <c r="BS21" s="148"/>
      <c r="BT21" s="148"/>
      <c r="BU21" s="994"/>
      <c r="BV21" s="147"/>
      <c r="BW21" s="147"/>
      <c r="BX21" s="997"/>
      <c r="BY21" s="999"/>
      <c r="BZ21" s="1000"/>
      <c r="CA21" s="1006"/>
      <c r="CB21" s="993"/>
      <c r="CC21" s="994"/>
      <c r="CD21" s="148"/>
      <c r="CE21" s="148"/>
      <c r="CF21" s="994"/>
      <c r="CG21" s="147"/>
      <c r="CH21" s="147"/>
      <c r="CI21" s="997"/>
      <c r="CJ21" s="999"/>
      <c r="CK21" s="1000"/>
      <c r="CL21" s="1006"/>
      <c r="CM21" s="993"/>
      <c r="CN21" s="996"/>
      <c r="CO21" s="148"/>
      <c r="CP21" s="148"/>
      <c r="CQ21" s="994"/>
      <c r="CR21" s="147"/>
      <c r="CS21" s="147"/>
      <c r="CT21" s="997"/>
      <c r="CU21" s="999"/>
      <c r="CV21" s="1000"/>
      <c r="CW21" s="1006"/>
      <c r="CX21" s="993"/>
      <c r="CY21" s="996"/>
      <c r="CZ21" s="148"/>
      <c r="DA21" s="148"/>
      <c r="DB21" s="994"/>
      <c r="DC21" s="147"/>
      <c r="DD21" s="147"/>
      <c r="DE21" s="997"/>
      <c r="DF21" s="999"/>
      <c r="DG21" s="1000"/>
      <c r="DH21" s="1006"/>
      <c r="DI21" s="993"/>
      <c r="DJ21" s="996"/>
      <c r="DK21" s="148"/>
      <c r="DL21" s="148"/>
      <c r="DM21" s="994"/>
      <c r="DN21" s="147"/>
      <c r="DO21" s="147"/>
      <c r="DP21" s="997"/>
      <c r="DQ21" s="999"/>
      <c r="DR21" s="1000"/>
      <c r="DS21" s="1006"/>
      <c r="DT21" s="993"/>
      <c r="DU21" s="996"/>
      <c r="DV21" s="148"/>
      <c r="DW21" s="148"/>
      <c r="DX21" s="994"/>
      <c r="DY21" s="147"/>
      <c r="DZ21" s="147"/>
      <c r="EA21" s="997"/>
      <c r="EB21" s="999"/>
      <c r="EC21" s="1000"/>
      <c r="ED21" s="1006"/>
      <c r="EE21" s="993"/>
      <c r="EF21" s="996"/>
      <c r="EG21" s="148"/>
      <c r="EH21" s="148"/>
      <c r="EI21" s="994"/>
      <c r="EJ21" s="147"/>
      <c r="EK21" s="147"/>
      <c r="EL21" s="997"/>
      <c r="EM21" s="999"/>
      <c r="EN21" s="1000"/>
      <c r="EO21" s="1006"/>
      <c r="EP21" s="993"/>
      <c r="EQ21" s="996"/>
      <c r="ER21" s="148"/>
      <c r="ES21" s="148"/>
      <c r="ET21" s="994"/>
      <c r="EU21" s="147"/>
      <c r="EV21" s="147"/>
      <c r="EW21" s="997"/>
      <c r="EX21" s="999"/>
      <c r="EY21" s="1000"/>
      <c r="EZ21" s="1006"/>
      <c r="FA21" s="993"/>
      <c r="FB21" s="996"/>
      <c r="FC21" s="148"/>
      <c r="FD21" s="148"/>
      <c r="FE21" s="994"/>
      <c r="FF21" s="147"/>
      <c r="FG21" s="147"/>
      <c r="FH21" s="997"/>
      <c r="FI21" s="999"/>
      <c r="FJ21" s="1000"/>
      <c r="FK21" s="1006"/>
      <c r="FL21" s="993"/>
      <c r="FM21" s="996"/>
      <c r="FN21" s="148"/>
      <c r="FO21" s="148"/>
      <c r="FP21" s="994"/>
      <c r="FQ21" s="147"/>
      <c r="FR21" s="147"/>
      <c r="FS21" s="997"/>
      <c r="FT21" s="999"/>
      <c r="FU21" s="1000"/>
      <c r="FV21" s="1006"/>
      <c r="FW21" s="993"/>
      <c r="FX21" s="996"/>
      <c r="FY21" s="148"/>
      <c r="FZ21" s="148"/>
      <c r="GA21" s="994"/>
      <c r="GB21" s="147"/>
      <c r="GC21" s="147"/>
      <c r="GD21" s="997"/>
      <c r="GE21" s="999"/>
      <c r="GF21" s="1000"/>
      <c r="GG21" s="1006"/>
      <c r="GH21" s="993"/>
      <c r="GI21" s="996"/>
      <c r="GJ21" s="148"/>
      <c r="GK21" s="148"/>
      <c r="GL21" s="994"/>
      <c r="GM21" s="147"/>
      <c r="GN21" s="147"/>
      <c r="GO21" s="997"/>
      <c r="GP21" s="999"/>
      <c r="GQ21" s="1000"/>
      <c r="GR21" s="1006"/>
      <c r="GS21" s="993"/>
      <c r="GT21" s="996"/>
      <c r="GU21" s="148"/>
      <c r="GV21" s="148"/>
      <c r="GW21" s="994"/>
      <c r="GX21" s="147"/>
      <c r="GY21" s="147"/>
      <c r="GZ21" s="997"/>
      <c r="HA21" s="999"/>
      <c r="HB21" s="1000"/>
      <c r="HC21" s="1006"/>
      <c r="HD21" s="993"/>
      <c r="HE21" s="996"/>
      <c r="HF21" s="148"/>
      <c r="HG21" s="148"/>
      <c r="HH21" s="994"/>
      <c r="HI21" s="147"/>
      <c r="HJ21" s="147"/>
      <c r="HK21" s="997"/>
      <c r="HL21" s="999"/>
      <c r="HM21" s="1000"/>
      <c r="HN21" s="1006"/>
      <c r="HO21" s="993"/>
      <c r="HP21" s="996"/>
      <c r="HQ21" s="148"/>
      <c r="HR21" s="148"/>
      <c r="HS21" s="994"/>
      <c r="HT21" s="147"/>
      <c r="HU21" s="147"/>
      <c r="HV21" s="997"/>
      <c r="HW21" s="999"/>
      <c r="HX21" s="1000"/>
      <c r="HY21" s="1006"/>
      <c r="HZ21" s="993"/>
      <c r="IA21" s="996"/>
      <c r="IB21" s="148"/>
      <c r="IC21" s="148"/>
      <c r="ID21" s="994"/>
      <c r="IE21" s="147"/>
      <c r="IF21" s="147"/>
      <c r="IG21" s="997"/>
      <c r="IH21" s="999"/>
      <c r="II21" s="1000"/>
      <c r="IJ21" s="1006"/>
      <c r="IK21" s="993"/>
      <c r="IL21" s="996"/>
      <c r="IM21" s="148"/>
      <c r="IN21" s="148"/>
      <c r="IO21" s="994"/>
      <c r="IP21" s="147"/>
      <c r="IQ21" s="147"/>
      <c r="IR21" s="997"/>
      <c r="IS21" s="999"/>
      <c r="IT21" s="1000"/>
      <c r="IU21" s="30"/>
      <c r="IV21" s="30"/>
      <c r="IW21" s="30"/>
      <c r="IX21" s="30"/>
      <c r="IY21" s="1001"/>
      <c r="IZ21" s="1001"/>
      <c r="JA21" s="1005"/>
      <c r="JB21" s="1002"/>
      <c r="JC21" s="38"/>
      <c r="JD21" s="171"/>
      <c r="JE21" s="291" t="s">
        <v>897</v>
      </c>
      <c r="JF21" s="1"/>
      <c r="JG21" s="1" t="s">
        <v>794</v>
      </c>
      <c r="JH21" s="1" t="s">
        <v>314</v>
      </c>
      <c r="JI21" s="290"/>
      <c r="JJ21" s="171"/>
      <c r="JM21" s="347"/>
      <c r="JN21" s="90"/>
      <c r="JO21" s="654"/>
      <c r="JP21" s="654"/>
      <c r="JQ21" s="167"/>
      <c r="JR21" s="656"/>
      <c r="JS21" s="159"/>
      <c r="JT21" s="262"/>
      <c r="JU21" s="262"/>
      <c r="JV21" s="88"/>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T21" s="86"/>
      <c r="MU21" s="86"/>
      <c r="MV21" s="86"/>
      <c r="MW21" s="86"/>
      <c r="MX21" s="86"/>
      <c r="MY21" s="86"/>
      <c r="NB21" s="85"/>
      <c r="NC21" s="169"/>
      <c r="ND21" s="86"/>
      <c r="NE21" s="86"/>
      <c r="NF21" s="86"/>
      <c r="NG21" s="86"/>
      <c r="NH21" s="86"/>
      <c r="NI21" s="86"/>
      <c r="NJ21" s="86"/>
      <c r="NK21" s="86"/>
      <c r="NL21" s="86"/>
      <c r="NM21" s="86"/>
      <c r="NN21" s="86"/>
      <c r="NO21" s="86"/>
      <c r="NP21" s="86"/>
      <c r="NQ21" s="86"/>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1372"/>
      <c r="TQ21" s="1372"/>
      <c r="TR21" s="1372"/>
      <c r="TS21" s="1372"/>
      <c r="TT21" s="1372"/>
      <c r="TU21" s="1372"/>
      <c r="TV21" s="1372"/>
      <c r="TW21" s="1372"/>
      <c r="TX21" s="1372"/>
      <c r="TY21" s="1372"/>
      <c r="TZ21" s="1372"/>
      <c r="UA21" s="1372"/>
      <c r="UB21" s="1372"/>
      <c r="UC21" s="1372"/>
      <c r="UD21" s="1372"/>
      <c r="UE21" s="1372"/>
      <c r="UF21" s="1372"/>
      <c r="UG21" s="1372"/>
      <c r="UH21" s="1372"/>
      <c r="UI21" s="1372"/>
      <c r="UJ21" s="1372"/>
      <c r="UK21" s="1372"/>
    </row>
    <row r="22" spans="1:557" ht="15.75" customHeight="1" x14ac:dyDescent="0.25">
      <c r="A22" s="24"/>
      <c r="B22" s="260">
        <v>16</v>
      </c>
      <c r="C22" s="991"/>
      <c r="D22" s="990"/>
      <c r="E22" s="486"/>
      <c r="F22" s="1143"/>
      <c r="G22" s="995"/>
      <c r="H22" s="221"/>
      <c r="I22" s="183"/>
      <c r="J22" s="183"/>
      <c r="K22" s="1088"/>
      <c r="L22" s="375"/>
      <c r="M22" s="31"/>
      <c r="N22" s="1292"/>
      <c r="O22" s="1096"/>
      <c r="P22" s="147"/>
      <c r="Q22" s="147"/>
      <c r="R22" s="147"/>
      <c r="S22" s="147"/>
      <c r="T22" s="147"/>
      <c r="U22" s="147"/>
      <c r="V22" s="147"/>
      <c r="W22" s="147"/>
      <c r="X22" s="147"/>
      <c r="Y22" s="147"/>
      <c r="Z22" s="147"/>
      <c r="AA22" s="147"/>
      <c r="AB22" s="147"/>
      <c r="AC22" s="147"/>
      <c r="AD22" s="147"/>
      <c r="AE22" s="147"/>
      <c r="AF22" s="147"/>
      <c r="AG22" s="147"/>
      <c r="AH22" s="147"/>
      <c r="AI22" s="1006"/>
      <c r="AJ22" s="993"/>
      <c r="AK22" s="996"/>
      <c r="AL22" s="148"/>
      <c r="AM22" s="148"/>
      <c r="AN22" s="994"/>
      <c r="AO22" s="147"/>
      <c r="AP22" s="147"/>
      <c r="AQ22" s="997"/>
      <c r="AR22" s="999"/>
      <c r="AS22" s="1000"/>
      <c r="AT22" s="1006"/>
      <c r="AU22" s="993"/>
      <c r="AV22" s="996"/>
      <c r="AW22" s="148"/>
      <c r="AX22" s="148"/>
      <c r="AY22" s="994"/>
      <c r="AZ22" s="147"/>
      <c r="BA22" s="147"/>
      <c r="BB22" s="997"/>
      <c r="BC22" s="999"/>
      <c r="BD22" s="1000"/>
      <c r="BE22" s="1006"/>
      <c r="BF22" s="993"/>
      <c r="BG22" s="996"/>
      <c r="BH22" s="148"/>
      <c r="BI22" s="148"/>
      <c r="BJ22" s="994"/>
      <c r="BK22" s="147"/>
      <c r="BL22" s="147"/>
      <c r="BM22" s="997"/>
      <c r="BN22" s="999"/>
      <c r="BO22" s="1000"/>
      <c r="BP22" s="1006"/>
      <c r="BQ22" s="993"/>
      <c r="BR22" s="996"/>
      <c r="BS22" s="148"/>
      <c r="BT22" s="148"/>
      <c r="BU22" s="994"/>
      <c r="BV22" s="147"/>
      <c r="BW22" s="147"/>
      <c r="BX22" s="997"/>
      <c r="BY22" s="999"/>
      <c r="BZ22" s="1000"/>
      <c r="CA22" s="1006"/>
      <c r="CB22" s="993"/>
      <c r="CC22" s="994"/>
      <c r="CD22" s="148"/>
      <c r="CE22" s="148"/>
      <c r="CF22" s="994"/>
      <c r="CG22" s="147"/>
      <c r="CH22" s="147"/>
      <c r="CI22" s="997"/>
      <c r="CJ22" s="999"/>
      <c r="CK22" s="1000"/>
      <c r="CL22" s="1006"/>
      <c r="CM22" s="993"/>
      <c r="CN22" s="996"/>
      <c r="CO22" s="148"/>
      <c r="CP22" s="148"/>
      <c r="CQ22" s="994"/>
      <c r="CR22" s="147"/>
      <c r="CS22" s="147"/>
      <c r="CT22" s="997"/>
      <c r="CU22" s="999"/>
      <c r="CV22" s="1000"/>
      <c r="CW22" s="1006"/>
      <c r="CX22" s="993"/>
      <c r="CY22" s="996"/>
      <c r="CZ22" s="148"/>
      <c r="DA22" s="148"/>
      <c r="DB22" s="994"/>
      <c r="DC22" s="147"/>
      <c r="DD22" s="147"/>
      <c r="DE22" s="997"/>
      <c r="DF22" s="999"/>
      <c r="DG22" s="1000"/>
      <c r="DH22" s="1006"/>
      <c r="DI22" s="993"/>
      <c r="DJ22" s="996"/>
      <c r="DK22" s="148"/>
      <c r="DL22" s="148"/>
      <c r="DM22" s="994"/>
      <c r="DN22" s="147"/>
      <c r="DO22" s="147"/>
      <c r="DP22" s="997"/>
      <c r="DQ22" s="999"/>
      <c r="DR22" s="1000"/>
      <c r="DS22" s="1006"/>
      <c r="DT22" s="993"/>
      <c r="DU22" s="996"/>
      <c r="DV22" s="148"/>
      <c r="DW22" s="148"/>
      <c r="DX22" s="994"/>
      <c r="DY22" s="147"/>
      <c r="DZ22" s="147"/>
      <c r="EA22" s="997"/>
      <c r="EB22" s="999"/>
      <c r="EC22" s="1000"/>
      <c r="ED22" s="1006"/>
      <c r="EE22" s="993"/>
      <c r="EF22" s="996"/>
      <c r="EG22" s="148"/>
      <c r="EH22" s="148"/>
      <c r="EI22" s="994"/>
      <c r="EJ22" s="147"/>
      <c r="EK22" s="147"/>
      <c r="EL22" s="997"/>
      <c r="EM22" s="999"/>
      <c r="EN22" s="1000"/>
      <c r="EO22" s="1006"/>
      <c r="EP22" s="993"/>
      <c r="EQ22" s="996"/>
      <c r="ER22" s="148"/>
      <c r="ES22" s="148"/>
      <c r="ET22" s="994"/>
      <c r="EU22" s="147"/>
      <c r="EV22" s="147"/>
      <c r="EW22" s="997"/>
      <c r="EX22" s="999"/>
      <c r="EY22" s="1000"/>
      <c r="EZ22" s="1006"/>
      <c r="FA22" s="993"/>
      <c r="FB22" s="996"/>
      <c r="FC22" s="148"/>
      <c r="FD22" s="148"/>
      <c r="FE22" s="994"/>
      <c r="FF22" s="147"/>
      <c r="FG22" s="147"/>
      <c r="FH22" s="997"/>
      <c r="FI22" s="999"/>
      <c r="FJ22" s="1000"/>
      <c r="FK22" s="1006"/>
      <c r="FL22" s="993"/>
      <c r="FM22" s="996"/>
      <c r="FN22" s="148"/>
      <c r="FO22" s="148"/>
      <c r="FP22" s="994"/>
      <c r="FQ22" s="147"/>
      <c r="FR22" s="147"/>
      <c r="FS22" s="997"/>
      <c r="FT22" s="999"/>
      <c r="FU22" s="1000"/>
      <c r="FV22" s="1006"/>
      <c r="FW22" s="993"/>
      <c r="FX22" s="996"/>
      <c r="FY22" s="148"/>
      <c r="FZ22" s="148"/>
      <c r="GA22" s="994"/>
      <c r="GB22" s="147"/>
      <c r="GC22" s="147"/>
      <c r="GD22" s="997"/>
      <c r="GE22" s="999"/>
      <c r="GF22" s="1000"/>
      <c r="GG22" s="1006"/>
      <c r="GH22" s="993"/>
      <c r="GI22" s="996"/>
      <c r="GJ22" s="148"/>
      <c r="GK22" s="148"/>
      <c r="GL22" s="994"/>
      <c r="GM22" s="147"/>
      <c r="GN22" s="147"/>
      <c r="GO22" s="997"/>
      <c r="GP22" s="999"/>
      <c r="GQ22" s="1000"/>
      <c r="GR22" s="1006"/>
      <c r="GS22" s="993"/>
      <c r="GT22" s="996"/>
      <c r="GU22" s="148"/>
      <c r="GV22" s="148"/>
      <c r="GW22" s="994"/>
      <c r="GX22" s="147"/>
      <c r="GY22" s="147"/>
      <c r="GZ22" s="997"/>
      <c r="HA22" s="999"/>
      <c r="HB22" s="1000"/>
      <c r="HC22" s="1006"/>
      <c r="HD22" s="993"/>
      <c r="HE22" s="996"/>
      <c r="HF22" s="148"/>
      <c r="HG22" s="148"/>
      <c r="HH22" s="994"/>
      <c r="HI22" s="147"/>
      <c r="HJ22" s="147"/>
      <c r="HK22" s="997"/>
      <c r="HL22" s="999"/>
      <c r="HM22" s="1000"/>
      <c r="HN22" s="1006"/>
      <c r="HO22" s="993"/>
      <c r="HP22" s="996"/>
      <c r="HQ22" s="148"/>
      <c r="HR22" s="148"/>
      <c r="HS22" s="994"/>
      <c r="HT22" s="147"/>
      <c r="HU22" s="147"/>
      <c r="HV22" s="997"/>
      <c r="HW22" s="999"/>
      <c r="HX22" s="1000"/>
      <c r="HY22" s="1006"/>
      <c r="HZ22" s="993"/>
      <c r="IA22" s="996"/>
      <c r="IB22" s="148"/>
      <c r="IC22" s="148"/>
      <c r="ID22" s="994"/>
      <c r="IE22" s="147"/>
      <c r="IF22" s="147"/>
      <c r="IG22" s="997"/>
      <c r="IH22" s="999"/>
      <c r="II22" s="1000"/>
      <c r="IJ22" s="1006"/>
      <c r="IK22" s="993"/>
      <c r="IL22" s="996"/>
      <c r="IM22" s="148"/>
      <c r="IN22" s="148"/>
      <c r="IO22" s="994"/>
      <c r="IP22" s="147"/>
      <c r="IQ22" s="147"/>
      <c r="IR22" s="997"/>
      <c r="IS22" s="999"/>
      <c r="IT22" s="1000"/>
      <c r="IU22" s="30"/>
      <c r="IV22" s="30"/>
      <c r="IW22" s="30"/>
      <c r="IX22" s="30"/>
      <c r="IY22" s="1001"/>
      <c r="IZ22" s="1001"/>
      <c r="JA22" s="1005"/>
      <c r="JB22" s="1002"/>
      <c r="JC22" s="38"/>
      <c r="JD22" s="171"/>
      <c r="JE22" s="291" t="s">
        <v>259</v>
      </c>
      <c r="JF22" s="1"/>
      <c r="JG22" s="1" t="s">
        <v>795</v>
      </c>
      <c r="JH22" s="1" t="s">
        <v>315</v>
      </c>
      <c r="JI22" s="290"/>
      <c r="JJ22" s="171"/>
      <c r="JM22" s="347"/>
      <c r="JN22" s="90"/>
      <c r="JO22" s="654"/>
      <c r="JP22" s="654"/>
      <c r="JQ22" s="167"/>
      <c r="JR22" s="656"/>
      <c r="JS22" s="159"/>
      <c r="JT22" s="262"/>
      <c r="JU22" s="262"/>
      <c r="JV22" s="88"/>
      <c r="JW22" s="90"/>
      <c r="JX22" s="90"/>
      <c r="JY22" s="90"/>
      <c r="JZ22" s="90"/>
      <c r="KA22" s="90"/>
      <c r="KB22" s="90"/>
      <c r="KC22" s="90"/>
      <c r="KD22" s="90"/>
      <c r="KE22" s="90"/>
      <c r="KF22" s="90"/>
      <c r="KG22" s="90"/>
      <c r="KH22" s="90"/>
      <c r="KI22" s="90"/>
      <c r="KJ22" s="90"/>
      <c r="KK22" s="90"/>
      <c r="KL22" s="90"/>
      <c r="KM22" s="90"/>
      <c r="KN22" s="90"/>
      <c r="KO22" s="90"/>
      <c r="KP22" s="90"/>
      <c r="KQ22" s="90"/>
      <c r="KR22" s="90"/>
      <c r="KS22" s="90"/>
      <c r="KT22" s="90"/>
      <c r="KU22" s="90"/>
      <c r="KV22" s="90"/>
      <c r="KW22" s="90"/>
      <c r="KX22" s="90"/>
      <c r="KY22" s="90"/>
      <c r="KZ22" s="90"/>
      <c r="LA22" s="90"/>
      <c r="LB22" s="90"/>
      <c r="LC22" s="90"/>
      <c r="LD22" s="90"/>
      <c r="LE22" s="90"/>
      <c r="LF22" s="90"/>
      <c r="LG22" s="90"/>
      <c r="LH22" s="90"/>
      <c r="LI22" s="90"/>
      <c r="LJ22" s="90"/>
      <c r="LK22" s="90"/>
      <c r="LL22" s="90"/>
      <c r="LM22" s="90"/>
      <c r="LN22" s="90"/>
      <c r="LO22" s="90"/>
      <c r="LP22" s="90"/>
      <c r="LQ22" s="90"/>
      <c r="LR22" s="90"/>
      <c r="LS22" s="90"/>
      <c r="LT22" s="90"/>
      <c r="LU22" s="90"/>
      <c r="LV22" s="90"/>
      <c r="LW22" s="90"/>
      <c r="LX22" s="90"/>
      <c r="LY22" s="90"/>
      <c r="LZ22" s="90"/>
      <c r="MA22" s="90"/>
      <c r="MB22" s="90"/>
      <c r="MC22" s="90"/>
      <c r="MD22" s="90"/>
      <c r="ME22" s="90"/>
      <c r="MF22" s="90"/>
      <c r="MG22" s="90"/>
      <c r="MH22" s="90"/>
      <c r="MI22" s="90"/>
      <c r="MJ22" s="90"/>
      <c r="MK22" s="90"/>
      <c r="ML22" s="90"/>
      <c r="MM22" s="90"/>
      <c r="MN22" s="90"/>
      <c r="MO22" s="90"/>
      <c r="MP22" s="90"/>
      <c r="MQ22" s="90"/>
      <c r="MR22" s="90"/>
      <c r="MT22" s="86"/>
      <c r="MU22" s="86"/>
      <c r="MV22" s="86"/>
      <c r="MW22" s="86"/>
      <c r="MX22" s="86"/>
      <c r="MY22" s="86"/>
      <c r="NB22" s="85"/>
      <c r="NC22" s="169"/>
      <c r="ND22" s="86"/>
      <c r="NE22" s="86"/>
      <c r="NF22" s="86"/>
      <c r="NG22" s="86"/>
      <c r="NH22" s="86"/>
      <c r="NI22" s="86"/>
      <c r="NJ22" s="86"/>
      <c r="NK22" s="86"/>
      <c r="NL22" s="86"/>
      <c r="NM22" s="86"/>
      <c r="NN22" s="86"/>
      <c r="NO22" s="86"/>
      <c r="NP22" s="86"/>
      <c r="NQ22" s="86"/>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1372"/>
      <c r="TQ22" s="1372"/>
      <c r="TR22" s="1372"/>
      <c r="TS22" s="1372"/>
      <c r="TT22" s="1372"/>
      <c r="TU22" s="1372"/>
      <c r="TV22" s="1372"/>
      <c r="TW22" s="1372"/>
      <c r="TX22" s="1372"/>
      <c r="TY22" s="1372"/>
      <c r="TZ22" s="1372"/>
      <c r="UA22" s="1372"/>
      <c r="UB22" s="1372"/>
      <c r="UC22" s="1372"/>
      <c r="UD22" s="1372"/>
      <c r="UE22" s="1372"/>
      <c r="UF22" s="1372"/>
      <c r="UG22" s="1372"/>
      <c r="UH22" s="1372"/>
      <c r="UI22" s="1372"/>
      <c r="UJ22" s="1372"/>
      <c r="UK22" s="1372"/>
    </row>
    <row r="23" spans="1:557" ht="15.75" customHeight="1" x14ac:dyDescent="0.25">
      <c r="A23" s="24"/>
      <c r="B23" s="260">
        <v>17</v>
      </c>
      <c r="C23" s="991"/>
      <c r="D23" s="990"/>
      <c r="E23" s="486"/>
      <c r="F23" s="1143"/>
      <c r="G23" s="995"/>
      <c r="H23" s="221"/>
      <c r="I23" s="183"/>
      <c r="J23" s="183"/>
      <c r="K23" s="1088"/>
      <c r="L23" s="375"/>
      <c r="M23" s="31"/>
      <c r="N23" s="1292"/>
      <c r="O23" s="1096"/>
      <c r="P23" s="147"/>
      <c r="Q23" s="147"/>
      <c r="R23" s="147"/>
      <c r="S23" s="147"/>
      <c r="T23" s="147"/>
      <c r="U23" s="147"/>
      <c r="V23" s="147"/>
      <c r="W23" s="147"/>
      <c r="X23" s="147"/>
      <c r="Y23" s="147"/>
      <c r="Z23" s="147"/>
      <c r="AA23" s="147"/>
      <c r="AB23" s="147"/>
      <c r="AC23" s="147"/>
      <c r="AD23" s="147"/>
      <c r="AE23" s="147"/>
      <c r="AF23" s="147"/>
      <c r="AG23" s="147"/>
      <c r="AH23" s="147"/>
      <c r="AI23" s="1006"/>
      <c r="AJ23" s="993"/>
      <c r="AK23" s="996"/>
      <c r="AL23" s="148"/>
      <c r="AM23" s="148"/>
      <c r="AN23" s="994"/>
      <c r="AO23" s="147"/>
      <c r="AP23" s="147"/>
      <c r="AQ23" s="997"/>
      <c r="AR23" s="999"/>
      <c r="AS23" s="1000"/>
      <c r="AT23" s="1006"/>
      <c r="AU23" s="993"/>
      <c r="AV23" s="996"/>
      <c r="AW23" s="148"/>
      <c r="AX23" s="148"/>
      <c r="AY23" s="994"/>
      <c r="AZ23" s="147"/>
      <c r="BA23" s="147"/>
      <c r="BB23" s="997"/>
      <c r="BC23" s="999"/>
      <c r="BD23" s="1000"/>
      <c r="BE23" s="1006"/>
      <c r="BF23" s="993"/>
      <c r="BG23" s="996"/>
      <c r="BH23" s="148"/>
      <c r="BI23" s="148"/>
      <c r="BJ23" s="994"/>
      <c r="BK23" s="147"/>
      <c r="BL23" s="147"/>
      <c r="BM23" s="997"/>
      <c r="BN23" s="999"/>
      <c r="BO23" s="1000"/>
      <c r="BP23" s="1006"/>
      <c r="BQ23" s="993"/>
      <c r="BR23" s="996"/>
      <c r="BS23" s="148"/>
      <c r="BT23" s="148"/>
      <c r="BU23" s="994"/>
      <c r="BV23" s="147"/>
      <c r="BW23" s="147"/>
      <c r="BX23" s="997"/>
      <c r="BY23" s="999"/>
      <c r="BZ23" s="1000"/>
      <c r="CA23" s="1006"/>
      <c r="CB23" s="993"/>
      <c r="CC23" s="994"/>
      <c r="CD23" s="148"/>
      <c r="CE23" s="148"/>
      <c r="CF23" s="994"/>
      <c r="CG23" s="147"/>
      <c r="CH23" s="147"/>
      <c r="CI23" s="997"/>
      <c r="CJ23" s="999"/>
      <c r="CK23" s="1000"/>
      <c r="CL23" s="1006"/>
      <c r="CM23" s="993"/>
      <c r="CN23" s="996"/>
      <c r="CO23" s="148"/>
      <c r="CP23" s="148"/>
      <c r="CQ23" s="994"/>
      <c r="CR23" s="147"/>
      <c r="CS23" s="147"/>
      <c r="CT23" s="997"/>
      <c r="CU23" s="999"/>
      <c r="CV23" s="1000"/>
      <c r="CW23" s="1006"/>
      <c r="CX23" s="993"/>
      <c r="CY23" s="996"/>
      <c r="CZ23" s="148"/>
      <c r="DA23" s="148"/>
      <c r="DB23" s="994"/>
      <c r="DC23" s="147"/>
      <c r="DD23" s="147"/>
      <c r="DE23" s="997"/>
      <c r="DF23" s="999"/>
      <c r="DG23" s="1000"/>
      <c r="DH23" s="1006"/>
      <c r="DI23" s="993"/>
      <c r="DJ23" s="996"/>
      <c r="DK23" s="148"/>
      <c r="DL23" s="148"/>
      <c r="DM23" s="994"/>
      <c r="DN23" s="147"/>
      <c r="DO23" s="147"/>
      <c r="DP23" s="997"/>
      <c r="DQ23" s="999"/>
      <c r="DR23" s="1000"/>
      <c r="DS23" s="1006"/>
      <c r="DT23" s="993"/>
      <c r="DU23" s="996"/>
      <c r="DV23" s="148"/>
      <c r="DW23" s="148"/>
      <c r="DX23" s="994"/>
      <c r="DY23" s="147"/>
      <c r="DZ23" s="147"/>
      <c r="EA23" s="997"/>
      <c r="EB23" s="999"/>
      <c r="EC23" s="1000"/>
      <c r="ED23" s="1006"/>
      <c r="EE23" s="993"/>
      <c r="EF23" s="996"/>
      <c r="EG23" s="148"/>
      <c r="EH23" s="148"/>
      <c r="EI23" s="994"/>
      <c r="EJ23" s="147"/>
      <c r="EK23" s="147"/>
      <c r="EL23" s="997"/>
      <c r="EM23" s="999"/>
      <c r="EN23" s="1000"/>
      <c r="EO23" s="1006"/>
      <c r="EP23" s="993"/>
      <c r="EQ23" s="996"/>
      <c r="ER23" s="148"/>
      <c r="ES23" s="148"/>
      <c r="ET23" s="994"/>
      <c r="EU23" s="147"/>
      <c r="EV23" s="147"/>
      <c r="EW23" s="997"/>
      <c r="EX23" s="999"/>
      <c r="EY23" s="1000"/>
      <c r="EZ23" s="1006"/>
      <c r="FA23" s="993"/>
      <c r="FB23" s="996"/>
      <c r="FC23" s="148"/>
      <c r="FD23" s="148"/>
      <c r="FE23" s="994"/>
      <c r="FF23" s="147"/>
      <c r="FG23" s="147"/>
      <c r="FH23" s="997"/>
      <c r="FI23" s="999"/>
      <c r="FJ23" s="1000"/>
      <c r="FK23" s="1006"/>
      <c r="FL23" s="993"/>
      <c r="FM23" s="996"/>
      <c r="FN23" s="148"/>
      <c r="FO23" s="148"/>
      <c r="FP23" s="994"/>
      <c r="FQ23" s="147"/>
      <c r="FR23" s="147"/>
      <c r="FS23" s="997"/>
      <c r="FT23" s="999"/>
      <c r="FU23" s="1000"/>
      <c r="FV23" s="1006"/>
      <c r="FW23" s="993"/>
      <c r="FX23" s="996"/>
      <c r="FY23" s="148"/>
      <c r="FZ23" s="148"/>
      <c r="GA23" s="994"/>
      <c r="GB23" s="147"/>
      <c r="GC23" s="147"/>
      <c r="GD23" s="997"/>
      <c r="GE23" s="999"/>
      <c r="GF23" s="1000"/>
      <c r="GG23" s="1006"/>
      <c r="GH23" s="993"/>
      <c r="GI23" s="996"/>
      <c r="GJ23" s="148"/>
      <c r="GK23" s="148"/>
      <c r="GL23" s="994"/>
      <c r="GM23" s="147"/>
      <c r="GN23" s="147"/>
      <c r="GO23" s="997"/>
      <c r="GP23" s="999"/>
      <c r="GQ23" s="1000"/>
      <c r="GR23" s="1006"/>
      <c r="GS23" s="993"/>
      <c r="GT23" s="996"/>
      <c r="GU23" s="148"/>
      <c r="GV23" s="148"/>
      <c r="GW23" s="994"/>
      <c r="GX23" s="147"/>
      <c r="GY23" s="147"/>
      <c r="GZ23" s="997"/>
      <c r="HA23" s="999"/>
      <c r="HB23" s="1000"/>
      <c r="HC23" s="1006"/>
      <c r="HD23" s="993"/>
      <c r="HE23" s="996"/>
      <c r="HF23" s="148"/>
      <c r="HG23" s="148"/>
      <c r="HH23" s="994"/>
      <c r="HI23" s="147"/>
      <c r="HJ23" s="147"/>
      <c r="HK23" s="997"/>
      <c r="HL23" s="999"/>
      <c r="HM23" s="1000"/>
      <c r="HN23" s="1006"/>
      <c r="HO23" s="993"/>
      <c r="HP23" s="996"/>
      <c r="HQ23" s="148"/>
      <c r="HR23" s="148"/>
      <c r="HS23" s="994"/>
      <c r="HT23" s="147"/>
      <c r="HU23" s="147"/>
      <c r="HV23" s="997"/>
      <c r="HW23" s="999"/>
      <c r="HX23" s="1000"/>
      <c r="HY23" s="1006"/>
      <c r="HZ23" s="993"/>
      <c r="IA23" s="996"/>
      <c r="IB23" s="148"/>
      <c r="IC23" s="148"/>
      <c r="ID23" s="994"/>
      <c r="IE23" s="147"/>
      <c r="IF23" s="147"/>
      <c r="IG23" s="997"/>
      <c r="IH23" s="999"/>
      <c r="II23" s="1000"/>
      <c r="IJ23" s="1006"/>
      <c r="IK23" s="993"/>
      <c r="IL23" s="996"/>
      <c r="IM23" s="148"/>
      <c r="IN23" s="148"/>
      <c r="IO23" s="994"/>
      <c r="IP23" s="147"/>
      <c r="IQ23" s="147"/>
      <c r="IR23" s="997"/>
      <c r="IS23" s="999"/>
      <c r="IT23" s="1000"/>
      <c r="IU23" s="30"/>
      <c r="IV23" s="30"/>
      <c r="IW23" s="30"/>
      <c r="IX23" s="30"/>
      <c r="IY23" s="1001"/>
      <c r="IZ23" s="1001"/>
      <c r="JA23" s="1005"/>
      <c r="JB23" s="1002"/>
      <c r="JC23" s="38"/>
      <c r="JD23" s="171"/>
      <c r="JE23" s="291" t="s">
        <v>260</v>
      </c>
      <c r="JF23" s="1"/>
      <c r="JG23" s="1" t="s">
        <v>796</v>
      </c>
      <c r="JH23" s="1"/>
      <c r="JI23" s="290"/>
      <c r="JJ23" s="171"/>
      <c r="JM23" s="347"/>
      <c r="JN23" s="90"/>
      <c r="JO23" s="654"/>
      <c r="JP23" s="654"/>
      <c r="JQ23" s="167"/>
      <c r="JR23" s="656"/>
      <c r="JS23" s="159"/>
      <c r="JT23" s="262"/>
      <c r="JU23" s="262"/>
      <c r="JV23" s="88"/>
      <c r="JW23" s="90"/>
      <c r="JX23" s="90"/>
      <c r="JY23" s="90"/>
      <c r="JZ23" s="90"/>
      <c r="KA23" s="90"/>
      <c r="KB23" s="90"/>
      <c r="KC23" s="90"/>
      <c r="KD23" s="90"/>
      <c r="KE23" s="90"/>
      <c r="KF23" s="90"/>
      <c r="KG23" s="90"/>
      <c r="KH23" s="90"/>
      <c r="KI23" s="90"/>
      <c r="KJ23" s="90"/>
      <c r="KK23" s="90"/>
      <c r="KL23" s="90"/>
      <c r="KM23" s="90"/>
      <c r="KN23" s="90"/>
      <c r="KO23" s="90"/>
      <c r="KP23" s="90"/>
      <c r="KQ23" s="90"/>
      <c r="KR23" s="90"/>
      <c r="KS23" s="90"/>
      <c r="KT23" s="90"/>
      <c r="KU23" s="90"/>
      <c r="KV23" s="90"/>
      <c r="KW23" s="90"/>
      <c r="KX23" s="90"/>
      <c r="KY23" s="90"/>
      <c r="KZ23" s="90"/>
      <c r="LA23" s="90"/>
      <c r="LB23" s="90"/>
      <c r="LC23" s="90"/>
      <c r="LD23" s="90"/>
      <c r="LE23" s="90"/>
      <c r="LF23" s="90"/>
      <c r="LG23" s="90"/>
      <c r="LH23" s="90"/>
      <c r="LI23" s="90"/>
      <c r="LJ23" s="90"/>
      <c r="LK23" s="90"/>
      <c r="LL23" s="90"/>
      <c r="LM23" s="90"/>
      <c r="LN23" s="90"/>
      <c r="LO23" s="90"/>
      <c r="LP23" s="90"/>
      <c r="LQ23" s="90"/>
      <c r="LR23" s="90"/>
      <c r="LS23" s="90"/>
      <c r="LT23" s="90"/>
      <c r="LU23" s="90"/>
      <c r="LV23" s="90"/>
      <c r="LW23" s="90"/>
      <c r="LX23" s="90"/>
      <c r="LY23" s="90"/>
      <c r="LZ23" s="90"/>
      <c r="MA23" s="90"/>
      <c r="MB23" s="90"/>
      <c r="MC23" s="90"/>
      <c r="MD23" s="90"/>
      <c r="ME23" s="90"/>
      <c r="MF23" s="90"/>
      <c r="MG23" s="90"/>
      <c r="MH23" s="90"/>
      <c r="MI23" s="90"/>
      <c r="MJ23" s="90"/>
      <c r="MK23" s="90"/>
      <c r="ML23" s="90"/>
      <c r="MM23" s="90"/>
      <c r="MN23" s="90"/>
      <c r="MO23" s="90"/>
      <c r="MP23" s="90"/>
      <c r="MQ23" s="90"/>
      <c r="MR23" s="90"/>
      <c r="MT23" s="86"/>
      <c r="MU23" s="86"/>
      <c r="MV23" s="86"/>
      <c r="MW23" s="86"/>
      <c r="MX23" s="86"/>
      <c r="MY23" s="86"/>
      <c r="NB23" s="85"/>
      <c r="NC23" s="169"/>
      <c r="ND23" s="86"/>
      <c r="NE23" s="86"/>
      <c r="NF23" s="86"/>
      <c r="NG23" s="86"/>
      <c r="NH23" s="86"/>
      <c r="NI23" s="86"/>
      <c r="NJ23" s="86"/>
      <c r="NK23" s="86"/>
      <c r="NL23" s="86"/>
      <c r="NM23" s="86"/>
      <c r="NN23" s="86"/>
      <c r="NO23" s="86"/>
      <c r="NP23" s="86"/>
      <c r="NQ23" s="86"/>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1372"/>
      <c r="TQ23" s="1372"/>
      <c r="TR23" s="1372"/>
      <c r="TS23" s="1372"/>
      <c r="TT23" s="1372"/>
      <c r="TU23" s="1372"/>
      <c r="TV23" s="1372"/>
      <c r="TW23" s="1372"/>
      <c r="TX23" s="1372"/>
      <c r="TY23" s="1372"/>
      <c r="TZ23" s="1372"/>
      <c r="UA23" s="1372"/>
      <c r="UB23" s="1372"/>
      <c r="UC23" s="1372"/>
      <c r="UD23" s="1372"/>
      <c r="UE23" s="1372"/>
      <c r="UF23" s="1372"/>
      <c r="UG23" s="1372"/>
      <c r="UH23" s="1372"/>
      <c r="UI23" s="1372"/>
      <c r="UJ23" s="1372"/>
      <c r="UK23" s="1372"/>
    </row>
    <row r="24" spans="1:557" ht="15.75" customHeight="1" x14ac:dyDescent="0.25">
      <c r="A24" s="24"/>
      <c r="B24" s="260">
        <v>18</v>
      </c>
      <c r="C24" s="991"/>
      <c r="D24" s="990"/>
      <c r="E24" s="486"/>
      <c r="F24" s="1143"/>
      <c r="G24" s="995"/>
      <c r="H24" s="221"/>
      <c r="I24" s="183"/>
      <c r="J24" s="183"/>
      <c r="K24" s="1088"/>
      <c r="L24" s="375"/>
      <c r="M24" s="31"/>
      <c r="N24" s="1292"/>
      <c r="O24" s="1096"/>
      <c r="P24" s="147"/>
      <c r="Q24" s="147"/>
      <c r="R24" s="147"/>
      <c r="S24" s="147"/>
      <c r="T24" s="147"/>
      <c r="U24" s="147"/>
      <c r="V24" s="147"/>
      <c r="W24" s="147"/>
      <c r="X24" s="147"/>
      <c r="Y24" s="147"/>
      <c r="Z24" s="147"/>
      <c r="AA24" s="147"/>
      <c r="AB24" s="147"/>
      <c r="AC24" s="147"/>
      <c r="AD24" s="147"/>
      <c r="AE24" s="147"/>
      <c r="AF24" s="147"/>
      <c r="AG24" s="147"/>
      <c r="AH24" s="147"/>
      <c r="AI24" s="1006"/>
      <c r="AJ24" s="993"/>
      <c r="AK24" s="996"/>
      <c r="AL24" s="148"/>
      <c r="AM24" s="148"/>
      <c r="AN24" s="994"/>
      <c r="AO24" s="147"/>
      <c r="AP24" s="147"/>
      <c r="AQ24" s="997"/>
      <c r="AR24" s="999"/>
      <c r="AS24" s="1000"/>
      <c r="AT24" s="1006"/>
      <c r="AU24" s="993"/>
      <c r="AV24" s="996"/>
      <c r="AW24" s="148"/>
      <c r="AX24" s="148"/>
      <c r="AY24" s="994"/>
      <c r="AZ24" s="147"/>
      <c r="BA24" s="147"/>
      <c r="BB24" s="997"/>
      <c r="BC24" s="999"/>
      <c r="BD24" s="1000"/>
      <c r="BE24" s="1006"/>
      <c r="BF24" s="993"/>
      <c r="BG24" s="996"/>
      <c r="BH24" s="148"/>
      <c r="BI24" s="148"/>
      <c r="BJ24" s="994"/>
      <c r="BK24" s="147"/>
      <c r="BL24" s="147"/>
      <c r="BM24" s="997"/>
      <c r="BN24" s="999"/>
      <c r="BO24" s="1000"/>
      <c r="BP24" s="1006"/>
      <c r="BQ24" s="993"/>
      <c r="BR24" s="996"/>
      <c r="BS24" s="148"/>
      <c r="BT24" s="148"/>
      <c r="BU24" s="994"/>
      <c r="BV24" s="147"/>
      <c r="BW24" s="147"/>
      <c r="BX24" s="997"/>
      <c r="BY24" s="999"/>
      <c r="BZ24" s="1000"/>
      <c r="CA24" s="1006"/>
      <c r="CB24" s="993"/>
      <c r="CC24" s="994"/>
      <c r="CD24" s="148"/>
      <c r="CE24" s="148"/>
      <c r="CF24" s="994"/>
      <c r="CG24" s="147"/>
      <c r="CH24" s="147"/>
      <c r="CI24" s="997"/>
      <c r="CJ24" s="999"/>
      <c r="CK24" s="1000"/>
      <c r="CL24" s="1006"/>
      <c r="CM24" s="993"/>
      <c r="CN24" s="996"/>
      <c r="CO24" s="148"/>
      <c r="CP24" s="148"/>
      <c r="CQ24" s="994"/>
      <c r="CR24" s="147"/>
      <c r="CS24" s="147"/>
      <c r="CT24" s="997"/>
      <c r="CU24" s="999"/>
      <c r="CV24" s="1000"/>
      <c r="CW24" s="1006"/>
      <c r="CX24" s="993"/>
      <c r="CY24" s="996"/>
      <c r="CZ24" s="148"/>
      <c r="DA24" s="148"/>
      <c r="DB24" s="994"/>
      <c r="DC24" s="147"/>
      <c r="DD24" s="147"/>
      <c r="DE24" s="997"/>
      <c r="DF24" s="999"/>
      <c r="DG24" s="1000"/>
      <c r="DH24" s="1006"/>
      <c r="DI24" s="993"/>
      <c r="DJ24" s="996"/>
      <c r="DK24" s="148"/>
      <c r="DL24" s="148"/>
      <c r="DM24" s="994"/>
      <c r="DN24" s="147"/>
      <c r="DO24" s="147"/>
      <c r="DP24" s="997"/>
      <c r="DQ24" s="999"/>
      <c r="DR24" s="1000"/>
      <c r="DS24" s="1006"/>
      <c r="DT24" s="993"/>
      <c r="DU24" s="996"/>
      <c r="DV24" s="148"/>
      <c r="DW24" s="148"/>
      <c r="DX24" s="994"/>
      <c r="DY24" s="147"/>
      <c r="DZ24" s="147"/>
      <c r="EA24" s="997"/>
      <c r="EB24" s="999"/>
      <c r="EC24" s="1000"/>
      <c r="ED24" s="1006"/>
      <c r="EE24" s="993"/>
      <c r="EF24" s="996"/>
      <c r="EG24" s="148"/>
      <c r="EH24" s="148"/>
      <c r="EI24" s="994"/>
      <c r="EJ24" s="147"/>
      <c r="EK24" s="147"/>
      <c r="EL24" s="997"/>
      <c r="EM24" s="999"/>
      <c r="EN24" s="1000"/>
      <c r="EO24" s="1006"/>
      <c r="EP24" s="993"/>
      <c r="EQ24" s="996"/>
      <c r="ER24" s="148"/>
      <c r="ES24" s="148"/>
      <c r="ET24" s="994"/>
      <c r="EU24" s="147"/>
      <c r="EV24" s="147"/>
      <c r="EW24" s="997"/>
      <c r="EX24" s="999"/>
      <c r="EY24" s="1000"/>
      <c r="EZ24" s="1006"/>
      <c r="FA24" s="993"/>
      <c r="FB24" s="996"/>
      <c r="FC24" s="148"/>
      <c r="FD24" s="148"/>
      <c r="FE24" s="994"/>
      <c r="FF24" s="147"/>
      <c r="FG24" s="147"/>
      <c r="FH24" s="997"/>
      <c r="FI24" s="999"/>
      <c r="FJ24" s="1000"/>
      <c r="FK24" s="1006"/>
      <c r="FL24" s="993"/>
      <c r="FM24" s="996"/>
      <c r="FN24" s="148"/>
      <c r="FO24" s="148"/>
      <c r="FP24" s="994"/>
      <c r="FQ24" s="147"/>
      <c r="FR24" s="147"/>
      <c r="FS24" s="997"/>
      <c r="FT24" s="999"/>
      <c r="FU24" s="1000"/>
      <c r="FV24" s="1006"/>
      <c r="FW24" s="993"/>
      <c r="FX24" s="996"/>
      <c r="FY24" s="148"/>
      <c r="FZ24" s="148"/>
      <c r="GA24" s="994"/>
      <c r="GB24" s="147"/>
      <c r="GC24" s="147"/>
      <c r="GD24" s="997"/>
      <c r="GE24" s="999"/>
      <c r="GF24" s="1000"/>
      <c r="GG24" s="1006"/>
      <c r="GH24" s="993"/>
      <c r="GI24" s="996"/>
      <c r="GJ24" s="148"/>
      <c r="GK24" s="148"/>
      <c r="GL24" s="994"/>
      <c r="GM24" s="147"/>
      <c r="GN24" s="147"/>
      <c r="GO24" s="997"/>
      <c r="GP24" s="999"/>
      <c r="GQ24" s="1000"/>
      <c r="GR24" s="1006"/>
      <c r="GS24" s="993"/>
      <c r="GT24" s="996"/>
      <c r="GU24" s="148"/>
      <c r="GV24" s="148"/>
      <c r="GW24" s="994"/>
      <c r="GX24" s="147"/>
      <c r="GY24" s="147"/>
      <c r="GZ24" s="997"/>
      <c r="HA24" s="999"/>
      <c r="HB24" s="1000"/>
      <c r="HC24" s="1006"/>
      <c r="HD24" s="993"/>
      <c r="HE24" s="996"/>
      <c r="HF24" s="148"/>
      <c r="HG24" s="148"/>
      <c r="HH24" s="994"/>
      <c r="HI24" s="147"/>
      <c r="HJ24" s="147"/>
      <c r="HK24" s="997"/>
      <c r="HL24" s="999"/>
      <c r="HM24" s="1000"/>
      <c r="HN24" s="1006"/>
      <c r="HO24" s="993"/>
      <c r="HP24" s="996"/>
      <c r="HQ24" s="148"/>
      <c r="HR24" s="148"/>
      <c r="HS24" s="994"/>
      <c r="HT24" s="147"/>
      <c r="HU24" s="147"/>
      <c r="HV24" s="997"/>
      <c r="HW24" s="999"/>
      <c r="HX24" s="1000"/>
      <c r="HY24" s="1006"/>
      <c r="HZ24" s="993"/>
      <c r="IA24" s="996"/>
      <c r="IB24" s="148"/>
      <c r="IC24" s="148"/>
      <c r="ID24" s="994"/>
      <c r="IE24" s="147"/>
      <c r="IF24" s="147"/>
      <c r="IG24" s="997"/>
      <c r="IH24" s="999"/>
      <c r="II24" s="1000"/>
      <c r="IJ24" s="1006"/>
      <c r="IK24" s="993"/>
      <c r="IL24" s="996"/>
      <c r="IM24" s="148"/>
      <c r="IN24" s="148"/>
      <c r="IO24" s="994"/>
      <c r="IP24" s="147"/>
      <c r="IQ24" s="147"/>
      <c r="IR24" s="997"/>
      <c r="IS24" s="999"/>
      <c r="IT24" s="1000"/>
      <c r="IU24" s="30"/>
      <c r="IV24" s="30"/>
      <c r="IW24" s="30"/>
      <c r="IX24" s="30"/>
      <c r="IY24" s="1001"/>
      <c r="IZ24" s="1001"/>
      <c r="JA24" s="1005"/>
      <c r="JB24" s="1002"/>
      <c r="JC24" s="38"/>
      <c r="JD24" s="171"/>
      <c r="JE24" s="291" t="s">
        <v>1832</v>
      </c>
      <c r="JF24" s="1"/>
      <c r="JG24" s="6" t="s">
        <v>2962</v>
      </c>
      <c r="JH24" s="1"/>
      <c r="JI24" s="290"/>
      <c r="JJ24" s="171"/>
      <c r="JM24" s="347"/>
      <c r="JN24" s="90"/>
      <c r="JO24" s="654"/>
      <c r="JP24" s="654"/>
      <c r="JQ24" s="167"/>
      <c r="JR24" s="656"/>
      <c r="JS24" s="159"/>
      <c r="JT24" s="262"/>
      <c r="JU24" s="262"/>
      <c r="JV24" s="88"/>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T24" s="86"/>
      <c r="MU24" s="86"/>
      <c r="MV24" s="86"/>
      <c r="MW24" s="86"/>
      <c r="MX24" s="86"/>
      <c r="MY24" s="86"/>
      <c r="NB24" s="85"/>
      <c r="NC24" s="169"/>
      <c r="ND24" s="86"/>
      <c r="NE24" s="86"/>
      <c r="NF24" s="86"/>
      <c r="NG24" s="86"/>
      <c r="NH24" s="86"/>
      <c r="NI24" s="86"/>
      <c r="NJ24" s="86"/>
      <c r="NK24" s="86"/>
      <c r="NL24" s="86"/>
      <c r="NM24" s="86"/>
      <c r="NN24" s="86"/>
      <c r="NO24" s="86"/>
      <c r="NP24" s="86"/>
      <c r="NQ24" s="86"/>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1372"/>
      <c r="TQ24" s="1372"/>
      <c r="TR24" s="1372"/>
      <c r="TS24" s="1372"/>
      <c r="TT24" s="1372"/>
      <c r="TU24" s="1372"/>
      <c r="TV24" s="1372"/>
      <c r="TW24" s="1372"/>
      <c r="TX24" s="1372"/>
      <c r="TY24" s="1372"/>
      <c r="TZ24" s="1372"/>
      <c r="UA24" s="1372"/>
      <c r="UB24" s="1372"/>
      <c r="UC24" s="1372"/>
      <c r="UD24" s="1372"/>
      <c r="UE24" s="1372"/>
      <c r="UF24" s="1372"/>
      <c r="UG24" s="1372"/>
      <c r="UH24" s="1372"/>
      <c r="UI24" s="1372"/>
      <c r="UJ24" s="1372"/>
      <c r="UK24" s="1372"/>
    </row>
    <row r="25" spans="1:557" ht="15.75" customHeight="1" x14ac:dyDescent="0.25">
      <c r="A25" s="24"/>
      <c r="B25" s="260">
        <v>19</v>
      </c>
      <c r="C25" s="991"/>
      <c r="D25" s="990"/>
      <c r="E25" s="486"/>
      <c r="F25" s="1143"/>
      <c r="G25" s="995"/>
      <c r="H25" s="221"/>
      <c r="I25" s="183"/>
      <c r="J25" s="183"/>
      <c r="K25" s="1088"/>
      <c r="L25" s="375"/>
      <c r="M25" s="31"/>
      <c r="N25" s="1292"/>
      <c r="O25" s="1096"/>
      <c r="P25" s="147"/>
      <c r="Q25" s="147"/>
      <c r="R25" s="147"/>
      <c r="S25" s="147"/>
      <c r="T25" s="147"/>
      <c r="U25" s="147"/>
      <c r="V25" s="147"/>
      <c r="W25" s="147"/>
      <c r="X25" s="147"/>
      <c r="Y25" s="147"/>
      <c r="Z25" s="147"/>
      <c r="AA25" s="147"/>
      <c r="AB25" s="147"/>
      <c r="AC25" s="147"/>
      <c r="AD25" s="147"/>
      <c r="AE25" s="147"/>
      <c r="AF25" s="147"/>
      <c r="AG25" s="147"/>
      <c r="AH25" s="147"/>
      <c r="AI25" s="1006"/>
      <c r="AJ25" s="993"/>
      <c r="AK25" s="996"/>
      <c r="AL25" s="148"/>
      <c r="AM25" s="148"/>
      <c r="AN25" s="994"/>
      <c r="AO25" s="147"/>
      <c r="AP25" s="147"/>
      <c r="AQ25" s="997"/>
      <c r="AR25" s="999"/>
      <c r="AS25" s="1000"/>
      <c r="AT25" s="1006"/>
      <c r="AU25" s="993"/>
      <c r="AV25" s="996"/>
      <c r="AW25" s="148"/>
      <c r="AX25" s="148"/>
      <c r="AY25" s="994"/>
      <c r="AZ25" s="147"/>
      <c r="BA25" s="147"/>
      <c r="BB25" s="997"/>
      <c r="BC25" s="999"/>
      <c r="BD25" s="1000"/>
      <c r="BE25" s="1006"/>
      <c r="BF25" s="993"/>
      <c r="BG25" s="996"/>
      <c r="BH25" s="148"/>
      <c r="BI25" s="148"/>
      <c r="BJ25" s="994"/>
      <c r="BK25" s="147"/>
      <c r="BL25" s="147"/>
      <c r="BM25" s="997"/>
      <c r="BN25" s="999"/>
      <c r="BO25" s="1000"/>
      <c r="BP25" s="1006"/>
      <c r="BQ25" s="993"/>
      <c r="BR25" s="996"/>
      <c r="BS25" s="148"/>
      <c r="BT25" s="148"/>
      <c r="BU25" s="994"/>
      <c r="BV25" s="147"/>
      <c r="BW25" s="147"/>
      <c r="BX25" s="997"/>
      <c r="BY25" s="999"/>
      <c r="BZ25" s="1000"/>
      <c r="CA25" s="1006"/>
      <c r="CB25" s="993"/>
      <c r="CC25" s="994"/>
      <c r="CD25" s="148"/>
      <c r="CE25" s="148"/>
      <c r="CF25" s="994"/>
      <c r="CG25" s="147"/>
      <c r="CH25" s="147"/>
      <c r="CI25" s="997"/>
      <c r="CJ25" s="999"/>
      <c r="CK25" s="1000"/>
      <c r="CL25" s="1006"/>
      <c r="CM25" s="993"/>
      <c r="CN25" s="996"/>
      <c r="CO25" s="148"/>
      <c r="CP25" s="148"/>
      <c r="CQ25" s="994"/>
      <c r="CR25" s="147"/>
      <c r="CS25" s="147"/>
      <c r="CT25" s="997"/>
      <c r="CU25" s="999"/>
      <c r="CV25" s="1000"/>
      <c r="CW25" s="1006"/>
      <c r="CX25" s="993"/>
      <c r="CY25" s="996"/>
      <c r="CZ25" s="148"/>
      <c r="DA25" s="148"/>
      <c r="DB25" s="994"/>
      <c r="DC25" s="147"/>
      <c r="DD25" s="147"/>
      <c r="DE25" s="997"/>
      <c r="DF25" s="999"/>
      <c r="DG25" s="1000"/>
      <c r="DH25" s="1006"/>
      <c r="DI25" s="993"/>
      <c r="DJ25" s="996"/>
      <c r="DK25" s="148"/>
      <c r="DL25" s="148"/>
      <c r="DM25" s="994"/>
      <c r="DN25" s="147"/>
      <c r="DO25" s="147"/>
      <c r="DP25" s="997"/>
      <c r="DQ25" s="999"/>
      <c r="DR25" s="1000"/>
      <c r="DS25" s="1006"/>
      <c r="DT25" s="993"/>
      <c r="DU25" s="996"/>
      <c r="DV25" s="148"/>
      <c r="DW25" s="148"/>
      <c r="DX25" s="994"/>
      <c r="DY25" s="147"/>
      <c r="DZ25" s="147"/>
      <c r="EA25" s="997"/>
      <c r="EB25" s="999"/>
      <c r="EC25" s="1000"/>
      <c r="ED25" s="1006"/>
      <c r="EE25" s="993"/>
      <c r="EF25" s="996"/>
      <c r="EG25" s="148"/>
      <c r="EH25" s="148"/>
      <c r="EI25" s="994"/>
      <c r="EJ25" s="147"/>
      <c r="EK25" s="147"/>
      <c r="EL25" s="997"/>
      <c r="EM25" s="999"/>
      <c r="EN25" s="1000"/>
      <c r="EO25" s="1006"/>
      <c r="EP25" s="993"/>
      <c r="EQ25" s="996"/>
      <c r="ER25" s="148"/>
      <c r="ES25" s="148"/>
      <c r="ET25" s="994"/>
      <c r="EU25" s="147"/>
      <c r="EV25" s="147"/>
      <c r="EW25" s="997"/>
      <c r="EX25" s="999"/>
      <c r="EY25" s="1000"/>
      <c r="EZ25" s="1006"/>
      <c r="FA25" s="993"/>
      <c r="FB25" s="996"/>
      <c r="FC25" s="148"/>
      <c r="FD25" s="148"/>
      <c r="FE25" s="994"/>
      <c r="FF25" s="147"/>
      <c r="FG25" s="147"/>
      <c r="FH25" s="997"/>
      <c r="FI25" s="999"/>
      <c r="FJ25" s="1000"/>
      <c r="FK25" s="1006"/>
      <c r="FL25" s="993"/>
      <c r="FM25" s="996"/>
      <c r="FN25" s="148"/>
      <c r="FO25" s="148"/>
      <c r="FP25" s="994"/>
      <c r="FQ25" s="147"/>
      <c r="FR25" s="147"/>
      <c r="FS25" s="997"/>
      <c r="FT25" s="999"/>
      <c r="FU25" s="1000"/>
      <c r="FV25" s="1006"/>
      <c r="FW25" s="993"/>
      <c r="FX25" s="996"/>
      <c r="FY25" s="148"/>
      <c r="FZ25" s="148"/>
      <c r="GA25" s="994"/>
      <c r="GB25" s="147"/>
      <c r="GC25" s="147"/>
      <c r="GD25" s="997"/>
      <c r="GE25" s="999"/>
      <c r="GF25" s="1000"/>
      <c r="GG25" s="1006"/>
      <c r="GH25" s="993"/>
      <c r="GI25" s="996"/>
      <c r="GJ25" s="148"/>
      <c r="GK25" s="148"/>
      <c r="GL25" s="994"/>
      <c r="GM25" s="147"/>
      <c r="GN25" s="147"/>
      <c r="GO25" s="997"/>
      <c r="GP25" s="999"/>
      <c r="GQ25" s="1000"/>
      <c r="GR25" s="1006"/>
      <c r="GS25" s="993"/>
      <c r="GT25" s="996"/>
      <c r="GU25" s="148"/>
      <c r="GV25" s="148"/>
      <c r="GW25" s="994"/>
      <c r="GX25" s="147"/>
      <c r="GY25" s="147"/>
      <c r="GZ25" s="997"/>
      <c r="HA25" s="999"/>
      <c r="HB25" s="1000"/>
      <c r="HC25" s="1006"/>
      <c r="HD25" s="993"/>
      <c r="HE25" s="996"/>
      <c r="HF25" s="148"/>
      <c r="HG25" s="148"/>
      <c r="HH25" s="994"/>
      <c r="HI25" s="147"/>
      <c r="HJ25" s="147"/>
      <c r="HK25" s="997"/>
      <c r="HL25" s="999"/>
      <c r="HM25" s="1000"/>
      <c r="HN25" s="1006"/>
      <c r="HO25" s="993"/>
      <c r="HP25" s="996"/>
      <c r="HQ25" s="148"/>
      <c r="HR25" s="148"/>
      <c r="HS25" s="994"/>
      <c r="HT25" s="147"/>
      <c r="HU25" s="147"/>
      <c r="HV25" s="997"/>
      <c r="HW25" s="999"/>
      <c r="HX25" s="1000"/>
      <c r="HY25" s="1006"/>
      <c r="HZ25" s="993"/>
      <c r="IA25" s="996"/>
      <c r="IB25" s="148"/>
      <c r="IC25" s="148"/>
      <c r="ID25" s="994"/>
      <c r="IE25" s="147"/>
      <c r="IF25" s="147"/>
      <c r="IG25" s="997"/>
      <c r="IH25" s="999"/>
      <c r="II25" s="1000"/>
      <c r="IJ25" s="1006"/>
      <c r="IK25" s="993"/>
      <c r="IL25" s="996"/>
      <c r="IM25" s="148"/>
      <c r="IN25" s="148"/>
      <c r="IO25" s="994"/>
      <c r="IP25" s="147"/>
      <c r="IQ25" s="147"/>
      <c r="IR25" s="997"/>
      <c r="IS25" s="999"/>
      <c r="IT25" s="1000"/>
      <c r="IU25" s="30"/>
      <c r="IV25" s="30"/>
      <c r="IW25" s="30"/>
      <c r="IX25" s="30"/>
      <c r="IY25" s="1001"/>
      <c r="IZ25" s="1001"/>
      <c r="JA25" s="1005"/>
      <c r="JB25" s="1002"/>
      <c r="JC25" s="38"/>
      <c r="JD25" s="171"/>
      <c r="JE25" s="291" t="s">
        <v>261</v>
      </c>
      <c r="JF25" s="1"/>
      <c r="JG25" s="6" t="s">
        <v>2963</v>
      </c>
      <c r="JH25" s="212"/>
      <c r="JI25" s="290"/>
      <c r="JJ25" s="171"/>
      <c r="JM25" s="347"/>
      <c r="JN25" s="90"/>
      <c r="JO25" s="654"/>
      <c r="JP25" s="654"/>
      <c r="JQ25" s="167"/>
      <c r="JR25" s="656"/>
      <c r="JS25" s="159"/>
      <c r="JT25" s="262"/>
      <c r="JU25" s="262"/>
      <c r="JV25" s="88"/>
      <c r="JW25" s="90"/>
      <c r="JX25" s="90"/>
      <c r="JY25" s="90"/>
      <c r="JZ25" s="90"/>
      <c r="KA25" s="90"/>
      <c r="KB25" s="90"/>
      <c r="KC25" s="90"/>
      <c r="KD25" s="90"/>
      <c r="KE25" s="90"/>
      <c r="KF25" s="90"/>
      <c r="KG25" s="90"/>
      <c r="KH25" s="90"/>
      <c r="KI25" s="90"/>
      <c r="KJ25" s="90"/>
      <c r="KK25" s="90"/>
      <c r="KL25" s="90"/>
      <c r="KM25" s="90"/>
      <c r="KN25" s="90"/>
      <c r="KO25" s="90"/>
      <c r="KP25" s="90"/>
      <c r="KQ25" s="90"/>
      <c r="KR25" s="90"/>
      <c r="KS25" s="90"/>
      <c r="KT25" s="90"/>
      <c r="KU25" s="90"/>
      <c r="KV25" s="90"/>
      <c r="KW25" s="90"/>
      <c r="KX25" s="90"/>
      <c r="KY25" s="90"/>
      <c r="KZ25" s="90"/>
      <c r="LA25" s="90"/>
      <c r="LB25" s="90"/>
      <c r="LC25" s="90"/>
      <c r="LD25" s="90"/>
      <c r="LE25" s="90"/>
      <c r="LF25" s="90"/>
      <c r="LG25" s="90"/>
      <c r="LH25" s="90"/>
      <c r="LI25" s="90"/>
      <c r="LJ25" s="90"/>
      <c r="LK25" s="90"/>
      <c r="LL25" s="90"/>
      <c r="LM25" s="90"/>
      <c r="LN25" s="90"/>
      <c r="LO25" s="90"/>
      <c r="LP25" s="90"/>
      <c r="LQ25" s="90"/>
      <c r="LR25" s="90"/>
      <c r="LS25" s="90"/>
      <c r="LT25" s="90"/>
      <c r="LU25" s="90"/>
      <c r="LV25" s="90"/>
      <c r="LW25" s="90"/>
      <c r="LX25" s="90"/>
      <c r="LY25" s="90"/>
      <c r="LZ25" s="90"/>
      <c r="MA25" s="90"/>
      <c r="MB25" s="90"/>
      <c r="MC25" s="90"/>
      <c r="MD25" s="90"/>
      <c r="ME25" s="90"/>
      <c r="MF25" s="90"/>
      <c r="MG25" s="90"/>
      <c r="MH25" s="90"/>
      <c r="MI25" s="90"/>
      <c r="MJ25" s="90"/>
      <c r="MK25" s="90"/>
      <c r="ML25" s="90"/>
      <c r="MM25" s="90"/>
      <c r="MN25" s="90"/>
      <c r="MO25" s="90"/>
      <c r="MP25" s="90"/>
      <c r="MQ25" s="90"/>
      <c r="MR25" s="90"/>
      <c r="MT25" s="86"/>
      <c r="MU25" s="86"/>
      <c r="MV25" s="86"/>
      <c r="MW25" s="86"/>
      <c r="MX25" s="86"/>
      <c r="MY25" s="86"/>
      <c r="NB25" s="85"/>
      <c r="NC25" s="169"/>
      <c r="ND25" s="86"/>
      <c r="NE25" s="86"/>
      <c r="NF25" s="86"/>
      <c r="NG25" s="86"/>
      <c r="NH25" s="86"/>
      <c r="NI25" s="86"/>
      <c r="NJ25" s="86"/>
      <c r="NK25" s="86"/>
      <c r="NL25" s="86"/>
      <c r="NM25" s="86"/>
      <c r="NN25" s="86"/>
      <c r="NO25" s="86"/>
      <c r="NP25" s="86"/>
      <c r="NQ25" s="86"/>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1372"/>
      <c r="TQ25" s="1372"/>
      <c r="TR25" s="1372"/>
      <c r="TS25" s="1372"/>
      <c r="TT25" s="1372"/>
      <c r="TU25" s="1372"/>
      <c r="TV25" s="1372"/>
      <c r="TW25" s="1372"/>
      <c r="TX25" s="1372"/>
      <c r="TY25" s="1372"/>
      <c r="TZ25" s="1372"/>
      <c r="UA25" s="1372"/>
      <c r="UB25" s="1372"/>
      <c r="UC25" s="1372"/>
      <c r="UD25" s="1372"/>
      <c r="UE25" s="1372"/>
      <c r="UF25" s="1372"/>
      <c r="UG25" s="1372"/>
      <c r="UH25" s="1372"/>
      <c r="UI25" s="1372"/>
      <c r="UJ25" s="1372"/>
      <c r="UK25" s="1372"/>
    </row>
    <row r="26" spans="1:557" ht="15.75" customHeight="1" x14ac:dyDescent="0.25">
      <c r="A26" s="24"/>
      <c r="B26" s="260">
        <v>20</v>
      </c>
      <c r="C26" s="991"/>
      <c r="D26" s="990"/>
      <c r="E26" s="486"/>
      <c r="F26" s="1143"/>
      <c r="G26" s="995"/>
      <c r="H26" s="221"/>
      <c r="I26" s="183"/>
      <c r="J26" s="183"/>
      <c r="K26" s="1088"/>
      <c r="L26" s="375"/>
      <c r="M26" s="31"/>
      <c r="N26" s="1292"/>
      <c r="O26" s="1096"/>
      <c r="P26" s="147"/>
      <c r="Q26" s="147"/>
      <c r="R26" s="147"/>
      <c r="S26" s="147"/>
      <c r="T26" s="147"/>
      <c r="U26" s="147"/>
      <c r="V26" s="147"/>
      <c r="W26" s="147"/>
      <c r="X26" s="147"/>
      <c r="Y26" s="147"/>
      <c r="Z26" s="147"/>
      <c r="AA26" s="147"/>
      <c r="AB26" s="147"/>
      <c r="AC26" s="147"/>
      <c r="AD26" s="147"/>
      <c r="AE26" s="147"/>
      <c r="AF26" s="147"/>
      <c r="AG26" s="147"/>
      <c r="AH26" s="147"/>
      <c r="AI26" s="1006"/>
      <c r="AJ26" s="993"/>
      <c r="AK26" s="996"/>
      <c r="AL26" s="148"/>
      <c r="AM26" s="148"/>
      <c r="AN26" s="994"/>
      <c r="AO26" s="147"/>
      <c r="AP26" s="147"/>
      <c r="AQ26" s="997"/>
      <c r="AR26" s="999"/>
      <c r="AS26" s="1000"/>
      <c r="AT26" s="1006"/>
      <c r="AU26" s="993"/>
      <c r="AV26" s="996"/>
      <c r="AW26" s="148"/>
      <c r="AX26" s="148"/>
      <c r="AY26" s="994"/>
      <c r="AZ26" s="147"/>
      <c r="BA26" s="147"/>
      <c r="BB26" s="997"/>
      <c r="BC26" s="999"/>
      <c r="BD26" s="1000"/>
      <c r="BE26" s="1006"/>
      <c r="BF26" s="993"/>
      <c r="BG26" s="996"/>
      <c r="BH26" s="148"/>
      <c r="BI26" s="148"/>
      <c r="BJ26" s="994"/>
      <c r="BK26" s="147"/>
      <c r="BL26" s="147"/>
      <c r="BM26" s="997"/>
      <c r="BN26" s="999"/>
      <c r="BO26" s="1000"/>
      <c r="BP26" s="1006"/>
      <c r="BQ26" s="993"/>
      <c r="BR26" s="996"/>
      <c r="BS26" s="148"/>
      <c r="BT26" s="148"/>
      <c r="BU26" s="994"/>
      <c r="BV26" s="147"/>
      <c r="BW26" s="147"/>
      <c r="BX26" s="997"/>
      <c r="BY26" s="999"/>
      <c r="BZ26" s="1000"/>
      <c r="CA26" s="1006"/>
      <c r="CB26" s="993"/>
      <c r="CC26" s="994"/>
      <c r="CD26" s="148"/>
      <c r="CE26" s="148"/>
      <c r="CF26" s="994"/>
      <c r="CG26" s="147"/>
      <c r="CH26" s="147"/>
      <c r="CI26" s="997"/>
      <c r="CJ26" s="999"/>
      <c r="CK26" s="1000"/>
      <c r="CL26" s="1006"/>
      <c r="CM26" s="993"/>
      <c r="CN26" s="996"/>
      <c r="CO26" s="148"/>
      <c r="CP26" s="148"/>
      <c r="CQ26" s="994"/>
      <c r="CR26" s="147"/>
      <c r="CS26" s="147"/>
      <c r="CT26" s="997"/>
      <c r="CU26" s="999"/>
      <c r="CV26" s="1000"/>
      <c r="CW26" s="1006"/>
      <c r="CX26" s="993"/>
      <c r="CY26" s="996"/>
      <c r="CZ26" s="148"/>
      <c r="DA26" s="148"/>
      <c r="DB26" s="994"/>
      <c r="DC26" s="147"/>
      <c r="DD26" s="147"/>
      <c r="DE26" s="997"/>
      <c r="DF26" s="999"/>
      <c r="DG26" s="1000"/>
      <c r="DH26" s="1006"/>
      <c r="DI26" s="993"/>
      <c r="DJ26" s="996"/>
      <c r="DK26" s="148"/>
      <c r="DL26" s="148"/>
      <c r="DM26" s="994"/>
      <c r="DN26" s="147"/>
      <c r="DO26" s="147"/>
      <c r="DP26" s="997"/>
      <c r="DQ26" s="999"/>
      <c r="DR26" s="1000"/>
      <c r="DS26" s="1006"/>
      <c r="DT26" s="993"/>
      <c r="DU26" s="996"/>
      <c r="DV26" s="148"/>
      <c r="DW26" s="148"/>
      <c r="DX26" s="994"/>
      <c r="DY26" s="147"/>
      <c r="DZ26" s="147"/>
      <c r="EA26" s="997"/>
      <c r="EB26" s="999"/>
      <c r="EC26" s="1000"/>
      <c r="ED26" s="1006"/>
      <c r="EE26" s="993"/>
      <c r="EF26" s="996"/>
      <c r="EG26" s="148"/>
      <c r="EH26" s="148"/>
      <c r="EI26" s="994"/>
      <c r="EJ26" s="147"/>
      <c r="EK26" s="147"/>
      <c r="EL26" s="997"/>
      <c r="EM26" s="999"/>
      <c r="EN26" s="1000"/>
      <c r="EO26" s="1006"/>
      <c r="EP26" s="993"/>
      <c r="EQ26" s="996"/>
      <c r="ER26" s="148"/>
      <c r="ES26" s="148"/>
      <c r="ET26" s="994"/>
      <c r="EU26" s="147"/>
      <c r="EV26" s="147"/>
      <c r="EW26" s="997"/>
      <c r="EX26" s="999"/>
      <c r="EY26" s="1000"/>
      <c r="EZ26" s="1006"/>
      <c r="FA26" s="993"/>
      <c r="FB26" s="996"/>
      <c r="FC26" s="148"/>
      <c r="FD26" s="148"/>
      <c r="FE26" s="994"/>
      <c r="FF26" s="147"/>
      <c r="FG26" s="147"/>
      <c r="FH26" s="997"/>
      <c r="FI26" s="999"/>
      <c r="FJ26" s="1000"/>
      <c r="FK26" s="1006"/>
      <c r="FL26" s="993"/>
      <c r="FM26" s="996"/>
      <c r="FN26" s="148"/>
      <c r="FO26" s="148"/>
      <c r="FP26" s="994"/>
      <c r="FQ26" s="147"/>
      <c r="FR26" s="147"/>
      <c r="FS26" s="997"/>
      <c r="FT26" s="999"/>
      <c r="FU26" s="1000"/>
      <c r="FV26" s="1006"/>
      <c r="FW26" s="993"/>
      <c r="FX26" s="996"/>
      <c r="FY26" s="148"/>
      <c r="FZ26" s="148"/>
      <c r="GA26" s="994"/>
      <c r="GB26" s="147"/>
      <c r="GC26" s="147"/>
      <c r="GD26" s="997"/>
      <c r="GE26" s="999"/>
      <c r="GF26" s="1000"/>
      <c r="GG26" s="1006"/>
      <c r="GH26" s="993"/>
      <c r="GI26" s="996"/>
      <c r="GJ26" s="148"/>
      <c r="GK26" s="148"/>
      <c r="GL26" s="994"/>
      <c r="GM26" s="147"/>
      <c r="GN26" s="147"/>
      <c r="GO26" s="997"/>
      <c r="GP26" s="999"/>
      <c r="GQ26" s="1000"/>
      <c r="GR26" s="1006"/>
      <c r="GS26" s="993"/>
      <c r="GT26" s="996"/>
      <c r="GU26" s="148"/>
      <c r="GV26" s="148"/>
      <c r="GW26" s="994"/>
      <c r="GX26" s="147"/>
      <c r="GY26" s="147"/>
      <c r="GZ26" s="997"/>
      <c r="HA26" s="999"/>
      <c r="HB26" s="1000"/>
      <c r="HC26" s="1006"/>
      <c r="HD26" s="993"/>
      <c r="HE26" s="996"/>
      <c r="HF26" s="148"/>
      <c r="HG26" s="148"/>
      <c r="HH26" s="994"/>
      <c r="HI26" s="147"/>
      <c r="HJ26" s="147"/>
      <c r="HK26" s="997"/>
      <c r="HL26" s="999"/>
      <c r="HM26" s="1000"/>
      <c r="HN26" s="1006"/>
      <c r="HO26" s="993"/>
      <c r="HP26" s="996"/>
      <c r="HQ26" s="148"/>
      <c r="HR26" s="148"/>
      <c r="HS26" s="994"/>
      <c r="HT26" s="147"/>
      <c r="HU26" s="147"/>
      <c r="HV26" s="997"/>
      <c r="HW26" s="999"/>
      <c r="HX26" s="1000"/>
      <c r="HY26" s="1006"/>
      <c r="HZ26" s="993"/>
      <c r="IA26" s="996"/>
      <c r="IB26" s="148"/>
      <c r="IC26" s="148"/>
      <c r="ID26" s="994"/>
      <c r="IE26" s="147"/>
      <c r="IF26" s="147"/>
      <c r="IG26" s="997"/>
      <c r="IH26" s="999"/>
      <c r="II26" s="1000"/>
      <c r="IJ26" s="1006"/>
      <c r="IK26" s="993"/>
      <c r="IL26" s="996"/>
      <c r="IM26" s="148"/>
      <c r="IN26" s="148"/>
      <c r="IO26" s="994"/>
      <c r="IP26" s="147"/>
      <c r="IQ26" s="147"/>
      <c r="IR26" s="997"/>
      <c r="IS26" s="999"/>
      <c r="IT26" s="1000"/>
      <c r="IU26" s="30"/>
      <c r="IV26" s="30"/>
      <c r="IW26" s="30"/>
      <c r="IX26" s="30"/>
      <c r="IY26" s="1001"/>
      <c r="IZ26" s="1001"/>
      <c r="JA26" s="1005"/>
      <c r="JB26" s="1002"/>
      <c r="JC26" s="38"/>
      <c r="JD26" s="171"/>
      <c r="JE26" s="291" t="s">
        <v>288</v>
      </c>
      <c r="JF26" s="1"/>
      <c r="JG26" s="1" t="s">
        <v>288</v>
      </c>
      <c r="JH26" s="1"/>
      <c r="JI26" s="290"/>
      <c r="JJ26" s="171"/>
      <c r="JM26" s="347"/>
      <c r="JN26" s="90"/>
      <c r="JO26" s="654"/>
      <c r="JP26" s="654"/>
      <c r="JQ26" s="167"/>
      <c r="JR26" s="656"/>
      <c r="JS26" s="159"/>
      <c r="JT26" s="262"/>
      <c r="JU26" s="262"/>
      <c r="JV26" s="88"/>
      <c r="JW26" s="90"/>
      <c r="JX26" s="90"/>
      <c r="JY26" s="90"/>
      <c r="JZ26" s="90"/>
      <c r="KA26" s="90"/>
      <c r="KB26" s="90"/>
      <c r="KC26" s="90"/>
      <c r="KD26" s="90"/>
      <c r="KE26" s="90"/>
      <c r="KF26" s="90"/>
      <c r="KG26" s="90"/>
      <c r="KH26" s="90"/>
      <c r="KI26" s="90"/>
      <c r="KJ26" s="90"/>
      <c r="KK26" s="90"/>
      <c r="KL26" s="90"/>
      <c r="KM26" s="90"/>
      <c r="KN26" s="90"/>
      <c r="KO26" s="90"/>
      <c r="KP26" s="90"/>
      <c r="KQ26" s="90"/>
      <c r="KR26" s="90"/>
      <c r="KS26" s="90"/>
      <c r="KT26" s="90"/>
      <c r="KU26" s="90"/>
      <c r="KV26" s="90"/>
      <c r="KW26" s="90"/>
      <c r="KX26" s="90"/>
      <c r="KY26" s="90"/>
      <c r="KZ26" s="90"/>
      <c r="LA26" s="90"/>
      <c r="LB26" s="90"/>
      <c r="LC26" s="90"/>
      <c r="LD26" s="90"/>
      <c r="LE26" s="90"/>
      <c r="LF26" s="90"/>
      <c r="LG26" s="90"/>
      <c r="LH26" s="90"/>
      <c r="LI26" s="90"/>
      <c r="LJ26" s="90"/>
      <c r="LK26" s="90"/>
      <c r="LL26" s="90"/>
      <c r="LM26" s="90"/>
      <c r="LN26" s="90"/>
      <c r="LO26" s="90"/>
      <c r="LP26" s="90"/>
      <c r="LQ26" s="90"/>
      <c r="LR26" s="90"/>
      <c r="LS26" s="90"/>
      <c r="LT26" s="90"/>
      <c r="LU26" s="90"/>
      <c r="LV26" s="90"/>
      <c r="LW26" s="90"/>
      <c r="LX26" s="90"/>
      <c r="LY26" s="90"/>
      <c r="LZ26" s="90"/>
      <c r="MA26" s="90"/>
      <c r="MB26" s="90"/>
      <c r="MC26" s="90"/>
      <c r="MD26" s="90"/>
      <c r="ME26" s="90"/>
      <c r="MF26" s="90"/>
      <c r="MG26" s="90"/>
      <c r="MH26" s="90"/>
      <c r="MI26" s="90"/>
      <c r="MJ26" s="90"/>
      <c r="MK26" s="90"/>
      <c r="ML26" s="90"/>
      <c r="MM26" s="90"/>
      <c r="MN26" s="90"/>
      <c r="MO26" s="90"/>
      <c r="MP26" s="90"/>
      <c r="MQ26" s="90"/>
      <c r="MR26" s="90"/>
      <c r="MT26" s="86"/>
      <c r="MU26" s="86"/>
      <c r="MV26" s="86"/>
      <c r="MW26" s="86"/>
      <c r="MX26" s="86"/>
      <c r="MY26" s="86"/>
      <c r="NB26" s="85"/>
      <c r="NC26" s="169"/>
      <c r="ND26" s="86"/>
      <c r="NE26" s="86"/>
      <c r="NF26" s="86"/>
      <c r="NG26" s="86"/>
      <c r="NH26" s="86"/>
      <c r="NI26" s="86"/>
      <c r="NJ26" s="86"/>
      <c r="NK26" s="86"/>
      <c r="NL26" s="86"/>
      <c r="NM26" s="86"/>
      <c r="NN26" s="86"/>
      <c r="NO26" s="86"/>
      <c r="NP26" s="86"/>
      <c r="NQ26" s="86"/>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1372"/>
      <c r="TQ26" s="1372"/>
      <c r="TR26" s="1372"/>
      <c r="TS26" s="1372"/>
      <c r="TT26" s="1372"/>
      <c r="TU26" s="1372"/>
      <c r="TV26" s="1372"/>
      <c r="TW26" s="1372"/>
      <c r="TX26" s="1372"/>
      <c r="TY26" s="1372"/>
      <c r="TZ26" s="1372"/>
      <c r="UA26" s="1372"/>
      <c r="UB26" s="1372"/>
      <c r="UC26" s="1372"/>
      <c r="UD26" s="1372"/>
      <c r="UE26" s="1372"/>
      <c r="UF26" s="1372"/>
      <c r="UG26" s="1372"/>
      <c r="UH26" s="1372"/>
      <c r="UI26" s="1372"/>
      <c r="UJ26" s="1372"/>
      <c r="UK26" s="1372"/>
    </row>
    <row r="27" spans="1:557" ht="15.75" customHeight="1" x14ac:dyDescent="0.25">
      <c r="A27" s="24"/>
      <c r="B27" s="260">
        <v>21</v>
      </c>
      <c r="C27" s="991"/>
      <c r="D27" s="990"/>
      <c r="E27" s="486"/>
      <c r="F27" s="1143"/>
      <c r="G27" s="995"/>
      <c r="H27" s="221"/>
      <c r="I27" s="183"/>
      <c r="J27" s="183"/>
      <c r="K27" s="1088"/>
      <c r="L27" s="375"/>
      <c r="M27" s="31"/>
      <c r="N27" s="1292"/>
      <c r="O27" s="1096"/>
      <c r="P27" s="147"/>
      <c r="Q27" s="147"/>
      <c r="R27" s="147"/>
      <c r="S27" s="147"/>
      <c r="T27" s="147"/>
      <c r="U27" s="147"/>
      <c r="V27" s="147"/>
      <c r="W27" s="147"/>
      <c r="X27" s="147"/>
      <c r="Y27" s="147"/>
      <c r="Z27" s="147"/>
      <c r="AA27" s="147"/>
      <c r="AB27" s="147"/>
      <c r="AC27" s="147"/>
      <c r="AD27" s="147"/>
      <c r="AE27" s="147"/>
      <c r="AF27" s="147"/>
      <c r="AG27" s="147"/>
      <c r="AH27" s="147"/>
      <c r="AI27" s="1006"/>
      <c r="AJ27" s="993"/>
      <c r="AK27" s="996"/>
      <c r="AL27" s="148"/>
      <c r="AM27" s="148"/>
      <c r="AN27" s="994"/>
      <c r="AO27" s="147"/>
      <c r="AP27" s="147"/>
      <c r="AQ27" s="997"/>
      <c r="AR27" s="999"/>
      <c r="AS27" s="1000"/>
      <c r="AT27" s="1006"/>
      <c r="AU27" s="993"/>
      <c r="AV27" s="996"/>
      <c r="AW27" s="148"/>
      <c r="AX27" s="148"/>
      <c r="AY27" s="994"/>
      <c r="AZ27" s="147"/>
      <c r="BA27" s="147"/>
      <c r="BB27" s="997"/>
      <c r="BC27" s="999"/>
      <c r="BD27" s="1000"/>
      <c r="BE27" s="1006"/>
      <c r="BF27" s="993"/>
      <c r="BG27" s="996"/>
      <c r="BH27" s="148"/>
      <c r="BI27" s="148"/>
      <c r="BJ27" s="994"/>
      <c r="BK27" s="147"/>
      <c r="BL27" s="147"/>
      <c r="BM27" s="997"/>
      <c r="BN27" s="999"/>
      <c r="BO27" s="1000"/>
      <c r="BP27" s="1006"/>
      <c r="BQ27" s="993"/>
      <c r="BR27" s="996"/>
      <c r="BS27" s="148"/>
      <c r="BT27" s="148"/>
      <c r="BU27" s="994"/>
      <c r="BV27" s="147"/>
      <c r="BW27" s="147"/>
      <c r="BX27" s="997"/>
      <c r="BY27" s="999"/>
      <c r="BZ27" s="1000"/>
      <c r="CA27" s="1006"/>
      <c r="CB27" s="993"/>
      <c r="CC27" s="994"/>
      <c r="CD27" s="148"/>
      <c r="CE27" s="148"/>
      <c r="CF27" s="994"/>
      <c r="CG27" s="147"/>
      <c r="CH27" s="147"/>
      <c r="CI27" s="997"/>
      <c r="CJ27" s="999"/>
      <c r="CK27" s="1000"/>
      <c r="CL27" s="1006"/>
      <c r="CM27" s="993"/>
      <c r="CN27" s="996"/>
      <c r="CO27" s="148"/>
      <c r="CP27" s="148"/>
      <c r="CQ27" s="994"/>
      <c r="CR27" s="147"/>
      <c r="CS27" s="147"/>
      <c r="CT27" s="997"/>
      <c r="CU27" s="999"/>
      <c r="CV27" s="1000"/>
      <c r="CW27" s="1006"/>
      <c r="CX27" s="993"/>
      <c r="CY27" s="996"/>
      <c r="CZ27" s="148"/>
      <c r="DA27" s="148"/>
      <c r="DB27" s="994"/>
      <c r="DC27" s="147"/>
      <c r="DD27" s="147"/>
      <c r="DE27" s="997"/>
      <c r="DF27" s="999"/>
      <c r="DG27" s="1000"/>
      <c r="DH27" s="1006"/>
      <c r="DI27" s="993"/>
      <c r="DJ27" s="996"/>
      <c r="DK27" s="148"/>
      <c r="DL27" s="148"/>
      <c r="DM27" s="994"/>
      <c r="DN27" s="147"/>
      <c r="DO27" s="147"/>
      <c r="DP27" s="997"/>
      <c r="DQ27" s="999"/>
      <c r="DR27" s="1000"/>
      <c r="DS27" s="1006"/>
      <c r="DT27" s="993"/>
      <c r="DU27" s="996"/>
      <c r="DV27" s="148"/>
      <c r="DW27" s="148"/>
      <c r="DX27" s="994"/>
      <c r="DY27" s="147"/>
      <c r="DZ27" s="147"/>
      <c r="EA27" s="997"/>
      <c r="EB27" s="999"/>
      <c r="EC27" s="1000"/>
      <c r="ED27" s="1006"/>
      <c r="EE27" s="993"/>
      <c r="EF27" s="996"/>
      <c r="EG27" s="148"/>
      <c r="EH27" s="148"/>
      <c r="EI27" s="994"/>
      <c r="EJ27" s="147"/>
      <c r="EK27" s="147"/>
      <c r="EL27" s="997"/>
      <c r="EM27" s="999"/>
      <c r="EN27" s="1000"/>
      <c r="EO27" s="1006"/>
      <c r="EP27" s="993"/>
      <c r="EQ27" s="996"/>
      <c r="ER27" s="148"/>
      <c r="ES27" s="148"/>
      <c r="ET27" s="994"/>
      <c r="EU27" s="147"/>
      <c r="EV27" s="147"/>
      <c r="EW27" s="997"/>
      <c r="EX27" s="999"/>
      <c r="EY27" s="1000"/>
      <c r="EZ27" s="1006"/>
      <c r="FA27" s="993"/>
      <c r="FB27" s="996"/>
      <c r="FC27" s="148"/>
      <c r="FD27" s="148"/>
      <c r="FE27" s="994"/>
      <c r="FF27" s="147"/>
      <c r="FG27" s="147"/>
      <c r="FH27" s="997"/>
      <c r="FI27" s="999"/>
      <c r="FJ27" s="1000"/>
      <c r="FK27" s="1006"/>
      <c r="FL27" s="993"/>
      <c r="FM27" s="996"/>
      <c r="FN27" s="148"/>
      <c r="FO27" s="148"/>
      <c r="FP27" s="994"/>
      <c r="FQ27" s="147"/>
      <c r="FR27" s="147"/>
      <c r="FS27" s="997"/>
      <c r="FT27" s="999"/>
      <c r="FU27" s="1000"/>
      <c r="FV27" s="1006"/>
      <c r="FW27" s="993"/>
      <c r="FX27" s="996"/>
      <c r="FY27" s="148"/>
      <c r="FZ27" s="148"/>
      <c r="GA27" s="994"/>
      <c r="GB27" s="147"/>
      <c r="GC27" s="147"/>
      <c r="GD27" s="997"/>
      <c r="GE27" s="999"/>
      <c r="GF27" s="1000"/>
      <c r="GG27" s="1006"/>
      <c r="GH27" s="993"/>
      <c r="GI27" s="996"/>
      <c r="GJ27" s="148"/>
      <c r="GK27" s="148"/>
      <c r="GL27" s="994"/>
      <c r="GM27" s="147"/>
      <c r="GN27" s="147"/>
      <c r="GO27" s="997"/>
      <c r="GP27" s="999"/>
      <c r="GQ27" s="1000"/>
      <c r="GR27" s="1006"/>
      <c r="GS27" s="993"/>
      <c r="GT27" s="996"/>
      <c r="GU27" s="148"/>
      <c r="GV27" s="148"/>
      <c r="GW27" s="994"/>
      <c r="GX27" s="147"/>
      <c r="GY27" s="147"/>
      <c r="GZ27" s="997"/>
      <c r="HA27" s="999"/>
      <c r="HB27" s="1000"/>
      <c r="HC27" s="1006"/>
      <c r="HD27" s="993"/>
      <c r="HE27" s="996"/>
      <c r="HF27" s="148"/>
      <c r="HG27" s="148"/>
      <c r="HH27" s="994"/>
      <c r="HI27" s="147"/>
      <c r="HJ27" s="147"/>
      <c r="HK27" s="997"/>
      <c r="HL27" s="999"/>
      <c r="HM27" s="1000"/>
      <c r="HN27" s="1006"/>
      <c r="HO27" s="993"/>
      <c r="HP27" s="996"/>
      <c r="HQ27" s="148"/>
      <c r="HR27" s="148"/>
      <c r="HS27" s="994"/>
      <c r="HT27" s="147"/>
      <c r="HU27" s="147"/>
      <c r="HV27" s="997"/>
      <c r="HW27" s="999"/>
      <c r="HX27" s="1000"/>
      <c r="HY27" s="1006"/>
      <c r="HZ27" s="993"/>
      <c r="IA27" s="996"/>
      <c r="IB27" s="148"/>
      <c r="IC27" s="148"/>
      <c r="ID27" s="994"/>
      <c r="IE27" s="147"/>
      <c r="IF27" s="147"/>
      <c r="IG27" s="997"/>
      <c r="IH27" s="999"/>
      <c r="II27" s="1000"/>
      <c r="IJ27" s="1006"/>
      <c r="IK27" s="993"/>
      <c r="IL27" s="996"/>
      <c r="IM27" s="148"/>
      <c r="IN27" s="148"/>
      <c r="IO27" s="994"/>
      <c r="IP27" s="147"/>
      <c r="IQ27" s="147"/>
      <c r="IR27" s="997"/>
      <c r="IS27" s="999"/>
      <c r="IT27" s="1000"/>
      <c r="IU27" s="30"/>
      <c r="IV27" s="30"/>
      <c r="IW27" s="30"/>
      <c r="IX27" s="30"/>
      <c r="IY27" s="1001"/>
      <c r="IZ27" s="1001"/>
      <c r="JA27" s="1005"/>
      <c r="JB27" s="1002"/>
      <c r="JC27" s="38"/>
      <c r="JD27" s="171"/>
      <c r="JE27" s="291" t="s">
        <v>353</v>
      </c>
      <c r="JF27" s="1"/>
      <c r="JG27" s="1" t="s">
        <v>353</v>
      </c>
      <c r="JH27" s="1"/>
      <c r="JI27" s="290"/>
      <c r="JJ27" s="171"/>
      <c r="JM27" s="347"/>
      <c r="JN27" s="90"/>
      <c r="JO27" s="654"/>
      <c r="JP27" s="654"/>
      <c r="JQ27" s="167"/>
      <c r="JR27" s="656"/>
      <c r="JS27" s="159"/>
      <c r="JT27" s="262"/>
      <c r="JU27" s="262"/>
      <c r="JV27" s="88"/>
      <c r="JW27" s="90"/>
      <c r="JX27" s="90"/>
      <c r="JY27" s="90"/>
      <c r="JZ27" s="90"/>
      <c r="KA27" s="90"/>
      <c r="KB27" s="90"/>
      <c r="KC27" s="90"/>
      <c r="KD27" s="90"/>
      <c r="KE27" s="90"/>
      <c r="KF27" s="90"/>
      <c r="KG27" s="90"/>
      <c r="KH27" s="90"/>
      <c r="KI27" s="90"/>
      <c r="KJ27" s="90"/>
      <c r="KK27" s="90"/>
      <c r="KL27" s="90"/>
      <c r="KM27" s="90"/>
      <c r="KN27" s="90"/>
      <c r="KO27" s="90"/>
      <c r="KP27" s="90"/>
      <c r="KQ27" s="90"/>
      <c r="KR27" s="90"/>
      <c r="KS27" s="90"/>
      <c r="KT27" s="90"/>
      <c r="KU27" s="90"/>
      <c r="KV27" s="90"/>
      <c r="KW27" s="90"/>
      <c r="KX27" s="90"/>
      <c r="KY27" s="90"/>
      <c r="KZ27" s="90"/>
      <c r="LA27" s="90"/>
      <c r="LB27" s="90"/>
      <c r="LC27" s="90"/>
      <c r="LD27" s="90"/>
      <c r="LE27" s="90"/>
      <c r="LF27" s="90"/>
      <c r="LG27" s="90"/>
      <c r="LH27" s="90"/>
      <c r="LI27" s="90"/>
      <c r="LJ27" s="90"/>
      <c r="LK27" s="90"/>
      <c r="LL27" s="90"/>
      <c r="LM27" s="90"/>
      <c r="LN27" s="90"/>
      <c r="LO27" s="90"/>
      <c r="LP27" s="90"/>
      <c r="LQ27" s="90"/>
      <c r="LR27" s="90"/>
      <c r="LS27" s="90"/>
      <c r="LT27" s="90"/>
      <c r="LU27" s="90"/>
      <c r="LV27" s="90"/>
      <c r="LW27" s="90"/>
      <c r="LX27" s="90"/>
      <c r="LY27" s="90"/>
      <c r="LZ27" s="90"/>
      <c r="MA27" s="90"/>
      <c r="MB27" s="90"/>
      <c r="MC27" s="90"/>
      <c r="MD27" s="90"/>
      <c r="ME27" s="90"/>
      <c r="MF27" s="90"/>
      <c r="MG27" s="90"/>
      <c r="MH27" s="90"/>
      <c r="MI27" s="90"/>
      <c r="MJ27" s="90"/>
      <c r="MK27" s="90"/>
      <c r="ML27" s="90"/>
      <c r="MM27" s="90"/>
      <c r="MN27" s="90"/>
      <c r="MO27" s="90"/>
      <c r="MP27" s="90"/>
      <c r="MQ27" s="90"/>
      <c r="MR27" s="90"/>
      <c r="MT27" s="86"/>
      <c r="MU27" s="86"/>
      <c r="MV27" s="86"/>
      <c r="MW27" s="86"/>
      <c r="MX27" s="86"/>
      <c r="MY27" s="86"/>
      <c r="NB27" s="85"/>
      <c r="NC27" s="169"/>
      <c r="ND27" s="86"/>
      <c r="NE27" s="86"/>
      <c r="NF27" s="86"/>
      <c r="NG27" s="86"/>
      <c r="NH27" s="86"/>
      <c r="NI27" s="86"/>
      <c r="NJ27" s="86"/>
      <c r="NK27" s="86"/>
      <c r="NL27" s="86"/>
      <c r="NM27" s="86"/>
      <c r="NN27" s="86"/>
      <c r="NO27" s="86"/>
      <c r="NP27" s="86"/>
      <c r="NQ27" s="86"/>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1372"/>
      <c r="TQ27" s="1372"/>
      <c r="TR27" s="1372"/>
      <c r="TS27" s="1372"/>
      <c r="TT27" s="1372"/>
      <c r="TU27" s="1372"/>
      <c r="TV27" s="1372"/>
      <c r="TW27" s="1372"/>
      <c r="TX27" s="1372"/>
      <c r="TY27" s="1372"/>
      <c r="TZ27" s="1372"/>
      <c r="UA27" s="1372"/>
      <c r="UB27" s="1372"/>
      <c r="UC27" s="1372"/>
      <c r="UD27" s="1372"/>
      <c r="UE27" s="1372"/>
      <c r="UF27" s="1372"/>
      <c r="UG27" s="1372"/>
      <c r="UH27" s="1372"/>
      <c r="UI27" s="1372"/>
      <c r="UJ27" s="1372"/>
      <c r="UK27" s="1372"/>
    </row>
    <row r="28" spans="1:557" ht="15.75" customHeight="1" x14ac:dyDescent="0.25">
      <c r="A28" s="24"/>
      <c r="B28" s="260">
        <v>22</v>
      </c>
      <c r="C28" s="991"/>
      <c r="D28" s="990"/>
      <c r="E28" s="486"/>
      <c r="F28" s="1143"/>
      <c r="G28" s="995"/>
      <c r="H28" s="221"/>
      <c r="I28" s="183"/>
      <c r="J28" s="183"/>
      <c r="K28" s="1088"/>
      <c r="L28" s="375"/>
      <c r="M28" s="31"/>
      <c r="N28" s="1292"/>
      <c r="O28" s="1096"/>
      <c r="P28" s="147"/>
      <c r="Q28" s="147"/>
      <c r="R28" s="147"/>
      <c r="S28" s="147"/>
      <c r="T28" s="147"/>
      <c r="U28" s="147"/>
      <c r="V28" s="147"/>
      <c r="W28" s="147"/>
      <c r="X28" s="147"/>
      <c r="Y28" s="147"/>
      <c r="Z28" s="147"/>
      <c r="AA28" s="147"/>
      <c r="AB28" s="147"/>
      <c r="AC28" s="147"/>
      <c r="AD28" s="147"/>
      <c r="AE28" s="147"/>
      <c r="AF28" s="147"/>
      <c r="AG28" s="147"/>
      <c r="AH28" s="147"/>
      <c r="AI28" s="1006"/>
      <c r="AJ28" s="993"/>
      <c r="AK28" s="996"/>
      <c r="AL28" s="148"/>
      <c r="AM28" s="148"/>
      <c r="AN28" s="994"/>
      <c r="AO28" s="147"/>
      <c r="AP28" s="147"/>
      <c r="AQ28" s="997"/>
      <c r="AR28" s="999"/>
      <c r="AS28" s="1000"/>
      <c r="AT28" s="1006"/>
      <c r="AU28" s="993"/>
      <c r="AV28" s="996"/>
      <c r="AW28" s="148"/>
      <c r="AX28" s="148"/>
      <c r="AY28" s="994"/>
      <c r="AZ28" s="147"/>
      <c r="BA28" s="147"/>
      <c r="BB28" s="997"/>
      <c r="BC28" s="999"/>
      <c r="BD28" s="1000"/>
      <c r="BE28" s="1006"/>
      <c r="BF28" s="993"/>
      <c r="BG28" s="996"/>
      <c r="BH28" s="148"/>
      <c r="BI28" s="148"/>
      <c r="BJ28" s="994"/>
      <c r="BK28" s="147"/>
      <c r="BL28" s="147"/>
      <c r="BM28" s="997"/>
      <c r="BN28" s="999"/>
      <c r="BO28" s="1000"/>
      <c r="BP28" s="1006"/>
      <c r="BQ28" s="993"/>
      <c r="BR28" s="996"/>
      <c r="BS28" s="148"/>
      <c r="BT28" s="148"/>
      <c r="BU28" s="994"/>
      <c r="BV28" s="147"/>
      <c r="BW28" s="147"/>
      <c r="BX28" s="997"/>
      <c r="BY28" s="999"/>
      <c r="BZ28" s="1000"/>
      <c r="CA28" s="1006"/>
      <c r="CB28" s="993"/>
      <c r="CC28" s="994"/>
      <c r="CD28" s="148"/>
      <c r="CE28" s="148"/>
      <c r="CF28" s="994"/>
      <c r="CG28" s="147"/>
      <c r="CH28" s="147"/>
      <c r="CI28" s="997"/>
      <c r="CJ28" s="999"/>
      <c r="CK28" s="1000"/>
      <c r="CL28" s="1006"/>
      <c r="CM28" s="993"/>
      <c r="CN28" s="996"/>
      <c r="CO28" s="148"/>
      <c r="CP28" s="148"/>
      <c r="CQ28" s="994"/>
      <c r="CR28" s="147"/>
      <c r="CS28" s="147"/>
      <c r="CT28" s="997"/>
      <c r="CU28" s="999"/>
      <c r="CV28" s="1000"/>
      <c r="CW28" s="1006"/>
      <c r="CX28" s="993"/>
      <c r="CY28" s="996"/>
      <c r="CZ28" s="148"/>
      <c r="DA28" s="148"/>
      <c r="DB28" s="994"/>
      <c r="DC28" s="147"/>
      <c r="DD28" s="147"/>
      <c r="DE28" s="997"/>
      <c r="DF28" s="999"/>
      <c r="DG28" s="1000"/>
      <c r="DH28" s="1006"/>
      <c r="DI28" s="993"/>
      <c r="DJ28" s="996"/>
      <c r="DK28" s="148"/>
      <c r="DL28" s="148"/>
      <c r="DM28" s="994"/>
      <c r="DN28" s="147"/>
      <c r="DO28" s="147"/>
      <c r="DP28" s="997"/>
      <c r="DQ28" s="999"/>
      <c r="DR28" s="1000"/>
      <c r="DS28" s="1006"/>
      <c r="DT28" s="993"/>
      <c r="DU28" s="996"/>
      <c r="DV28" s="148"/>
      <c r="DW28" s="148"/>
      <c r="DX28" s="994"/>
      <c r="DY28" s="147"/>
      <c r="DZ28" s="147"/>
      <c r="EA28" s="997"/>
      <c r="EB28" s="999"/>
      <c r="EC28" s="1000"/>
      <c r="ED28" s="1006"/>
      <c r="EE28" s="993"/>
      <c r="EF28" s="996"/>
      <c r="EG28" s="148"/>
      <c r="EH28" s="148"/>
      <c r="EI28" s="994"/>
      <c r="EJ28" s="147"/>
      <c r="EK28" s="147"/>
      <c r="EL28" s="997"/>
      <c r="EM28" s="999"/>
      <c r="EN28" s="1000"/>
      <c r="EO28" s="1006"/>
      <c r="EP28" s="993"/>
      <c r="EQ28" s="996"/>
      <c r="ER28" s="148"/>
      <c r="ES28" s="148"/>
      <c r="ET28" s="994"/>
      <c r="EU28" s="147"/>
      <c r="EV28" s="147"/>
      <c r="EW28" s="997"/>
      <c r="EX28" s="999"/>
      <c r="EY28" s="1000"/>
      <c r="EZ28" s="1006"/>
      <c r="FA28" s="993"/>
      <c r="FB28" s="996"/>
      <c r="FC28" s="148"/>
      <c r="FD28" s="148"/>
      <c r="FE28" s="994"/>
      <c r="FF28" s="147"/>
      <c r="FG28" s="147"/>
      <c r="FH28" s="997"/>
      <c r="FI28" s="999"/>
      <c r="FJ28" s="1000"/>
      <c r="FK28" s="1006"/>
      <c r="FL28" s="993"/>
      <c r="FM28" s="996"/>
      <c r="FN28" s="148"/>
      <c r="FO28" s="148"/>
      <c r="FP28" s="994"/>
      <c r="FQ28" s="147"/>
      <c r="FR28" s="147"/>
      <c r="FS28" s="997"/>
      <c r="FT28" s="999"/>
      <c r="FU28" s="1000"/>
      <c r="FV28" s="1006"/>
      <c r="FW28" s="993"/>
      <c r="FX28" s="996"/>
      <c r="FY28" s="148"/>
      <c r="FZ28" s="148"/>
      <c r="GA28" s="994"/>
      <c r="GB28" s="147"/>
      <c r="GC28" s="147"/>
      <c r="GD28" s="997"/>
      <c r="GE28" s="999"/>
      <c r="GF28" s="1000"/>
      <c r="GG28" s="1006"/>
      <c r="GH28" s="993"/>
      <c r="GI28" s="996"/>
      <c r="GJ28" s="148"/>
      <c r="GK28" s="148"/>
      <c r="GL28" s="994"/>
      <c r="GM28" s="147"/>
      <c r="GN28" s="147"/>
      <c r="GO28" s="997"/>
      <c r="GP28" s="999"/>
      <c r="GQ28" s="1000"/>
      <c r="GR28" s="1006"/>
      <c r="GS28" s="993"/>
      <c r="GT28" s="996"/>
      <c r="GU28" s="148"/>
      <c r="GV28" s="148"/>
      <c r="GW28" s="994"/>
      <c r="GX28" s="147"/>
      <c r="GY28" s="147"/>
      <c r="GZ28" s="997"/>
      <c r="HA28" s="999"/>
      <c r="HB28" s="1000"/>
      <c r="HC28" s="1006"/>
      <c r="HD28" s="993"/>
      <c r="HE28" s="996"/>
      <c r="HF28" s="148"/>
      <c r="HG28" s="148"/>
      <c r="HH28" s="994"/>
      <c r="HI28" s="147"/>
      <c r="HJ28" s="147"/>
      <c r="HK28" s="997"/>
      <c r="HL28" s="999"/>
      <c r="HM28" s="1000"/>
      <c r="HN28" s="1006"/>
      <c r="HO28" s="993"/>
      <c r="HP28" s="996"/>
      <c r="HQ28" s="148"/>
      <c r="HR28" s="148"/>
      <c r="HS28" s="994"/>
      <c r="HT28" s="147"/>
      <c r="HU28" s="147"/>
      <c r="HV28" s="997"/>
      <c r="HW28" s="999"/>
      <c r="HX28" s="1000"/>
      <c r="HY28" s="1006"/>
      <c r="HZ28" s="993"/>
      <c r="IA28" s="996"/>
      <c r="IB28" s="148"/>
      <c r="IC28" s="148"/>
      <c r="ID28" s="994"/>
      <c r="IE28" s="147"/>
      <c r="IF28" s="147"/>
      <c r="IG28" s="997"/>
      <c r="IH28" s="999"/>
      <c r="II28" s="1000"/>
      <c r="IJ28" s="1006"/>
      <c r="IK28" s="993"/>
      <c r="IL28" s="996"/>
      <c r="IM28" s="148"/>
      <c r="IN28" s="148"/>
      <c r="IO28" s="994"/>
      <c r="IP28" s="147"/>
      <c r="IQ28" s="147"/>
      <c r="IR28" s="997"/>
      <c r="IS28" s="999"/>
      <c r="IT28" s="1000"/>
      <c r="IU28" s="30"/>
      <c r="IV28" s="30"/>
      <c r="IW28" s="30"/>
      <c r="IX28" s="30"/>
      <c r="IY28" s="1001"/>
      <c r="IZ28" s="1001"/>
      <c r="JA28" s="1005"/>
      <c r="JB28" s="1002"/>
      <c r="JC28" s="38"/>
      <c r="JD28" s="171"/>
      <c r="JE28" s="291"/>
      <c r="JF28" s="1"/>
      <c r="JG28" s="1"/>
      <c r="JH28" s="1"/>
      <c r="JI28" s="290"/>
      <c r="JJ28" s="171"/>
      <c r="JM28" s="347"/>
      <c r="JN28" s="90"/>
      <c r="JO28" s="654"/>
      <c r="JP28" s="654"/>
      <c r="JQ28" s="167"/>
      <c r="JR28" s="656"/>
      <c r="JS28" s="159"/>
      <c r="JT28" s="262"/>
      <c r="JU28" s="262"/>
      <c r="JV28" s="88"/>
      <c r="JW28" s="90"/>
      <c r="JX28" s="90"/>
      <c r="JY28" s="90"/>
      <c r="JZ28" s="90"/>
      <c r="KA28" s="90"/>
      <c r="KB28" s="90"/>
      <c r="KC28" s="90"/>
      <c r="KD28" s="90"/>
      <c r="KE28" s="90"/>
      <c r="KF28" s="90"/>
      <c r="KG28" s="90"/>
      <c r="KH28" s="90"/>
      <c r="KI28" s="90"/>
      <c r="KJ28" s="90"/>
      <c r="KK28" s="90"/>
      <c r="KL28" s="90"/>
      <c r="KM28" s="90"/>
      <c r="KN28" s="90"/>
      <c r="KO28" s="90"/>
      <c r="KP28" s="90"/>
      <c r="KQ28" s="90"/>
      <c r="KR28" s="90"/>
      <c r="KS28" s="90"/>
      <c r="KT28" s="90"/>
      <c r="KU28" s="90"/>
      <c r="KV28" s="90"/>
      <c r="KW28" s="90"/>
      <c r="KX28" s="90"/>
      <c r="KY28" s="90"/>
      <c r="KZ28" s="90"/>
      <c r="LA28" s="90"/>
      <c r="LB28" s="90"/>
      <c r="LC28" s="90"/>
      <c r="LD28" s="90"/>
      <c r="LE28" s="90"/>
      <c r="LF28" s="90"/>
      <c r="LG28" s="90"/>
      <c r="LH28" s="90"/>
      <c r="LI28" s="90"/>
      <c r="LJ28" s="90"/>
      <c r="LK28" s="90"/>
      <c r="LL28" s="90"/>
      <c r="LM28" s="90"/>
      <c r="LN28" s="90"/>
      <c r="LO28" s="90"/>
      <c r="LP28" s="90"/>
      <c r="LQ28" s="90"/>
      <c r="LR28" s="90"/>
      <c r="LS28" s="90"/>
      <c r="LT28" s="90"/>
      <c r="LU28" s="90"/>
      <c r="LV28" s="90"/>
      <c r="LW28" s="90"/>
      <c r="LX28" s="90"/>
      <c r="LY28" s="90"/>
      <c r="LZ28" s="90"/>
      <c r="MA28" s="90"/>
      <c r="MB28" s="90"/>
      <c r="MC28" s="90"/>
      <c r="MD28" s="90"/>
      <c r="ME28" s="90"/>
      <c r="MF28" s="90"/>
      <c r="MG28" s="90"/>
      <c r="MH28" s="90"/>
      <c r="MI28" s="90"/>
      <c r="MJ28" s="90"/>
      <c r="MK28" s="90"/>
      <c r="ML28" s="90"/>
      <c r="MM28" s="90"/>
      <c r="MN28" s="90"/>
      <c r="MO28" s="90"/>
      <c r="MP28" s="90"/>
      <c r="MQ28" s="90"/>
      <c r="MR28" s="90"/>
      <c r="MT28" s="86"/>
      <c r="MU28" s="86"/>
      <c r="MV28" s="86"/>
      <c r="MW28" s="86"/>
      <c r="MX28" s="86"/>
      <c r="MY28" s="86"/>
      <c r="NB28" s="85"/>
      <c r="NC28" s="169"/>
      <c r="ND28" s="86"/>
      <c r="NE28" s="86"/>
      <c r="NF28" s="86"/>
      <c r="NG28" s="86"/>
      <c r="NH28" s="86"/>
      <c r="NI28" s="86"/>
      <c r="NJ28" s="86"/>
      <c r="NK28" s="86"/>
      <c r="NL28" s="86"/>
      <c r="NM28" s="86"/>
      <c r="NN28" s="86"/>
      <c r="NO28" s="86"/>
      <c r="NP28" s="86"/>
      <c r="NQ28" s="86"/>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1372"/>
      <c r="TQ28" s="1372"/>
      <c r="TR28" s="1372"/>
      <c r="TS28" s="1372"/>
      <c r="TT28" s="1372"/>
      <c r="TU28" s="1372"/>
      <c r="TV28" s="1372"/>
      <c r="TW28" s="1372"/>
      <c r="TX28" s="1372"/>
      <c r="TY28" s="1372"/>
      <c r="TZ28" s="1372"/>
      <c r="UA28" s="1372"/>
      <c r="UB28" s="1372"/>
      <c r="UC28" s="1372"/>
      <c r="UD28" s="1372"/>
      <c r="UE28" s="1372"/>
      <c r="UF28" s="1372"/>
      <c r="UG28" s="1372"/>
      <c r="UH28" s="1372"/>
      <c r="UI28" s="1372"/>
      <c r="UJ28" s="1372"/>
      <c r="UK28" s="1372"/>
    </row>
    <row r="29" spans="1:557" ht="15.75" customHeight="1" x14ac:dyDescent="0.25">
      <c r="A29" s="24"/>
      <c r="B29" s="260">
        <v>23</v>
      </c>
      <c r="C29" s="991"/>
      <c r="D29" s="990"/>
      <c r="E29" s="486"/>
      <c r="F29" s="1143"/>
      <c r="G29" s="995"/>
      <c r="H29" s="221"/>
      <c r="I29" s="183"/>
      <c r="J29" s="183"/>
      <c r="K29" s="1088"/>
      <c r="L29" s="375"/>
      <c r="M29" s="31"/>
      <c r="N29" s="1292"/>
      <c r="O29" s="1096"/>
      <c r="P29" s="147"/>
      <c r="Q29" s="147"/>
      <c r="R29" s="147"/>
      <c r="S29" s="147"/>
      <c r="T29" s="147"/>
      <c r="U29" s="147"/>
      <c r="V29" s="147"/>
      <c r="W29" s="147"/>
      <c r="X29" s="147"/>
      <c r="Y29" s="147"/>
      <c r="Z29" s="147"/>
      <c r="AA29" s="147"/>
      <c r="AB29" s="147"/>
      <c r="AC29" s="147"/>
      <c r="AD29" s="147"/>
      <c r="AE29" s="147"/>
      <c r="AF29" s="147"/>
      <c r="AG29" s="147"/>
      <c r="AH29" s="147"/>
      <c r="AI29" s="1006"/>
      <c r="AJ29" s="993"/>
      <c r="AK29" s="996"/>
      <c r="AL29" s="148"/>
      <c r="AM29" s="148"/>
      <c r="AN29" s="994"/>
      <c r="AO29" s="147"/>
      <c r="AP29" s="147"/>
      <c r="AQ29" s="997"/>
      <c r="AR29" s="999"/>
      <c r="AS29" s="1000"/>
      <c r="AT29" s="1006"/>
      <c r="AU29" s="993"/>
      <c r="AV29" s="996"/>
      <c r="AW29" s="148"/>
      <c r="AX29" s="148"/>
      <c r="AY29" s="994"/>
      <c r="AZ29" s="147"/>
      <c r="BA29" s="147"/>
      <c r="BB29" s="997"/>
      <c r="BC29" s="999"/>
      <c r="BD29" s="1000"/>
      <c r="BE29" s="1006"/>
      <c r="BF29" s="993"/>
      <c r="BG29" s="996"/>
      <c r="BH29" s="148"/>
      <c r="BI29" s="148"/>
      <c r="BJ29" s="994"/>
      <c r="BK29" s="147"/>
      <c r="BL29" s="147"/>
      <c r="BM29" s="997"/>
      <c r="BN29" s="999"/>
      <c r="BO29" s="1000"/>
      <c r="BP29" s="1006"/>
      <c r="BQ29" s="993"/>
      <c r="BR29" s="996"/>
      <c r="BS29" s="148"/>
      <c r="BT29" s="148"/>
      <c r="BU29" s="994"/>
      <c r="BV29" s="147"/>
      <c r="BW29" s="147"/>
      <c r="BX29" s="997"/>
      <c r="BY29" s="999"/>
      <c r="BZ29" s="1000"/>
      <c r="CA29" s="1006"/>
      <c r="CB29" s="993"/>
      <c r="CC29" s="994"/>
      <c r="CD29" s="148"/>
      <c r="CE29" s="148"/>
      <c r="CF29" s="994"/>
      <c r="CG29" s="147"/>
      <c r="CH29" s="147"/>
      <c r="CI29" s="997"/>
      <c r="CJ29" s="999"/>
      <c r="CK29" s="1000"/>
      <c r="CL29" s="1006"/>
      <c r="CM29" s="993"/>
      <c r="CN29" s="996"/>
      <c r="CO29" s="148"/>
      <c r="CP29" s="148"/>
      <c r="CQ29" s="994"/>
      <c r="CR29" s="147"/>
      <c r="CS29" s="147"/>
      <c r="CT29" s="997"/>
      <c r="CU29" s="999"/>
      <c r="CV29" s="1000"/>
      <c r="CW29" s="1006"/>
      <c r="CX29" s="993"/>
      <c r="CY29" s="996"/>
      <c r="CZ29" s="148"/>
      <c r="DA29" s="148"/>
      <c r="DB29" s="994"/>
      <c r="DC29" s="147"/>
      <c r="DD29" s="147"/>
      <c r="DE29" s="997"/>
      <c r="DF29" s="999"/>
      <c r="DG29" s="1000"/>
      <c r="DH29" s="1006"/>
      <c r="DI29" s="993"/>
      <c r="DJ29" s="996"/>
      <c r="DK29" s="148"/>
      <c r="DL29" s="148"/>
      <c r="DM29" s="994"/>
      <c r="DN29" s="147"/>
      <c r="DO29" s="147"/>
      <c r="DP29" s="997"/>
      <c r="DQ29" s="999"/>
      <c r="DR29" s="1000"/>
      <c r="DS29" s="1006"/>
      <c r="DT29" s="993"/>
      <c r="DU29" s="996"/>
      <c r="DV29" s="148"/>
      <c r="DW29" s="148"/>
      <c r="DX29" s="994"/>
      <c r="DY29" s="147"/>
      <c r="DZ29" s="147"/>
      <c r="EA29" s="997"/>
      <c r="EB29" s="999"/>
      <c r="EC29" s="1000"/>
      <c r="ED29" s="1006"/>
      <c r="EE29" s="993"/>
      <c r="EF29" s="996"/>
      <c r="EG29" s="148"/>
      <c r="EH29" s="148"/>
      <c r="EI29" s="994"/>
      <c r="EJ29" s="147"/>
      <c r="EK29" s="147"/>
      <c r="EL29" s="997"/>
      <c r="EM29" s="999"/>
      <c r="EN29" s="1000"/>
      <c r="EO29" s="1006"/>
      <c r="EP29" s="993"/>
      <c r="EQ29" s="996"/>
      <c r="ER29" s="148"/>
      <c r="ES29" s="148"/>
      <c r="ET29" s="994"/>
      <c r="EU29" s="147"/>
      <c r="EV29" s="147"/>
      <c r="EW29" s="997"/>
      <c r="EX29" s="999"/>
      <c r="EY29" s="1000"/>
      <c r="EZ29" s="1006"/>
      <c r="FA29" s="993"/>
      <c r="FB29" s="996"/>
      <c r="FC29" s="148"/>
      <c r="FD29" s="148"/>
      <c r="FE29" s="994"/>
      <c r="FF29" s="147"/>
      <c r="FG29" s="147"/>
      <c r="FH29" s="997"/>
      <c r="FI29" s="999"/>
      <c r="FJ29" s="1000"/>
      <c r="FK29" s="1006"/>
      <c r="FL29" s="993"/>
      <c r="FM29" s="996"/>
      <c r="FN29" s="148"/>
      <c r="FO29" s="148"/>
      <c r="FP29" s="994"/>
      <c r="FQ29" s="147"/>
      <c r="FR29" s="147"/>
      <c r="FS29" s="997"/>
      <c r="FT29" s="999"/>
      <c r="FU29" s="1000"/>
      <c r="FV29" s="1006"/>
      <c r="FW29" s="993"/>
      <c r="FX29" s="996"/>
      <c r="FY29" s="148"/>
      <c r="FZ29" s="148"/>
      <c r="GA29" s="994"/>
      <c r="GB29" s="147"/>
      <c r="GC29" s="147"/>
      <c r="GD29" s="997"/>
      <c r="GE29" s="999"/>
      <c r="GF29" s="1000"/>
      <c r="GG29" s="1006"/>
      <c r="GH29" s="993"/>
      <c r="GI29" s="996"/>
      <c r="GJ29" s="148"/>
      <c r="GK29" s="148"/>
      <c r="GL29" s="994"/>
      <c r="GM29" s="147"/>
      <c r="GN29" s="147"/>
      <c r="GO29" s="997"/>
      <c r="GP29" s="999"/>
      <c r="GQ29" s="1000"/>
      <c r="GR29" s="1006"/>
      <c r="GS29" s="993"/>
      <c r="GT29" s="996"/>
      <c r="GU29" s="148"/>
      <c r="GV29" s="148"/>
      <c r="GW29" s="994"/>
      <c r="GX29" s="147"/>
      <c r="GY29" s="147"/>
      <c r="GZ29" s="997"/>
      <c r="HA29" s="999"/>
      <c r="HB29" s="1000"/>
      <c r="HC29" s="1006"/>
      <c r="HD29" s="993"/>
      <c r="HE29" s="996"/>
      <c r="HF29" s="148"/>
      <c r="HG29" s="148"/>
      <c r="HH29" s="994"/>
      <c r="HI29" s="147"/>
      <c r="HJ29" s="147"/>
      <c r="HK29" s="997"/>
      <c r="HL29" s="999"/>
      <c r="HM29" s="1000"/>
      <c r="HN29" s="1006"/>
      <c r="HO29" s="993"/>
      <c r="HP29" s="996"/>
      <c r="HQ29" s="148"/>
      <c r="HR29" s="148"/>
      <c r="HS29" s="994"/>
      <c r="HT29" s="147"/>
      <c r="HU29" s="147"/>
      <c r="HV29" s="997"/>
      <c r="HW29" s="999"/>
      <c r="HX29" s="1000"/>
      <c r="HY29" s="1006"/>
      <c r="HZ29" s="993"/>
      <c r="IA29" s="996"/>
      <c r="IB29" s="148"/>
      <c r="IC29" s="148"/>
      <c r="ID29" s="994"/>
      <c r="IE29" s="147"/>
      <c r="IF29" s="147"/>
      <c r="IG29" s="997"/>
      <c r="IH29" s="999"/>
      <c r="II29" s="1000"/>
      <c r="IJ29" s="1006"/>
      <c r="IK29" s="993"/>
      <c r="IL29" s="996"/>
      <c r="IM29" s="148"/>
      <c r="IN29" s="148"/>
      <c r="IO29" s="994"/>
      <c r="IP29" s="147"/>
      <c r="IQ29" s="147"/>
      <c r="IR29" s="997"/>
      <c r="IS29" s="999"/>
      <c r="IT29" s="1000"/>
      <c r="IU29" s="30"/>
      <c r="IV29" s="30"/>
      <c r="IW29" s="30"/>
      <c r="IX29" s="30"/>
      <c r="IY29" s="1001"/>
      <c r="IZ29" s="1001"/>
      <c r="JA29" s="1005"/>
      <c r="JB29" s="1002"/>
      <c r="JC29" s="38"/>
      <c r="JD29" s="171"/>
      <c r="JE29" s="291"/>
      <c r="JF29" s="1"/>
      <c r="JG29" s="1"/>
      <c r="JH29" s="1"/>
      <c r="JI29" s="290"/>
      <c r="JJ29" s="171"/>
      <c r="JM29" s="347"/>
      <c r="JN29" s="90"/>
      <c r="JO29" s="654"/>
      <c r="JP29" s="654"/>
      <c r="JQ29" s="167"/>
      <c r="JR29" s="656"/>
      <c r="JS29" s="159"/>
      <c r="JT29" s="262"/>
      <c r="JU29" s="262"/>
      <c r="JV29" s="88"/>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c r="LJ29" s="90"/>
      <c r="LK29" s="90"/>
      <c r="LL29" s="90"/>
      <c r="LM29" s="90"/>
      <c r="LN29" s="90"/>
      <c r="LO29" s="90"/>
      <c r="LP29" s="90"/>
      <c r="LQ29" s="90"/>
      <c r="LR29" s="90"/>
      <c r="LS29" s="90"/>
      <c r="LT29" s="90"/>
      <c r="LU29" s="90"/>
      <c r="LV29" s="90"/>
      <c r="LW29" s="90"/>
      <c r="LX29" s="90"/>
      <c r="LY29" s="90"/>
      <c r="LZ29" s="90"/>
      <c r="MA29" s="90"/>
      <c r="MB29" s="90"/>
      <c r="MC29" s="90"/>
      <c r="MD29" s="90"/>
      <c r="ME29" s="90"/>
      <c r="MF29" s="90"/>
      <c r="MG29" s="90"/>
      <c r="MH29" s="90"/>
      <c r="MI29" s="90"/>
      <c r="MJ29" s="90"/>
      <c r="MK29" s="90"/>
      <c r="ML29" s="90"/>
      <c r="MM29" s="90"/>
      <c r="MN29" s="90"/>
      <c r="MO29" s="90"/>
      <c r="MP29" s="90"/>
      <c r="MQ29" s="90"/>
      <c r="MR29" s="90"/>
      <c r="MT29" s="86"/>
      <c r="MU29" s="86"/>
      <c r="MV29" s="86"/>
      <c r="MW29" s="86"/>
      <c r="MX29" s="86"/>
      <c r="MY29" s="86"/>
      <c r="NB29" s="85"/>
      <c r="NC29" s="169"/>
      <c r="ND29" s="86"/>
      <c r="NE29" s="86"/>
      <c r="NF29" s="86"/>
      <c r="NG29" s="86"/>
      <c r="NH29" s="86"/>
      <c r="NI29" s="86"/>
      <c r="NJ29" s="86"/>
      <c r="NK29" s="86"/>
      <c r="NL29" s="86"/>
      <c r="NM29" s="86"/>
      <c r="NN29" s="86"/>
      <c r="NO29" s="86"/>
      <c r="NP29" s="86"/>
      <c r="NQ29" s="86"/>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1372"/>
      <c r="TQ29" s="1372"/>
      <c r="TR29" s="1372"/>
      <c r="TS29" s="1372"/>
      <c r="TT29" s="1372"/>
      <c r="TU29" s="1372"/>
      <c r="TV29" s="1372"/>
      <c r="TW29" s="1372"/>
      <c r="TX29" s="1372"/>
      <c r="TY29" s="1372"/>
      <c r="TZ29" s="1372"/>
      <c r="UA29" s="1372"/>
      <c r="UB29" s="1372"/>
      <c r="UC29" s="1372"/>
      <c r="UD29" s="1372"/>
      <c r="UE29" s="1372"/>
      <c r="UF29" s="1372"/>
      <c r="UG29" s="1372"/>
      <c r="UH29" s="1372"/>
      <c r="UI29" s="1372"/>
      <c r="UJ29" s="1372"/>
      <c r="UK29" s="1372"/>
    </row>
    <row r="30" spans="1:557" ht="15.75" customHeight="1" x14ac:dyDescent="0.25">
      <c r="A30" s="24"/>
      <c r="B30" s="260">
        <v>24</v>
      </c>
      <c r="C30" s="991"/>
      <c r="D30" s="990"/>
      <c r="E30" s="486"/>
      <c r="F30" s="1143"/>
      <c r="G30" s="995"/>
      <c r="H30" s="221"/>
      <c r="I30" s="183"/>
      <c r="J30" s="183"/>
      <c r="K30" s="1088"/>
      <c r="L30" s="375"/>
      <c r="M30" s="31"/>
      <c r="N30" s="1292"/>
      <c r="O30" s="1096"/>
      <c r="P30" s="147"/>
      <c r="Q30" s="147"/>
      <c r="R30" s="147"/>
      <c r="S30" s="147"/>
      <c r="T30" s="147"/>
      <c r="U30" s="147"/>
      <c r="V30" s="147"/>
      <c r="W30" s="147"/>
      <c r="X30" s="147"/>
      <c r="Y30" s="147"/>
      <c r="Z30" s="147"/>
      <c r="AA30" s="147"/>
      <c r="AB30" s="147"/>
      <c r="AC30" s="147"/>
      <c r="AD30" s="147"/>
      <c r="AE30" s="147"/>
      <c r="AF30" s="147"/>
      <c r="AG30" s="147"/>
      <c r="AH30" s="147"/>
      <c r="AI30" s="1006"/>
      <c r="AJ30" s="993"/>
      <c r="AK30" s="996"/>
      <c r="AL30" s="148"/>
      <c r="AM30" s="148"/>
      <c r="AN30" s="994"/>
      <c r="AO30" s="147"/>
      <c r="AP30" s="147"/>
      <c r="AQ30" s="997"/>
      <c r="AR30" s="999"/>
      <c r="AS30" s="1000"/>
      <c r="AT30" s="1006"/>
      <c r="AU30" s="993"/>
      <c r="AV30" s="996"/>
      <c r="AW30" s="148"/>
      <c r="AX30" s="148"/>
      <c r="AY30" s="994"/>
      <c r="AZ30" s="147"/>
      <c r="BA30" s="147"/>
      <c r="BB30" s="997"/>
      <c r="BC30" s="999"/>
      <c r="BD30" s="1000"/>
      <c r="BE30" s="1006"/>
      <c r="BF30" s="993"/>
      <c r="BG30" s="996"/>
      <c r="BH30" s="148"/>
      <c r="BI30" s="148"/>
      <c r="BJ30" s="994"/>
      <c r="BK30" s="147"/>
      <c r="BL30" s="147"/>
      <c r="BM30" s="997"/>
      <c r="BN30" s="999"/>
      <c r="BO30" s="1000"/>
      <c r="BP30" s="1006"/>
      <c r="BQ30" s="993"/>
      <c r="BR30" s="996"/>
      <c r="BS30" s="148"/>
      <c r="BT30" s="148"/>
      <c r="BU30" s="994"/>
      <c r="BV30" s="147"/>
      <c r="BW30" s="147"/>
      <c r="BX30" s="997"/>
      <c r="BY30" s="999"/>
      <c r="BZ30" s="1000"/>
      <c r="CA30" s="1006"/>
      <c r="CB30" s="993"/>
      <c r="CC30" s="994"/>
      <c r="CD30" s="148"/>
      <c r="CE30" s="148"/>
      <c r="CF30" s="994"/>
      <c r="CG30" s="147"/>
      <c r="CH30" s="147"/>
      <c r="CI30" s="997"/>
      <c r="CJ30" s="999"/>
      <c r="CK30" s="1000"/>
      <c r="CL30" s="1006"/>
      <c r="CM30" s="993"/>
      <c r="CN30" s="996"/>
      <c r="CO30" s="148"/>
      <c r="CP30" s="148"/>
      <c r="CQ30" s="994"/>
      <c r="CR30" s="147"/>
      <c r="CS30" s="147"/>
      <c r="CT30" s="997"/>
      <c r="CU30" s="999"/>
      <c r="CV30" s="1000"/>
      <c r="CW30" s="1006"/>
      <c r="CX30" s="993"/>
      <c r="CY30" s="996"/>
      <c r="CZ30" s="148"/>
      <c r="DA30" s="148"/>
      <c r="DB30" s="994"/>
      <c r="DC30" s="147"/>
      <c r="DD30" s="147"/>
      <c r="DE30" s="997"/>
      <c r="DF30" s="999"/>
      <c r="DG30" s="1000"/>
      <c r="DH30" s="1006"/>
      <c r="DI30" s="993"/>
      <c r="DJ30" s="996"/>
      <c r="DK30" s="148"/>
      <c r="DL30" s="148"/>
      <c r="DM30" s="994"/>
      <c r="DN30" s="147"/>
      <c r="DO30" s="147"/>
      <c r="DP30" s="997"/>
      <c r="DQ30" s="999"/>
      <c r="DR30" s="1000"/>
      <c r="DS30" s="1006"/>
      <c r="DT30" s="993"/>
      <c r="DU30" s="996"/>
      <c r="DV30" s="148"/>
      <c r="DW30" s="148"/>
      <c r="DX30" s="994"/>
      <c r="DY30" s="147"/>
      <c r="DZ30" s="147"/>
      <c r="EA30" s="997"/>
      <c r="EB30" s="999"/>
      <c r="EC30" s="1000"/>
      <c r="ED30" s="1006"/>
      <c r="EE30" s="993"/>
      <c r="EF30" s="996"/>
      <c r="EG30" s="148"/>
      <c r="EH30" s="148"/>
      <c r="EI30" s="994"/>
      <c r="EJ30" s="147"/>
      <c r="EK30" s="147"/>
      <c r="EL30" s="997"/>
      <c r="EM30" s="999"/>
      <c r="EN30" s="1000"/>
      <c r="EO30" s="1006"/>
      <c r="EP30" s="993"/>
      <c r="EQ30" s="996"/>
      <c r="ER30" s="148"/>
      <c r="ES30" s="148"/>
      <c r="ET30" s="994"/>
      <c r="EU30" s="147"/>
      <c r="EV30" s="147"/>
      <c r="EW30" s="997"/>
      <c r="EX30" s="999"/>
      <c r="EY30" s="1000"/>
      <c r="EZ30" s="1006"/>
      <c r="FA30" s="993"/>
      <c r="FB30" s="996"/>
      <c r="FC30" s="148"/>
      <c r="FD30" s="148"/>
      <c r="FE30" s="994"/>
      <c r="FF30" s="147"/>
      <c r="FG30" s="147"/>
      <c r="FH30" s="997"/>
      <c r="FI30" s="999"/>
      <c r="FJ30" s="1000"/>
      <c r="FK30" s="1006"/>
      <c r="FL30" s="993"/>
      <c r="FM30" s="996"/>
      <c r="FN30" s="148"/>
      <c r="FO30" s="148"/>
      <c r="FP30" s="994"/>
      <c r="FQ30" s="147"/>
      <c r="FR30" s="147"/>
      <c r="FS30" s="997"/>
      <c r="FT30" s="999"/>
      <c r="FU30" s="1000"/>
      <c r="FV30" s="1006"/>
      <c r="FW30" s="993"/>
      <c r="FX30" s="996"/>
      <c r="FY30" s="148"/>
      <c r="FZ30" s="148"/>
      <c r="GA30" s="994"/>
      <c r="GB30" s="147"/>
      <c r="GC30" s="147"/>
      <c r="GD30" s="997"/>
      <c r="GE30" s="999"/>
      <c r="GF30" s="1000"/>
      <c r="GG30" s="1006"/>
      <c r="GH30" s="993"/>
      <c r="GI30" s="996"/>
      <c r="GJ30" s="148"/>
      <c r="GK30" s="148"/>
      <c r="GL30" s="994"/>
      <c r="GM30" s="147"/>
      <c r="GN30" s="147"/>
      <c r="GO30" s="997"/>
      <c r="GP30" s="999"/>
      <c r="GQ30" s="1000"/>
      <c r="GR30" s="1006"/>
      <c r="GS30" s="993"/>
      <c r="GT30" s="996"/>
      <c r="GU30" s="148"/>
      <c r="GV30" s="148"/>
      <c r="GW30" s="994"/>
      <c r="GX30" s="147"/>
      <c r="GY30" s="147"/>
      <c r="GZ30" s="997"/>
      <c r="HA30" s="999"/>
      <c r="HB30" s="1000"/>
      <c r="HC30" s="1006"/>
      <c r="HD30" s="993"/>
      <c r="HE30" s="996"/>
      <c r="HF30" s="148"/>
      <c r="HG30" s="148"/>
      <c r="HH30" s="994"/>
      <c r="HI30" s="147"/>
      <c r="HJ30" s="147"/>
      <c r="HK30" s="997"/>
      <c r="HL30" s="999"/>
      <c r="HM30" s="1000"/>
      <c r="HN30" s="1006"/>
      <c r="HO30" s="993"/>
      <c r="HP30" s="996"/>
      <c r="HQ30" s="148"/>
      <c r="HR30" s="148"/>
      <c r="HS30" s="994"/>
      <c r="HT30" s="147"/>
      <c r="HU30" s="147"/>
      <c r="HV30" s="997"/>
      <c r="HW30" s="999"/>
      <c r="HX30" s="1000"/>
      <c r="HY30" s="1006"/>
      <c r="HZ30" s="993"/>
      <c r="IA30" s="996"/>
      <c r="IB30" s="148"/>
      <c r="IC30" s="148"/>
      <c r="ID30" s="994"/>
      <c r="IE30" s="147"/>
      <c r="IF30" s="147"/>
      <c r="IG30" s="997"/>
      <c r="IH30" s="999"/>
      <c r="II30" s="1000"/>
      <c r="IJ30" s="1006"/>
      <c r="IK30" s="993"/>
      <c r="IL30" s="996"/>
      <c r="IM30" s="148"/>
      <c r="IN30" s="148"/>
      <c r="IO30" s="994"/>
      <c r="IP30" s="147"/>
      <c r="IQ30" s="147"/>
      <c r="IR30" s="997"/>
      <c r="IS30" s="999"/>
      <c r="IT30" s="1000"/>
      <c r="IU30" s="30"/>
      <c r="IV30" s="30"/>
      <c r="IW30" s="30"/>
      <c r="IX30" s="30"/>
      <c r="IY30" s="1001"/>
      <c r="IZ30" s="1001"/>
      <c r="JA30" s="1005"/>
      <c r="JB30" s="1002"/>
      <c r="JC30" s="38"/>
      <c r="JD30" s="171"/>
      <c r="JE30" s="291"/>
      <c r="JF30" s="1"/>
      <c r="JG30" s="1"/>
      <c r="JH30" s="1"/>
      <c r="JI30" s="290"/>
      <c r="JJ30" s="171"/>
      <c r="JM30" s="347"/>
      <c r="JN30" s="90"/>
      <c r="JO30" s="654"/>
      <c r="JP30" s="654"/>
      <c r="JQ30" s="167"/>
      <c r="JR30" s="656"/>
      <c r="JS30" s="159"/>
      <c r="JT30" s="262"/>
      <c r="JU30" s="262"/>
      <c r="JV30" s="88"/>
      <c r="JW30" s="90"/>
      <c r="JX30" s="90"/>
      <c r="JY30" s="90"/>
      <c r="JZ30" s="90"/>
      <c r="KA30" s="90"/>
      <c r="KB30" s="90"/>
      <c r="KC30" s="90"/>
      <c r="KD30" s="90"/>
      <c r="KE30" s="90"/>
      <c r="KF30" s="90"/>
      <c r="KG30" s="90"/>
      <c r="KH30" s="90"/>
      <c r="KI30" s="90"/>
      <c r="KJ30" s="90"/>
      <c r="KK30" s="90"/>
      <c r="KL30" s="90"/>
      <c r="KM30" s="90"/>
      <c r="KN30" s="90"/>
      <c r="KO30" s="90"/>
      <c r="KP30" s="90"/>
      <c r="KQ30" s="90"/>
      <c r="KR30" s="90"/>
      <c r="KS30" s="90"/>
      <c r="KT30" s="90"/>
      <c r="KU30" s="90"/>
      <c r="KV30" s="90"/>
      <c r="KW30" s="90"/>
      <c r="KX30" s="90"/>
      <c r="KY30" s="90"/>
      <c r="KZ30" s="90"/>
      <c r="LA30" s="90"/>
      <c r="LB30" s="90"/>
      <c r="LC30" s="90"/>
      <c r="LD30" s="90"/>
      <c r="LE30" s="90"/>
      <c r="LF30" s="90"/>
      <c r="LG30" s="90"/>
      <c r="LH30" s="90"/>
      <c r="LI30" s="90"/>
      <c r="LJ30" s="90"/>
      <c r="LK30" s="90"/>
      <c r="LL30" s="90"/>
      <c r="LM30" s="90"/>
      <c r="LN30" s="90"/>
      <c r="LO30" s="90"/>
      <c r="LP30" s="90"/>
      <c r="LQ30" s="90"/>
      <c r="LR30" s="90"/>
      <c r="LS30" s="90"/>
      <c r="LT30" s="90"/>
      <c r="LU30" s="90"/>
      <c r="LV30" s="90"/>
      <c r="LW30" s="90"/>
      <c r="LX30" s="90"/>
      <c r="LY30" s="90"/>
      <c r="LZ30" s="90"/>
      <c r="MA30" s="90"/>
      <c r="MB30" s="90"/>
      <c r="MC30" s="90"/>
      <c r="MD30" s="90"/>
      <c r="ME30" s="90"/>
      <c r="MF30" s="90"/>
      <c r="MG30" s="90"/>
      <c r="MH30" s="90"/>
      <c r="MI30" s="90"/>
      <c r="MJ30" s="90"/>
      <c r="MK30" s="90"/>
      <c r="ML30" s="90"/>
      <c r="MM30" s="90"/>
      <c r="MN30" s="90"/>
      <c r="MO30" s="90"/>
      <c r="MP30" s="90"/>
      <c r="MQ30" s="90"/>
      <c r="MR30" s="90"/>
      <c r="MT30" s="86"/>
      <c r="MU30" s="86"/>
      <c r="MV30" s="86"/>
      <c r="MW30" s="86"/>
      <c r="MX30" s="86"/>
      <c r="MY30" s="86"/>
      <c r="NB30" s="85"/>
      <c r="NC30" s="169"/>
      <c r="ND30" s="86"/>
      <c r="NE30" s="86"/>
      <c r="NF30" s="86"/>
      <c r="NG30" s="86"/>
      <c r="NH30" s="86"/>
      <c r="NI30" s="86"/>
      <c r="NJ30" s="86"/>
      <c r="NK30" s="86"/>
      <c r="NL30" s="86"/>
      <c r="NM30" s="86"/>
      <c r="NN30" s="86"/>
      <c r="NO30" s="86"/>
      <c r="NP30" s="86"/>
      <c r="NQ30" s="86"/>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1372"/>
      <c r="TQ30" s="1372"/>
      <c r="TR30" s="1372"/>
      <c r="TS30" s="1372"/>
      <c r="TT30" s="1372"/>
      <c r="TU30" s="1372"/>
      <c r="TV30" s="1372"/>
      <c r="TW30" s="1372"/>
      <c r="TX30" s="1372"/>
      <c r="TY30" s="1372"/>
      <c r="TZ30" s="1372"/>
      <c r="UA30" s="1372"/>
      <c r="UB30" s="1372"/>
      <c r="UC30" s="1372"/>
      <c r="UD30" s="1372"/>
      <c r="UE30" s="1372"/>
      <c r="UF30" s="1372"/>
      <c r="UG30" s="1372"/>
      <c r="UH30" s="1372"/>
      <c r="UI30" s="1372"/>
      <c r="UJ30" s="1372"/>
      <c r="UK30" s="1372"/>
    </row>
    <row r="31" spans="1:557" ht="15.75" customHeight="1" x14ac:dyDescent="0.25">
      <c r="A31" s="24"/>
      <c r="B31" s="260">
        <v>25</v>
      </c>
      <c r="C31" s="991"/>
      <c r="D31" s="990"/>
      <c r="E31" s="486"/>
      <c r="F31" s="1143"/>
      <c r="G31" s="995"/>
      <c r="H31" s="221"/>
      <c r="I31" s="183"/>
      <c r="J31" s="183"/>
      <c r="K31" s="1088"/>
      <c r="L31" s="375"/>
      <c r="M31" s="31"/>
      <c r="N31" s="1292"/>
      <c r="O31" s="1096"/>
      <c r="P31" s="147"/>
      <c r="Q31" s="147"/>
      <c r="R31" s="147"/>
      <c r="S31" s="147"/>
      <c r="T31" s="147"/>
      <c r="U31" s="147"/>
      <c r="V31" s="147"/>
      <c r="W31" s="147"/>
      <c r="X31" s="147"/>
      <c r="Y31" s="147"/>
      <c r="Z31" s="147"/>
      <c r="AA31" s="147"/>
      <c r="AB31" s="147"/>
      <c r="AC31" s="147"/>
      <c r="AD31" s="147"/>
      <c r="AE31" s="147"/>
      <c r="AF31" s="147"/>
      <c r="AG31" s="147"/>
      <c r="AH31" s="147"/>
      <c r="AI31" s="1006"/>
      <c r="AJ31" s="993"/>
      <c r="AK31" s="996"/>
      <c r="AL31" s="148"/>
      <c r="AM31" s="148"/>
      <c r="AN31" s="994"/>
      <c r="AO31" s="147"/>
      <c r="AP31" s="147"/>
      <c r="AQ31" s="997"/>
      <c r="AR31" s="999"/>
      <c r="AS31" s="1000"/>
      <c r="AT31" s="1006"/>
      <c r="AU31" s="993"/>
      <c r="AV31" s="996"/>
      <c r="AW31" s="148"/>
      <c r="AX31" s="148"/>
      <c r="AY31" s="994"/>
      <c r="AZ31" s="147"/>
      <c r="BA31" s="147"/>
      <c r="BB31" s="997"/>
      <c r="BC31" s="999"/>
      <c r="BD31" s="1000"/>
      <c r="BE31" s="1006"/>
      <c r="BF31" s="993"/>
      <c r="BG31" s="996"/>
      <c r="BH31" s="148"/>
      <c r="BI31" s="148"/>
      <c r="BJ31" s="994"/>
      <c r="BK31" s="147"/>
      <c r="BL31" s="147"/>
      <c r="BM31" s="997"/>
      <c r="BN31" s="999"/>
      <c r="BO31" s="1000"/>
      <c r="BP31" s="1006"/>
      <c r="BQ31" s="993"/>
      <c r="BR31" s="996"/>
      <c r="BS31" s="148"/>
      <c r="BT31" s="148"/>
      <c r="BU31" s="994"/>
      <c r="BV31" s="147"/>
      <c r="BW31" s="147"/>
      <c r="BX31" s="997"/>
      <c r="BY31" s="999"/>
      <c r="BZ31" s="1000"/>
      <c r="CA31" s="1006"/>
      <c r="CB31" s="993"/>
      <c r="CC31" s="994"/>
      <c r="CD31" s="148"/>
      <c r="CE31" s="148"/>
      <c r="CF31" s="994"/>
      <c r="CG31" s="147"/>
      <c r="CH31" s="147"/>
      <c r="CI31" s="997"/>
      <c r="CJ31" s="999"/>
      <c r="CK31" s="1000"/>
      <c r="CL31" s="1006"/>
      <c r="CM31" s="993"/>
      <c r="CN31" s="996"/>
      <c r="CO31" s="148"/>
      <c r="CP31" s="148"/>
      <c r="CQ31" s="994"/>
      <c r="CR31" s="147"/>
      <c r="CS31" s="147"/>
      <c r="CT31" s="997"/>
      <c r="CU31" s="999"/>
      <c r="CV31" s="1000"/>
      <c r="CW31" s="1006"/>
      <c r="CX31" s="993"/>
      <c r="CY31" s="996"/>
      <c r="CZ31" s="148"/>
      <c r="DA31" s="148"/>
      <c r="DB31" s="994"/>
      <c r="DC31" s="147"/>
      <c r="DD31" s="147"/>
      <c r="DE31" s="997"/>
      <c r="DF31" s="999"/>
      <c r="DG31" s="1000"/>
      <c r="DH31" s="1006"/>
      <c r="DI31" s="993"/>
      <c r="DJ31" s="996"/>
      <c r="DK31" s="148"/>
      <c r="DL31" s="148"/>
      <c r="DM31" s="994"/>
      <c r="DN31" s="147"/>
      <c r="DO31" s="147"/>
      <c r="DP31" s="997"/>
      <c r="DQ31" s="999"/>
      <c r="DR31" s="1000"/>
      <c r="DS31" s="1006"/>
      <c r="DT31" s="993"/>
      <c r="DU31" s="996"/>
      <c r="DV31" s="148"/>
      <c r="DW31" s="148"/>
      <c r="DX31" s="994"/>
      <c r="DY31" s="147"/>
      <c r="DZ31" s="147"/>
      <c r="EA31" s="997"/>
      <c r="EB31" s="999"/>
      <c r="EC31" s="1000"/>
      <c r="ED31" s="1006"/>
      <c r="EE31" s="993"/>
      <c r="EF31" s="996"/>
      <c r="EG31" s="148"/>
      <c r="EH31" s="148"/>
      <c r="EI31" s="994"/>
      <c r="EJ31" s="147"/>
      <c r="EK31" s="147"/>
      <c r="EL31" s="997"/>
      <c r="EM31" s="999"/>
      <c r="EN31" s="1000"/>
      <c r="EO31" s="1006"/>
      <c r="EP31" s="993"/>
      <c r="EQ31" s="996"/>
      <c r="ER31" s="148"/>
      <c r="ES31" s="148"/>
      <c r="ET31" s="994"/>
      <c r="EU31" s="147"/>
      <c r="EV31" s="147"/>
      <c r="EW31" s="997"/>
      <c r="EX31" s="999"/>
      <c r="EY31" s="1000"/>
      <c r="EZ31" s="1006"/>
      <c r="FA31" s="993"/>
      <c r="FB31" s="996"/>
      <c r="FC31" s="148"/>
      <c r="FD31" s="148"/>
      <c r="FE31" s="994"/>
      <c r="FF31" s="147"/>
      <c r="FG31" s="147"/>
      <c r="FH31" s="997"/>
      <c r="FI31" s="999"/>
      <c r="FJ31" s="1000"/>
      <c r="FK31" s="1006"/>
      <c r="FL31" s="993"/>
      <c r="FM31" s="996"/>
      <c r="FN31" s="148"/>
      <c r="FO31" s="148"/>
      <c r="FP31" s="994"/>
      <c r="FQ31" s="147"/>
      <c r="FR31" s="147"/>
      <c r="FS31" s="997"/>
      <c r="FT31" s="999"/>
      <c r="FU31" s="1000"/>
      <c r="FV31" s="1006"/>
      <c r="FW31" s="993"/>
      <c r="FX31" s="996"/>
      <c r="FY31" s="148"/>
      <c r="FZ31" s="148"/>
      <c r="GA31" s="994"/>
      <c r="GB31" s="147"/>
      <c r="GC31" s="147"/>
      <c r="GD31" s="997"/>
      <c r="GE31" s="999"/>
      <c r="GF31" s="1000"/>
      <c r="GG31" s="1006"/>
      <c r="GH31" s="993"/>
      <c r="GI31" s="996"/>
      <c r="GJ31" s="148"/>
      <c r="GK31" s="148"/>
      <c r="GL31" s="994"/>
      <c r="GM31" s="147"/>
      <c r="GN31" s="147"/>
      <c r="GO31" s="997"/>
      <c r="GP31" s="999"/>
      <c r="GQ31" s="1000"/>
      <c r="GR31" s="1006"/>
      <c r="GS31" s="993"/>
      <c r="GT31" s="996"/>
      <c r="GU31" s="148"/>
      <c r="GV31" s="148"/>
      <c r="GW31" s="994"/>
      <c r="GX31" s="147"/>
      <c r="GY31" s="147"/>
      <c r="GZ31" s="997"/>
      <c r="HA31" s="999"/>
      <c r="HB31" s="1000"/>
      <c r="HC31" s="1006"/>
      <c r="HD31" s="993"/>
      <c r="HE31" s="996"/>
      <c r="HF31" s="148"/>
      <c r="HG31" s="148"/>
      <c r="HH31" s="994"/>
      <c r="HI31" s="147"/>
      <c r="HJ31" s="147"/>
      <c r="HK31" s="997"/>
      <c r="HL31" s="999"/>
      <c r="HM31" s="1000"/>
      <c r="HN31" s="1006"/>
      <c r="HO31" s="993"/>
      <c r="HP31" s="996"/>
      <c r="HQ31" s="148"/>
      <c r="HR31" s="148"/>
      <c r="HS31" s="994"/>
      <c r="HT31" s="147"/>
      <c r="HU31" s="147"/>
      <c r="HV31" s="997"/>
      <c r="HW31" s="999"/>
      <c r="HX31" s="1000"/>
      <c r="HY31" s="1006"/>
      <c r="HZ31" s="993"/>
      <c r="IA31" s="996"/>
      <c r="IB31" s="148"/>
      <c r="IC31" s="148"/>
      <c r="ID31" s="994"/>
      <c r="IE31" s="147"/>
      <c r="IF31" s="147"/>
      <c r="IG31" s="997"/>
      <c r="IH31" s="999"/>
      <c r="II31" s="1000"/>
      <c r="IJ31" s="1006"/>
      <c r="IK31" s="993"/>
      <c r="IL31" s="996"/>
      <c r="IM31" s="148"/>
      <c r="IN31" s="148"/>
      <c r="IO31" s="994"/>
      <c r="IP31" s="147"/>
      <c r="IQ31" s="147"/>
      <c r="IR31" s="997"/>
      <c r="IS31" s="999"/>
      <c r="IT31" s="1000"/>
      <c r="IU31" s="30"/>
      <c r="IV31" s="30"/>
      <c r="IW31" s="30"/>
      <c r="IX31" s="30"/>
      <c r="IY31" s="1001"/>
      <c r="IZ31" s="1001"/>
      <c r="JA31" s="1005"/>
      <c r="JB31" s="1002"/>
      <c r="JC31" s="38"/>
      <c r="JD31" s="171"/>
      <c r="JE31" s="291"/>
      <c r="JF31" s="1"/>
      <c r="JG31" s="212" t="s">
        <v>303</v>
      </c>
      <c r="JH31" s="1"/>
      <c r="JI31" s="290"/>
      <c r="JJ31" s="171"/>
      <c r="JM31" s="347"/>
      <c r="JN31" s="90"/>
      <c r="JO31" s="654"/>
      <c r="JP31" s="654"/>
      <c r="JQ31" s="167"/>
      <c r="JR31" s="656"/>
      <c r="JS31" s="159"/>
      <c r="JT31" s="262"/>
      <c r="JU31" s="262"/>
      <c r="JV31" s="88"/>
      <c r="JW31" s="90"/>
      <c r="JX31" s="90"/>
      <c r="JY31" s="90"/>
      <c r="JZ31" s="90"/>
      <c r="KA31" s="90"/>
      <c r="KB31" s="90"/>
      <c r="KC31" s="90"/>
      <c r="KD31" s="90"/>
      <c r="KE31" s="90"/>
      <c r="KF31" s="90"/>
      <c r="KG31" s="90"/>
      <c r="KH31" s="90"/>
      <c r="KI31" s="90"/>
      <c r="KJ31" s="90"/>
      <c r="KK31" s="90"/>
      <c r="KL31" s="90"/>
      <c r="KM31" s="90"/>
      <c r="KN31" s="90"/>
      <c r="KO31" s="90"/>
      <c r="KP31" s="90"/>
      <c r="KQ31" s="90"/>
      <c r="KR31" s="90"/>
      <c r="KS31" s="90"/>
      <c r="KT31" s="90"/>
      <c r="KU31" s="90"/>
      <c r="KV31" s="90"/>
      <c r="KW31" s="90"/>
      <c r="KX31" s="90"/>
      <c r="KY31" s="90"/>
      <c r="KZ31" s="90"/>
      <c r="LA31" s="90"/>
      <c r="LB31" s="90"/>
      <c r="LC31" s="90"/>
      <c r="LD31" s="90"/>
      <c r="LE31" s="90"/>
      <c r="LF31" s="90"/>
      <c r="LG31" s="90"/>
      <c r="LH31" s="90"/>
      <c r="LI31" s="90"/>
      <c r="LJ31" s="90"/>
      <c r="LK31" s="90"/>
      <c r="LL31" s="90"/>
      <c r="LM31" s="90"/>
      <c r="LN31" s="90"/>
      <c r="LO31" s="90"/>
      <c r="LP31" s="90"/>
      <c r="LQ31" s="90"/>
      <c r="LR31" s="90"/>
      <c r="LS31" s="90"/>
      <c r="LT31" s="90"/>
      <c r="LU31" s="90"/>
      <c r="LV31" s="90"/>
      <c r="LW31" s="90"/>
      <c r="LX31" s="90"/>
      <c r="LY31" s="90"/>
      <c r="LZ31" s="90"/>
      <c r="MA31" s="90"/>
      <c r="MB31" s="90"/>
      <c r="MC31" s="90"/>
      <c r="MD31" s="90"/>
      <c r="ME31" s="90"/>
      <c r="MF31" s="90"/>
      <c r="MG31" s="90"/>
      <c r="MH31" s="90"/>
      <c r="MI31" s="90"/>
      <c r="MJ31" s="90"/>
      <c r="MK31" s="90"/>
      <c r="ML31" s="90"/>
      <c r="MM31" s="90"/>
      <c r="MN31" s="90"/>
      <c r="MO31" s="90"/>
      <c r="MP31" s="90"/>
      <c r="MQ31" s="90"/>
      <c r="MR31" s="90"/>
      <c r="MT31" s="86"/>
      <c r="MU31" s="86"/>
      <c r="MV31" s="86"/>
      <c r="MW31" s="86"/>
      <c r="MX31" s="86"/>
      <c r="MY31" s="86"/>
      <c r="NB31" s="85"/>
      <c r="NC31" s="169"/>
      <c r="ND31" s="86"/>
      <c r="NE31" s="86"/>
      <c r="NF31" s="86"/>
      <c r="NG31" s="86"/>
      <c r="NH31" s="86"/>
      <c r="NI31" s="86"/>
      <c r="NJ31" s="86"/>
      <c r="NK31" s="86"/>
      <c r="NL31" s="86"/>
      <c r="NM31" s="86"/>
      <c r="NN31" s="86"/>
      <c r="NO31" s="86"/>
      <c r="NP31" s="86"/>
      <c r="NQ31" s="86"/>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1372"/>
      <c r="TQ31" s="1372"/>
      <c r="TR31" s="1372"/>
      <c r="TS31" s="1372"/>
      <c r="TT31" s="1372"/>
      <c r="TU31" s="1372"/>
      <c r="TV31" s="1372"/>
      <c r="TW31" s="1372"/>
      <c r="TX31" s="1372"/>
      <c r="TY31" s="1372"/>
      <c r="TZ31" s="1372"/>
      <c r="UA31" s="1372"/>
      <c r="UB31" s="1372"/>
      <c r="UC31" s="1372"/>
      <c r="UD31" s="1372"/>
      <c r="UE31" s="1372"/>
      <c r="UF31" s="1372"/>
      <c r="UG31" s="1372"/>
      <c r="UH31" s="1372"/>
      <c r="UI31" s="1372"/>
      <c r="UJ31" s="1372"/>
      <c r="UK31" s="1372"/>
    </row>
    <row r="32" spans="1:557" ht="15.75" customHeight="1" x14ac:dyDescent="0.25">
      <c r="A32" s="24"/>
      <c r="B32" s="260">
        <v>26</v>
      </c>
      <c r="C32" s="991"/>
      <c r="D32" s="990"/>
      <c r="E32" s="486"/>
      <c r="F32" s="1143"/>
      <c r="G32" s="995"/>
      <c r="H32" s="221"/>
      <c r="I32" s="183"/>
      <c r="J32" s="183"/>
      <c r="K32" s="1088"/>
      <c r="L32" s="375"/>
      <c r="M32" s="31"/>
      <c r="N32" s="1292"/>
      <c r="O32" s="1096"/>
      <c r="P32" s="147"/>
      <c r="Q32" s="147"/>
      <c r="R32" s="147"/>
      <c r="S32" s="147"/>
      <c r="T32" s="147"/>
      <c r="U32" s="147"/>
      <c r="V32" s="147"/>
      <c r="W32" s="147"/>
      <c r="X32" s="147"/>
      <c r="Y32" s="147"/>
      <c r="Z32" s="147"/>
      <c r="AA32" s="147"/>
      <c r="AB32" s="147"/>
      <c r="AC32" s="147"/>
      <c r="AD32" s="147"/>
      <c r="AE32" s="147"/>
      <c r="AF32" s="147"/>
      <c r="AG32" s="147"/>
      <c r="AH32" s="147"/>
      <c r="AI32" s="1006"/>
      <c r="AJ32" s="993"/>
      <c r="AK32" s="996"/>
      <c r="AL32" s="148"/>
      <c r="AM32" s="148"/>
      <c r="AN32" s="994"/>
      <c r="AO32" s="147"/>
      <c r="AP32" s="147"/>
      <c r="AQ32" s="997"/>
      <c r="AR32" s="999"/>
      <c r="AS32" s="1000"/>
      <c r="AT32" s="1006"/>
      <c r="AU32" s="993"/>
      <c r="AV32" s="996"/>
      <c r="AW32" s="148"/>
      <c r="AX32" s="148"/>
      <c r="AY32" s="994"/>
      <c r="AZ32" s="147"/>
      <c r="BA32" s="147"/>
      <c r="BB32" s="997"/>
      <c r="BC32" s="999"/>
      <c r="BD32" s="1000"/>
      <c r="BE32" s="1006"/>
      <c r="BF32" s="993"/>
      <c r="BG32" s="996"/>
      <c r="BH32" s="148"/>
      <c r="BI32" s="148"/>
      <c r="BJ32" s="994"/>
      <c r="BK32" s="147"/>
      <c r="BL32" s="147"/>
      <c r="BM32" s="997"/>
      <c r="BN32" s="999"/>
      <c r="BO32" s="1000"/>
      <c r="BP32" s="1006"/>
      <c r="BQ32" s="993"/>
      <c r="BR32" s="996"/>
      <c r="BS32" s="148"/>
      <c r="BT32" s="148"/>
      <c r="BU32" s="994"/>
      <c r="BV32" s="147"/>
      <c r="BW32" s="147"/>
      <c r="BX32" s="997"/>
      <c r="BY32" s="999"/>
      <c r="BZ32" s="1000"/>
      <c r="CA32" s="1006"/>
      <c r="CB32" s="993"/>
      <c r="CC32" s="994"/>
      <c r="CD32" s="148"/>
      <c r="CE32" s="148"/>
      <c r="CF32" s="994"/>
      <c r="CG32" s="147"/>
      <c r="CH32" s="147"/>
      <c r="CI32" s="997"/>
      <c r="CJ32" s="999"/>
      <c r="CK32" s="1000"/>
      <c r="CL32" s="1006"/>
      <c r="CM32" s="993"/>
      <c r="CN32" s="996"/>
      <c r="CO32" s="148"/>
      <c r="CP32" s="148"/>
      <c r="CQ32" s="994"/>
      <c r="CR32" s="147"/>
      <c r="CS32" s="147"/>
      <c r="CT32" s="997"/>
      <c r="CU32" s="999"/>
      <c r="CV32" s="1000"/>
      <c r="CW32" s="1006"/>
      <c r="CX32" s="993"/>
      <c r="CY32" s="996"/>
      <c r="CZ32" s="148"/>
      <c r="DA32" s="148"/>
      <c r="DB32" s="994"/>
      <c r="DC32" s="147"/>
      <c r="DD32" s="147"/>
      <c r="DE32" s="997"/>
      <c r="DF32" s="999"/>
      <c r="DG32" s="1000"/>
      <c r="DH32" s="1006"/>
      <c r="DI32" s="993"/>
      <c r="DJ32" s="996"/>
      <c r="DK32" s="148"/>
      <c r="DL32" s="148"/>
      <c r="DM32" s="994"/>
      <c r="DN32" s="147"/>
      <c r="DO32" s="147"/>
      <c r="DP32" s="997"/>
      <c r="DQ32" s="999"/>
      <c r="DR32" s="1000"/>
      <c r="DS32" s="1006"/>
      <c r="DT32" s="993"/>
      <c r="DU32" s="996"/>
      <c r="DV32" s="148"/>
      <c r="DW32" s="148"/>
      <c r="DX32" s="994"/>
      <c r="DY32" s="147"/>
      <c r="DZ32" s="147"/>
      <c r="EA32" s="997"/>
      <c r="EB32" s="999"/>
      <c r="EC32" s="1000"/>
      <c r="ED32" s="1006"/>
      <c r="EE32" s="993"/>
      <c r="EF32" s="996"/>
      <c r="EG32" s="148"/>
      <c r="EH32" s="148"/>
      <c r="EI32" s="994"/>
      <c r="EJ32" s="147"/>
      <c r="EK32" s="147"/>
      <c r="EL32" s="997"/>
      <c r="EM32" s="999"/>
      <c r="EN32" s="1000"/>
      <c r="EO32" s="1006"/>
      <c r="EP32" s="993"/>
      <c r="EQ32" s="996"/>
      <c r="ER32" s="148"/>
      <c r="ES32" s="148"/>
      <c r="ET32" s="994"/>
      <c r="EU32" s="147"/>
      <c r="EV32" s="147"/>
      <c r="EW32" s="997"/>
      <c r="EX32" s="999"/>
      <c r="EY32" s="1000"/>
      <c r="EZ32" s="1006"/>
      <c r="FA32" s="993"/>
      <c r="FB32" s="996"/>
      <c r="FC32" s="148"/>
      <c r="FD32" s="148"/>
      <c r="FE32" s="994"/>
      <c r="FF32" s="147"/>
      <c r="FG32" s="147"/>
      <c r="FH32" s="997"/>
      <c r="FI32" s="999"/>
      <c r="FJ32" s="1000"/>
      <c r="FK32" s="1006"/>
      <c r="FL32" s="993"/>
      <c r="FM32" s="996"/>
      <c r="FN32" s="148"/>
      <c r="FO32" s="148"/>
      <c r="FP32" s="994"/>
      <c r="FQ32" s="147"/>
      <c r="FR32" s="147"/>
      <c r="FS32" s="997"/>
      <c r="FT32" s="999"/>
      <c r="FU32" s="1000"/>
      <c r="FV32" s="1006"/>
      <c r="FW32" s="993"/>
      <c r="FX32" s="996"/>
      <c r="FY32" s="148"/>
      <c r="FZ32" s="148"/>
      <c r="GA32" s="994"/>
      <c r="GB32" s="147"/>
      <c r="GC32" s="147"/>
      <c r="GD32" s="997"/>
      <c r="GE32" s="999"/>
      <c r="GF32" s="1000"/>
      <c r="GG32" s="1006"/>
      <c r="GH32" s="993"/>
      <c r="GI32" s="996"/>
      <c r="GJ32" s="148"/>
      <c r="GK32" s="148"/>
      <c r="GL32" s="994"/>
      <c r="GM32" s="147"/>
      <c r="GN32" s="147"/>
      <c r="GO32" s="997"/>
      <c r="GP32" s="999"/>
      <c r="GQ32" s="1000"/>
      <c r="GR32" s="1006"/>
      <c r="GS32" s="993"/>
      <c r="GT32" s="996"/>
      <c r="GU32" s="148"/>
      <c r="GV32" s="148"/>
      <c r="GW32" s="994"/>
      <c r="GX32" s="147"/>
      <c r="GY32" s="147"/>
      <c r="GZ32" s="997"/>
      <c r="HA32" s="999"/>
      <c r="HB32" s="1000"/>
      <c r="HC32" s="1006"/>
      <c r="HD32" s="993"/>
      <c r="HE32" s="996"/>
      <c r="HF32" s="148"/>
      <c r="HG32" s="148"/>
      <c r="HH32" s="994"/>
      <c r="HI32" s="147"/>
      <c r="HJ32" s="147"/>
      <c r="HK32" s="997"/>
      <c r="HL32" s="999"/>
      <c r="HM32" s="1000"/>
      <c r="HN32" s="1006"/>
      <c r="HO32" s="993"/>
      <c r="HP32" s="996"/>
      <c r="HQ32" s="148"/>
      <c r="HR32" s="148"/>
      <c r="HS32" s="994"/>
      <c r="HT32" s="147"/>
      <c r="HU32" s="147"/>
      <c r="HV32" s="997"/>
      <c r="HW32" s="999"/>
      <c r="HX32" s="1000"/>
      <c r="HY32" s="1006"/>
      <c r="HZ32" s="993"/>
      <c r="IA32" s="996"/>
      <c r="IB32" s="148"/>
      <c r="IC32" s="148"/>
      <c r="ID32" s="994"/>
      <c r="IE32" s="147"/>
      <c r="IF32" s="147"/>
      <c r="IG32" s="997"/>
      <c r="IH32" s="999"/>
      <c r="II32" s="1000"/>
      <c r="IJ32" s="1006"/>
      <c r="IK32" s="993"/>
      <c r="IL32" s="996"/>
      <c r="IM32" s="148"/>
      <c r="IN32" s="148"/>
      <c r="IO32" s="994"/>
      <c r="IP32" s="147"/>
      <c r="IQ32" s="147"/>
      <c r="IR32" s="997"/>
      <c r="IS32" s="999"/>
      <c r="IT32" s="1000"/>
      <c r="IU32" s="30"/>
      <c r="IV32" s="30"/>
      <c r="IW32" s="30"/>
      <c r="IX32" s="30"/>
      <c r="IY32" s="1001"/>
      <c r="IZ32" s="1001"/>
      <c r="JA32" s="1005"/>
      <c r="JB32" s="1002"/>
      <c r="JC32" s="38"/>
      <c r="JD32" s="171"/>
      <c r="JE32" s="291"/>
      <c r="JF32" s="1"/>
      <c r="JG32" s="1" t="s">
        <v>353</v>
      </c>
      <c r="JH32" s="1"/>
      <c r="JI32" s="290"/>
      <c r="JJ32" s="171"/>
      <c r="JM32" s="347"/>
      <c r="JN32" s="90"/>
      <c r="JO32" s="654"/>
      <c r="JP32" s="654"/>
      <c r="JQ32" s="167"/>
      <c r="JR32" s="656"/>
      <c r="JS32" s="159"/>
      <c r="JT32" s="262"/>
      <c r="JU32" s="262"/>
      <c r="JV32" s="88"/>
      <c r="JW32" s="90"/>
      <c r="JX32" s="90"/>
      <c r="JY32" s="90"/>
      <c r="JZ32" s="90"/>
      <c r="KA32" s="90"/>
      <c r="KB32" s="90"/>
      <c r="KC32" s="90"/>
      <c r="KD32" s="90"/>
      <c r="KE32" s="90"/>
      <c r="KF32" s="90"/>
      <c r="KG32" s="90"/>
      <c r="KH32" s="90"/>
      <c r="KI32" s="90"/>
      <c r="KJ32" s="90"/>
      <c r="KK32" s="90"/>
      <c r="KL32" s="90"/>
      <c r="KM32" s="90"/>
      <c r="KN32" s="90"/>
      <c r="KO32" s="90"/>
      <c r="KP32" s="90"/>
      <c r="KQ32" s="90"/>
      <c r="KR32" s="90"/>
      <c r="KS32" s="90"/>
      <c r="KT32" s="90"/>
      <c r="KU32" s="90"/>
      <c r="KV32" s="90"/>
      <c r="KW32" s="90"/>
      <c r="KX32" s="90"/>
      <c r="KY32" s="90"/>
      <c r="KZ32" s="90"/>
      <c r="LA32" s="90"/>
      <c r="LB32" s="90"/>
      <c r="LC32" s="90"/>
      <c r="LD32" s="90"/>
      <c r="LE32" s="90"/>
      <c r="LF32" s="90"/>
      <c r="LG32" s="90"/>
      <c r="LH32" s="90"/>
      <c r="LI32" s="90"/>
      <c r="LJ32" s="90"/>
      <c r="LK32" s="90"/>
      <c r="LL32" s="90"/>
      <c r="LM32" s="90"/>
      <c r="LN32" s="90"/>
      <c r="LO32" s="90"/>
      <c r="LP32" s="90"/>
      <c r="LQ32" s="90"/>
      <c r="LR32" s="90"/>
      <c r="LS32" s="90"/>
      <c r="LT32" s="90"/>
      <c r="LU32" s="90"/>
      <c r="LV32" s="90"/>
      <c r="LW32" s="90"/>
      <c r="LX32" s="90"/>
      <c r="LY32" s="90"/>
      <c r="LZ32" s="90"/>
      <c r="MA32" s="90"/>
      <c r="MB32" s="90"/>
      <c r="MC32" s="90"/>
      <c r="MD32" s="90"/>
      <c r="ME32" s="90"/>
      <c r="MF32" s="90"/>
      <c r="MG32" s="90"/>
      <c r="MH32" s="90"/>
      <c r="MI32" s="90"/>
      <c r="MJ32" s="90"/>
      <c r="MK32" s="90"/>
      <c r="ML32" s="90"/>
      <c r="MM32" s="90"/>
      <c r="MN32" s="90"/>
      <c r="MO32" s="90"/>
      <c r="MP32" s="90"/>
      <c r="MQ32" s="90"/>
      <c r="MR32" s="90"/>
      <c r="MT32" s="86"/>
      <c r="MU32" s="86"/>
      <c r="MV32" s="86"/>
      <c r="MW32" s="86"/>
      <c r="MX32" s="86"/>
      <c r="MY32" s="86"/>
      <c r="NB32" s="85"/>
      <c r="NC32" s="169"/>
      <c r="ND32" s="86"/>
      <c r="NE32" s="86"/>
      <c r="NF32" s="86"/>
      <c r="NG32" s="86"/>
      <c r="NH32" s="86"/>
      <c r="NI32" s="86"/>
      <c r="NJ32" s="86"/>
      <c r="NK32" s="86"/>
      <c r="NL32" s="86"/>
      <c r="NM32" s="86"/>
      <c r="NN32" s="86"/>
      <c r="NO32" s="86"/>
      <c r="NP32" s="86"/>
      <c r="NQ32" s="86"/>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1372"/>
      <c r="TQ32" s="1372"/>
      <c r="TR32" s="1372"/>
      <c r="TS32" s="1372"/>
      <c r="TT32" s="1372"/>
      <c r="TU32" s="1372"/>
      <c r="TV32" s="1372"/>
      <c r="TW32" s="1372"/>
      <c r="TX32" s="1372"/>
      <c r="TY32" s="1372"/>
      <c r="TZ32" s="1372"/>
      <c r="UA32" s="1372"/>
      <c r="UB32" s="1372"/>
      <c r="UC32" s="1372"/>
      <c r="UD32" s="1372"/>
      <c r="UE32" s="1372"/>
      <c r="UF32" s="1372"/>
      <c r="UG32" s="1372"/>
      <c r="UH32" s="1372"/>
      <c r="UI32" s="1372"/>
      <c r="UJ32" s="1372"/>
      <c r="UK32" s="1372"/>
    </row>
    <row r="33" spans="1:557" ht="15.75" customHeight="1" x14ac:dyDescent="0.25">
      <c r="A33" s="24"/>
      <c r="B33" s="260">
        <v>27</v>
      </c>
      <c r="C33" s="991"/>
      <c r="D33" s="990"/>
      <c r="E33" s="486"/>
      <c r="F33" s="1143"/>
      <c r="G33" s="995"/>
      <c r="H33" s="221"/>
      <c r="I33" s="183"/>
      <c r="J33" s="183"/>
      <c r="K33" s="1088"/>
      <c r="L33" s="375"/>
      <c r="M33" s="31"/>
      <c r="N33" s="1292"/>
      <c r="O33" s="1096"/>
      <c r="P33" s="147"/>
      <c r="Q33" s="147"/>
      <c r="R33" s="147"/>
      <c r="S33" s="147"/>
      <c r="T33" s="147"/>
      <c r="U33" s="147"/>
      <c r="V33" s="147"/>
      <c r="W33" s="147"/>
      <c r="X33" s="147"/>
      <c r="Y33" s="147"/>
      <c r="Z33" s="147"/>
      <c r="AA33" s="147"/>
      <c r="AB33" s="147"/>
      <c r="AC33" s="147"/>
      <c r="AD33" s="147"/>
      <c r="AE33" s="147"/>
      <c r="AF33" s="147"/>
      <c r="AG33" s="147"/>
      <c r="AH33" s="147"/>
      <c r="AI33" s="1006"/>
      <c r="AJ33" s="993"/>
      <c r="AK33" s="996"/>
      <c r="AL33" s="148"/>
      <c r="AM33" s="148"/>
      <c r="AN33" s="994"/>
      <c r="AO33" s="147"/>
      <c r="AP33" s="147"/>
      <c r="AQ33" s="997"/>
      <c r="AR33" s="999"/>
      <c r="AS33" s="1000"/>
      <c r="AT33" s="1006"/>
      <c r="AU33" s="993"/>
      <c r="AV33" s="996"/>
      <c r="AW33" s="148"/>
      <c r="AX33" s="148"/>
      <c r="AY33" s="994"/>
      <c r="AZ33" s="147"/>
      <c r="BA33" s="147"/>
      <c r="BB33" s="997"/>
      <c r="BC33" s="999"/>
      <c r="BD33" s="1000"/>
      <c r="BE33" s="1006"/>
      <c r="BF33" s="993"/>
      <c r="BG33" s="996"/>
      <c r="BH33" s="148"/>
      <c r="BI33" s="148"/>
      <c r="BJ33" s="994"/>
      <c r="BK33" s="147"/>
      <c r="BL33" s="147"/>
      <c r="BM33" s="997"/>
      <c r="BN33" s="999"/>
      <c r="BO33" s="1000"/>
      <c r="BP33" s="1006"/>
      <c r="BQ33" s="993"/>
      <c r="BR33" s="996"/>
      <c r="BS33" s="148"/>
      <c r="BT33" s="148"/>
      <c r="BU33" s="994"/>
      <c r="BV33" s="147"/>
      <c r="BW33" s="147"/>
      <c r="BX33" s="997"/>
      <c r="BY33" s="999"/>
      <c r="BZ33" s="1000"/>
      <c r="CA33" s="1006"/>
      <c r="CB33" s="993"/>
      <c r="CC33" s="994"/>
      <c r="CD33" s="148"/>
      <c r="CE33" s="148"/>
      <c r="CF33" s="994"/>
      <c r="CG33" s="147"/>
      <c r="CH33" s="147"/>
      <c r="CI33" s="997"/>
      <c r="CJ33" s="999"/>
      <c r="CK33" s="1000"/>
      <c r="CL33" s="1006"/>
      <c r="CM33" s="993"/>
      <c r="CN33" s="996"/>
      <c r="CO33" s="148"/>
      <c r="CP33" s="148"/>
      <c r="CQ33" s="994"/>
      <c r="CR33" s="147"/>
      <c r="CS33" s="147"/>
      <c r="CT33" s="997"/>
      <c r="CU33" s="999"/>
      <c r="CV33" s="1000"/>
      <c r="CW33" s="1006"/>
      <c r="CX33" s="993"/>
      <c r="CY33" s="996"/>
      <c r="CZ33" s="148"/>
      <c r="DA33" s="148"/>
      <c r="DB33" s="994"/>
      <c r="DC33" s="147"/>
      <c r="DD33" s="147"/>
      <c r="DE33" s="997"/>
      <c r="DF33" s="999"/>
      <c r="DG33" s="1000"/>
      <c r="DH33" s="1006"/>
      <c r="DI33" s="993"/>
      <c r="DJ33" s="996"/>
      <c r="DK33" s="148"/>
      <c r="DL33" s="148"/>
      <c r="DM33" s="994"/>
      <c r="DN33" s="147"/>
      <c r="DO33" s="147"/>
      <c r="DP33" s="997"/>
      <c r="DQ33" s="999"/>
      <c r="DR33" s="1000"/>
      <c r="DS33" s="1006"/>
      <c r="DT33" s="993"/>
      <c r="DU33" s="996"/>
      <c r="DV33" s="148"/>
      <c r="DW33" s="148"/>
      <c r="DX33" s="994"/>
      <c r="DY33" s="147"/>
      <c r="DZ33" s="147"/>
      <c r="EA33" s="997"/>
      <c r="EB33" s="999"/>
      <c r="EC33" s="1000"/>
      <c r="ED33" s="1006"/>
      <c r="EE33" s="993"/>
      <c r="EF33" s="996"/>
      <c r="EG33" s="148"/>
      <c r="EH33" s="148"/>
      <c r="EI33" s="994"/>
      <c r="EJ33" s="147"/>
      <c r="EK33" s="147"/>
      <c r="EL33" s="997"/>
      <c r="EM33" s="999"/>
      <c r="EN33" s="1000"/>
      <c r="EO33" s="1006"/>
      <c r="EP33" s="993"/>
      <c r="EQ33" s="996"/>
      <c r="ER33" s="148"/>
      <c r="ES33" s="148"/>
      <c r="ET33" s="994"/>
      <c r="EU33" s="147"/>
      <c r="EV33" s="147"/>
      <c r="EW33" s="997"/>
      <c r="EX33" s="999"/>
      <c r="EY33" s="1000"/>
      <c r="EZ33" s="1006"/>
      <c r="FA33" s="993"/>
      <c r="FB33" s="996"/>
      <c r="FC33" s="148"/>
      <c r="FD33" s="148"/>
      <c r="FE33" s="994"/>
      <c r="FF33" s="147"/>
      <c r="FG33" s="147"/>
      <c r="FH33" s="997"/>
      <c r="FI33" s="999"/>
      <c r="FJ33" s="1000"/>
      <c r="FK33" s="1006"/>
      <c r="FL33" s="993"/>
      <c r="FM33" s="996"/>
      <c r="FN33" s="148"/>
      <c r="FO33" s="148"/>
      <c r="FP33" s="994"/>
      <c r="FQ33" s="147"/>
      <c r="FR33" s="147"/>
      <c r="FS33" s="997"/>
      <c r="FT33" s="999"/>
      <c r="FU33" s="1000"/>
      <c r="FV33" s="1006"/>
      <c r="FW33" s="993"/>
      <c r="FX33" s="996"/>
      <c r="FY33" s="148"/>
      <c r="FZ33" s="148"/>
      <c r="GA33" s="994"/>
      <c r="GB33" s="147"/>
      <c r="GC33" s="147"/>
      <c r="GD33" s="997"/>
      <c r="GE33" s="999"/>
      <c r="GF33" s="1000"/>
      <c r="GG33" s="1006"/>
      <c r="GH33" s="993"/>
      <c r="GI33" s="996"/>
      <c r="GJ33" s="148"/>
      <c r="GK33" s="148"/>
      <c r="GL33" s="994"/>
      <c r="GM33" s="147"/>
      <c r="GN33" s="147"/>
      <c r="GO33" s="997"/>
      <c r="GP33" s="999"/>
      <c r="GQ33" s="1000"/>
      <c r="GR33" s="1006"/>
      <c r="GS33" s="993"/>
      <c r="GT33" s="996"/>
      <c r="GU33" s="148"/>
      <c r="GV33" s="148"/>
      <c r="GW33" s="994"/>
      <c r="GX33" s="147"/>
      <c r="GY33" s="147"/>
      <c r="GZ33" s="997"/>
      <c r="HA33" s="999"/>
      <c r="HB33" s="1000"/>
      <c r="HC33" s="1006"/>
      <c r="HD33" s="993"/>
      <c r="HE33" s="996"/>
      <c r="HF33" s="148"/>
      <c r="HG33" s="148"/>
      <c r="HH33" s="994"/>
      <c r="HI33" s="147"/>
      <c r="HJ33" s="147"/>
      <c r="HK33" s="997"/>
      <c r="HL33" s="999"/>
      <c r="HM33" s="1000"/>
      <c r="HN33" s="1006"/>
      <c r="HO33" s="993"/>
      <c r="HP33" s="996"/>
      <c r="HQ33" s="148"/>
      <c r="HR33" s="148"/>
      <c r="HS33" s="994"/>
      <c r="HT33" s="147"/>
      <c r="HU33" s="147"/>
      <c r="HV33" s="997"/>
      <c r="HW33" s="999"/>
      <c r="HX33" s="1000"/>
      <c r="HY33" s="1006"/>
      <c r="HZ33" s="993"/>
      <c r="IA33" s="996"/>
      <c r="IB33" s="148"/>
      <c r="IC33" s="148"/>
      <c r="ID33" s="994"/>
      <c r="IE33" s="147"/>
      <c r="IF33" s="147"/>
      <c r="IG33" s="997"/>
      <c r="IH33" s="999"/>
      <c r="II33" s="1000"/>
      <c r="IJ33" s="1006"/>
      <c r="IK33" s="993"/>
      <c r="IL33" s="996"/>
      <c r="IM33" s="148"/>
      <c r="IN33" s="148"/>
      <c r="IO33" s="994"/>
      <c r="IP33" s="147"/>
      <c r="IQ33" s="147"/>
      <c r="IR33" s="997"/>
      <c r="IS33" s="999"/>
      <c r="IT33" s="1000"/>
      <c r="IU33" s="30"/>
      <c r="IV33" s="30"/>
      <c r="IW33" s="30"/>
      <c r="IX33" s="30"/>
      <c r="IY33" s="1001"/>
      <c r="IZ33" s="1001"/>
      <c r="JA33" s="1005"/>
      <c r="JB33" s="1002"/>
      <c r="JC33" s="38"/>
      <c r="JD33" s="171"/>
      <c r="JE33" s="293" t="s">
        <v>19</v>
      </c>
      <c r="JF33" s="1"/>
      <c r="JG33" s="1" t="s">
        <v>797</v>
      </c>
      <c r="JH33" s="1"/>
      <c r="JI33" s="290"/>
      <c r="JJ33" s="171"/>
      <c r="JM33" s="347"/>
      <c r="JN33" s="90"/>
      <c r="JO33" s="654"/>
      <c r="JP33" s="654"/>
      <c r="JQ33" s="167"/>
      <c r="JR33" s="656"/>
      <c r="JS33" s="159"/>
      <c r="JT33" s="262"/>
      <c r="JU33" s="262"/>
      <c r="JV33" s="88"/>
      <c r="JW33" s="90"/>
      <c r="JX33" s="90"/>
      <c r="JY33" s="90"/>
      <c r="JZ33" s="90"/>
      <c r="KA33" s="90"/>
      <c r="KB33" s="90"/>
      <c r="KC33" s="90"/>
      <c r="KD33" s="90"/>
      <c r="KE33" s="90"/>
      <c r="KF33" s="90"/>
      <c r="KG33" s="90"/>
      <c r="KH33" s="90"/>
      <c r="KI33" s="90"/>
      <c r="KJ33" s="90"/>
      <c r="KK33" s="90"/>
      <c r="KL33" s="90"/>
      <c r="KM33" s="90"/>
      <c r="KN33" s="90"/>
      <c r="KO33" s="90"/>
      <c r="KP33" s="90"/>
      <c r="KQ33" s="90"/>
      <c r="KR33" s="90"/>
      <c r="KS33" s="90"/>
      <c r="KT33" s="90"/>
      <c r="KU33" s="90"/>
      <c r="KV33" s="90"/>
      <c r="KW33" s="90"/>
      <c r="KX33" s="90"/>
      <c r="KY33" s="90"/>
      <c r="KZ33" s="90"/>
      <c r="LA33" s="90"/>
      <c r="LB33" s="90"/>
      <c r="LC33" s="90"/>
      <c r="LD33" s="90"/>
      <c r="LE33" s="90"/>
      <c r="LF33" s="90"/>
      <c r="LG33" s="90"/>
      <c r="LH33" s="90"/>
      <c r="LI33" s="90"/>
      <c r="LJ33" s="90"/>
      <c r="LK33" s="90"/>
      <c r="LL33" s="90"/>
      <c r="LM33" s="90"/>
      <c r="LN33" s="90"/>
      <c r="LO33" s="90"/>
      <c r="LP33" s="90"/>
      <c r="LQ33" s="90"/>
      <c r="LR33" s="90"/>
      <c r="LS33" s="90"/>
      <c r="LT33" s="90"/>
      <c r="LU33" s="90"/>
      <c r="LV33" s="90"/>
      <c r="LW33" s="90"/>
      <c r="LX33" s="90"/>
      <c r="LY33" s="90"/>
      <c r="LZ33" s="90"/>
      <c r="MA33" s="90"/>
      <c r="MB33" s="90"/>
      <c r="MC33" s="90"/>
      <c r="MD33" s="90"/>
      <c r="ME33" s="90"/>
      <c r="MF33" s="90"/>
      <c r="MG33" s="90"/>
      <c r="MH33" s="90"/>
      <c r="MI33" s="90"/>
      <c r="MJ33" s="90"/>
      <c r="MK33" s="90"/>
      <c r="ML33" s="90"/>
      <c r="MM33" s="90"/>
      <c r="MN33" s="90"/>
      <c r="MO33" s="90"/>
      <c r="MP33" s="90"/>
      <c r="MQ33" s="90"/>
      <c r="MR33" s="90"/>
      <c r="MT33" s="86"/>
      <c r="MU33" s="86"/>
      <c r="MV33" s="86"/>
      <c r="MW33" s="86"/>
      <c r="MX33" s="86"/>
      <c r="MY33" s="86"/>
      <c r="NB33" s="85"/>
      <c r="NC33" s="169"/>
      <c r="ND33" s="86"/>
      <c r="NE33" s="86"/>
      <c r="NF33" s="86"/>
      <c r="NG33" s="86"/>
      <c r="NH33" s="86"/>
      <c r="NI33" s="86"/>
      <c r="NJ33" s="86"/>
      <c r="NK33" s="86"/>
      <c r="NL33" s="86"/>
      <c r="NM33" s="86"/>
      <c r="NN33" s="86"/>
      <c r="NO33" s="86"/>
      <c r="NP33" s="86"/>
      <c r="NQ33" s="86"/>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1372"/>
      <c r="TQ33" s="1372"/>
      <c r="TR33" s="1372"/>
      <c r="TS33" s="1372"/>
      <c r="TT33" s="1372"/>
      <c r="TU33" s="1372"/>
      <c r="TV33" s="1372"/>
      <c r="TW33" s="1372"/>
      <c r="TX33" s="1372"/>
      <c r="TY33" s="1372"/>
      <c r="TZ33" s="1372"/>
      <c r="UA33" s="1372"/>
      <c r="UB33" s="1372"/>
      <c r="UC33" s="1372"/>
      <c r="UD33" s="1372"/>
      <c r="UE33" s="1372"/>
      <c r="UF33" s="1372"/>
      <c r="UG33" s="1372"/>
      <c r="UH33" s="1372"/>
      <c r="UI33" s="1372"/>
      <c r="UJ33" s="1372"/>
      <c r="UK33" s="1372"/>
    </row>
    <row r="34" spans="1:557" ht="15.75" customHeight="1" x14ac:dyDescent="0.25">
      <c r="A34" s="24"/>
      <c r="B34" s="260">
        <v>28</v>
      </c>
      <c r="C34" s="991"/>
      <c r="D34" s="990"/>
      <c r="E34" s="486"/>
      <c r="F34" s="1143"/>
      <c r="G34" s="995"/>
      <c r="H34" s="221"/>
      <c r="I34" s="183"/>
      <c r="J34" s="183"/>
      <c r="K34" s="1088"/>
      <c r="L34" s="375"/>
      <c r="M34" s="31"/>
      <c r="N34" s="1292"/>
      <c r="O34" s="1096"/>
      <c r="P34" s="147"/>
      <c r="Q34" s="147"/>
      <c r="R34" s="147"/>
      <c r="S34" s="147"/>
      <c r="T34" s="147"/>
      <c r="U34" s="147"/>
      <c r="V34" s="147"/>
      <c r="W34" s="147"/>
      <c r="X34" s="147"/>
      <c r="Y34" s="147"/>
      <c r="Z34" s="147"/>
      <c r="AA34" s="147"/>
      <c r="AB34" s="147"/>
      <c r="AC34" s="147"/>
      <c r="AD34" s="147"/>
      <c r="AE34" s="147"/>
      <c r="AF34" s="147"/>
      <c r="AG34" s="147"/>
      <c r="AH34" s="147"/>
      <c r="AI34" s="1006"/>
      <c r="AJ34" s="993"/>
      <c r="AK34" s="996"/>
      <c r="AL34" s="148"/>
      <c r="AM34" s="148"/>
      <c r="AN34" s="994"/>
      <c r="AO34" s="147"/>
      <c r="AP34" s="147"/>
      <c r="AQ34" s="997"/>
      <c r="AR34" s="999"/>
      <c r="AS34" s="1000"/>
      <c r="AT34" s="1006"/>
      <c r="AU34" s="993"/>
      <c r="AV34" s="996"/>
      <c r="AW34" s="148"/>
      <c r="AX34" s="148"/>
      <c r="AY34" s="994"/>
      <c r="AZ34" s="147"/>
      <c r="BA34" s="147"/>
      <c r="BB34" s="997"/>
      <c r="BC34" s="999"/>
      <c r="BD34" s="1000"/>
      <c r="BE34" s="1006"/>
      <c r="BF34" s="993"/>
      <c r="BG34" s="996"/>
      <c r="BH34" s="148"/>
      <c r="BI34" s="148"/>
      <c r="BJ34" s="994"/>
      <c r="BK34" s="147"/>
      <c r="BL34" s="147"/>
      <c r="BM34" s="997"/>
      <c r="BN34" s="999"/>
      <c r="BO34" s="1000"/>
      <c r="BP34" s="1006"/>
      <c r="BQ34" s="993"/>
      <c r="BR34" s="996"/>
      <c r="BS34" s="148"/>
      <c r="BT34" s="148"/>
      <c r="BU34" s="994"/>
      <c r="BV34" s="147"/>
      <c r="BW34" s="147"/>
      <c r="BX34" s="997"/>
      <c r="BY34" s="999"/>
      <c r="BZ34" s="1000"/>
      <c r="CA34" s="1006"/>
      <c r="CB34" s="993"/>
      <c r="CC34" s="994"/>
      <c r="CD34" s="148"/>
      <c r="CE34" s="148"/>
      <c r="CF34" s="994"/>
      <c r="CG34" s="147"/>
      <c r="CH34" s="147"/>
      <c r="CI34" s="997"/>
      <c r="CJ34" s="999"/>
      <c r="CK34" s="1000"/>
      <c r="CL34" s="1006"/>
      <c r="CM34" s="993"/>
      <c r="CN34" s="996"/>
      <c r="CO34" s="148"/>
      <c r="CP34" s="148"/>
      <c r="CQ34" s="994"/>
      <c r="CR34" s="147"/>
      <c r="CS34" s="147"/>
      <c r="CT34" s="997"/>
      <c r="CU34" s="999"/>
      <c r="CV34" s="1000"/>
      <c r="CW34" s="1006"/>
      <c r="CX34" s="993"/>
      <c r="CY34" s="996"/>
      <c r="CZ34" s="148"/>
      <c r="DA34" s="148"/>
      <c r="DB34" s="994"/>
      <c r="DC34" s="147"/>
      <c r="DD34" s="147"/>
      <c r="DE34" s="997"/>
      <c r="DF34" s="999"/>
      <c r="DG34" s="1000"/>
      <c r="DH34" s="1006"/>
      <c r="DI34" s="993"/>
      <c r="DJ34" s="996"/>
      <c r="DK34" s="148"/>
      <c r="DL34" s="148"/>
      <c r="DM34" s="994"/>
      <c r="DN34" s="147"/>
      <c r="DO34" s="147"/>
      <c r="DP34" s="997"/>
      <c r="DQ34" s="999"/>
      <c r="DR34" s="1000"/>
      <c r="DS34" s="1006"/>
      <c r="DT34" s="993"/>
      <c r="DU34" s="996"/>
      <c r="DV34" s="148"/>
      <c r="DW34" s="148"/>
      <c r="DX34" s="994"/>
      <c r="DY34" s="147"/>
      <c r="DZ34" s="147"/>
      <c r="EA34" s="997"/>
      <c r="EB34" s="999"/>
      <c r="EC34" s="1000"/>
      <c r="ED34" s="1006"/>
      <c r="EE34" s="993"/>
      <c r="EF34" s="996"/>
      <c r="EG34" s="148"/>
      <c r="EH34" s="148"/>
      <c r="EI34" s="994"/>
      <c r="EJ34" s="147"/>
      <c r="EK34" s="147"/>
      <c r="EL34" s="997"/>
      <c r="EM34" s="999"/>
      <c r="EN34" s="1000"/>
      <c r="EO34" s="1006"/>
      <c r="EP34" s="993"/>
      <c r="EQ34" s="996"/>
      <c r="ER34" s="148"/>
      <c r="ES34" s="148"/>
      <c r="ET34" s="994"/>
      <c r="EU34" s="147"/>
      <c r="EV34" s="147"/>
      <c r="EW34" s="997"/>
      <c r="EX34" s="999"/>
      <c r="EY34" s="1000"/>
      <c r="EZ34" s="1006"/>
      <c r="FA34" s="993"/>
      <c r="FB34" s="996"/>
      <c r="FC34" s="148"/>
      <c r="FD34" s="148"/>
      <c r="FE34" s="994"/>
      <c r="FF34" s="147"/>
      <c r="FG34" s="147"/>
      <c r="FH34" s="997"/>
      <c r="FI34" s="999"/>
      <c r="FJ34" s="1000"/>
      <c r="FK34" s="1006"/>
      <c r="FL34" s="993"/>
      <c r="FM34" s="996"/>
      <c r="FN34" s="148"/>
      <c r="FO34" s="148"/>
      <c r="FP34" s="994"/>
      <c r="FQ34" s="147"/>
      <c r="FR34" s="147"/>
      <c r="FS34" s="997"/>
      <c r="FT34" s="999"/>
      <c r="FU34" s="1000"/>
      <c r="FV34" s="1006"/>
      <c r="FW34" s="993"/>
      <c r="FX34" s="996"/>
      <c r="FY34" s="148"/>
      <c r="FZ34" s="148"/>
      <c r="GA34" s="994"/>
      <c r="GB34" s="147"/>
      <c r="GC34" s="147"/>
      <c r="GD34" s="997"/>
      <c r="GE34" s="999"/>
      <c r="GF34" s="1000"/>
      <c r="GG34" s="1006"/>
      <c r="GH34" s="993"/>
      <c r="GI34" s="996"/>
      <c r="GJ34" s="148"/>
      <c r="GK34" s="148"/>
      <c r="GL34" s="994"/>
      <c r="GM34" s="147"/>
      <c r="GN34" s="147"/>
      <c r="GO34" s="997"/>
      <c r="GP34" s="999"/>
      <c r="GQ34" s="1000"/>
      <c r="GR34" s="1006"/>
      <c r="GS34" s="993"/>
      <c r="GT34" s="996"/>
      <c r="GU34" s="148"/>
      <c r="GV34" s="148"/>
      <c r="GW34" s="994"/>
      <c r="GX34" s="147"/>
      <c r="GY34" s="147"/>
      <c r="GZ34" s="997"/>
      <c r="HA34" s="999"/>
      <c r="HB34" s="1000"/>
      <c r="HC34" s="1006"/>
      <c r="HD34" s="993"/>
      <c r="HE34" s="996"/>
      <c r="HF34" s="148"/>
      <c r="HG34" s="148"/>
      <c r="HH34" s="994"/>
      <c r="HI34" s="147"/>
      <c r="HJ34" s="147"/>
      <c r="HK34" s="997"/>
      <c r="HL34" s="999"/>
      <c r="HM34" s="1000"/>
      <c r="HN34" s="1006"/>
      <c r="HO34" s="993"/>
      <c r="HP34" s="996"/>
      <c r="HQ34" s="148"/>
      <c r="HR34" s="148"/>
      <c r="HS34" s="994"/>
      <c r="HT34" s="147"/>
      <c r="HU34" s="147"/>
      <c r="HV34" s="997"/>
      <c r="HW34" s="999"/>
      <c r="HX34" s="1000"/>
      <c r="HY34" s="1006"/>
      <c r="HZ34" s="993"/>
      <c r="IA34" s="996"/>
      <c r="IB34" s="148"/>
      <c r="IC34" s="148"/>
      <c r="ID34" s="994"/>
      <c r="IE34" s="147"/>
      <c r="IF34" s="147"/>
      <c r="IG34" s="997"/>
      <c r="IH34" s="999"/>
      <c r="II34" s="1000"/>
      <c r="IJ34" s="1006"/>
      <c r="IK34" s="993"/>
      <c r="IL34" s="996"/>
      <c r="IM34" s="148"/>
      <c r="IN34" s="148"/>
      <c r="IO34" s="994"/>
      <c r="IP34" s="147"/>
      <c r="IQ34" s="147"/>
      <c r="IR34" s="997"/>
      <c r="IS34" s="999"/>
      <c r="IT34" s="1000"/>
      <c r="IU34" s="30"/>
      <c r="IV34" s="30"/>
      <c r="IW34" s="30"/>
      <c r="IX34" s="30"/>
      <c r="IY34" s="1001"/>
      <c r="IZ34" s="1001"/>
      <c r="JA34" s="1005"/>
      <c r="JB34" s="1002"/>
      <c r="JC34" s="38"/>
      <c r="JD34" s="171"/>
      <c r="JE34" s="291" t="s">
        <v>323</v>
      </c>
      <c r="JF34" s="1"/>
      <c r="JG34" s="1" t="s">
        <v>798</v>
      </c>
      <c r="JH34" s="1"/>
      <c r="JI34" s="290"/>
      <c r="JJ34" s="171"/>
      <c r="JM34" s="347"/>
      <c r="JN34" s="90"/>
      <c r="JO34" s="654"/>
      <c r="JP34" s="654"/>
      <c r="JQ34" s="167"/>
      <c r="JR34" s="656"/>
      <c r="JS34" s="159"/>
      <c r="JT34" s="262"/>
      <c r="JU34" s="262"/>
      <c r="JV34" s="88"/>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T34" s="86"/>
      <c r="MU34" s="86"/>
      <c r="MV34" s="86"/>
      <c r="MW34" s="86"/>
      <c r="MX34" s="86"/>
      <c r="MY34" s="86"/>
      <c r="NB34" s="85"/>
      <c r="NC34" s="169"/>
      <c r="ND34" s="86"/>
      <c r="NE34" s="86"/>
      <c r="NF34" s="86"/>
      <c r="NG34" s="86"/>
      <c r="NH34" s="86"/>
      <c r="NI34" s="86"/>
      <c r="NJ34" s="86"/>
      <c r="NK34" s="86"/>
      <c r="NL34" s="86"/>
      <c r="NM34" s="86"/>
      <c r="NN34" s="86"/>
      <c r="NO34" s="86"/>
      <c r="NP34" s="86"/>
      <c r="NQ34" s="86"/>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1372"/>
      <c r="TQ34" s="1372"/>
      <c r="TR34" s="1372"/>
      <c r="TS34" s="1372"/>
      <c r="TT34" s="1372"/>
      <c r="TU34" s="1372"/>
      <c r="TV34" s="1372"/>
      <c r="TW34" s="1372"/>
      <c r="TX34" s="1372"/>
      <c r="TY34" s="1372"/>
      <c r="TZ34" s="1372"/>
      <c r="UA34" s="1372"/>
      <c r="UB34" s="1372"/>
      <c r="UC34" s="1372"/>
      <c r="UD34" s="1372"/>
      <c r="UE34" s="1372"/>
      <c r="UF34" s="1372"/>
      <c r="UG34" s="1372"/>
      <c r="UH34" s="1372"/>
      <c r="UI34" s="1372"/>
      <c r="UJ34" s="1372"/>
      <c r="UK34" s="1372"/>
    </row>
    <row r="35" spans="1:557" ht="15.75" customHeight="1" x14ac:dyDescent="0.25">
      <c r="A35" s="24"/>
      <c r="B35" s="260">
        <v>29</v>
      </c>
      <c r="C35" s="991"/>
      <c r="D35" s="990"/>
      <c r="E35" s="486"/>
      <c r="F35" s="1143"/>
      <c r="G35" s="995"/>
      <c r="H35" s="221"/>
      <c r="I35" s="183"/>
      <c r="J35" s="183"/>
      <c r="K35" s="1088"/>
      <c r="L35" s="375"/>
      <c r="M35" s="31"/>
      <c r="N35" s="1292"/>
      <c r="O35" s="1096"/>
      <c r="P35" s="147"/>
      <c r="Q35" s="147"/>
      <c r="R35" s="147"/>
      <c r="S35" s="147"/>
      <c r="T35" s="147"/>
      <c r="U35" s="147"/>
      <c r="V35" s="147"/>
      <c r="W35" s="147"/>
      <c r="X35" s="147"/>
      <c r="Y35" s="147"/>
      <c r="Z35" s="147"/>
      <c r="AA35" s="147"/>
      <c r="AB35" s="147"/>
      <c r="AC35" s="147"/>
      <c r="AD35" s="147"/>
      <c r="AE35" s="147"/>
      <c r="AF35" s="147"/>
      <c r="AG35" s="147"/>
      <c r="AH35" s="147"/>
      <c r="AI35" s="1006"/>
      <c r="AJ35" s="993"/>
      <c r="AK35" s="996"/>
      <c r="AL35" s="148"/>
      <c r="AM35" s="148"/>
      <c r="AN35" s="994"/>
      <c r="AO35" s="147"/>
      <c r="AP35" s="147"/>
      <c r="AQ35" s="997"/>
      <c r="AR35" s="999"/>
      <c r="AS35" s="1000"/>
      <c r="AT35" s="1006"/>
      <c r="AU35" s="993"/>
      <c r="AV35" s="996"/>
      <c r="AW35" s="148"/>
      <c r="AX35" s="148"/>
      <c r="AY35" s="994"/>
      <c r="AZ35" s="147"/>
      <c r="BA35" s="147"/>
      <c r="BB35" s="997"/>
      <c r="BC35" s="999"/>
      <c r="BD35" s="1000"/>
      <c r="BE35" s="1006"/>
      <c r="BF35" s="993"/>
      <c r="BG35" s="996"/>
      <c r="BH35" s="148"/>
      <c r="BI35" s="148"/>
      <c r="BJ35" s="994"/>
      <c r="BK35" s="147"/>
      <c r="BL35" s="147"/>
      <c r="BM35" s="997"/>
      <c r="BN35" s="999"/>
      <c r="BO35" s="1000"/>
      <c r="BP35" s="1006"/>
      <c r="BQ35" s="993"/>
      <c r="BR35" s="996"/>
      <c r="BS35" s="148"/>
      <c r="BT35" s="148"/>
      <c r="BU35" s="994"/>
      <c r="BV35" s="147"/>
      <c r="BW35" s="147"/>
      <c r="BX35" s="997"/>
      <c r="BY35" s="999"/>
      <c r="BZ35" s="1000"/>
      <c r="CA35" s="1006"/>
      <c r="CB35" s="993"/>
      <c r="CC35" s="994"/>
      <c r="CD35" s="148"/>
      <c r="CE35" s="148"/>
      <c r="CF35" s="994"/>
      <c r="CG35" s="147"/>
      <c r="CH35" s="147"/>
      <c r="CI35" s="997"/>
      <c r="CJ35" s="999"/>
      <c r="CK35" s="1000"/>
      <c r="CL35" s="1006"/>
      <c r="CM35" s="993"/>
      <c r="CN35" s="996"/>
      <c r="CO35" s="148"/>
      <c r="CP35" s="148"/>
      <c r="CQ35" s="994"/>
      <c r="CR35" s="147"/>
      <c r="CS35" s="147"/>
      <c r="CT35" s="997"/>
      <c r="CU35" s="999"/>
      <c r="CV35" s="1000"/>
      <c r="CW35" s="1006"/>
      <c r="CX35" s="993"/>
      <c r="CY35" s="996"/>
      <c r="CZ35" s="148"/>
      <c r="DA35" s="148"/>
      <c r="DB35" s="994"/>
      <c r="DC35" s="147"/>
      <c r="DD35" s="147"/>
      <c r="DE35" s="997"/>
      <c r="DF35" s="999"/>
      <c r="DG35" s="1000"/>
      <c r="DH35" s="1006"/>
      <c r="DI35" s="993"/>
      <c r="DJ35" s="996"/>
      <c r="DK35" s="148"/>
      <c r="DL35" s="148"/>
      <c r="DM35" s="994"/>
      <c r="DN35" s="147"/>
      <c r="DO35" s="147"/>
      <c r="DP35" s="997"/>
      <c r="DQ35" s="999"/>
      <c r="DR35" s="1000"/>
      <c r="DS35" s="1006"/>
      <c r="DT35" s="993"/>
      <c r="DU35" s="996"/>
      <c r="DV35" s="148"/>
      <c r="DW35" s="148"/>
      <c r="DX35" s="994"/>
      <c r="DY35" s="147"/>
      <c r="DZ35" s="147"/>
      <c r="EA35" s="997"/>
      <c r="EB35" s="999"/>
      <c r="EC35" s="1000"/>
      <c r="ED35" s="1006"/>
      <c r="EE35" s="993"/>
      <c r="EF35" s="996"/>
      <c r="EG35" s="148"/>
      <c r="EH35" s="148"/>
      <c r="EI35" s="994"/>
      <c r="EJ35" s="147"/>
      <c r="EK35" s="147"/>
      <c r="EL35" s="997"/>
      <c r="EM35" s="999"/>
      <c r="EN35" s="1000"/>
      <c r="EO35" s="1006"/>
      <c r="EP35" s="993"/>
      <c r="EQ35" s="996"/>
      <c r="ER35" s="148"/>
      <c r="ES35" s="148"/>
      <c r="ET35" s="994"/>
      <c r="EU35" s="147"/>
      <c r="EV35" s="147"/>
      <c r="EW35" s="997"/>
      <c r="EX35" s="999"/>
      <c r="EY35" s="1000"/>
      <c r="EZ35" s="1006"/>
      <c r="FA35" s="993"/>
      <c r="FB35" s="996"/>
      <c r="FC35" s="148"/>
      <c r="FD35" s="148"/>
      <c r="FE35" s="994"/>
      <c r="FF35" s="147"/>
      <c r="FG35" s="147"/>
      <c r="FH35" s="997"/>
      <c r="FI35" s="999"/>
      <c r="FJ35" s="1000"/>
      <c r="FK35" s="1006"/>
      <c r="FL35" s="993"/>
      <c r="FM35" s="996"/>
      <c r="FN35" s="148"/>
      <c r="FO35" s="148"/>
      <c r="FP35" s="994"/>
      <c r="FQ35" s="147"/>
      <c r="FR35" s="147"/>
      <c r="FS35" s="997"/>
      <c r="FT35" s="999"/>
      <c r="FU35" s="1000"/>
      <c r="FV35" s="1006"/>
      <c r="FW35" s="993"/>
      <c r="FX35" s="996"/>
      <c r="FY35" s="148"/>
      <c r="FZ35" s="148"/>
      <c r="GA35" s="994"/>
      <c r="GB35" s="147"/>
      <c r="GC35" s="147"/>
      <c r="GD35" s="997"/>
      <c r="GE35" s="999"/>
      <c r="GF35" s="1000"/>
      <c r="GG35" s="1006"/>
      <c r="GH35" s="993"/>
      <c r="GI35" s="996"/>
      <c r="GJ35" s="148"/>
      <c r="GK35" s="148"/>
      <c r="GL35" s="994"/>
      <c r="GM35" s="147"/>
      <c r="GN35" s="147"/>
      <c r="GO35" s="997"/>
      <c r="GP35" s="999"/>
      <c r="GQ35" s="1000"/>
      <c r="GR35" s="1006"/>
      <c r="GS35" s="993"/>
      <c r="GT35" s="996"/>
      <c r="GU35" s="148"/>
      <c r="GV35" s="148"/>
      <c r="GW35" s="994"/>
      <c r="GX35" s="147"/>
      <c r="GY35" s="147"/>
      <c r="GZ35" s="997"/>
      <c r="HA35" s="999"/>
      <c r="HB35" s="1000"/>
      <c r="HC35" s="1006"/>
      <c r="HD35" s="993"/>
      <c r="HE35" s="996"/>
      <c r="HF35" s="148"/>
      <c r="HG35" s="148"/>
      <c r="HH35" s="994"/>
      <c r="HI35" s="147"/>
      <c r="HJ35" s="147"/>
      <c r="HK35" s="997"/>
      <c r="HL35" s="999"/>
      <c r="HM35" s="1000"/>
      <c r="HN35" s="1006"/>
      <c r="HO35" s="993"/>
      <c r="HP35" s="996"/>
      <c r="HQ35" s="148"/>
      <c r="HR35" s="148"/>
      <c r="HS35" s="994"/>
      <c r="HT35" s="147"/>
      <c r="HU35" s="147"/>
      <c r="HV35" s="997"/>
      <c r="HW35" s="999"/>
      <c r="HX35" s="1000"/>
      <c r="HY35" s="1006"/>
      <c r="HZ35" s="993"/>
      <c r="IA35" s="996"/>
      <c r="IB35" s="148"/>
      <c r="IC35" s="148"/>
      <c r="ID35" s="994"/>
      <c r="IE35" s="147"/>
      <c r="IF35" s="147"/>
      <c r="IG35" s="997"/>
      <c r="IH35" s="999"/>
      <c r="II35" s="1000"/>
      <c r="IJ35" s="1006"/>
      <c r="IK35" s="993"/>
      <c r="IL35" s="996"/>
      <c r="IM35" s="148"/>
      <c r="IN35" s="148"/>
      <c r="IO35" s="994"/>
      <c r="IP35" s="147"/>
      <c r="IQ35" s="147"/>
      <c r="IR35" s="997"/>
      <c r="IS35" s="999"/>
      <c r="IT35" s="1000"/>
      <c r="IU35" s="30"/>
      <c r="IV35" s="30"/>
      <c r="IW35" s="30"/>
      <c r="IX35" s="30"/>
      <c r="IY35" s="1001"/>
      <c r="IZ35" s="1001"/>
      <c r="JA35" s="1005"/>
      <c r="JB35" s="1002"/>
      <c r="JC35" s="38"/>
      <c r="JD35" s="171"/>
      <c r="JE35" s="291" t="s">
        <v>324</v>
      </c>
      <c r="JF35" s="1"/>
      <c r="JG35" s="1" t="s">
        <v>799</v>
      </c>
      <c r="JH35" s="1"/>
      <c r="JI35" s="290"/>
      <c r="JJ35" s="171"/>
      <c r="JM35" s="347"/>
      <c r="JN35" s="90"/>
      <c r="JO35" s="654"/>
      <c r="JP35" s="654"/>
      <c r="JQ35" s="167"/>
      <c r="JR35" s="656"/>
      <c r="JS35" s="159"/>
      <c r="JT35" s="262"/>
      <c r="JU35" s="262"/>
      <c r="JV35" s="88"/>
      <c r="JW35" s="90"/>
      <c r="JX35" s="90"/>
      <c r="JY35" s="90"/>
      <c r="JZ35" s="90"/>
      <c r="KA35" s="90"/>
      <c r="KB35" s="90"/>
      <c r="KC35" s="90"/>
      <c r="KD35" s="90"/>
      <c r="KE35" s="90"/>
      <c r="KF35" s="90"/>
      <c r="KG35" s="90"/>
      <c r="KH35" s="90"/>
      <c r="KI35" s="90"/>
      <c r="KJ35" s="90"/>
      <c r="KK35" s="90"/>
      <c r="KL35" s="90"/>
      <c r="KM35" s="90"/>
      <c r="KN35" s="90"/>
      <c r="KO35" s="90"/>
      <c r="KP35" s="90"/>
      <c r="KQ35" s="90"/>
      <c r="KR35" s="90"/>
      <c r="KS35" s="90"/>
      <c r="KT35" s="90"/>
      <c r="KU35" s="90"/>
      <c r="KV35" s="90"/>
      <c r="KW35" s="90"/>
      <c r="KX35" s="90"/>
      <c r="KY35" s="90"/>
      <c r="KZ35" s="90"/>
      <c r="LA35" s="90"/>
      <c r="LB35" s="90"/>
      <c r="LC35" s="90"/>
      <c r="LD35" s="90"/>
      <c r="LE35" s="90"/>
      <c r="LF35" s="90"/>
      <c r="LG35" s="90"/>
      <c r="LH35" s="90"/>
      <c r="LI35" s="90"/>
      <c r="LJ35" s="90"/>
      <c r="LK35" s="90"/>
      <c r="LL35" s="90"/>
      <c r="LM35" s="90"/>
      <c r="LN35" s="90"/>
      <c r="LO35" s="90"/>
      <c r="LP35" s="90"/>
      <c r="LQ35" s="90"/>
      <c r="LR35" s="90"/>
      <c r="LS35" s="90"/>
      <c r="LT35" s="90"/>
      <c r="LU35" s="90"/>
      <c r="LV35" s="90"/>
      <c r="LW35" s="90"/>
      <c r="LX35" s="90"/>
      <c r="LY35" s="90"/>
      <c r="LZ35" s="90"/>
      <c r="MA35" s="90"/>
      <c r="MB35" s="90"/>
      <c r="MC35" s="90"/>
      <c r="MD35" s="90"/>
      <c r="ME35" s="90"/>
      <c r="MF35" s="90"/>
      <c r="MG35" s="90"/>
      <c r="MH35" s="90"/>
      <c r="MI35" s="90"/>
      <c r="MJ35" s="90"/>
      <c r="MK35" s="90"/>
      <c r="ML35" s="90"/>
      <c r="MM35" s="90"/>
      <c r="MN35" s="90"/>
      <c r="MO35" s="90"/>
      <c r="MP35" s="90"/>
      <c r="MQ35" s="90"/>
      <c r="MR35" s="90"/>
      <c r="MT35" s="86"/>
      <c r="MU35" s="86"/>
      <c r="MV35" s="86"/>
      <c r="MW35" s="86"/>
      <c r="MX35" s="86"/>
      <c r="MY35" s="86"/>
      <c r="NB35" s="85"/>
      <c r="NC35" s="169"/>
      <c r="ND35" s="86"/>
      <c r="NE35" s="86"/>
      <c r="NF35" s="86"/>
      <c r="NG35" s="86"/>
      <c r="NH35" s="86"/>
      <c r="NI35" s="86"/>
      <c r="NJ35" s="86"/>
      <c r="NK35" s="86"/>
      <c r="NL35" s="86"/>
      <c r="NM35" s="86"/>
      <c r="NN35" s="86"/>
      <c r="NO35" s="86"/>
      <c r="NP35" s="86"/>
      <c r="NQ35" s="86"/>
      <c r="NR35" s="90"/>
      <c r="NS35" s="90"/>
      <c r="NT35" s="90"/>
      <c r="NU35" s="90"/>
      <c r="NV35" s="90"/>
      <c r="NW35" s="90"/>
      <c r="NX35" s="90"/>
      <c r="NY35" s="90"/>
      <c r="NZ35" s="90"/>
      <c r="OA35" s="90"/>
      <c r="OB35" s="90"/>
      <c r="OC35" s="90"/>
      <c r="OD35" s="90"/>
      <c r="OE35" s="90"/>
      <c r="OF35" s="90"/>
      <c r="OG35" s="90"/>
      <c r="OH35" s="90"/>
      <c r="OI35" s="90"/>
      <c r="OJ35" s="90"/>
      <c r="OK35" s="90"/>
      <c r="OL35" s="90"/>
      <c r="OM35" s="90"/>
      <c r="ON35" s="90"/>
      <c r="OO35" s="90"/>
      <c r="OP35" s="90"/>
      <c r="OQ35" s="90"/>
      <c r="OR35" s="90"/>
      <c r="OS35" s="90"/>
      <c r="OT35" s="90"/>
      <c r="OU35" s="90"/>
      <c r="OV35" s="90"/>
      <c r="OW35" s="90"/>
      <c r="OX35" s="90"/>
      <c r="OY35" s="90"/>
      <c r="OZ35" s="90"/>
      <c r="PA35" s="90"/>
      <c r="PB35" s="90"/>
      <c r="PC35" s="90"/>
      <c r="PD35" s="90"/>
      <c r="PE35" s="90"/>
      <c r="PF35" s="90"/>
      <c r="PG35" s="90"/>
      <c r="PH35" s="90"/>
      <c r="PI35" s="90"/>
      <c r="PJ35" s="90"/>
      <c r="PK35" s="90"/>
      <c r="PL35" s="90"/>
      <c r="PM35" s="90"/>
      <c r="PN35" s="90"/>
      <c r="PO35" s="90"/>
      <c r="PP35" s="90"/>
      <c r="PQ35" s="90"/>
      <c r="PR35" s="90"/>
      <c r="PS35" s="90"/>
      <c r="PT35" s="90"/>
      <c r="PU35" s="90"/>
      <c r="PV35" s="90"/>
      <c r="PW35" s="90"/>
      <c r="PX35" s="90"/>
      <c r="PY35" s="90"/>
      <c r="PZ35" s="90"/>
      <c r="QA35" s="90"/>
      <c r="QB35" s="90"/>
      <c r="QC35" s="90"/>
      <c r="QD35" s="90"/>
      <c r="QE35" s="90"/>
      <c r="QF35" s="90"/>
      <c r="QG35" s="90"/>
      <c r="QH35" s="90"/>
      <c r="QI35" s="90"/>
      <c r="QJ35" s="90"/>
      <c r="QK35" s="90"/>
      <c r="QL35" s="90"/>
      <c r="QM35" s="90"/>
      <c r="QN35" s="90"/>
      <c r="QO35" s="90"/>
      <c r="QP35" s="90"/>
      <c r="QQ35" s="90"/>
      <c r="QR35" s="90"/>
      <c r="QS35" s="90"/>
      <c r="QT35" s="90"/>
      <c r="QU35" s="90"/>
      <c r="QV35" s="90"/>
      <c r="QW35" s="90"/>
      <c r="QX35" s="90"/>
      <c r="QY35" s="90"/>
      <c r="QZ35" s="90"/>
      <c r="RA35" s="90"/>
      <c r="RB35" s="90"/>
      <c r="RC35" s="90"/>
      <c r="RD35" s="90"/>
      <c r="RE35" s="90"/>
      <c r="RF35" s="90"/>
      <c r="RG35" s="90"/>
      <c r="RH35" s="90"/>
      <c r="RI35" s="90"/>
      <c r="RJ35" s="90"/>
      <c r="RK35" s="90"/>
      <c r="RL35" s="90"/>
      <c r="RM35" s="90"/>
      <c r="RN35" s="90"/>
      <c r="RO35" s="90"/>
      <c r="RP35" s="90"/>
      <c r="RQ35" s="90"/>
      <c r="RR35" s="90"/>
      <c r="RS35" s="90"/>
      <c r="RT35" s="90"/>
      <c r="RU35" s="90"/>
      <c r="RV35" s="90"/>
      <c r="RW35" s="90"/>
      <c r="RX35" s="90"/>
      <c r="RY35" s="90"/>
      <c r="RZ35" s="90"/>
      <c r="SA35" s="90"/>
      <c r="SB35" s="90"/>
      <c r="SC35" s="90"/>
      <c r="SD35" s="90"/>
      <c r="SE35" s="90"/>
      <c r="SF35" s="90"/>
      <c r="SG35" s="90"/>
      <c r="SH35" s="90"/>
      <c r="SI35" s="90"/>
      <c r="SJ35" s="90"/>
      <c r="SK35" s="90"/>
      <c r="SL35" s="90"/>
      <c r="SM35" s="90"/>
      <c r="SN35" s="90"/>
      <c r="SO35" s="90"/>
      <c r="SP35" s="90"/>
      <c r="SQ35" s="90"/>
      <c r="SR35" s="90"/>
      <c r="SS35" s="90"/>
      <c r="ST35" s="90"/>
      <c r="SU35" s="90"/>
      <c r="SV35" s="90"/>
      <c r="SW35" s="90"/>
      <c r="SX35" s="90"/>
      <c r="SY35" s="90"/>
      <c r="SZ35" s="90"/>
      <c r="TA35" s="90"/>
      <c r="TB35" s="90"/>
      <c r="TC35" s="90"/>
      <c r="TD35" s="90"/>
      <c r="TE35" s="90"/>
      <c r="TF35" s="90"/>
      <c r="TG35" s="90"/>
      <c r="TH35" s="90"/>
      <c r="TI35" s="90"/>
      <c r="TJ35" s="90"/>
      <c r="TK35" s="90"/>
      <c r="TL35" s="90"/>
      <c r="TM35" s="90"/>
      <c r="TN35" s="90"/>
      <c r="TO35" s="90"/>
      <c r="TP35" s="1372"/>
      <c r="TQ35" s="1372"/>
      <c r="TR35" s="1372"/>
      <c r="TS35" s="1372"/>
      <c r="TT35" s="1372"/>
      <c r="TU35" s="1372"/>
      <c r="TV35" s="1372"/>
      <c r="TW35" s="1372"/>
      <c r="TX35" s="1372"/>
      <c r="TY35" s="1372"/>
      <c r="TZ35" s="1372"/>
      <c r="UA35" s="1372"/>
      <c r="UB35" s="1372"/>
      <c r="UC35" s="1372"/>
      <c r="UD35" s="1372"/>
      <c r="UE35" s="1372"/>
      <c r="UF35" s="1372"/>
      <c r="UG35" s="1372"/>
      <c r="UH35" s="1372"/>
      <c r="UI35" s="1372"/>
      <c r="UJ35" s="1372"/>
      <c r="UK35" s="1372"/>
    </row>
    <row r="36" spans="1:557" ht="15.75" customHeight="1" x14ac:dyDescent="0.25">
      <c r="A36" s="24"/>
      <c r="B36" s="260">
        <v>30</v>
      </c>
      <c r="C36" s="991"/>
      <c r="D36" s="990"/>
      <c r="E36" s="486"/>
      <c r="F36" s="1143"/>
      <c r="G36" s="995"/>
      <c r="H36" s="221"/>
      <c r="I36" s="183"/>
      <c r="J36" s="183"/>
      <c r="K36" s="1088"/>
      <c r="L36" s="375"/>
      <c r="M36" s="31"/>
      <c r="N36" s="1292"/>
      <c r="O36" s="1096"/>
      <c r="P36" s="147"/>
      <c r="Q36" s="147"/>
      <c r="R36" s="147"/>
      <c r="S36" s="147"/>
      <c r="T36" s="147"/>
      <c r="U36" s="147"/>
      <c r="V36" s="147"/>
      <c r="W36" s="147"/>
      <c r="X36" s="147"/>
      <c r="Y36" s="147"/>
      <c r="Z36" s="147"/>
      <c r="AA36" s="147"/>
      <c r="AB36" s="147"/>
      <c r="AC36" s="147"/>
      <c r="AD36" s="147"/>
      <c r="AE36" s="147"/>
      <c r="AF36" s="147"/>
      <c r="AG36" s="147"/>
      <c r="AH36" s="147"/>
      <c r="AI36" s="1006"/>
      <c r="AJ36" s="993"/>
      <c r="AK36" s="996"/>
      <c r="AL36" s="148"/>
      <c r="AM36" s="148"/>
      <c r="AN36" s="994"/>
      <c r="AO36" s="147"/>
      <c r="AP36" s="147"/>
      <c r="AQ36" s="997"/>
      <c r="AR36" s="999"/>
      <c r="AS36" s="1000"/>
      <c r="AT36" s="1006"/>
      <c r="AU36" s="993"/>
      <c r="AV36" s="996"/>
      <c r="AW36" s="148"/>
      <c r="AX36" s="148"/>
      <c r="AY36" s="994"/>
      <c r="AZ36" s="147"/>
      <c r="BA36" s="147"/>
      <c r="BB36" s="997"/>
      <c r="BC36" s="999"/>
      <c r="BD36" s="1000"/>
      <c r="BE36" s="1006"/>
      <c r="BF36" s="993"/>
      <c r="BG36" s="996"/>
      <c r="BH36" s="148"/>
      <c r="BI36" s="148"/>
      <c r="BJ36" s="994"/>
      <c r="BK36" s="147"/>
      <c r="BL36" s="147"/>
      <c r="BM36" s="997"/>
      <c r="BN36" s="999"/>
      <c r="BO36" s="1000"/>
      <c r="BP36" s="1006"/>
      <c r="BQ36" s="993"/>
      <c r="BR36" s="996"/>
      <c r="BS36" s="148"/>
      <c r="BT36" s="148"/>
      <c r="BU36" s="994"/>
      <c r="BV36" s="147"/>
      <c r="BW36" s="147"/>
      <c r="BX36" s="997"/>
      <c r="BY36" s="999"/>
      <c r="BZ36" s="1000"/>
      <c r="CA36" s="1006"/>
      <c r="CB36" s="993"/>
      <c r="CC36" s="994"/>
      <c r="CD36" s="148"/>
      <c r="CE36" s="148"/>
      <c r="CF36" s="994"/>
      <c r="CG36" s="147"/>
      <c r="CH36" s="147"/>
      <c r="CI36" s="997"/>
      <c r="CJ36" s="999"/>
      <c r="CK36" s="1000"/>
      <c r="CL36" s="1006"/>
      <c r="CM36" s="993"/>
      <c r="CN36" s="996"/>
      <c r="CO36" s="148"/>
      <c r="CP36" s="148"/>
      <c r="CQ36" s="994"/>
      <c r="CR36" s="147"/>
      <c r="CS36" s="147"/>
      <c r="CT36" s="997"/>
      <c r="CU36" s="999"/>
      <c r="CV36" s="1000"/>
      <c r="CW36" s="1006"/>
      <c r="CX36" s="993"/>
      <c r="CY36" s="996"/>
      <c r="CZ36" s="148"/>
      <c r="DA36" s="148"/>
      <c r="DB36" s="994"/>
      <c r="DC36" s="147"/>
      <c r="DD36" s="147"/>
      <c r="DE36" s="997"/>
      <c r="DF36" s="999"/>
      <c r="DG36" s="1000"/>
      <c r="DH36" s="1006"/>
      <c r="DI36" s="993"/>
      <c r="DJ36" s="996"/>
      <c r="DK36" s="148"/>
      <c r="DL36" s="148"/>
      <c r="DM36" s="994"/>
      <c r="DN36" s="147"/>
      <c r="DO36" s="147"/>
      <c r="DP36" s="997"/>
      <c r="DQ36" s="999"/>
      <c r="DR36" s="1000"/>
      <c r="DS36" s="1006"/>
      <c r="DT36" s="993"/>
      <c r="DU36" s="996"/>
      <c r="DV36" s="148"/>
      <c r="DW36" s="148"/>
      <c r="DX36" s="994"/>
      <c r="DY36" s="147"/>
      <c r="DZ36" s="147"/>
      <c r="EA36" s="997"/>
      <c r="EB36" s="999"/>
      <c r="EC36" s="1000"/>
      <c r="ED36" s="1006"/>
      <c r="EE36" s="993"/>
      <c r="EF36" s="996"/>
      <c r="EG36" s="148"/>
      <c r="EH36" s="148"/>
      <c r="EI36" s="994"/>
      <c r="EJ36" s="147"/>
      <c r="EK36" s="147"/>
      <c r="EL36" s="997"/>
      <c r="EM36" s="999"/>
      <c r="EN36" s="1000"/>
      <c r="EO36" s="1006"/>
      <c r="EP36" s="993"/>
      <c r="EQ36" s="996"/>
      <c r="ER36" s="148"/>
      <c r="ES36" s="148"/>
      <c r="ET36" s="994"/>
      <c r="EU36" s="147"/>
      <c r="EV36" s="147"/>
      <c r="EW36" s="997"/>
      <c r="EX36" s="999"/>
      <c r="EY36" s="1000"/>
      <c r="EZ36" s="1006"/>
      <c r="FA36" s="993"/>
      <c r="FB36" s="996"/>
      <c r="FC36" s="148"/>
      <c r="FD36" s="148"/>
      <c r="FE36" s="994"/>
      <c r="FF36" s="147"/>
      <c r="FG36" s="147"/>
      <c r="FH36" s="997"/>
      <c r="FI36" s="999"/>
      <c r="FJ36" s="1000"/>
      <c r="FK36" s="1006"/>
      <c r="FL36" s="993"/>
      <c r="FM36" s="996"/>
      <c r="FN36" s="148"/>
      <c r="FO36" s="148"/>
      <c r="FP36" s="994"/>
      <c r="FQ36" s="147"/>
      <c r="FR36" s="147"/>
      <c r="FS36" s="997"/>
      <c r="FT36" s="999"/>
      <c r="FU36" s="1000"/>
      <c r="FV36" s="1006"/>
      <c r="FW36" s="993"/>
      <c r="FX36" s="996"/>
      <c r="FY36" s="148"/>
      <c r="FZ36" s="148"/>
      <c r="GA36" s="994"/>
      <c r="GB36" s="147"/>
      <c r="GC36" s="147"/>
      <c r="GD36" s="997"/>
      <c r="GE36" s="999"/>
      <c r="GF36" s="1000"/>
      <c r="GG36" s="1006"/>
      <c r="GH36" s="993"/>
      <c r="GI36" s="996"/>
      <c r="GJ36" s="148"/>
      <c r="GK36" s="148"/>
      <c r="GL36" s="994"/>
      <c r="GM36" s="147"/>
      <c r="GN36" s="147"/>
      <c r="GO36" s="997"/>
      <c r="GP36" s="999"/>
      <c r="GQ36" s="1000"/>
      <c r="GR36" s="1006"/>
      <c r="GS36" s="993"/>
      <c r="GT36" s="996"/>
      <c r="GU36" s="148"/>
      <c r="GV36" s="148"/>
      <c r="GW36" s="994"/>
      <c r="GX36" s="147"/>
      <c r="GY36" s="147"/>
      <c r="GZ36" s="997"/>
      <c r="HA36" s="999"/>
      <c r="HB36" s="1000"/>
      <c r="HC36" s="1006"/>
      <c r="HD36" s="993"/>
      <c r="HE36" s="996"/>
      <c r="HF36" s="148"/>
      <c r="HG36" s="148"/>
      <c r="HH36" s="994"/>
      <c r="HI36" s="147"/>
      <c r="HJ36" s="147"/>
      <c r="HK36" s="997"/>
      <c r="HL36" s="999"/>
      <c r="HM36" s="1000"/>
      <c r="HN36" s="1006"/>
      <c r="HO36" s="993"/>
      <c r="HP36" s="996"/>
      <c r="HQ36" s="148"/>
      <c r="HR36" s="148"/>
      <c r="HS36" s="994"/>
      <c r="HT36" s="147"/>
      <c r="HU36" s="147"/>
      <c r="HV36" s="997"/>
      <c r="HW36" s="999"/>
      <c r="HX36" s="1000"/>
      <c r="HY36" s="1006"/>
      <c r="HZ36" s="993"/>
      <c r="IA36" s="996"/>
      <c r="IB36" s="148"/>
      <c r="IC36" s="148"/>
      <c r="ID36" s="994"/>
      <c r="IE36" s="147"/>
      <c r="IF36" s="147"/>
      <c r="IG36" s="997"/>
      <c r="IH36" s="999"/>
      <c r="II36" s="1000"/>
      <c r="IJ36" s="1006"/>
      <c r="IK36" s="993"/>
      <c r="IL36" s="996"/>
      <c r="IM36" s="148"/>
      <c r="IN36" s="148"/>
      <c r="IO36" s="994"/>
      <c r="IP36" s="147"/>
      <c r="IQ36" s="147"/>
      <c r="IR36" s="997"/>
      <c r="IS36" s="999"/>
      <c r="IT36" s="1000"/>
      <c r="IU36" s="32"/>
      <c r="IV36" s="32"/>
      <c r="IW36" s="32"/>
      <c r="IX36" s="32"/>
      <c r="IY36" s="1002"/>
      <c r="IZ36" s="1002"/>
      <c r="JA36" s="1005"/>
      <c r="JB36" s="1002"/>
      <c r="JC36" s="38"/>
      <c r="JD36" s="171"/>
      <c r="JE36" s="291" t="s">
        <v>659</v>
      </c>
      <c r="JF36" s="1"/>
      <c r="JG36" s="1" t="s">
        <v>305</v>
      </c>
      <c r="JH36" s="1"/>
      <c r="JI36" s="290"/>
      <c r="JJ36" s="171"/>
      <c r="JM36" s="347"/>
      <c r="JN36" s="90"/>
      <c r="JO36" s="654"/>
      <c r="JP36" s="654"/>
      <c r="JQ36" s="167"/>
      <c r="JR36" s="656"/>
      <c r="JS36" s="159"/>
      <c r="JT36" s="262"/>
      <c r="JU36" s="262"/>
      <c r="JV36" s="88"/>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T36" s="86"/>
      <c r="MU36" s="86"/>
      <c r="MV36" s="86"/>
      <c r="MW36" s="86"/>
      <c r="MX36" s="86"/>
      <c r="MY36" s="86"/>
      <c r="NB36" s="85"/>
      <c r="NC36" s="169"/>
      <c r="ND36" s="86"/>
      <c r="NE36" s="86"/>
      <c r="NF36" s="86"/>
      <c r="NG36" s="86"/>
      <c r="NH36" s="86"/>
      <c r="NI36" s="86"/>
      <c r="NJ36" s="86"/>
      <c r="NK36" s="86"/>
      <c r="NL36" s="86"/>
      <c r="NM36" s="86"/>
      <c r="NN36" s="86"/>
      <c r="NO36" s="86"/>
      <c r="NP36" s="86"/>
      <c r="NQ36" s="86"/>
      <c r="NR36" s="90"/>
      <c r="NS36" s="90"/>
      <c r="NT36" s="90"/>
      <c r="NU36" s="90"/>
      <c r="NV36" s="90"/>
      <c r="NW36" s="90"/>
      <c r="NX36" s="90"/>
      <c r="NY36" s="90"/>
      <c r="NZ36" s="90"/>
      <c r="OA36" s="90"/>
      <c r="OB36" s="90"/>
      <c r="OC36" s="90"/>
      <c r="OD36" s="90"/>
      <c r="OE36" s="90"/>
      <c r="OF36" s="90"/>
      <c r="OG36" s="90"/>
      <c r="OH36" s="90"/>
      <c r="OI36" s="90"/>
      <c r="OJ36" s="90"/>
      <c r="OK36" s="90"/>
      <c r="OL36" s="90"/>
      <c r="OM36" s="90"/>
      <c r="ON36" s="90"/>
      <c r="OO36" s="90"/>
      <c r="OP36" s="90"/>
      <c r="OQ36" s="90"/>
      <c r="OR36" s="90"/>
      <c r="OS36" s="90"/>
      <c r="OT36" s="90"/>
      <c r="OU36" s="90"/>
      <c r="OV36" s="90"/>
      <c r="OW36" s="90"/>
      <c r="OX36" s="90"/>
      <c r="OY36" s="90"/>
      <c r="OZ36" s="90"/>
      <c r="PA36" s="90"/>
      <c r="PB36" s="90"/>
      <c r="PC36" s="90"/>
      <c r="PD36" s="90"/>
      <c r="PE36" s="90"/>
      <c r="PF36" s="90"/>
      <c r="PG36" s="90"/>
      <c r="PH36" s="90"/>
      <c r="PI36" s="90"/>
      <c r="PJ36" s="90"/>
      <c r="PK36" s="90"/>
      <c r="PL36" s="90"/>
      <c r="PM36" s="90"/>
      <c r="PN36" s="90"/>
      <c r="PO36" s="90"/>
      <c r="PP36" s="90"/>
      <c r="PQ36" s="90"/>
      <c r="PR36" s="90"/>
      <c r="PS36" s="90"/>
      <c r="PT36" s="90"/>
      <c r="PU36" s="90"/>
      <c r="PV36" s="90"/>
      <c r="PW36" s="90"/>
      <c r="PX36" s="90"/>
      <c r="PY36" s="90"/>
      <c r="PZ36" s="90"/>
      <c r="QA36" s="90"/>
      <c r="QB36" s="90"/>
      <c r="QC36" s="90"/>
      <c r="QD36" s="90"/>
      <c r="QE36" s="90"/>
      <c r="QF36" s="90"/>
      <c r="QG36" s="90"/>
      <c r="QH36" s="90"/>
      <c r="QI36" s="90"/>
      <c r="QJ36" s="90"/>
      <c r="QK36" s="90"/>
      <c r="QL36" s="90"/>
      <c r="QM36" s="90"/>
      <c r="QN36" s="90"/>
      <c r="QO36" s="90"/>
      <c r="QP36" s="90"/>
      <c r="QQ36" s="90"/>
      <c r="QR36" s="90"/>
      <c r="QS36" s="90"/>
      <c r="QT36" s="90"/>
      <c r="QU36" s="90"/>
      <c r="QV36" s="90"/>
      <c r="QW36" s="90"/>
      <c r="QX36" s="90"/>
      <c r="QY36" s="90"/>
      <c r="QZ36" s="90"/>
      <c r="RA36" s="90"/>
      <c r="RB36" s="90"/>
      <c r="RC36" s="90"/>
      <c r="RD36" s="90"/>
      <c r="RE36" s="90"/>
      <c r="RF36" s="90"/>
      <c r="RG36" s="90"/>
      <c r="RH36" s="90"/>
      <c r="RI36" s="90"/>
      <c r="RJ36" s="90"/>
      <c r="RK36" s="90"/>
      <c r="RL36" s="90"/>
      <c r="RM36" s="90"/>
      <c r="RN36" s="90"/>
      <c r="RO36" s="90"/>
      <c r="RP36" s="90"/>
      <c r="RQ36" s="90"/>
      <c r="RR36" s="90"/>
      <c r="RS36" s="90"/>
      <c r="RT36" s="90"/>
      <c r="RU36" s="90"/>
      <c r="RV36" s="90"/>
      <c r="RW36" s="90"/>
      <c r="RX36" s="90"/>
      <c r="RY36" s="90"/>
      <c r="RZ36" s="90"/>
      <c r="SA36" s="90"/>
      <c r="SB36" s="90"/>
      <c r="SC36" s="90"/>
      <c r="SD36" s="90"/>
      <c r="SE36" s="90"/>
      <c r="SF36" s="90"/>
      <c r="SG36" s="90"/>
      <c r="SH36" s="90"/>
      <c r="SI36" s="90"/>
      <c r="SJ36" s="90"/>
      <c r="SK36" s="90"/>
      <c r="SL36" s="90"/>
      <c r="SM36" s="90"/>
      <c r="SN36" s="90"/>
      <c r="SO36" s="90"/>
      <c r="SP36" s="90"/>
      <c r="SQ36" s="90"/>
      <c r="SR36" s="90"/>
      <c r="SS36" s="90"/>
      <c r="ST36" s="90"/>
      <c r="SU36" s="90"/>
      <c r="SV36" s="90"/>
      <c r="SW36" s="90"/>
      <c r="SX36" s="90"/>
      <c r="SY36" s="90"/>
      <c r="SZ36" s="90"/>
      <c r="TA36" s="90"/>
      <c r="TB36" s="90"/>
      <c r="TC36" s="90"/>
      <c r="TD36" s="90"/>
      <c r="TE36" s="90"/>
      <c r="TF36" s="90"/>
      <c r="TG36" s="90"/>
      <c r="TH36" s="90"/>
      <c r="TI36" s="90"/>
      <c r="TJ36" s="90"/>
      <c r="TK36" s="90"/>
      <c r="TL36" s="90"/>
      <c r="TM36" s="90"/>
      <c r="TN36" s="90"/>
      <c r="TO36" s="90"/>
      <c r="TP36" s="1372"/>
      <c r="TQ36" s="1372"/>
      <c r="TR36" s="1372"/>
      <c r="TS36" s="1372"/>
      <c r="TT36" s="1372"/>
      <c r="TU36" s="1372"/>
      <c r="TV36" s="1372"/>
      <c r="TW36" s="1372"/>
      <c r="TX36" s="1372"/>
      <c r="TY36" s="1372"/>
      <c r="TZ36" s="1372"/>
      <c r="UA36" s="1372"/>
      <c r="UB36" s="1372"/>
      <c r="UC36" s="1372"/>
      <c r="UD36" s="1372"/>
      <c r="UE36" s="1372"/>
      <c r="UF36" s="1372"/>
      <c r="UG36" s="1372"/>
      <c r="UH36" s="1372"/>
      <c r="UI36" s="1372"/>
      <c r="UJ36" s="1372"/>
      <c r="UK36" s="1372"/>
    </row>
    <row r="37" spans="1:557" ht="15.75" customHeight="1" x14ac:dyDescent="0.25">
      <c r="A37" s="24"/>
      <c r="B37" s="259">
        <v>31</v>
      </c>
      <c r="C37" s="991"/>
      <c r="D37" s="990"/>
      <c r="E37" s="485"/>
      <c r="F37" s="1143"/>
      <c r="G37" s="995"/>
      <c r="H37" s="221"/>
      <c r="I37" s="183"/>
      <c r="J37" s="183"/>
      <c r="K37" s="1088"/>
      <c r="L37" s="155"/>
      <c r="M37" s="29"/>
      <c r="N37" s="146"/>
      <c r="O37" s="1096"/>
      <c r="P37" s="147"/>
      <c r="Q37" s="147"/>
      <c r="R37" s="147"/>
      <c r="S37" s="147"/>
      <c r="T37" s="147"/>
      <c r="U37" s="147"/>
      <c r="V37" s="147"/>
      <c r="W37" s="147"/>
      <c r="X37" s="147"/>
      <c r="Y37" s="147"/>
      <c r="Z37" s="147"/>
      <c r="AA37" s="147"/>
      <c r="AB37" s="147"/>
      <c r="AC37" s="147"/>
      <c r="AD37" s="147"/>
      <c r="AE37" s="147"/>
      <c r="AF37" s="147"/>
      <c r="AG37" s="147"/>
      <c r="AH37" s="147"/>
      <c r="AI37" s="1006"/>
      <c r="AJ37" s="993"/>
      <c r="AK37" s="994"/>
      <c r="AL37" s="147"/>
      <c r="AM37" s="147"/>
      <c r="AN37" s="994"/>
      <c r="AO37" s="147"/>
      <c r="AP37" s="147"/>
      <c r="AQ37" s="997"/>
      <c r="AR37" s="999"/>
      <c r="AS37" s="998"/>
      <c r="AT37" s="1006"/>
      <c r="AU37" s="993"/>
      <c r="AV37" s="994"/>
      <c r="AW37" s="147"/>
      <c r="AX37" s="147"/>
      <c r="AY37" s="994"/>
      <c r="AZ37" s="147"/>
      <c r="BA37" s="147"/>
      <c r="BB37" s="997"/>
      <c r="BC37" s="999"/>
      <c r="BD37" s="998"/>
      <c r="BE37" s="1006"/>
      <c r="BF37" s="993"/>
      <c r="BG37" s="994"/>
      <c r="BH37" s="147"/>
      <c r="BI37" s="147"/>
      <c r="BJ37" s="994"/>
      <c r="BK37" s="147"/>
      <c r="BL37" s="147"/>
      <c r="BM37" s="997"/>
      <c r="BN37" s="999"/>
      <c r="BO37" s="998"/>
      <c r="BP37" s="1006"/>
      <c r="BQ37" s="993"/>
      <c r="BR37" s="994"/>
      <c r="BS37" s="147"/>
      <c r="BT37" s="147"/>
      <c r="BU37" s="994"/>
      <c r="BV37" s="147"/>
      <c r="BW37" s="147"/>
      <c r="BX37" s="997"/>
      <c r="BY37" s="999"/>
      <c r="BZ37" s="998"/>
      <c r="CA37" s="1006"/>
      <c r="CB37" s="993"/>
      <c r="CC37" s="994"/>
      <c r="CD37" s="147"/>
      <c r="CE37" s="147"/>
      <c r="CF37" s="994"/>
      <c r="CG37" s="147"/>
      <c r="CH37" s="147"/>
      <c r="CI37" s="997"/>
      <c r="CJ37" s="999"/>
      <c r="CK37" s="998"/>
      <c r="CL37" s="1006"/>
      <c r="CM37" s="993"/>
      <c r="CN37" s="994"/>
      <c r="CO37" s="147"/>
      <c r="CP37" s="147"/>
      <c r="CQ37" s="994"/>
      <c r="CR37" s="147"/>
      <c r="CS37" s="147"/>
      <c r="CT37" s="997"/>
      <c r="CU37" s="999"/>
      <c r="CV37" s="998"/>
      <c r="CW37" s="1006"/>
      <c r="CX37" s="993"/>
      <c r="CY37" s="994"/>
      <c r="CZ37" s="147"/>
      <c r="DA37" s="147"/>
      <c r="DB37" s="994"/>
      <c r="DC37" s="147"/>
      <c r="DD37" s="147"/>
      <c r="DE37" s="997"/>
      <c r="DF37" s="999"/>
      <c r="DG37" s="998"/>
      <c r="DH37" s="1006"/>
      <c r="DI37" s="993"/>
      <c r="DJ37" s="994"/>
      <c r="DK37" s="147"/>
      <c r="DL37" s="147"/>
      <c r="DM37" s="994"/>
      <c r="DN37" s="147"/>
      <c r="DO37" s="147"/>
      <c r="DP37" s="997"/>
      <c r="DQ37" s="999"/>
      <c r="DR37" s="998"/>
      <c r="DS37" s="1006"/>
      <c r="DT37" s="993"/>
      <c r="DU37" s="994"/>
      <c r="DV37" s="147"/>
      <c r="DW37" s="147"/>
      <c r="DX37" s="994"/>
      <c r="DY37" s="147"/>
      <c r="DZ37" s="147"/>
      <c r="EA37" s="997"/>
      <c r="EB37" s="999"/>
      <c r="EC37" s="998"/>
      <c r="ED37" s="1006"/>
      <c r="EE37" s="993"/>
      <c r="EF37" s="994"/>
      <c r="EG37" s="147"/>
      <c r="EH37" s="147"/>
      <c r="EI37" s="994"/>
      <c r="EJ37" s="147"/>
      <c r="EK37" s="147"/>
      <c r="EL37" s="997"/>
      <c r="EM37" s="999"/>
      <c r="EN37" s="998"/>
      <c r="EO37" s="1006"/>
      <c r="EP37" s="993"/>
      <c r="EQ37" s="994"/>
      <c r="ER37" s="147"/>
      <c r="ES37" s="147"/>
      <c r="ET37" s="994"/>
      <c r="EU37" s="147"/>
      <c r="EV37" s="147"/>
      <c r="EW37" s="997"/>
      <c r="EX37" s="999"/>
      <c r="EY37" s="998"/>
      <c r="EZ37" s="1006"/>
      <c r="FA37" s="993"/>
      <c r="FB37" s="994"/>
      <c r="FC37" s="147"/>
      <c r="FD37" s="147"/>
      <c r="FE37" s="994"/>
      <c r="FF37" s="147"/>
      <c r="FG37" s="147"/>
      <c r="FH37" s="997"/>
      <c r="FI37" s="999"/>
      <c r="FJ37" s="998"/>
      <c r="FK37" s="1006"/>
      <c r="FL37" s="993"/>
      <c r="FM37" s="994"/>
      <c r="FN37" s="147"/>
      <c r="FO37" s="147"/>
      <c r="FP37" s="994"/>
      <c r="FQ37" s="147"/>
      <c r="FR37" s="147"/>
      <c r="FS37" s="997"/>
      <c r="FT37" s="999"/>
      <c r="FU37" s="998"/>
      <c r="FV37" s="1006"/>
      <c r="FW37" s="993"/>
      <c r="FX37" s="994"/>
      <c r="FY37" s="147"/>
      <c r="FZ37" s="147"/>
      <c r="GA37" s="994"/>
      <c r="GB37" s="147"/>
      <c r="GC37" s="147"/>
      <c r="GD37" s="997"/>
      <c r="GE37" s="999"/>
      <c r="GF37" s="998"/>
      <c r="GG37" s="1006"/>
      <c r="GH37" s="993"/>
      <c r="GI37" s="994"/>
      <c r="GJ37" s="147"/>
      <c r="GK37" s="147"/>
      <c r="GL37" s="994"/>
      <c r="GM37" s="147"/>
      <c r="GN37" s="147"/>
      <c r="GO37" s="997"/>
      <c r="GP37" s="999"/>
      <c r="GQ37" s="998"/>
      <c r="GR37" s="1006"/>
      <c r="GS37" s="993"/>
      <c r="GT37" s="994"/>
      <c r="GU37" s="147"/>
      <c r="GV37" s="147"/>
      <c r="GW37" s="994"/>
      <c r="GX37" s="147"/>
      <c r="GY37" s="147"/>
      <c r="GZ37" s="997"/>
      <c r="HA37" s="999"/>
      <c r="HB37" s="998"/>
      <c r="HC37" s="1006"/>
      <c r="HD37" s="993"/>
      <c r="HE37" s="994"/>
      <c r="HF37" s="147"/>
      <c r="HG37" s="147"/>
      <c r="HH37" s="994"/>
      <c r="HI37" s="147"/>
      <c r="HJ37" s="147"/>
      <c r="HK37" s="997"/>
      <c r="HL37" s="999"/>
      <c r="HM37" s="998"/>
      <c r="HN37" s="1006"/>
      <c r="HO37" s="993"/>
      <c r="HP37" s="994"/>
      <c r="HQ37" s="147"/>
      <c r="HR37" s="147"/>
      <c r="HS37" s="994"/>
      <c r="HT37" s="147"/>
      <c r="HU37" s="147"/>
      <c r="HV37" s="997"/>
      <c r="HW37" s="999"/>
      <c r="HX37" s="998"/>
      <c r="HY37" s="1006"/>
      <c r="HZ37" s="993"/>
      <c r="IA37" s="994"/>
      <c r="IB37" s="147"/>
      <c r="IC37" s="147"/>
      <c r="ID37" s="994"/>
      <c r="IE37" s="147"/>
      <c r="IF37" s="147"/>
      <c r="IG37" s="997"/>
      <c r="IH37" s="999"/>
      <c r="II37" s="998"/>
      <c r="IJ37" s="1006"/>
      <c r="IK37" s="993"/>
      <c r="IL37" s="994"/>
      <c r="IM37" s="147"/>
      <c r="IN37" s="147"/>
      <c r="IO37" s="994"/>
      <c r="IP37" s="147"/>
      <c r="IQ37" s="147"/>
      <c r="IR37" s="997"/>
      <c r="IS37" s="999"/>
      <c r="IT37" s="998"/>
      <c r="IU37" s="30"/>
      <c r="IV37" s="30"/>
      <c r="IW37" s="30"/>
      <c r="IX37" s="30"/>
      <c r="IY37" s="1001"/>
      <c r="IZ37" s="1001"/>
      <c r="JA37" s="1005"/>
      <c r="JB37" s="1001"/>
      <c r="JC37" s="38"/>
      <c r="JD37" s="171"/>
      <c r="JE37" s="291" t="s">
        <v>325</v>
      </c>
      <c r="JF37" s="1"/>
      <c r="JG37" s="1" t="s">
        <v>304</v>
      </c>
      <c r="JH37" s="1"/>
      <c r="JI37" s="290"/>
      <c r="JJ37" s="171"/>
      <c r="JM37" s="347"/>
      <c r="JN37" s="90"/>
      <c r="JO37" s="654"/>
      <c r="JP37" s="654"/>
      <c r="JQ37" s="167"/>
      <c r="JR37" s="656"/>
      <c r="JS37" s="159"/>
      <c r="JT37" s="262"/>
      <c r="JU37" s="262"/>
      <c r="JV37" s="88"/>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T37" s="86"/>
      <c r="MU37" s="86"/>
      <c r="MV37" s="86"/>
      <c r="MW37" s="86"/>
      <c r="MX37" s="86"/>
      <c r="MY37" s="86"/>
      <c r="NB37" s="85"/>
      <c r="NC37" s="169"/>
      <c r="ND37" s="86"/>
      <c r="NE37" s="86"/>
      <c r="NF37" s="86"/>
      <c r="NG37" s="86"/>
      <c r="NH37" s="86"/>
      <c r="NI37" s="86"/>
      <c r="NJ37" s="86"/>
      <c r="NK37" s="86"/>
      <c r="NL37" s="86"/>
      <c r="NM37" s="86"/>
      <c r="NN37" s="86"/>
      <c r="NO37" s="86"/>
      <c r="NP37" s="86"/>
      <c r="NQ37" s="86"/>
      <c r="NR37" s="90"/>
      <c r="NS37" s="90"/>
      <c r="NT37" s="90"/>
      <c r="NU37" s="90"/>
      <c r="NV37" s="90"/>
      <c r="NW37" s="90"/>
      <c r="NX37" s="90"/>
      <c r="NY37" s="90"/>
      <c r="NZ37" s="90"/>
      <c r="OA37" s="90"/>
      <c r="OB37" s="90"/>
      <c r="OC37" s="90"/>
      <c r="OD37" s="90"/>
      <c r="OE37" s="90"/>
      <c r="OF37" s="90"/>
      <c r="OG37" s="90"/>
      <c r="OH37" s="90"/>
      <c r="OI37" s="90"/>
      <c r="OJ37" s="90"/>
      <c r="OK37" s="90"/>
      <c r="OL37" s="90"/>
      <c r="OM37" s="90"/>
      <c r="ON37" s="90"/>
      <c r="OO37" s="90"/>
      <c r="OP37" s="90"/>
      <c r="OQ37" s="90"/>
      <c r="OR37" s="90"/>
      <c r="OS37" s="90"/>
      <c r="OT37" s="90"/>
      <c r="OU37" s="90"/>
      <c r="OV37" s="90"/>
      <c r="OW37" s="90"/>
      <c r="OX37" s="90"/>
      <c r="OY37" s="90"/>
      <c r="OZ37" s="90"/>
      <c r="PA37" s="90"/>
      <c r="PB37" s="90"/>
      <c r="PC37" s="90"/>
      <c r="PD37" s="90"/>
      <c r="PE37" s="90"/>
      <c r="PF37" s="90"/>
      <c r="PG37" s="90"/>
      <c r="PH37" s="90"/>
      <c r="PI37" s="90"/>
      <c r="PJ37" s="90"/>
      <c r="PK37" s="90"/>
      <c r="PL37" s="90"/>
      <c r="PM37" s="90"/>
      <c r="PN37" s="90"/>
      <c r="PO37" s="90"/>
      <c r="PP37" s="90"/>
      <c r="PQ37" s="90"/>
      <c r="PR37" s="90"/>
      <c r="PS37" s="90"/>
      <c r="PT37" s="90"/>
      <c r="PU37" s="90"/>
      <c r="PV37" s="90"/>
      <c r="PW37" s="90"/>
      <c r="PX37" s="90"/>
      <c r="PY37" s="90"/>
      <c r="PZ37" s="90"/>
      <c r="QA37" s="90"/>
      <c r="QB37" s="90"/>
      <c r="QC37" s="90"/>
      <c r="QD37" s="90"/>
      <c r="QE37" s="90"/>
      <c r="QF37" s="90"/>
      <c r="QG37" s="90"/>
      <c r="QH37" s="90"/>
      <c r="QI37" s="90"/>
      <c r="QJ37" s="90"/>
      <c r="QK37" s="90"/>
      <c r="QL37" s="90"/>
      <c r="QM37" s="90"/>
      <c r="QN37" s="90"/>
      <c r="QO37" s="90"/>
      <c r="QP37" s="90"/>
      <c r="QQ37" s="90"/>
      <c r="QR37" s="90"/>
      <c r="QS37" s="90"/>
      <c r="QT37" s="90"/>
      <c r="QU37" s="90"/>
      <c r="QV37" s="90"/>
      <c r="QW37" s="90"/>
      <c r="QX37" s="90"/>
      <c r="QY37" s="90"/>
      <c r="QZ37" s="90"/>
      <c r="RA37" s="90"/>
      <c r="RB37" s="90"/>
      <c r="RC37" s="90"/>
      <c r="RD37" s="90"/>
      <c r="RE37" s="90"/>
      <c r="RF37" s="90"/>
      <c r="RG37" s="90"/>
      <c r="RH37" s="90"/>
      <c r="RI37" s="90"/>
      <c r="RJ37" s="90"/>
      <c r="RK37" s="90"/>
      <c r="RL37" s="90"/>
      <c r="RM37" s="90"/>
      <c r="RN37" s="90"/>
      <c r="RO37" s="90"/>
      <c r="RP37" s="90"/>
      <c r="RQ37" s="90"/>
      <c r="RR37" s="90"/>
      <c r="RS37" s="90"/>
      <c r="RT37" s="90"/>
      <c r="RU37" s="90"/>
      <c r="RV37" s="90"/>
      <c r="RW37" s="90"/>
      <c r="RX37" s="90"/>
      <c r="RY37" s="90"/>
      <c r="RZ37" s="90"/>
      <c r="SA37" s="90"/>
      <c r="SB37" s="90"/>
      <c r="SC37" s="90"/>
      <c r="SD37" s="90"/>
      <c r="SE37" s="90"/>
      <c r="SF37" s="90"/>
      <c r="SG37" s="90"/>
      <c r="SH37" s="90"/>
      <c r="SI37" s="90"/>
      <c r="SJ37" s="90"/>
      <c r="SK37" s="90"/>
      <c r="SL37" s="90"/>
      <c r="SM37" s="90"/>
      <c r="SN37" s="90"/>
      <c r="SO37" s="90"/>
      <c r="SP37" s="90"/>
      <c r="SQ37" s="90"/>
      <c r="SR37" s="90"/>
      <c r="SS37" s="90"/>
      <c r="ST37" s="90"/>
      <c r="SU37" s="90"/>
      <c r="SV37" s="90"/>
      <c r="SW37" s="90"/>
      <c r="SX37" s="90"/>
      <c r="SY37" s="90"/>
      <c r="SZ37" s="90"/>
      <c r="TA37" s="90"/>
      <c r="TB37" s="90"/>
      <c r="TC37" s="90"/>
      <c r="TD37" s="90"/>
      <c r="TE37" s="90"/>
      <c r="TF37" s="90"/>
      <c r="TG37" s="90"/>
      <c r="TH37" s="90"/>
      <c r="TI37" s="90"/>
      <c r="TJ37" s="90"/>
      <c r="TK37" s="90"/>
      <c r="TL37" s="90"/>
      <c r="TM37" s="90"/>
      <c r="TN37" s="90"/>
      <c r="TO37" s="90"/>
      <c r="TP37" s="1372"/>
      <c r="TQ37" s="1372"/>
      <c r="TR37" s="1372"/>
      <c r="TS37" s="1372"/>
      <c r="TT37" s="1372"/>
      <c r="TU37" s="1372"/>
      <c r="TV37" s="1372"/>
      <c r="TW37" s="1372"/>
      <c r="TX37" s="1372"/>
      <c r="TY37" s="1372"/>
      <c r="TZ37" s="1372"/>
      <c r="UA37" s="1372"/>
      <c r="UB37" s="1372"/>
      <c r="UC37" s="1372"/>
      <c r="UD37" s="1372"/>
      <c r="UE37" s="1372"/>
      <c r="UF37" s="1372"/>
      <c r="UG37" s="1372"/>
      <c r="UH37" s="1372"/>
      <c r="UI37" s="1372"/>
      <c r="UJ37" s="1372"/>
      <c r="UK37" s="1372"/>
    </row>
    <row r="38" spans="1:557" ht="15.75" customHeight="1" x14ac:dyDescent="0.25">
      <c r="A38" s="24"/>
      <c r="B38" s="260">
        <v>32</v>
      </c>
      <c r="C38" s="991"/>
      <c r="D38" s="990"/>
      <c r="E38" s="486"/>
      <c r="F38" s="1143"/>
      <c r="G38" s="992"/>
      <c r="H38" s="221"/>
      <c r="I38" s="183"/>
      <c r="J38" s="183"/>
      <c r="K38" s="1088"/>
      <c r="L38" s="375"/>
      <c r="M38" s="31"/>
      <c r="N38" s="1292"/>
      <c r="O38" s="1096"/>
      <c r="P38" s="147"/>
      <c r="Q38" s="147"/>
      <c r="R38" s="147"/>
      <c r="S38" s="147"/>
      <c r="T38" s="147"/>
      <c r="U38" s="147"/>
      <c r="V38" s="147"/>
      <c r="W38" s="147"/>
      <c r="X38" s="147"/>
      <c r="Y38" s="147"/>
      <c r="Z38" s="147"/>
      <c r="AA38" s="147"/>
      <c r="AB38" s="147"/>
      <c r="AC38" s="147"/>
      <c r="AD38" s="147"/>
      <c r="AE38" s="147"/>
      <c r="AF38" s="147"/>
      <c r="AG38" s="147"/>
      <c r="AH38" s="147"/>
      <c r="AI38" s="1006"/>
      <c r="AJ38" s="993"/>
      <c r="AK38" s="996"/>
      <c r="AL38" s="148"/>
      <c r="AM38" s="148"/>
      <c r="AN38" s="994"/>
      <c r="AO38" s="147"/>
      <c r="AP38" s="147"/>
      <c r="AQ38" s="997"/>
      <c r="AR38" s="999"/>
      <c r="AS38" s="1000"/>
      <c r="AT38" s="1006"/>
      <c r="AU38" s="993"/>
      <c r="AV38" s="996"/>
      <c r="AW38" s="148"/>
      <c r="AX38" s="148"/>
      <c r="AY38" s="994"/>
      <c r="AZ38" s="147"/>
      <c r="BA38" s="147"/>
      <c r="BB38" s="997"/>
      <c r="BC38" s="999"/>
      <c r="BD38" s="1000"/>
      <c r="BE38" s="1006"/>
      <c r="BF38" s="993"/>
      <c r="BG38" s="996"/>
      <c r="BH38" s="148"/>
      <c r="BI38" s="148"/>
      <c r="BJ38" s="994"/>
      <c r="BK38" s="147"/>
      <c r="BL38" s="147"/>
      <c r="BM38" s="997"/>
      <c r="BN38" s="999"/>
      <c r="BO38" s="1000"/>
      <c r="BP38" s="1006"/>
      <c r="BQ38" s="993"/>
      <c r="BR38" s="996"/>
      <c r="BS38" s="148"/>
      <c r="BT38" s="148"/>
      <c r="BU38" s="994"/>
      <c r="BV38" s="147"/>
      <c r="BW38" s="147"/>
      <c r="BX38" s="997"/>
      <c r="BY38" s="999"/>
      <c r="BZ38" s="1000"/>
      <c r="CA38" s="1006"/>
      <c r="CB38" s="993"/>
      <c r="CC38" s="994"/>
      <c r="CD38" s="148"/>
      <c r="CE38" s="148"/>
      <c r="CF38" s="994"/>
      <c r="CG38" s="147"/>
      <c r="CH38" s="147"/>
      <c r="CI38" s="997"/>
      <c r="CJ38" s="999"/>
      <c r="CK38" s="1000"/>
      <c r="CL38" s="1006"/>
      <c r="CM38" s="993"/>
      <c r="CN38" s="996"/>
      <c r="CO38" s="148"/>
      <c r="CP38" s="148"/>
      <c r="CQ38" s="994"/>
      <c r="CR38" s="147"/>
      <c r="CS38" s="147"/>
      <c r="CT38" s="997"/>
      <c r="CU38" s="999"/>
      <c r="CV38" s="1000"/>
      <c r="CW38" s="1006"/>
      <c r="CX38" s="993"/>
      <c r="CY38" s="996"/>
      <c r="CZ38" s="148"/>
      <c r="DA38" s="148"/>
      <c r="DB38" s="994"/>
      <c r="DC38" s="147"/>
      <c r="DD38" s="147"/>
      <c r="DE38" s="997"/>
      <c r="DF38" s="999"/>
      <c r="DG38" s="1000"/>
      <c r="DH38" s="1006"/>
      <c r="DI38" s="993"/>
      <c r="DJ38" s="996"/>
      <c r="DK38" s="148"/>
      <c r="DL38" s="148"/>
      <c r="DM38" s="994"/>
      <c r="DN38" s="147"/>
      <c r="DO38" s="147"/>
      <c r="DP38" s="997"/>
      <c r="DQ38" s="999"/>
      <c r="DR38" s="1000"/>
      <c r="DS38" s="1006"/>
      <c r="DT38" s="993"/>
      <c r="DU38" s="996"/>
      <c r="DV38" s="148"/>
      <c r="DW38" s="148"/>
      <c r="DX38" s="994"/>
      <c r="DY38" s="147"/>
      <c r="DZ38" s="147"/>
      <c r="EA38" s="997"/>
      <c r="EB38" s="999"/>
      <c r="EC38" s="1000"/>
      <c r="ED38" s="1006"/>
      <c r="EE38" s="993"/>
      <c r="EF38" s="996"/>
      <c r="EG38" s="148"/>
      <c r="EH38" s="148"/>
      <c r="EI38" s="994"/>
      <c r="EJ38" s="147"/>
      <c r="EK38" s="147"/>
      <c r="EL38" s="997"/>
      <c r="EM38" s="999"/>
      <c r="EN38" s="1000"/>
      <c r="EO38" s="1006"/>
      <c r="EP38" s="993"/>
      <c r="EQ38" s="996"/>
      <c r="ER38" s="148"/>
      <c r="ES38" s="148"/>
      <c r="ET38" s="994"/>
      <c r="EU38" s="147"/>
      <c r="EV38" s="147"/>
      <c r="EW38" s="997"/>
      <c r="EX38" s="999"/>
      <c r="EY38" s="1000"/>
      <c r="EZ38" s="1006"/>
      <c r="FA38" s="993"/>
      <c r="FB38" s="996"/>
      <c r="FC38" s="148"/>
      <c r="FD38" s="148"/>
      <c r="FE38" s="994"/>
      <c r="FF38" s="147"/>
      <c r="FG38" s="147"/>
      <c r="FH38" s="997"/>
      <c r="FI38" s="999"/>
      <c r="FJ38" s="1000"/>
      <c r="FK38" s="1006"/>
      <c r="FL38" s="993"/>
      <c r="FM38" s="996"/>
      <c r="FN38" s="148"/>
      <c r="FO38" s="148"/>
      <c r="FP38" s="994"/>
      <c r="FQ38" s="147"/>
      <c r="FR38" s="147"/>
      <c r="FS38" s="997"/>
      <c r="FT38" s="999"/>
      <c r="FU38" s="1000"/>
      <c r="FV38" s="1006"/>
      <c r="FW38" s="993"/>
      <c r="FX38" s="996"/>
      <c r="FY38" s="148"/>
      <c r="FZ38" s="148"/>
      <c r="GA38" s="994"/>
      <c r="GB38" s="147"/>
      <c r="GC38" s="147"/>
      <c r="GD38" s="997"/>
      <c r="GE38" s="999"/>
      <c r="GF38" s="1000"/>
      <c r="GG38" s="1006"/>
      <c r="GH38" s="993"/>
      <c r="GI38" s="996"/>
      <c r="GJ38" s="148"/>
      <c r="GK38" s="148"/>
      <c r="GL38" s="994"/>
      <c r="GM38" s="147"/>
      <c r="GN38" s="147"/>
      <c r="GO38" s="997"/>
      <c r="GP38" s="999"/>
      <c r="GQ38" s="1000"/>
      <c r="GR38" s="1006"/>
      <c r="GS38" s="993"/>
      <c r="GT38" s="996"/>
      <c r="GU38" s="148"/>
      <c r="GV38" s="148"/>
      <c r="GW38" s="994"/>
      <c r="GX38" s="147"/>
      <c r="GY38" s="147"/>
      <c r="GZ38" s="997"/>
      <c r="HA38" s="999"/>
      <c r="HB38" s="1000"/>
      <c r="HC38" s="1006"/>
      <c r="HD38" s="993"/>
      <c r="HE38" s="996"/>
      <c r="HF38" s="148"/>
      <c r="HG38" s="148"/>
      <c r="HH38" s="994"/>
      <c r="HI38" s="147"/>
      <c r="HJ38" s="147"/>
      <c r="HK38" s="997"/>
      <c r="HL38" s="999"/>
      <c r="HM38" s="1000"/>
      <c r="HN38" s="1006"/>
      <c r="HO38" s="993"/>
      <c r="HP38" s="996"/>
      <c r="HQ38" s="148"/>
      <c r="HR38" s="148"/>
      <c r="HS38" s="994"/>
      <c r="HT38" s="147"/>
      <c r="HU38" s="147"/>
      <c r="HV38" s="997"/>
      <c r="HW38" s="999"/>
      <c r="HX38" s="1000"/>
      <c r="HY38" s="1006"/>
      <c r="HZ38" s="993"/>
      <c r="IA38" s="996"/>
      <c r="IB38" s="148"/>
      <c r="IC38" s="148"/>
      <c r="ID38" s="994"/>
      <c r="IE38" s="147"/>
      <c r="IF38" s="147"/>
      <c r="IG38" s="997"/>
      <c r="IH38" s="999"/>
      <c r="II38" s="1000"/>
      <c r="IJ38" s="1006"/>
      <c r="IK38" s="993"/>
      <c r="IL38" s="996"/>
      <c r="IM38" s="148"/>
      <c r="IN38" s="148"/>
      <c r="IO38" s="994"/>
      <c r="IP38" s="147"/>
      <c r="IQ38" s="147"/>
      <c r="IR38" s="997"/>
      <c r="IS38" s="999"/>
      <c r="IT38" s="1000"/>
      <c r="IU38" s="30"/>
      <c r="IV38" s="30"/>
      <c r="IW38" s="30"/>
      <c r="IX38" s="30"/>
      <c r="IY38" s="1001"/>
      <c r="IZ38" s="1001"/>
      <c r="JA38" s="1005"/>
      <c r="JB38" s="1002"/>
      <c r="JC38" s="38"/>
      <c r="JD38" s="171"/>
      <c r="JE38" s="291"/>
      <c r="JF38" s="1"/>
      <c r="JG38" s="1" t="s">
        <v>823</v>
      </c>
      <c r="JH38" s="1"/>
      <c r="JI38" s="290"/>
      <c r="JJ38" s="171"/>
      <c r="JM38" s="347"/>
      <c r="JN38" s="90"/>
      <c r="JO38" s="654"/>
      <c r="JP38" s="654"/>
      <c r="JQ38" s="167"/>
      <c r="JR38" s="656"/>
      <c r="JS38" s="159"/>
      <c r="JT38" s="262"/>
      <c r="JU38" s="262"/>
      <c r="JV38" s="88"/>
      <c r="JW38" s="90"/>
      <c r="JX38" s="90"/>
      <c r="JY38" s="90"/>
      <c r="JZ38" s="90"/>
      <c r="KA38" s="90"/>
      <c r="KB38" s="90"/>
      <c r="KC38" s="90"/>
      <c r="KD38" s="90"/>
      <c r="KE38" s="90"/>
      <c r="KF38" s="90"/>
      <c r="KG38" s="90"/>
      <c r="KH38" s="90"/>
      <c r="KI38" s="90"/>
      <c r="KJ38" s="90"/>
      <c r="KK38" s="90"/>
      <c r="KL38" s="90"/>
      <c r="KM38" s="90"/>
      <c r="KN38" s="90"/>
      <c r="KO38" s="90"/>
      <c r="KP38" s="90"/>
      <c r="KQ38" s="90"/>
      <c r="KR38" s="90"/>
      <c r="KS38" s="90"/>
      <c r="KT38" s="90"/>
      <c r="KU38" s="90"/>
      <c r="KV38" s="90"/>
      <c r="KW38" s="90"/>
      <c r="KX38" s="90"/>
      <c r="KY38" s="90"/>
      <c r="KZ38" s="90"/>
      <c r="LA38" s="90"/>
      <c r="LB38" s="90"/>
      <c r="LC38" s="90"/>
      <c r="LD38" s="90"/>
      <c r="LE38" s="90"/>
      <c r="LF38" s="90"/>
      <c r="LG38" s="90"/>
      <c r="LH38" s="90"/>
      <c r="LI38" s="90"/>
      <c r="LJ38" s="90"/>
      <c r="LK38" s="90"/>
      <c r="LL38" s="90"/>
      <c r="LM38" s="90"/>
      <c r="LN38" s="90"/>
      <c r="LO38" s="90"/>
      <c r="LP38" s="90"/>
      <c r="LQ38" s="90"/>
      <c r="LR38" s="90"/>
      <c r="LS38" s="90"/>
      <c r="LT38" s="90"/>
      <c r="LU38" s="90"/>
      <c r="LV38" s="90"/>
      <c r="LW38" s="90"/>
      <c r="LX38" s="90"/>
      <c r="LY38" s="90"/>
      <c r="LZ38" s="90"/>
      <c r="MA38" s="90"/>
      <c r="MB38" s="90"/>
      <c r="MC38" s="90"/>
      <c r="MD38" s="90"/>
      <c r="ME38" s="90"/>
      <c r="MF38" s="90"/>
      <c r="MG38" s="90"/>
      <c r="MH38" s="90"/>
      <c r="MI38" s="90"/>
      <c r="MJ38" s="90"/>
      <c r="MK38" s="90"/>
      <c r="ML38" s="90"/>
      <c r="MM38" s="90"/>
      <c r="MN38" s="90"/>
      <c r="MO38" s="90"/>
      <c r="MP38" s="90"/>
      <c r="MQ38" s="90"/>
      <c r="MR38" s="90"/>
      <c r="MT38" s="86"/>
      <c r="MU38" s="86"/>
      <c r="MV38" s="86"/>
      <c r="MW38" s="86"/>
      <c r="MX38" s="86"/>
      <c r="MY38" s="86"/>
      <c r="NB38" s="85"/>
      <c r="NC38" s="169"/>
      <c r="ND38" s="86"/>
      <c r="NE38" s="86"/>
      <c r="NF38" s="86"/>
      <c r="NG38" s="86"/>
      <c r="NH38" s="86"/>
      <c r="NI38" s="86"/>
      <c r="NJ38" s="86"/>
      <c r="NK38" s="86"/>
      <c r="NL38" s="86"/>
      <c r="NM38" s="86"/>
      <c r="NN38" s="86"/>
      <c r="NO38" s="86"/>
      <c r="NP38" s="86"/>
      <c r="NQ38" s="86"/>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1372"/>
      <c r="TQ38" s="1372"/>
      <c r="TR38" s="1372"/>
      <c r="TS38" s="1372"/>
      <c r="TT38" s="1372"/>
      <c r="TU38" s="1372"/>
      <c r="TV38" s="1372"/>
      <c r="TW38" s="1372"/>
      <c r="TX38" s="1372"/>
      <c r="TY38" s="1372"/>
      <c r="TZ38" s="1372"/>
      <c r="UA38" s="1372"/>
      <c r="UB38" s="1372"/>
      <c r="UC38" s="1372"/>
      <c r="UD38" s="1372"/>
      <c r="UE38" s="1372"/>
      <c r="UF38" s="1372"/>
      <c r="UG38" s="1372"/>
      <c r="UH38" s="1372"/>
      <c r="UI38" s="1372"/>
      <c r="UJ38" s="1372"/>
      <c r="UK38" s="1372"/>
    </row>
    <row r="39" spans="1:557" ht="15.75" customHeight="1" x14ac:dyDescent="0.25">
      <c r="A39" s="24"/>
      <c r="B39" s="260">
        <v>33</v>
      </c>
      <c r="C39" s="991"/>
      <c r="D39" s="990"/>
      <c r="E39" s="486"/>
      <c r="F39" s="1143"/>
      <c r="G39" s="995"/>
      <c r="H39" s="221"/>
      <c r="I39" s="183"/>
      <c r="J39" s="183"/>
      <c r="K39" s="1088"/>
      <c r="L39" s="375"/>
      <c r="M39" s="31"/>
      <c r="N39" s="1292"/>
      <c r="O39" s="1096"/>
      <c r="P39" s="147"/>
      <c r="Q39" s="147"/>
      <c r="R39" s="147"/>
      <c r="S39" s="147"/>
      <c r="T39" s="147"/>
      <c r="U39" s="147"/>
      <c r="V39" s="147"/>
      <c r="W39" s="147"/>
      <c r="X39" s="147"/>
      <c r="Y39" s="147"/>
      <c r="Z39" s="147"/>
      <c r="AA39" s="147"/>
      <c r="AB39" s="147"/>
      <c r="AC39" s="147"/>
      <c r="AD39" s="147"/>
      <c r="AE39" s="147"/>
      <c r="AF39" s="147"/>
      <c r="AG39" s="147"/>
      <c r="AH39" s="147"/>
      <c r="AI39" s="1006"/>
      <c r="AJ39" s="993"/>
      <c r="AK39" s="996"/>
      <c r="AL39" s="148"/>
      <c r="AM39" s="148"/>
      <c r="AN39" s="994"/>
      <c r="AO39" s="147"/>
      <c r="AP39" s="147"/>
      <c r="AQ39" s="997"/>
      <c r="AR39" s="999"/>
      <c r="AS39" s="1000"/>
      <c r="AT39" s="1006"/>
      <c r="AU39" s="993"/>
      <c r="AV39" s="996"/>
      <c r="AW39" s="148"/>
      <c r="AX39" s="148"/>
      <c r="AY39" s="994"/>
      <c r="AZ39" s="147"/>
      <c r="BA39" s="147"/>
      <c r="BB39" s="997"/>
      <c r="BC39" s="999"/>
      <c r="BD39" s="1000"/>
      <c r="BE39" s="1006"/>
      <c r="BF39" s="993"/>
      <c r="BG39" s="996"/>
      <c r="BH39" s="148"/>
      <c r="BI39" s="148"/>
      <c r="BJ39" s="994"/>
      <c r="BK39" s="147"/>
      <c r="BL39" s="147"/>
      <c r="BM39" s="997"/>
      <c r="BN39" s="999"/>
      <c r="BO39" s="1000"/>
      <c r="BP39" s="1006"/>
      <c r="BQ39" s="993"/>
      <c r="BR39" s="996"/>
      <c r="BS39" s="148"/>
      <c r="BT39" s="148"/>
      <c r="BU39" s="994"/>
      <c r="BV39" s="147"/>
      <c r="BW39" s="147"/>
      <c r="BX39" s="997"/>
      <c r="BY39" s="999"/>
      <c r="BZ39" s="1000"/>
      <c r="CA39" s="1006"/>
      <c r="CB39" s="993"/>
      <c r="CC39" s="994"/>
      <c r="CD39" s="148"/>
      <c r="CE39" s="148"/>
      <c r="CF39" s="994"/>
      <c r="CG39" s="147"/>
      <c r="CH39" s="147"/>
      <c r="CI39" s="997"/>
      <c r="CJ39" s="999"/>
      <c r="CK39" s="1000"/>
      <c r="CL39" s="1006"/>
      <c r="CM39" s="993"/>
      <c r="CN39" s="996"/>
      <c r="CO39" s="148"/>
      <c r="CP39" s="148"/>
      <c r="CQ39" s="994"/>
      <c r="CR39" s="147"/>
      <c r="CS39" s="147"/>
      <c r="CT39" s="997"/>
      <c r="CU39" s="999"/>
      <c r="CV39" s="1000"/>
      <c r="CW39" s="1006"/>
      <c r="CX39" s="993"/>
      <c r="CY39" s="996"/>
      <c r="CZ39" s="148"/>
      <c r="DA39" s="148"/>
      <c r="DB39" s="994"/>
      <c r="DC39" s="147"/>
      <c r="DD39" s="147"/>
      <c r="DE39" s="997"/>
      <c r="DF39" s="999"/>
      <c r="DG39" s="1000"/>
      <c r="DH39" s="1006"/>
      <c r="DI39" s="993"/>
      <c r="DJ39" s="996"/>
      <c r="DK39" s="148"/>
      <c r="DL39" s="148"/>
      <c r="DM39" s="994"/>
      <c r="DN39" s="147"/>
      <c r="DO39" s="147"/>
      <c r="DP39" s="997"/>
      <c r="DQ39" s="999"/>
      <c r="DR39" s="1000"/>
      <c r="DS39" s="1006"/>
      <c r="DT39" s="993"/>
      <c r="DU39" s="996"/>
      <c r="DV39" s="148"/>
      <c r="DW39" s="148"/>
      <c r="DX39" s="994"/>
      <c r="DY39" s="147"/>
      <c r="DZ39" s="147"/>
      <c r="EA39" s="997"/>
      <c r="EB39" s="999"/>
      <c r="EC39" s="1000"/>
      <c r="ED39" s="1006"/>
      <c r="EE39" s="993"/>
      <c r="EF39" s="996"/>
      <c r="EG39" s="148"/>
      <c r="EH39" s="148"/>
      <c r="EI39" s="994"/>
      <c r="EJ39" s="147"/>
      <c r="EK39" s="147"/>
      <c r="EL39" s="997"/>
      <c r="EM39" s="999"/>
      <c r="EN39" s="1000"/>
      <c r="EO39" s="1006"/>
      <c r="EP39" s="993"/>
      <c r="EQ39" s="996"/>
      <c r="ER39" s="148"/>
      <c r="ES39" s="148"/>
      <c r="ET39" s="994"/>
      <c r="EU39" s="147"/>
      <c r="EV39" s="147"/>
      <c r="EW39" s="997"/>
      <c r="EX39" s="999"/>
      <c r="EY39" s="1000"/>
      <c r="EZ39" s="1006"/>
      <c r="FA39" s="993"/>
      <c r="FB39" s="996"/>
      <c r="FC39" s="148"/>
      <c r="FD39" s="148"/>
      <c r="FE39" s="994"/>
      <c r="FF39" s="147"/>
      <c r="FG39" s="147"/>
      <c r="FH39" s="997"/>
      <c r="FI39" s="999"/>
      <c r="FJ39" s="1000"/>
      <c r="FK39" s="1006"/>
      <c r="FL39" s="993"/>
      <c r="FM39" s="996"/>
      <c r="FN39" s="148"/>
      <c r="FO39" s="148"/>
      <c r="FP39" s="994"/>
      <c r="FQ39" s="147"/>
      <c r="FR39" s="147"/>
      <c r="FS39" s="997"/>
      <c r="FT39" s="999"/>
      <c r="FU39" s="1000"/>
      <c r="FV39" s="1006"/>
      <c r="FW39" s="993"/>
      <c r="FX39" s="996"/>
      <c r="FY39" s="148"/>
      <c r="FZ39" s="148"/>
      <c r="GA39" s="994"/>
      <c r="GB39" s="147"/>
      <c r="GC39" s="147"/>
      <c r="GD39" s="997"/>
      <c r="GE39" s="999"/>
      <c r="GF39" s="1000"/>
      <c r="GG39" s="1006"/>
      <c r="GH39" s="993"/>
      <c r="GI39" s="996"/>
      <c r="GJ39" s="148"/>
      <c r="GK39" s="148"/>
      <c r="GL39" s="994"/>
      <c r="GM39" s="147"/>
      <c r="GN39" s="147"/>
      <c r="GO39" s="997"/>
      <c r="GP39" s="999"/>
      <c r="GQ39" s="1000"/>
      <c r="GR39" s="1006"/>
      <c r="GS39" s="993"/>
      <c r="GT39" s="996"/>
      <c r="GU39" s="148"/>
      <c r="GV39" s="148"/>
      <c r="GW39" s="994"/>
      <c r="GX39" s="147"/>
      <c r="GY39" s="147"/>
      <c r="GZ39" s="997"/>
      <c r="HA39" s="999"/>
      <c r="HB39" s="1000"/>
      <c r="HC39" s="1006"/>
      <c r="HD39" s="993"/>
      <c r="HE39" s="996"/>
      <c r="HF39" s="148"/>
      <c r="HG39" s="148"/>
      <c r="HH39" s="994"/>
      <c r="HI39" s="147"/>
      <c r="HJ39" s="147"/>
      <c r="HK39" s="997"/>
      <c r="HL39" s="999"/>
      <c r="HM39" s="1000"/>
      <c r="HN39" s="1006"/>
      <c r="HO39" s="993"/>
      <c r="HP39" s="996"/>
      <c r="HQ39" s="148"/>
      <c r="HR39" s="148"/>
      <c r="HS39" s="994"/>
      <c r="HT39" s="147"/>
      <c r="HU39" s="147"/>
      <c r="HV39" s="997"/>
      <c r="HW39" s="999"/>
      <c r="HX39" s="1000"/>
      <c r="HY39" s="1006"/>
      <c r="HZ39" s="993"/>
      <c r="IA39" s="996"/>
      <c r="IB39" s="148"/>
      <c r="IC39" s="148"/>
      <c r="ID39" s="994"/>
      <c r="IE39" s="147"/>
      <c r="IF39" s="147"/>
      <c r="IG39" s="997"/>
      <c r="IH39" s="999"/>
      <c r="II39" s="1000"/>
      <c r="IJ39" s="1006"/>
      <c r="IK39" s="993"/>
      <c r="IL39" s="996"/>
      <c r="IM39" s="148"/>
      <c r="IN39" s="148"/>
      <c r="IO39" s="994"/>
      <c r="IP39" s="147"/>
      <c r="IQ39" s="147"/>
      <c r="IR39" s="997"/>
      <c r="IS39" s="999"/>
      <c r="IT39" s="1000"/>
      <c r="IU39" s="30"/>
      <c r="IV39" s="30"/>
      <c r="IW39" s="30"/>
      <c r="IX39" s="30"/>
      <c r="IY39" s="1001"/>
      <c r="IZ39" s="1001"/>
      <c r="JA39" s="1005"/>
      <c r="JB39" s="1002"/>
      <c r="JC39" s="38"/>
      <c r="JD39" s="171"/>
      <c r="JE39" s="291"/>
      <c r="JF39" s="1"/>
      <c r="JG39" s="1" t="s">
        <v>824</v>
      </c>
      <c r="JH39" s="1"/>
      <c r="JI39" s="290"/>
      <c r="JJ39" s="171"/>
      <c r="JM39" s="347"/>
      <c r="JN39" s="90"/>
      <c r="JO39" s="654"/>
      <c r="JP39" s="654"/>
      <c r="JQ39" s="167"/>
      <c r="JR39" s="656"/>
      <c r="JS39" s="159"/>
      <c r="JT39" s="262"/>
      <c r="JU39" s="262"/>
      <c r="JV39" s="88"/>
      <c r="JW39" s="90"/>
      <c r="JX39" s="90"/>
      <c r="JY39" s="90"/>
      <c r="JZ39" s="90"/>
      <c r="KA39" s="90"/>
      <c r="KB39" s="90"/>
      <c r="KC39" s="90"/>
      <c r="KD39" s="90"/>
      <c r="KE39" s="90"/>
      <c r="KF39" s="90"/>
      <c r="KG39" s="90"/>
      <c r="KH39" s="90"/>
      <c r="KI39" s="90"/>
      <c r="KJ39" s="90"/>
      <c r="KK39" s="90"/>
      <c r="KL39" s="90"/>
      <c r="KM39" s="90"/>
      <c r="KN39" s="90"/>
      <c r="KO39" s="90"/>
      <c r="KP39" s="90"/>
      <c r="KQ39" s="90"/>
      <c r="KR39" s="90"/>
      <c r="KS39" s="90"/>
      <c r="KT39" s="90"/>
      <c r="KU39" s="90"/>
      <c r="KV39" s="90"/>
      <c r="KW39" s="90"/>
      <c r="KX39" s="90"/>
      <c r="KY39" s="90"/>
      <c r="KZ39" s="90"/>
      <c r="LA39" s="90"/>
      <c r="LB39" s="90"/>
      <c r="LC39" s="90"/>
      <c r="LD39" s="90"/>
      <c r="LE39" s="90"/>
      <c r="LF39" s="90"/>
      <c r="LG39" s="90"/>
      <c r="LH39" s="90"/>
      <c r="LI39" s="90"/>
      <c r="LJ39" s="90"/>
      <c r="LK39" s="90"/>
      <c r="LL39" s="90"/>
      <c r="LM39" s="90"/>
      <c r="LN39" s="90"/>
      <c r="LO39" s="90"/>
      <c r="LP39" s="90"/>
      <c r="LQ39" s="90"/>
      <c r="LR39" s="90"/>
      <c r="LS39" s="90"/>
      <c r="LT39" s="90"/>
      <c r="LU39" s="90"/>
      <c r="LV39" s="90"/>
      <c r="LW39" s="90"/>
      <c r="LX39" s="90"/>
      <c r="LY39" s="90"/>
      <c r="LZ39" s="90"/>
      <c r="MA39" s="90"/>
      <c r="MB39" s="90"/>
      <c r="MC39" s="90"/>
      <c r="MD39" s="90"/>
      <c r="ME39" s="90"/>
      <c r="MF39" s="90"/>
      <c r="MG39" s="90"/>
      <c r="MH39" s="90"/>
      <c r="MI39" s="90"/>
      <c r="MJ39" s="90"/>
      <c r="MK39" s="90"/>
      <c r="ML39" s="90"/>
      <c r="MM39" s="90"/>
      <c r="MN39" s="90"/>
      <c r="MO39" s="90"/>
      <c r="MP39" s="90"/>
      <c r="MQ39" s="90"/>
      <c r="MR39" s="90"/>
      <c r="MT39" s="86"/>
      <c r="MU39" s="86"/>
      <c r="MV39" s="86"/>
      <c r="MW39" s="86"/>
      <c r="MX39" s="86"/>
      <c r="MY39" s="86"/>
      <c r="NB39" s="85"/>
      <c r="NC39" s="169"/>
      <c r="ND39" s="86"/>
      <c r="NE39" s="86"/>
      <c r="NF39" s="86"/>
      <c r="NG39" s="86"/>
      <c r="NH39" s="86"/>
      <c r="NI39" s="86"/>
      <c r="NJ39" s="86"/>
      <c r="NK39" s="86"/>
      <c r="NL39" s="86"/>
      <c r="NM39" s="86"/>
      <c r="NN39" s="86"/>
      <c r="NO39" s="86"/>
      <c r="NP39" s="86"/>
      <c r="NQ39" s="86"/>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1372"/>
      <c r="TQ39" s="1372"/>
      <c r="TR39" s="1372"/>
      <c r="TS39" s="1372"/>
      <c r="TT39" s="1372"/>
      <c r="TU39" s="1372"/>
      <c r="TV39" s="1372"/>
      <c r="TW39" s="1372"/>
      <c r="TX39" s="1372"/>
      <c r="TY39" s="1372"/>
      <c r="TZ39" s="1372"/>
      <c r="UA39" s="1372"/>
      <c r="UB39" s="1372"/>
      <c r="UC39" s="1372"/>
      <c r="UD39" s="1372"/>
      <c r="UE39" s="1372"/>
      <c r="UF39" s="1372"/>
      <c r="UG39" s="1372"/>
      <c r="UH39" s="1372"/>
      <c r="UI39" s="1372"/>
      <c r="UJ39" s="1372"/>
      <c r="UK39" s="1372"/>
    </row>
    <row r="40" spans="1:557" ht="15.75" customHeight="1" x14ac:dyDescent="0.25">
      <c r="A40" s="24"/>
      <c r="B40" s="260">
        <v>34</v>
      </c>
      <c r="C40" s="991"/>
      <c r="D40" s="990"/>
      <c r="E40" s="486"/>
      <c r="F40" s="1143"/>
      <c r="G40" s="995"/>
      <c r="H40" s="221"/>
      <c r="I40" s="183"/>
      <c r="J40" s="183"/>
      <c r="K40" s="1088"/>
      <c r="L40" s="375"/>
      <c r="M40" s="31"/>
      <c r="N40" s="1292"/>
      <c r="O40" s="1096"/>
      <c r="P40" s="147"/>
      <c r="Q40" s="147"/>
      <c r="R40" s="147"/>
      <c r="S40" s="147"/>
      <c r="T40" s="147"/>
      <c r="U40" s="147"/>
      <c r="V40" s="147"/>
      <c r="W40" s="147"/>
      <c r="X40" s="147"/>
      <c r="Y40" s="147"/>
      <c r="Z40" s="147"/>
      <c r="AA40" s="147"/>
      <c r="AB40" s="147"/>
      <c r="AC40" s="147"/>
      <c r="AD40" s="147"/>
      <c r="AE40" s="147"/>
      <c r="AF40" s="147"/>
      <c r="AG40" s="147"/>
      <c r="AH40" s="147"/>
      <c r="AI40" s="1006"/>
      <c r="AJ40" s="993"/>
      <c r="AK40" s="996"/>
      <c r="AL40" s="148"/>
      <c r="AM40" s="148"/>
      <c r="AN40" s="994"/>
      <c r="AO40" s="147"/>
      <c r="AP40" s="147"/>
      <c r="AQ40" s="997"/>
      <c r="AR40" s="999"/>
      <c r="AS40" s="1000"/>
      <c r="AT40" s="1006"/>
      <c r="AU40" s="993"/>
      <c r="AV40" s="996"/>
      <c r="AW40" s="148"/>
      <c r="AX40" s="148"/>
      <c r="AY40" s="994"/>
      <c r="AZ40" s="147"/>
      <c r="BA40" s="147"/>
      <c r="BB40" s="997"/>
      <c r="BC40" s="999"/>
      <c r="BD40" s="1000"/>
      <c r="BE40" s="1006"/>
      <c r="BF40" s="993"/>
      <c r="BG40" s="996"/>
      <c r="BH40" s="148"/>
      <c r="BI40" s="148"/>
      <c r="BJ40" s="994"/>
      <c r="BK40" s="147"/>
      <c r="BL40" s="147"/>
      <c r="BM40" s="997"/>
      <c r="BN40" s="999"/>
      <c r="BO40" s="1000"/>
      <c r="BP40" s="1006"/>
      <c r="BQ40" s="993"/>
      <c r="BR40" s="996"/>
      <c r="BS40" s="148"/>
      <c r="BT40" s="148"/>
      <c r="BU40" s="994"/>
      <c r="BV40" s="147"/>
      <c r="BW40" s="147"/>
      <c r="BX40" s="997"/>
      <c r="BY40" s="999"/>
      <c r="BZ40" s="1000"/>
      <c r="CA40" s="1006"/>
      <c r="CB40" s="993"/>
      <c r="CC40" s="994"/>
      <c r="CD40" s="148"/>
      <c r="CE40" s="148"/>
      <c r="CF40" s="994"/>
      <c r="CG40" s="147"/>
      <c r="CH40" s="147"/>
      <c r="CI40" s="997"/>
      <c r="CJ40" s="999"/>
      <c r="CK40" s="1000"/>
      <c r="CL40" s="1006"/>
      <c r="CM40" s="993"/>
      <c r="CN40" s="996"/>
      <c r="CO40" s="148"/>
      <c r="CP40" s="148"/>
      <c r="CQ40" s="994"/>
      <c r="CR40" s="147"/>
      <c r="CS40" s="147"/>
      <c r="CT40" s="997"/>
      <c r="CU40" s="999"/>
      <c r="CV40" s="1000"/>
      <c r="CW40" s="1006"/>
      <c r="CX40" s="993"/>
      <c r="CY40" s="996"/>
      <c r="CZ40" s="148"/>
      <c r="DA40" s="148"/>
      <c r="DB40" s="994"/>
      <c r="DC40" s="147"/>
      <c r="DD40" s="147"/>
      <c r="DE40" s="997"/>
      <c r="DF40" s="999"/>
      <c r="DG40" s="1000"/>
      <c r="DH40" s="1006"/>
      <c r="DI40" s="993"/>
      <c r="DJ40" s="996"/>
      <c r="DK40" s="148"/>
      <c r="DL40" s="148"/>
      <c r="DM40" s="994"/>
      <c r="DN40" s="147"/>
      <c r="DO40" s="147"/>
      <c r="DP40" s="997"/>
      <c r="DQ40" s="999"/>
      <c r="DR40" s="1000"/>
      <c r="DS40" s="1006"/>
      <c r="DT40" s="993"/>
      <c r="DU40" s="996"/>
      <c r="DV40" s="148"/>
      <c r="DW40" s="148"/>
      <c r="DX40" s="994"/>
      <c r="DY40" s="147"/>
      <c r="DZ40" s="147"/>
      <c r="EA40" s="997"/>
      <c r="EB40" s="999"/>
      <c r="EC40" s="1000"/>
      <c r="ED40" s="1006"/>
      <c r="EE40" s="993"/>
      <c r="EF40" s="996"/>
      <c r="EG40" s="148"/>
      <c r="EH40" s="148"/>
      <c r="EI40" s="994"/>
      <c r="EJ40" s="147"/>
      <c r="EK40" s="147"/>
      <c r="EL40" s="997"/>
      <c r="EM40" s="999"/>
      <c r="EN40" s="1000"/>
      <c r="EO40" s="1006"/>
      <c r="EP40" s="993"/>
      <c r="EQ40" s="996"/>
      <c r="ER40" s="148"/>
      <c r="ES40" s="148"/>
      <c r="ET40" s="994"/>
      <c r="EU40" s="147"/>
      <c r="EV40" s="147"/>
      <c r="EW40" s="997"/>
      <c r="EX40" s="999"/>
      <c r="EY40" s="1000"/>
      <c r="EZ40" s="1006"/>
      <c r="FA40" s="993"/>
      <c r="FB40" s="996"/>
      <c r="FC40" s="148"/>
      <c r="FD40" s="148"/>
      <c r="FE40" s="994"/>
      <c r="FF40" s="147"/>
      <c r="FG40" s="147"/>
      <c r="FH40" s="997"/>
      <c r="FI40" s="999"/>
      <c r="FJ40" s="1000"/>
      <c r="FK40" s="1006"/>
      <c r="FL40" s="993"/>
      <c r="FM40" s="996"/>
      <c r="FN40" s="148"/>
      <c r="FO40" s="148"/>
      <c r="FP40" s="994"/>
      <c r="FQ40" s="147"/>
      <c r="FR40" s="147"/>
      <c r="FS40" s="997"/>
      <c r="FT40" s="999"/>
      <c r="FU40" s="1000"/>
      <c r="FV40" s="1006"/>
      <c r="FW40" s="993"/>
      <c r="FX40" s="996"/>
      <c r="FY40" s="148"/>
      <c r="FZ40" s="148"/>
      <c r="GA40" s="994"/>
      <c r="GB40" s="147"/>
      <c r="GC40" s="147"/>
      <c r="GD40" s="997"/>
      <c r="GE40" s="999"/>
      <c r="GF40" s="1000"/>
      <c r="GG40" s="1006"/>
      <c r="GH40" s="993"/>
      <c r="GI40" s="996"/>
      <c r="GJ40" s="148"/>
      <c r="GK40" s="148"/>
      <c r="GL40" s="994"/>
      <c r="GM40" s="147"/>
      <c r="GN40" s="147"/>
      <c r="GO40" s="997"/>
      <c r="GP40" s="999"/>
      <c r="GQ40" s="1000"/>
      <c r="GR40" s="1006"/>
      <c r="GS40" s="993"/>
      <c r="GT40" s="996"/>
      <c r="GU40" s="148"/>
      <c r="GV40" s="148"/>
      <c r="GW40" s="994"/>
      <c r="GX40" s="147"/>
      <c r="GY40" s="147"/>
      <c r="GZ40" s="997"/>
      <c r="HA40" s="999"/>
      <c r="HB40" s="1000"/>
      <c r="HC40" s="1006"/>
      <c r="HD40" s="993"/>
      <c r="HE40" s="996"/>
      <c r="HF40" s="148"/>
      <c r="HG40" s="148"/>
      <c r="HH40" s="994"/>
      <c r="HI40" s="147"/>
      <c r="HJ40" s="147"/>
      <c r="HK40" s="997"/>
      <c r="HL40" s="999"/>
      <c r="HM40" s="1000"/>
      <c r="HN40" s="1006"/>
      <c r="HO40" s="993"/>
      <c r="HP40" s="996"/>
      <c r="HQ40" s="148"/>
      <c r="HR40" s="148"/>
      <c r="HS40" s="994"/>
      <c r="HT40" s="147"/>
      <c r="HU40" s="147"/>
      <c r="HV40" s="997"/>
      <c r="HW40" s="999"/>
      <c r="HX40" s="1000"/>
      <c r="HY40" s="1006"/>
      <c r="HZ40" s="993"/>
      <c r="IA40" s="996"/>
      <c r="IB40" s="148"/>
      <c r="IC40" s="148"/>
      <c r="ID40" s="994"/>
      <c r="IE40" s="147"/>
      <c r="IF40" s="147"/>
      <c r="IG40" s="997"/>
      <c r="IH40" s="999"/>
      <c r="II40" s="1000"/>
      <c r="IJ40" s="1006"/>
      <c r="IK40" s="993"/>
      <c r="IL40" s="996"/>
      <c r="IM40" s="148"/>
      <c r="IN40" s="148"/>
      <c r="IO40" s="994"/>
      <c r="IP40" s="147"/>
      <c r="IQ40" s="147"/>
      <c r="IR40" s="997"/>
      <c r="IS40" s="999"/>
      <c r="IT40" s="1000"/>
      <c r="IU40" s="30"/>
      <c r="IV40" s="30"/>
      <c r="IW40" s="30"/>
      <c r="IX40" s="30"/>
      <c r="IY40" s="1001"/>
      <c r="IZ40" s="1001"/>
      <c r="JA40" s="1005"/>
      <c r="JB40" s="1002"/>
      <c r="JC40" s="38"/>
      <c r="JD40" s="171"/>
      <c r="JE40" s="291"/>
      <c r="JF40" s="1"/>
      <c r="JG40" s="1" t="s">
        <v>21</v>
      </c>
      <c r="JH40" s="1"/>
      <c r="JI40" s="290"/>
      <c r="JJ40" s="171"/>
      <c r="JM40" s="347"/>
      <c r="JN40" s="90"/>
      <c r="JO40" s="654"/>
      <c r="JP40" s="654"/>
      <c r="JQ40" s="167"/>
      <c r="JR40" s="656"/>
      <c r="JS40" s="159"/>
      <c r="JT40" s="262"/>
      <c r="JU40" s="262"/>
      <c r="JV40" s="88"/>
      <c r="JW40" s="90"/>
      <c r="JX40" s="90"/>
      <c r="JY40" s="90"/>
      <c r="JZ40" s="90"/>
      <c r="KA40" s="90"/>
      <c r="KB40" s="90"/>
      <c r="KC40" s="90"/>
      <c r="KD40" s="90"/>
      <c r="KE40" s="90"/>
      <c r="KF40" s="90"/>
      <c r="KG40" s="90"/>
      <c r="KH40" s="90"/>
      <c r="KI40" s="90"/>
      <c r="KJ40" s="90"/>
      <c r="KK40" s="90"/>
      <c r="KL40" s="90"/>
      <c r="KM40" s="90"/>
      <c r="KN40" s="90"/>
      <c r="KO40" s="90"/>
      <c r="KP40" s="90"/>
      <c r="KQ40" s="90"/>
      <c r="KR40" s="90"/>
      <c r="KS40" s="90"/>
      <c r="KT40" s="90"/>
      <c r="KU40" s="90"/>
      <c r="KV40" s="90"/>
      <c r="KW40" s="90"/>
      <c r="KX40" s="90"/>
      <c r="KY40" s="90"/>
      <c r="KZ40" s="90"/>
      <c r="LA40" s="90"/>
      <c r="LB40" s="90"/>
      <c r="LC40" s="90"/>
      <c r="LD40" s="90"/>
      <c r="LE40" s="90"/>
      <c r="LF40" s="90"/>
      <c r="LG40" s="90"/>
      <c r="LH40" s="90"/>
      <c r="LI40" s="90"/>
      <c r="LJ40" s="90"/>
      <c r="LK40" s="90"/>
      <c r="LL40" s="90"/>
      <c r="LM40" s="90"/>
      <c r="LN40" s="90"/>
      <c r="LO40" s="90"/>
      <c r="LP40" s="90"/>
      <c r="LQ40" s="90"/>
      <c r="LR40" s="90"/>
      <c r="LS40" s="90"/>
      <c r="LT40" s="90"/>
      <c r="LU40" s="90"/>
      <c r="LV40" s="90"/>
      <c r="LW40" s="90"/>
      <c r="LX40" s="90"/>
      <c r="LY40" s="90"/>
      <c r="LZ40" s="90"/>
      <c r="MA40" s="90"/>
      <c r="MB40" s="90"/>
      <c r="MC40" s="90"/>
      <c r="MD40" s="90"/>
      <c r="ME40" s="90"/>
      <c r="MF40" s="90"/>
      <c r="MG40" s="90"/>
      <c r="MH40" s="90"/>
      <c r="MI40" s="90"/>
      <c r="MJ40" s="90"/>
      <c r="MK40" s="90"/>
      <c r="ML40" s="90"/>
      <c r="MM40" s="90"/>
      <c r="MN40" s="90"/>
      <c r="MO40" s="90"/>
      <c r="MP40" s="90"/>
      <c r="MQ40" s="90"/>
      <c r="MR40" s="90"/>
      <c r="MT40" s="86"/>
      <c r="MU40" s="86"/>
      <c r="MV40" s="86"/>
      <c r="MW40" s="86"/>
      <c r="MX40" s="86"/>
      <c r="MY40" s="86"/>
      <c r="NB40" s="85"/>
      <c r="NC40" s="169"/>
      <c r="ND40" s="86"/>
      <c r="NE40" s="86"/>
      <c r="NF40" s="86"/>
      <c r="NG40" s="86"/>
      <c r="NH40" s="86"/>
      <c r="NI40" s="86"/>
      <c r="NJ40" s="86"/>
      <c r="NK40" s="86"/>
      <c r="NL40" s="86"/>
      <c r="NM40" s="86"/>
      <c r="NN40" s="86"/>
      <c r="NO40" s="86"/>
      <c r="NP40" s="86"/>
      <c r="NQ40" s="86"/>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1372"/>
      <c r="TQ40" s="1372"/>
      <c r="TR40" s="1372"/>
      <c r="TS40" s="1372"/>
      <c r="TT40" s="1372"/>
      <c r="TU40" s="1372"/>
      <c r="TV40" s="1372"/>
      <c r="TW40" s="1372"/>
      <c r="TX40" s="1372"/>
      <c r="TY40" s="1372"/>
      <c r="TZ40" s="1372"/>
      <c r="UA40" s="1372"/>
      <c r="UB40" s="1372"/>
      <c r="UC40" s="1372"/>
      <c r="UD40" s="1372"/>
      <c r="UE40" s="1372"/>
      <c r="UF40" s="1372"/>
      <c r="UG40" s="1372"/>
      <c r="UH40" s="1372"/>
      <c r="UI40" s="1372"/>
      <c r="UJ40" s="1372"/>
      <c r="UK40" s="1372"/>
    </row>
    <row r="41" spans="1:557" ht="15.75" customHeight="1" x14ac:dyDescent="0.25">
      <c r="A41" s="24"/>
      <c r="B41" s="260">
        <v>35</v>
      </c>
      <c r="C41" s="991"/>
      <c r="D41" s="990"/>
      <c r="E41" s="486"/>
      <c r="F41" s="1143"/>
      <c r="G41" s="995"/>
      <c r="H41" s="221"/>
      <c r="I41" s="183"/>
      <c r="J41" s="183"/>
      <c r="K41" s="1088"/>
      <c r="L41" s="375"/>
      <c r="M41" s="31"/>
      <c r="N41" s="1292"/>
      <c r="O41" s="1096"/>
      <c r="P41" s="147"/>
      <c r="Q41" s="147"/>
      <c r="R41" s="147"/>
      <c r="S41" s="147"/>
      <c r="T41" s="147"/>
      <c r="U41" s="147"/>
      <c r="V41" s="147"/>
      <c r="W41" s="147"/>
      <c r="X41" s="147"/>
      <c r="Y41" s="147"/>
      <c r="Z41" s="147"/>
      <c r="AA41" s="147"/>
      <c r="AB41" s="147"/>
      <c r="AC41" s="147"/>
      <c r="AD41" s="147"/>
      <c r="AE41" s="147"/>
      <c r="AF41" s="147"/>
      <c r="AG41" s="147"/>
      <c r="AH41" s="147"/>
      <c r="AI41" s="1006"/>
      <c r="AJ41" s="993"/>
      <c r="AK41" s="996"/>
      <c r="AL41" s="148"/>
      <c r="AM41" s="148"/>
      <c r="AN41" s="994"/>
      <c r="AO41" s="147"/>
      <c r="AP41" s="147"/>
      <c r="AQ41" s="997"/>
      <c r="AR41" s="999"/>
      <c r="AS41" s="1000"/>
      <c r="AT41" s="1006"/>
      <c r="AU41" s="993"/>
      <c r="AV41" s="996"/>
      <c r="AW41" s="148"/>
      <c r="AX41" s="148"/>
      <c r="AY41" s="994"/>
      <c r="AZ41" s="147"/>
      <c r="BA41" s="147"/>
      <c r="BB41" s="997"/>
      <c r="BC41" s="999"/>
      <c r="BD41" s="1000"/>
      <c r="BE41" s="1006"/>
      <c r="BF41" s="993"/>
      <c r="BG41" s="996"/>
      <c r="BH41" s="148"/>
      <c r="BI41" s="148"/>
      <c r="BJ41" s="994"/>
      <c r="BK41" s="147"/>
      <c r="BL41" s="147"/>
      <c r="BM41" s="997"/>
      <c r="BN41" s="999"/>
      <c r="BO41" s="1000"/>
      <c r="BP41" s="1006"/>
      <c r="BQ41" s="993"/>
      <c r="BR41" s="996"/>
      <c r="BS41" s="148"/>
      <c r="BT41" s="148"/>
      <c r="BU41" s="994"/>
      <c r="BV41" s="147"/>
      <c r="BW41" s="147"/>
      <c r="BX41" s="997"/>
      <c r="BY41" s="999"/>
      <c r="BZ41" s="1000"/>
      <c r="CA41" s="1006"/>
      <c r="CB41" s="993"/>
      <c r="CC41" s="994"/>
      <c r="CD41" s="148"/>
      <c r="CE41" s="148"/>
      <c r="CF41" s="994"/>
      <c r="CG41" s="147"/>
      <c r="CH41" s="147"/>
      <c r="CI41" s="997"/>
      <c r="CJ41" s="999"/>
      <c r="CK41" s="1000"/>
      <c r="CL41" s="1006"/>
      <c r="CM41" s="993"/>
      <c r="CN41" s="996"/>
      <c r="CO41" s="148"/>
      <c r="CP41" s="148"/>
      <c r="CQ41" s="994"/>
      <c r="CR41" s="147"/>
      <c r="CS41" s="147"/>
      <c r="CT41" s="997"/>
      <c r="CU41" s="999"/>
      <c r="CV41" s="1000"/>
      <c r="CW41" s="1006"/>
      <c r="CX41" s="993"/>
      <c r="CY41" s="996"/>
      <c r="CZ41" s="148"/>
      <c r="DA41" s="148"/>
      <c r="DB41" s="994"/>
      <c r="DC41" s="147"/>
      <c r="DD41" s="147"/>
      <c r="DE41" s="997"/>
      <c r="DF41" s="999"/>
      <c r="DG41" s="1000"/>
      <c r="DH41" s="1006"/>
      <c r="DI41" s="993"/>
      <c r="DJ41" s="996"/>
      <c r="DK41" s="148"/>
      <c r="DL41" s="148"/>
      <c r="DM41" s="994"/>
      <c r="DN41" s="147"/>
      <c r="DO41" s="147"/>
      <c r="DP41" s="997"/>
      <c r="DQ41" s="999"/>
      <c r="DR41" s="1000"/>
      <c r="DS41" s="1006"/>
      <c r="DT41" s="993"/>
      <c r="DU41" s="996"/>
      <c r="DV41" s="148"/>
      <c r="DW41" s="148"/>
      <c r="DX41" s="994"/>
      <c r="DY41" s="147"/>
      <c r="DZ41" s="147"/>
      <c r="EA41" s="997"/>
      <c r="EB41" s="999"/>
      <c r="EC41" s="1000"/>
      <c r="ED41" s="1006"/>
      <c r="EE41" s="993"/>
      <c r="EF41" s="996"/>
      <c r="EG41" s="148"/>
      <c r="EH41" s="148"/>
      <c r="EI41" s="994"/>
      <c r="EJ41" s="147"/>
      <c r="EK41" s="147"/>
      <c r="EL41" s="997"/>
      <c r="EM41" s="999"/>
      <c r="EN41" s="1000"/>
      <c r="EO41" s="1006"/>
      <c r="EP41" s="993"/>
      <c r="EQ41" s="996"/>
      <c r="ER41" s="148"/>
      <c r="ES41" s="148"/>
      <c r="ET41" s="994"/>
      <c r="EU41" s="147"/>
      <c r="EV41" s="147"/>
      <c r="EW41" s="997"/>
      <c r="EX41" s="999"/>
      <c r="EY41" s="1000"/>
      <c r="EZ41" s="1006"/>
      <c r="FA41" s="993"/>
      <c r="FB41" s="996"/>
      <c r="FC41" s="148"/>
      <c r="FD41" s="148"/>
      <c r="FE41" s="994"/>
      <c r="FF41" s="147"/>
      <c r="FG41" s="147"/>
      <c r="FH41" s="997"/>
      <c r="FI41" s="999"/>
      <c r="FJ41" s="1000"/>
      <c r="FK41" s="1006"/>
      <c r="FL41" s="993"/>
      <c r="FM41" s="996"/>
      <c r="FN41" s="148"/>
      <c r="FO41" s="148"/>
      <c r="FP41" s="994"/>
      <c r="FQ41" s="147"/>
      <c r="FR41" s="147"/>
      <c r="FS41" s="997"/>
      <c r="FT41" s="999"/>
      <c r="FU41" s="1000"/>
      <c r="FV41" s="1006"/>
      <c r="FW41" s="993"/>
      <c r="FX41" s="996"/>
      <c r="FY41" s="148"/>
      <c r="FZ41" s="148"/>
      <c r="GA41" s="994"/>
      <c r="GB41" s="147"/>
      <c r="GC41" s="147"/>
      <c r="GD41" s="997"/>
      <c r="GE41" s="999"/>
      <c r="GF41" s="1000"/>
      <c r="GG41" s="1006"/>
      <c r="GH41" s="993"/>
      <c r="GI41" s="996"/>
      <c r="GJ41" s="148"/>
      <c r="GK41" s="148"/>
      <c r="GL41" s="994"/>
      <c r="GM41" s="147"/>
      <c r="GN41" s="147"/>
      <c r="GO41" s="997"/>
      <c r="GP41" s="999"/>
      <c r="GQ41" s="1000"/>
      <c r="GR41" s="1006"/>
      <c r="GS41" s="993"/>
      <c r="GT41" s="996"/>
      <c r="GU41" s="148"/>
      <c r="GV41" s="148"/>
      <c r="GW41" s="994"/>
      <c r="GX41" s="147"/>
      <c r="GY41" s="147"/>
      <c r="GZ41" s="997"/>
      <c r="HA41" s="999"/>
      <c r="HB41" s="1000"/>
      <c r="HC41" s="1006"/>
      <c r="HD41" s="993"/>
      <c r="HE41" s="996"/>
      <c r="HF41" s="148"/>
      <c r="HG41" s="148"/>
      <c r="HH41" s="994"/>
      <c r="HI41" s="147"/>
      <c r="HJ41" s="147"/>
      <c r="HK41" s="997"/>
      <c r="HL41" s="999"/>
      <c r="HM41" s="1000"/>
      <c r="HN41" s="1006"/>
      <c r="HO41" s="993"/>
      <c r="HP41" s="996"/>
      <c r="HQ41" s="148"/>
      <c r="HR41" s="148"/>
      <c r="HS41" s="994"/>
      <c r="HT41" s="147"/>
      <c r="HU41" s="147"/>
      <c r="HV41" s="997"/>
      <c r="HW41" s="999"/>
      <c r="HX41" s="1000"/>
      <c r="HY41" s="1006"/>
      <c r="HZ41" s="993"/>
      <c r="IA41" s="996"/>
      <c r="IB41" s="148"/>
      <c r="IC41" s="148"/>
      <c r="ID41" s="994"/>
      <c r="IE41" s="147"/>
      <c r="IF41" s="147"/>
      <c r="IG41" s="997"/>
      <c r="IH41" s="999"/>
      <c r="II41" s="1000"/>
      <c r="IJ41" s="1006"/>
      <c r="IK41" s="993"/>
      <c r="IL41" s="996"/>
      <c r="IM41" s="148"/>
      <c r="IN41" s="148"/>
      <c r="IO41" s="994"/>
      <c r="IP41" s="147"/>
      <c r="IQ41" s="147"/>
      <c r="IR41" s="997"/>
      <c r="IS41" s="999"/>
      <c r="IT41" s="1000"/>
      <c r="IU41" s="30"/>
      <c r="IV41" s="30"/>
      <c r="IW41" s="30"/>
      <c r="IX41" s="30"/>
      <c r="IY41" s="1001"/>
      <c r="IZ41" s="1001"/>
      <c r="JA41" s="1005"/>
      <c r="JB41" s="1002"/>
      <c r="JC41" s="38"/>
      <c r="JD41" s="171"/>
      <c r="JE41" s="291"/>
      <c r="JF41" s="1"/>
      <c r="JG41" s="1"/>
      <c r="JH41" s="1"/>
      <c r="JI41" s="290"/>
      <c r="JJ41" s="171"/>
      <c r="JM41" s="347"/>
      <c r="JN41" s="90"/>
      <c r="JO41" s="654"/>
      <c r="JP41" s="654"/>
      <c r="JQ41" s="167"/>
      <c r="JR41" s="656"/>
      <c r="JS41" s="159"/>
      <c r="JT41" s="262"/>
      <c r="JU41" s="262"/>
      <c r="JV41" s="88"/>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T41" s="86"/>
      <c r="MU41" s="86"/>
      <c r="MV41" s="86"/>
      <c r="MW41" s="86"/>
      <c r="MX41" s="86"/>
      <c r="MY41" s="86"/>
      <c r="NB41" s="85"/>
      <c r="NC41" s="169"/>
      <c r="ND41" s="86"/>
      <c r="NE41" s="86"/>
      <c r="NF41" s="86"/>
      <c r="NG41" s="86"/>
      <c r="NH41" s="86"/>
      <c r="NI41" s="86"/>
      <c r="NJ41" s="86"/>
      <c r="NK41" s="86"/>
      <c r="NL41" s="86"/>
      <c r="NM41" s="86"/>
      <c r="NN41" s="86"/>
      <c r="NO41" s="86"/>
      <c r="NP41" s="86"/>
      <c r="NQ41" s="86"/>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1372"/>
      <c r="TQ41" s="1372"/>
      <c r="TR41" s="1372"/>
      <c r="TS41" s="1372"/>
      <c r="TT41" s="1372"/>
      <c r="TU41" s="1372"/>
      <c r="TV41" s="1372"/>
      <c r="TW41" s="1372"/>
      <c r="TX41" s="1372"/>
      <c r="TY41" s="1372"/>
      <c r="TZ41" s="1372"/>
      <c r="UA41" s="1372"/>
      <c r="UB41" s="1372"/>
      <c r="UC41" s="1372"/>
      <c r="UD41" s="1372"/>
      <c r="UE41" s="1372"/>
      <c r="UF41" s="1372"/>
      <c r="UG41" s="1372"/>
      <c r="UH41" s="1372"/>
      <c r="UI41" s="1372"/>
      <c r="UJ41" s="1372"/>
      <c r="UK41" s="1372"/>
    </row>
    <row r="42" spans="1:557" ht="15.75" customHeight="1" x14ac:dyDescent="0.25">
      <c r="A42" s="24"/>
      <c r="B42" s="260">
        <v>36</v>
      </c>
      <c r="C42" s="991"/>
      <c r="D42" s="990"/>
      <c r="E42" s="486"/>
      <c r="F42" s="1143"/>
      <c r="G42" s="995"/>
      <c r="H42" s="221"/>
      <c r="I42" s="183"/>
      <c r="J42" s="183"/>
      <c r="K42" s="1088"/>
      <c r="L42" s="375"/>
      <c r="M42" s="31"/>
      <c r="N42" s="1292"/>
      <c r="O42" s="1096"/>
      <c r="P42" s="147"/>
      <c r="Q42" s="147"/>
      <c r="R42" s="147"/>
      <c r="S42" s="147"/>
      <c r="T42" s="147"/>
      <c r="U42" s="147"/>
      <c r="V42" s="147"/>
      <c r="W42" s="147"/>
      <c r="X42" s="147"/>
      <c r="Y42" s="147"/>
      <c r="Z42" s="147"/>
      <c r="AA42" s="147"/>
      <c r="AB42" s="147"/>
      <c r="AC42" s="147"/>
      <c r="AD42" s="147"/>
      <c r="AE42" s="147"/>
      <c r="AF42" s="147"/>
      <c r="AG42" s="147"/>
      <c r="AH42" s="147"/>
      <c r="AI42" s="1006"/>
      <c r="AJ42" s="993"/>
      <c r="AK42" s="996"/>
      <c r="AL42" s="148"/>
      <c r="AM42" s="148"/>
      <c r="AN42" s="994"/>
      <c r="AO42" s="147"/>
      <c r="AP42" s="147"/>
      <c r="AQ42" s="997"/>
      <c r="AR42" s="999"/>
      <c r="AS42" s="1000"/>
      <c r="AT42" s="1006"/>
      <c r="AU42" s="993"/>
      <c r="AV42" s="996"/>
      <c r="AW42" s="148"/>
      <c r="AX42" s="148"/>
      <c r="AY42" s="994"/>
      <c r="AZ42" s="147"/>
      <c r="BA42" s="147"/>
      <c r="BB42" s="997"/>
      <c r="BC42" s="999"/>
      <c r="BD42" s="1000"/>
      <c r="BE42" s="1006"/>
      <c r="BF42" s="993"/>
      <c r="BG42" s="996"/>
      <c r="BH42" s="148"/>
      <c r="BI42" s="148"/>
      <c r="BJ42" s="994"/>
      <c r="BK42" s="147"/>
      <c r="BL42" s="147"/>
      <c r="BM42" s="997"/>
      <c r="BN42" s="999"/>
      <c r="BO42" s="1000"/>
      <c r="BP42" s="1006"/>
      <c r="BQ42" s="993"/>
      <c r="BR42" s="996"/>
      <c r="BS42" s="148"/>
      <c r="BT42" s="148"/>
      <c r="BU42" s="994"/>
      <c r="BV42" s="147"/>
      <c r="BW42" s="147"/>
      <c r="BX42" s="997"/>
      <c r="BY42" s="999"/>
      <c r="BZ42" s="1000"/>
      <c r="CA42" s="1006"/>
      <c r="CB42" s="993"/>
      <c r="CC42" s="994"/>
      <c r="CD42" s="148"/>
      <c r="CE42" s="148"/>
      <c r="CF42" s="994"/>
      <c r="CG42" s="147"/>
      <c r="CH42" s="147"/>
      <c r="CI42" s="997"/>
      <c r="CJ42" s="999"/>
      <c r="CK42" s="1000"/>
      <c r="CL42" s="1006"/>
      <c r="CM42" s="993"/>
      <c r="CN42" s="996"/>
      <c r="CO42" s="148"/>
      <c r="CP42" s="148"/>
      <c r="CQ42" s="994"/>
      <c r="CR42" s="147"/>
      <c r="CS42" s="147"/>
      <c r="CT42" s="997"/>
      <c r="CU42" s="999"/>
      <c r="CV42" s="1000"/>
      <c r="CW42" s="1006"/>
      <c r="CX42" s="993"/>
      <c r="CY42" s="996"/>
      <c r="CZ42" s="148"/>
      <c r="DA42" s="148"/>
      <c r="DB42" s="994"/>
      <c r="DC42" s="147"/>
      <c r="DD42" s="147"/>
      <c r="DE42" s="997"/>
      <c r="DF42" s="999"/>
      <c r="DG42" s="1000"/>
      <c r="DH42" s="1006"/>
      <c r="DI42" s="993"/>
      <c r="DJ42" s="996"/>
      <c r="DK42" s="148"/>
      <c r="DL42" s="148"/>
      <c r="DM42" s="994"/>
      <c r="DN42" s="147"/>
      <c r="DO42" s="147"/>
      <c r="DP42" s="997"/>
      <c r="DQ42" s="999"/>
      <c r="DR42" s="1000"/>
      <c r="DS42" s="1006"/>
      <c r="DT42" s="993"/>
      <c r="DU42" s="996"/>
      <c r="DV42" s="148"/>
      <c r="DW42" s="148"/>
      <c r="DX42" s="994"/>
      <c r="DY42" s="147"/>
      <c r="DZ42" s="147"/>
      <c r="EA42" s="997"/>
      <c r="EB42" s="999"/>
      <c r="EC42" s="1000"/>
      <c r="ED42" s="1006"/>
      <c r="EE42" s="993"/>
      <c r="EF42" s="996"/>
      <c r="EG42" s="148"/>
      <c r="EH42" s="148"/>
      <c r="EI42" s="994"/>
      <c r="EJ42" s="147"/>
      <c r="EK42" s="147"/>
      <c r="EL42" s="997"/>
      <c r="EM42" s="999"/>
      <c r="EN42" s="1000"/>
      <c r="EO42" s="1006"/>
      <c r="EP42" s="993"/>
      <c r="EQ42" s="996"/>
      <c r="ER42" s="148"/>
      <c r="ES42" s="148"/>
      <c r="ET42" s="994"/>
      <c r="EU42" s="147"/>
      <c r="EV42" s="147"/>
      <c r="EW42" s="997"/>
      <c r="EX42" s="999"/>
      <c r="EY42" s="1000"/>
      <c r="EZ42" s="1006"/>
      <c r="FA42" s="993"/>
      <c r="FB42" s="996"/>
      <c r="FC42" s="148"/>
      <c r="FD42" s="148"/>
      <c r="FE42" s="994"/>
      <c r="FF42" s="147"/>
      <c r="FG42" s="147"/>
      <c r="FH42" s="997"/>
      <c r="FI42" s="999"/>
      <c r="FJ42" s="1000"/>
      <c r="FK42" s="1006"/>
      <c r="FL42" s="993"/>
      <c r="FM42" s="996"/>
      <c r="FN42" s="148"/>
      <c r="FO42" s="148"/>
      <c r="FP42" s="994"/>
      <c r="FQ42" s="147"/>
      <c r="FR42" s="147"/>
      <c r="FS42" s="997"/>
      <c r="FT42" s="999"/>
      <c r="FU42" s="1000"/>
      <c r="FV42" s="1006"/>
      <c r="FW42" s="993"/>
      <c r="FX42" s="996"/>
      <c r="FY42" s="148"/>
      <c r="FZ42" s="148"/>
      <c r="GA42" s="994"/>
      <c r="GB42" s="147"/>
      <c r="GC42" s="147"/>
      <c r="GD42" s="997"/>
      <c r="GE42" s="999"/>
      <c r="GF42" s="1000"/>
      <c r="GG42" s="1006"/>
      <c r="GH42" s="993"/>
      <c r="GI42" s="996"/>
      <c r="GJ42" s="148"/>
      <c r="GK42" s="148"/>
      <c r="GL42" s="994"/>
      <c r="GM42" s="147"/>
      <c r="GN42" s="147"/>
      <c r="GO42" s="997"/>
      <c r="GP42" s="999"/>
      <c r="GQ42" s="1000"/>
      <c r="GR42" s="1006"/>
      <c r="GS42" s="993"/>
      <c r="GT42" s="996"/>
      <c r="GU42" s="148"/>
      <c r="GV42" s="148"/>
      <c r="GW42" s="994"/>
      <c r="GX42" s="147"/>
      <c r="GY42" s="147"/>
      <c r="GZ42" s="997"/>
      <c r="HA42" s="999"/>
      <c r="HB42" s="1000"/>
      <c r="HC42" s="1006"/>
      <c r="HD42" s="993"/>
      <c r="HE42" s="996"/>
      <c r="HF42" s="148"/>
      <c r="HG42" s="148"/>
      <c r="HH42" s="994"/>
      <c r="HI42" s="147"/>
      <c r="HJ42" s="147"/>
      <c r="HK42" s="997"/>
      <c r="HL42" s="999"/>
      <c r="HM42" s="1000"/>
      <c r="HN42" s="1006"/>
      <c r="HO42" s="993"/>
      <c r="HP42" s="996"/>
      <c r="HQ42" s="148"/>
      <c r="HR42" s="148"/>
      <c r="HS42" s="994"/>
      <c r="HT42" s="147"/>
      <c r="HU42" s="147"/>
      <c r="HV42" s="997"/>
      <c r="HW42" s="999"/>
      <c r="HX42" s="1000"/>
      <c r="HY42" s="1006"/>
      <c r="HZ42" s="993"/>
      <c r="IA42" s="996"/>
      <c r="IB42" s="148"/>
      <c r="IC42" s="148"/>
      <c r="ID42" s="994"/>
      <c r="IE42" s="147"/>
      <c r="IF42" s="147"/>
      <c r="IG42" s="997"/>
      <c r="IH42" s="999"/>
      <c r="II42" s="1000"/>
      <c r="IJ42" s="1006"/>
      <c r="IK42" s="993"/>
      <c r="IL42" s="996"/>
      <c r="IM42" s="148"/>
      <c r="IN42" s="148"/>
      <c r="IO42" s="994"/>
      <c r="IP42" s="147"/>
      <c r="IQ42" s="147"/>
      <c r="IR42" s="997"/>
      <c r="IS42" s="999"/>
      <c r="IT42" s="1000"/>
      <c r="IU42" s="30"/>
      <c r="IV42" s="30"/>
      <c r="IW42" s="30"/>
      <c r="IX42" s="30"/>
      <c r="IY42" s="1001"/>
      <c r="IZ42" s="1001"/>
      <c r="JA42" s="1005"/>
      <c r="JB42" s="1002"/>
      <c r="JC42" s="38"/>
      <c r="JD42" s="171"/>
      <c r="JE42" s="291"/>
      <c r="JF42" s="1"/>
      <c r="JG42" s="1"/>
      <c r="JH42" s="1"/>
      <c r="JI42" s="290"/>
      <c r="JJ42" s="171"/>
      <c r="JM42" s="347"/>
      <c r="JN42" s="90"/>
      <c r="JO42" s="654"/>
      <c r="JP42" s="654"/>
      <c r="JQ42" s="167"/>
      <c r="JR42" s="656"/>
      <c r="JS42" s="159"/>
      <c r="JT42" s="262"/>
      <c r="JU42" s="262"/>
      <c r="JV42" s="88"/>
      <c r="JW42" s="90"/>
      <c r="JX42" s="90"/>
      <c r="JY42" s="90"/>
      <c r="JZ42" s="90"/>
      <c r="KA42" s="90"/>
      <c r="KB42" s="90"/>
      <c r="KC42" s="90"/>
      <c r="KD42" s="90"/>
      <c r="KE42" s="90"/>
      <c r="KF42" s="90"/>
      <c r="KG42" s="90"/>
      <c r="KH42" s="90"/>
      <c r="KI42" s="90"/>
      <c r="KJ42" s="90"/>
      <c r="KK42" s="90"/>
      <c r="KL42" s="90"/>
      <c r="KM42" s="90"/>
      <c r="KN42" s="90"/>
      <c r="KO42" s="90"/>
      <c r="KP42" s="90"/>
      <c r="KQ42" s="90"/>
      <c r="KR42" s="90"/>
      <c r="KS42" s="90"/>
      <c r="KT42" s="90"/>
      <c r="KU42" s="90"/>
      <c r="KV42" s="90"/>
      <c r="KW42" s="90"/>
      <c r="KX42" s="90"/>
      <c r="KY42" s="90"/>
      <c r="KZ42" s="90"/>
      <c r="LA42" s="90"/>
      <c r="LB42" s="90"/>
      <c r="LC42" s="90"/>
      <c r="LD42" s="90"/>
      <c r="LE42" s="90"/>
      <c r="LF42" s="90"/>
      <c r="LG42" s="90"/>
      <c r="LH42" s="90"/>
      <c r="LI42" s="90"/>
      <c r="LJ42" s="90"/>
      <c r="LK42" s="90"/>
      <c r="LL42" s="90"/>
      <c r="LM42" s="90"/>
      <c r="LN42" s="90"/>
      <c r="LO42" s="90"/>
      <c r="LP42" s="90"/>
      <c r="LQ42" s="90"/>
      <c r="LR42" s="90"/>
      <c r="LS42" s="90"/>
      <c r="LT42" s="90"/>
      <c r="LU42" s="90"/>
      <c r="LV42" s="90"/>
      <c r="LW42" s="90"/>
      <c r="LX42" s="90"/>
      <c r="LY42" s="90"/>
      <c r="LZ42" s="90"/>
      <c r="MA42" s="90"/>
      <c r="MB42" s="90"/>
      <c r="MC42" s="90"/>
      <c r="MD42" s="90"/>
      <c r="ME42" s="90"/>
      <c r="MF42" s="90"/>
      <c r="MG42" s="90"/>
      <c r="MH42" s="90"/>
      <c r="MI42" s="90"/>
      <c r="MJ42" s="90"/>
      <c r="MK42" s="90"/>
      <c r="ML42" s="90"/>
      <c r="MM42" s="90"/>
      <c r="MN42" s="90"/>
      <c r="MO42" s="90"/>
      <c r="MP42" s="90"/>
      <c r="MQ42" s="90"/>
      <c r="MR42" s="90"/>
      <c r="MT42" s="86"/>
      <c r="MU42" s="86"/>
      <c r="MV42" s="86"/>
      <c r="MW42" s="86"/>
      <c r="MX42" s="86"/>
      <c r="MY42" s="86"/>
      <c r="NB42" s="85"/>
      <c r="NC42" s="169"/>
      <c r="ND42" s="86"/>
      <c r="NE42" s="86"/>
      <c r="NF42" s="86"/>
      <c r="NG42" s="86"/>
      <c r="NH42" s="86"/>
      <c r="NI42" s="86"/>
      <c r="NJ42" s="86"/>
      <c r="NK42" s="86"/>
      <c r="NL42" s="86"/>
      <c r="NM42" s="86"/>
      <c r="NN42" s="86"/>
      <c r="NO42" s="86"/>
      <c r="NP42" s="86"/>
      <c r="NQ42" s="86"/>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1372"/>
      <c r="TQ42" s="1372"/>
      <c r="TR42" s="1372"/>
      <c r="TS42" s="1372"/>
      <c r="TT42" s="1372"/>
      <c r="TU42" s="1372"/>
      <c r="TV42" s="1372"/>
      <c r="TW42" s="1372"/>
      <c r="TX42" s="1372"/>
      <c r="TY42" s="1372"/>
      <c r="TZ42" s="1372"/>
      <c r="UA42" s="1372"/>
      <c r="UB42" s="1372"/>
      <c r="UC42" s="1372"/>
      <c r="UD42" s="1372"/>
      <c r="UE42" s="1372"/>
      <c r="UF42" s="1372"/>
      <c r="UG42" s="1372"/>
      <c r="UH42" s="1372"/>
      <c r="UI42" s="1372"/>
      <c r="UJ42" s="1372"/>
      <c r="UK42" s="1372"/>
    </row>
    <row r="43" spans="1:557" ht="15.75" customHeight="1" x14ac:dyDescent="0.25">
      <c r="A43" s="24"/>
      <c r="B43" s="260">
        <v>37</v>
      </c>
      <c r="C43" s="991"/>
      <c r="D43" s="990"/>
      <c r="E43" s="486"/>
      <c r="F43" s="1143"/>
      <c r="G43" s="995"/>
      <c r="H43" s="221"/>
      <c r="I43" s="183"/>
      <c r="J43" s="183"/>
      <c r="K43" s="1088"/>
      <c r="L43" s="375"/>
      <c r="M43" s="31"/>
      <c r="N43" s="1292"/>
      <c r="O43" s="1096"/>
      <c r="P43" s="147"/>
      <c r="Q43" s="147"/>
      <c r="R43" s="147"/>
      <c r="S43" s="147"/>
      <c r="T43" s="147"/>
      <c r="U43" s="147"/>
      <c r="V43" s="147"/>
      <c r="W43" s="147"/>
      <c r="X43" s="147"/>
      <c r="Y43" s="147"/>
      <c r="Z43" s="147"/>
      <c r="AA43" s="147"/>
      <c r="AB43" s="147"/>
      <c r="AC43" s="147"/>
      <c r="AD43" s="147"/>
      <c r="AE43" s="147"/>
      <c r="AF43" s="147"/>
      <c r="AG43" s="147"/>
      <c r="AH43" s="147"/>
      <c r="AI43" s="1006"/>
      <c r="AJ43" s="993"/>
      <c r="AK43" s="996"/>
      <c r="AL43" s="148"/>
      <c r="AM43" s="148"/>
      <c r="AN43" s="994"/>
      <c r="AO43" s="147"/>
      <c r="AP43" s="147"/>
      <c r="AQ43" s="997"/>
      <c r="AR43" s="999"/>
      <c r="AS43" s="1000"/>
      <c r="AT43" s="1006"/>
      <c r="AU43" s="993"/>
      <c r="AV43" s="996"/>
      <c r="AW43" s="148"/>
      <c r="AX43" s="148"/>
      <c r="AY43" s="994"/>
      <c r="AZ43" s="147"/>
      <c r="BA43" s="147"/>
      <c r="BB43" s="997"/>
      <c r="BC43" s="999"/>
      <c r="BD43" s="1000"/>
      <c r="BE43" s="1006"/>
      <c r="BF43" s="993"/>
      <c r="BG43" s="996"/>
      <c r="BH43" s="148"/>
      <c r="BI43" s="148"/>
      <c r="BJ43" s="994"/>
      <c r="BK43" s="147"/>
      <c r="BL43" s="147"/>
      <c r="BM43" s="997"/>
      <c r="BN43" s="999"/>
      <c r="BO43" s="1000"/>
      <c r="BP43" s="1006"/>
      <c r="BQ43" s="993"/>
      <c r="BR43" s="996"/>
      <c r="BS43" s="148"/>
      <c r="BT43" s="148"/>
      <c r="BU43" s="994"/>
      <c r="BV43" s="147"/>
      <c r="BW43" s="147"/>
      <c r="BX43" s="997"/>
      <c r="BY43" s="999"/>
      <c r="BZ43" s="1000"/>
      <c r="CA43" s="1006"/>
      <c r="CB43" s="993"/>
      <c r="CC43" s="994"/>
      <c r="CD43" s="148"/>
      <c r="CE43" s="148"/>
      <c r="CF43" s="994"/>
      <c r="CG43" s="147"/>
      <c r="CH43" s="147"/>
      <c r="CI43" s="997"/>
      <c r="CJ43" s="999"/>
      <c r="CK43" s="1000"/>
      <c r="CL43" s="1006"/>
      <c r="CM43" s="993"/>
      <c r="CN43" s="996"/>
      <c r="CO43" s="148"/>
      <c r="CP43" s="148"/>
      <c r="CQ43" s="994"/>
      <c r="CR43" s="147"/>
      <c r="CS43" s="147"/>
      <c r="CT43" s="997"/>
      <c r="CU43" s="999"/>
      <c r="CV43" s="1000"/>
      <c r="CW43" s="1006"/>
      <c r="CX43" s="993"/>
      <c r="CY43" s="996"/>
      <c r="CZ43" s="148"/>
      <c r="DA43" s="148"/>
      <c r="DB43" s="994"/>
      <c r="DC43" s="147"/>
      <c r="DD43" s="147"/>
      <c r="DE43" s="997"/>
      <c r="DF43" s="999"/>
      <c r="DG43" s="1000"/>
      <c r="DH43" s="1006"/>
      <c r="DI43" s="993"/>
      <c r="DJ43" s="996"/>
      <c r="DK43" s="148"/>
      <c r="DL43" s="148"/>
      <c r="DM43" s="994"/>
      <c r="DN43" s="147"/>
      <c r="DO43" s="147"/>
      <c r="DP43" s="997"/>
      <c r="DQ43" s="999"/>
      <c r="DR43" s="1000"/>
      <c r="DS43" s="1006"/>
      <c r="DT43" s="993"/>
      <c r="DU43" s="996"/>
      <c r="DV43" s="148"/>
      <c r="DW43" s="148"/>
      <c r="DX43" s="994"/>
      <c r="DY43" s="147"/>
      <c r="DZ43" s="147"/>
      <c r="EA43" s="997"/>
      <c r="EB43" s="999"/>
      <c r="EC43" s="1000"/>
      <c r="ED43" s="1006"/>
      <c r="EE43" s="993"/>
      <c r="EF43" s="996"/>
      <c r="EG43" s="148"/>
      <c r="EH43" s="148"/>
      <c r="EI43" s="994"/>
      <c r="EJ43" s="147"/>
      <c r="EK43" s="147"/>
      <c r="EL43" s="997"/>
      <c r="EM43" s="999"/>
      <c r="EN43" s="1000"/>
      <c r="EO43" s="1006"/>
      <c r="EP43" s="993"/>
      <c r="EQ43" s="996"/>
      <c r="ER43" s="148"/>
      <c r="ES43" s="148"/>
      <c r="ET43" s="994"/>
      <c r="EU43" s="147"/>
      <c r="EV43" s="147"/>
      <c r="EW43" s="997"/>
      <c r="EX43" s="999"/>
      <c r="EY43" s="1000"/>
      <c r="EZ43" s="1006"/>
      <c r="FA43" s="993"/>
      <c r="FB43" s="996"/>
      <c r="FC43" s="148"/>
      <c r="FD43" s="148"/>
      <c r="FE43" s="994"/>
      <c r="FF43" s="147"/>
      <c r="FG43" s="147"/>
      <c r="FH43" s="997"/>
      <c r="FI43" s="999"/>
      <c r="FJ43" s="1000"/>
      <c r="FK43" s="1006"/>
      <c r="FL43" s="993"/>
      <c r="FM43" s="996"/>
      <c r="FN43" s="148"/>
      <c r="FO43" s="148"/>
      <c r="FP43" s="994"/>
      <c r="FQ43" s="147"/>
      <c r="FR43" s="147"/>
      <c r="FS43" s="997"/>
      <c r="FT43" s="999"/>
      <c r="FU43" s="1000"/>
      <c r="FV43" s="1006"/>
      <c r="FW43" s="993"/>
      <c r="FX43" s="996"/>
      <c r="FY43" s="148"/>
      <c r="FZ43" s="148"/>
      <c r="GA43" s="994"/>
      <c r="GB43" s="147"/>
      <c r="GC43" s="147"/>
      <c r="GD43" s="997"/>
      <c r="GE43" s="999"/>
      <c r="GF43" s="1000"/>
      <c r="GG43" s="1006"/>
      <c r="GH43" s="993"/>
      <c r="GI43" s="996"/>
      <c r="GJ43" s="148"/>
      <c r="GK43" s="148"/>
      <c r="GL43" s="994"/>
      <c r="GM43" s="147"/>
      <c r="GN43" s="147"/>
      <c r="GO43" s="997"/>
      <c r="GP43" s="999"/>
      <c r="GQ43" s="1000"/>
      <c r="GR43" s="1006"/>
      <c r="GS43" s="993"/>
      <c r="GT43" s="996"/>
      <c r="GU43" s="148"/>
      <c r="GV43" s="148"/>
      <c r="GW43" s="994"/>
      <c r="GX43" s="147"/>
      <c r="GY43" s="147"/>
      <c r="GZ43" s="997"/>
      <c r="HA43" s="999"/>
      <c r="HB43" s="1000"/>
      <c r="HC43" s="1006"/>
      <c r="HD43" s="993"/>
      <c r="HE43" s="996"/>
      <c r="HF43" s="148"/>
      <c r="HG43" s="148"/>
      <c r="HH43" s="994"/>
      <c r="HI43" s="147"/>
      <c r="HJ43" s="147"/>
      <c r="HK43" s="997"/>
      <c r="HL43" s="999"/>
      <c r="HM43" s="1000"/>
      <c r="HN43" s="1006"/>
      <c r="HO43" s="993"/>
      <c r="HP43" s="996"/>
      <c r="HQ43" s="148"/>
      <c r="HR43" s="148"/>
      <c r="HS43" s="994"/>
      <c r="HT43" s="147"/>
      <c r="HU43" s="147"/>
      <c r="HV43" s="997"/>
      <c r="HW43" s="999"/>
      <c r="HX43" s="1000"/>
      <c r="HY43" s="1006"/>
      <c r="HZ43" s="993"/>
      <c r="IA43" s="996"/>
      <c r="IB43" s="148"/>
      <c r="IC43" s="148"/>
      <c r="ID43" s="994"/>
      <c r="IE43" s="147"/>
      <c r="IF43" s="147"/>
      <c r="IG43" s="997"/>
      <c r="IH43" s="999"/>
      <c r="II43" s="1000"/>
      <c r="IJ43" s="1006"/>
      <c r="IK43" s="993"/>
      <c r="IL43" s="996"/>
      <c r="IM43" s="148"/>
      <c r="IN43" s="148"/>
      <c r="IO43" s="994"/>
      <c r="IP43" s="147"/>
      <c r="IQ43" s="147"/>
      <c r="IR43" s="997"/>
      <c r="IS43" s="999"/>
      <c r="IT43" s="1000"/>
      <c r="IU43" s="30"/>
      <c r="IV43" s="30"/>
      <c r="IW43" s="30"/>
      <c r="IX43" s="30"/>
      <c r="IY43" s="1001"/>
      <c r="IZ43" s="1001"/>
      <c r="JA43" s="1005"/>
      <c r="JB43" s="1002"/>
      <c r="JC43" s="38"/>
      <c r="JD43" s="171"/>
      <c r="JE43" s="293" t="s">
        <v>352</v>
      </c>
      <c r="JF43" s="1"/>
      <c r="JG43" s="1"/>
      <c r="JH43" s="1"/>
      <c r="JI43" s="290"/>
      <c r="JJ43" s="171"/>
      <c r="JM43" s="347"/>
      <c r="JN43" s="90"/>
      <c r="JO43" s="654"/>
      <c r="JP43" s="654"/>
      <c r="JQ43" s="167"/>
      <c r="JR43" s="656"/>
      <c r="JS43" s="159"/>
      <c r="JT43" s="262"/>
      <c r="JU43" s="262"/>
      <c r="JV43" s="88"/>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T43" s="86"/>
      <c r="MU43" s="86"/>
      <c r="MV43" s="86"/>
      <c r="MW43" s="86"/>
      <c r="MX43" s="86"/>
      <c r="MY43" s="86"/>
      <c r="NB43" s="85"/>
      <c r="NC43" s="169"/>
      <c r="ND43" s="86"/>
      <c r="NE43" s="86"/>
      <c r="NF43" s="86"/>
      <c r="NG43" s="86"/>
      <c r="NH43" s="86"/>
      <c r="NI43" s="86"/>
      <c r="NJ43" s="86"/>
      <c r="NK43" s="86"/>
      <c r="NL43" s="86"/>
      <c r="NM43" s="86"/>
      <c r="NN43" s="86"/>
      <c r="NO43" s="86"/>
      <c r="NP43" s="86"/>
      <c r="NQ43" s="86"/>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1372"/>
      <c r="TQ43" s="1372"/>
      <c r="TR43" s="1372"/>
      <c r="TS43" s="1372"/>
      <c r="TT43" s="1372"/>
      <c r="TU43" s="1372"/>
      <c r="TV43" s="1372"/>
      <c r="TW43" s="1372"/>
      <c r="TX43" s="1372"/>
      <c r="TY43" s="1372"/>
      <c r="TZ43" s="1372"/>
      <c r="UA43" s="1372"/>
      <c r="UB43" s="1372"/>
      <c r="UC43" s="1372"/>
      <c r="UD43" s="1372"/>
      <c r="UE43" s="1372"/>
      <c r="UF43" s="1372"/>
      <c r="UG43" s="1372"/>
      <c r="UH43" s="1372"/>
      <c r="UI43" s="1372"/>
      <c r="UJ43" s="1372"/>
      <c r="UK43" s="1372"/>
    </row>
    <row r="44" spans="1:557" ht="15.75" customHeight="1" x14ac:dyDescent="0.25">
      <c r="A44" s="24"/>
      <c r="B44" s="260">
        <v>38</v>
      </c>
      <c r="C44" s="991"/>
      <c r="D44" s="990"/>
      <c r="E44" s="486"/>
      <c r="F44" s="1143"/>
      <c r="G44" s="995"/>
      <c r="H44" s="221"/>
      <c r="I44" s="183"/>
      <c r="J44" s="183"/>
      <c r="K44" s="1088"/>
      <c r="L44" s="375"/>
      <c r="M44" s="31"/>
      <c r="N44" s="1292"/>
      <c r="O44" s="1096"/>
      <c r="P44" s="147"/>
      <c r="Q44" s="147"/>
      <c r="R44" s="147"/>
      <c r="S44" s="147"/>
      <c r="T44" s="147"/>
      <c r="U44" s="147"/>
      <c r="V44" s="147"/>
      <c r="W44" s="147"/>
      <c r="X44" s="147"/>
      <c r="Y44" s="147"/>
      <c r="Z44" s="147"/>
      <c r="AA44" s="147"/>
      <c r="AB44" s="147"/>
      <c r="AC44" s="147"/>
      <c r="AD44" s="147"/>
      <c r="AE44" s="147"/>
      <c r="AF44" s="147"/>
      <c r="AG44" s="147"/>
      <c r="AH44" s="147"/>
      <c r="AI44" s="1006"/>
      <c r="AJ44" s="993"/>
      <c r="AK44" s="996"/>
      <c r="AL44" s="148"/>
      <c r="AM44" s="148"/>
      <c r="AN44" s="994"/>
      <c r="AO44" s="147"/>
      <c r="AP44" s="147"/>
      <c r="AQ44" s="997"/>
      <c r="AR44" s="999"/>
      <c r="AS44" s="1000"/>
      <c r="AT44" s="1006"/>
      <c r="AU44" s="993"/>
      <c r="AV44" s="996"/>
      <c r="AW44" s="148"/>
      <c r="AX44" s="148"/>
      <c r="AY44" s="994"/>
      <c r="AZ44" s="147"/>
      <c r="BA44" s="147"/>
      <c r="BB44" s="997"/>
      <c r="BC44" s="999"/>
      <c r="BD44" s="1000"/>
      <c r="BE44" s="1006"/>
      <c r="BF44" s="993"/>
      <c r="BG44" s="996"/>
      <c r="BH44" s="148"/>
      <c r="BI44" s="148"/>
      <c r="BJ44" s="994"/>
      <c r="BK44" s="147"/>
      <c r="BL44" s="147"/>
      <c r="BM44" s="997"/>
      <c r="BN44" s="999"/>
      <c r="BO44" s="1000"/>
      <c r="BP44" s="1006"/>
      <c r="BQ44" s="993"/>
      <c r="BR44" s="996"/>
      <c r="BS44" s="148"/>
      <c r="BT44" s="148"/>
      <c r="BU44" s="994"/>
      <c r="BV44" s="147"/>
      <c r="BW44" s="147"/>
      <c r="BX44" s="997"/>
      <c r="BY44" s="999"/>
      <c r="BZ44" s="1000"/>
      <c r="CA44" s="1006"/>
      <c r="CB44" s="993"/>
      <c r="CC44" s="994"/>
      <c r="CD44" s="148"/>
      <c r="CE44" s="148"/>
      <c r="CF44" s="994"/>
      <c r="CG44" s="147"/>
      <c r="CH44" s="147"/>
      <c r="CI44" s="997"/>
      <c r="CJ44" s="999"/>
      <c r="CK44" s="1000"/>
      <c r="CL44" s="1006"/>
      <c r="CM44" s="993"/>
      <c r="CN44" s="996"/>
      <c r="CO44" s="148"/>
      <c r="CP44" s="148"/>
      <c r="CQ44" s="994"/>
      <c r="CR44" s="147"/>
      <c r="CS44" s="147"/>
      <c r="CT44" s="997"/>
      <c r="CU44" s="999"/>
      <c r="CV44" s="1000"/>
      <c r="CW44" s="1006"/>
      <c r="CX44" s="993"/>
      <c r="CY44" s="996"/>
      <c r="CZ44" s="148"/>
      <c r="DA44" s="148"/>
      <c r="DB44" s="994"/>
      <c r="DC44" s="147"/>
      <c r="DD44" s="147"/>
      <c r="DE44" s="997"/>
      <c r="DF44" s="999"/>
      <c r="DG44" s="1000"/>
      <c r="DH44" s="1006"/>
      <c r="DI44" s="993"/>
      <c r="DJ44" s="996"/>
      <c r="DK44" s="148"/>
      <c r="DL44" s="148"/>
      <c r="DM44" s="994"/>
      <c r="DN44" s="147"/>
      <c r="DO44" s="147"/>
      <c r="DP44" s="997"/>
      <c r="DQ44" s="999"/>
      <c r="DR44" s="1000"/>
      <c r="DS44" s="1006"/>
      <c r="DT44" s="993"/>
      <c r="DU44" s="996"/>
      <c r="DV44" s="148"/>
      <c r="DW44" s="148"/>
      <c r="DX44" s="994"/>
      <c r="DY44" s="147"/>
      <c r="DZ44" s="147"/>
      <c r="EA44" s="997"/>
      <c r="EB44" s="999"/>
      <c r="EC44" s="1000"/>
      <c r="ED44" s="1006"/>
      <c r="EE44" s="993"/>
      <c r="EF44" s="996"/>
      <c r="EG44" s="148"/>
      <c r="EH44" s="148"/>
      <c r="EI44" s="994"/>
      <c r="EJ44" s="147"/>
      <c r="EK44" s="147"/>
      <c r="EL44" s="997"/>
      <c r="EM44" s="999"/>
      <c r="EN44" s="1000"/>
      <c r="EO44" s="1006"/>
      <c r="EP44" s="993"/>
      <c r="EQ44" s="996"/>
      <c r="ER44" s="148"/>
      <c r="ES44" s="148"/>
      <c r="ET44" s="994"/>
      <c r="EU44" s="147"/>
      <c r="EV44" s="147"/>
      <c r="EW44" s="997"/>
      <c r="EX44" s="999"/>
      <c r="EY44" s="1000"/>
      <c r="EZ44" s="1006"/>
      <c r="FA44" s="993"/>
      <c r="FB44" s="996"/>
      <c r="FC44" s="148"/>
      <c r="FD44" s="148"/>
      <c r="FE44" s="994"/>
      <c r="FF44" s="147"/>
      <c r="FG44" s="147"/>
      <c r="FH44" s="997"/>
      <c r="FI44" s="999"/>
      <c r="FJ44" s="1000"/>
      <c r="FK44" s="1006"/>
      <c r="FL44" s="993"/>
      <c r="FM44" s="996"/>
      <c r="FN44" s="148"/>
      <c r="FO44" s="148"/>
      <c r="FP44" s="994"/>
      <c r="FQ44" s="147"/>
      <c r="FR44" s="147"/>
      <c r="FS44" s="997"/>
      <c r="FT44" s="999"/>
      <c r="FU44" s="1000"/>
      <c r="FV44" s="1006"/>
      <c r="FW44" s="993"/>
      <c r="FX44" s="996"/>
      <c r="FY44" s="148"/>
      <c r="FZ44" s="148"/>
      <c r="GA44" s="994"/>
      <c r="GB44" s="147"/>
      <c r="GC44" s="147"/>
      <c r="GD44" s="997"/>
      <c r="GE44" s="999"/>
      <c r="GF44" s="1000"/>
      <c r="GG44" s="1006"/>
      <c r="GH44" s="993"/>
      <c r="GI44" s="996"/>
      <c r="GJ44" s="148"/>
      <c r="GK44" s="148"/>
      <c r="GL44" s="994"/>
      <c r="GM44" s="147"/>
      <c r="GN44" s="147"/>
      <c r="GO44" s="997"/>
      <c r="GP44" s="999"/>
      <c r="GQ44" s="1000"/>
      <c r="GR44" s="1006"/>
      <c r="GS44" s="993"/>
      <c r="GT44" s="996"/>
      <c r="GU44" s="148"/>
      <c r="GV44" s="148"/>
      <c r="GW44" s="994"/>
      <c r="GX44" s="147"/>
      <c r="GY44" s="147"/>
      <c r="GZ44" s="997"/>
      <c r="HA44" s="999"/>
      <c r="HB44" s="1000"/>
      <c r="HC44" s="1006"/>
      <c r="HD44" s="993"/>
      <c r="HE44" s="996"/>
      <c r="HF44" s="148"/>
      <c r="HG44" s="148"/>
      <c r="HH44" s="994"/>
      <c r="HI44" s="147"/>
      <c r="HJ44" s="147"/>
      <c r="HK44" s="997"/>
      <c r="HL44" s="999"/>
      <c r="HM44" s="1000"/>
      <c r="HN44" s="1006"/>
      <c r="HO44" s="993"/>
      <c r="HP44" s="996"/>
      <c r="HQ44" s="148"/>
      <c r="HR44" s="148"/>
      <c r="HS44" s="994"/>
      <c r="HT44" s="147"/>
      <c r="HU44" s="147"/>
      <c r="HV44" s="997"/>
      <c r="HW44" s="999"/>
      <c r="HX44" s="1000"/>
      <c r="HY44" s="1006"/>
      <c r="HZ44" s="993"/>
      <c r="IA44" s="996"/>
      <c r="IB44" s="148"/>
      <c r="IC44" s="148"/>
      <c r="ID44" s="994"/>
      <c r="IE44" s="147"/>
      <c r="IF44" s="147"/>
      <c r="IG44" s="997"/>
      <c r="IH44" s="999"/>
      <c r="II44" s="1000"/>
      <c r="IJ44" s="1006"/>
      <c r="IK44" s="993"/>
      <c r="IL44" s="996"/>
      <c r="IM44" s="148"/>
      <c r="IN44" s="148"/>
      <c r="IO44" s="994"/>
      <c r="IP44" s="147"/>
      <c r="IQ44" s="147"/>
      <c r="IR44" s="997"/>
      <c r="IS44" s="999"/>
      <c r="IT44" s="1000"/>
      <c r="IU44" s="30"/>
      <c r="IV44" s="30"/>
      <c r="IW44" s="30"/>
      <c r="IX44" s="30"/>
      <c r="IY44" s="1001"/>
      <c r="IZ44" s="1001"/>
      <c r="JA44" s="1005"/>
      <c r="JB44" s="1002"/>
      <c r="JC44" s="38"/>
      <c r="JD44" s="171"/>
      <c r="JE44" s="291" t="s">
        <v>397</v>
      </c>
      <c r="JF44" s="1"/>
      <c r="JG44" s="1"/>
      <c r="JH44" s="1"/>
      <c r="JI44" s="290"/>
      <c r="JJ44" s="171"/>
      <c r="JM44" s="347"/>
      <c r="JN44" s="90"/>
      <c r="JO44" s="654"/>
      <c r="JP44" s="654"/>
      <c r="JQ44" s="167"/>
      <c r="JR44" s="656"/>
      <c r="JS44" s="159"/>
      <c r="JT44" s="262"/>
      <c r="JU44" s="262"/>
      <c r="JV44" s="88"/>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T44" s="86"/>
      <c r="MU44" s="86"/>
      <c r="MV44" s="86"/>
      <c r="MW44" s="86"/>
      <c r="MX44" s="86"/>
      <c r="MY44" s="86"/>
      <c r="NB44" s="85"/>
      <c r="NC44" s="169"/>
      <c r="ND44" s="86"/>
      <c r="NE44" s="86"/>
      <c r="NF44" s="86"/>
      <c r="NG44" s="86"/>
      <c r="NH44" s="86"/>
      <c r="NI44" s="86"/>
      <c r="NJ44" s="86"/>
      <c r="NK44" s="86"/>
      <c r="NL44" s="86"/>
      <c r="NM44" s="86"/>
      <c r="NN44" s="86"/>
      <c r="NO44" s="86"/>
      <c r="NP44" s="86"/>
      <c r="NQ44" s="86"/>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1372"/>
      <c r="TQ44" s="1372"/>
      <c r="TR44" s="1372"/>
      <c r="TS44" s="1372"/>
      <c r="TT44" s="1372"/>
      <c r="TU44" s="1372"/>
      <c r="TV44" s="1372"/>
      <c r="TW44" s="1372"/>
      <c r="TX44" s="1372"/>
      <c r="TY44" s="1372"/>
      <c r="TZ44" s="1372"/>
      <c r="UA44" s="1372"/>
      <c r="UB44" s="1372"/>
      <c r="UC44" s="1372"/>
      <c r="UD44" s="1372"/>
      <c r="UE44" s="1372"/>
      <c r="UF44" s="1372"/>
      <c r="UG44" s="1372"/>
      <c r="UH44" s="1372"/>
      <c r="UI44" s="1372"/>
      <c r="UJ44" s="1372"/>
      <c r="UK44" s="1372"/>
    </row>
    <row r="45" spans="1:557" ht="15.75" customHeight="1" x14ac:dyDescent="0.25">
      <c r="A45" s="24"/>
      <c r="B45" s="260">
        <v>39</v>
      </c>
      <c r="C45" s="991"/>
      <c r="D45" s="990"/>
      <c r="E45" s="486"/>
      <c r="F45" s="1143"/>
      <c r="G45" s="995"/>
      <c r="H45" s="221"/>
      <c r="I45" s="183"/>
      <c r="J45" s="183"/>
      <c r="K45" s="1088"/>
      <c r="L45" s="375"/>
      <c r="M45" s="31"/>
      <c r="N45" s="1292"/>
      <c r="O45" s="1096"/>
      <c r="P45" s="147"/>
      <c r="Q45" s="147"/>
      <c r="R45" s="147"/>
      <c r="S45" s="147"/>
      <c r="T45" s="147"/>
      <c r="U45" s="147"/>
      <c r="V45" s="147"/>
      <c r="W45" s="147"/>
      <c r="X45" s="147"/>
      <c r="Y45" s="147"/>
      <c r="Z45" s="147"/>
      <c r="AA45" s="147"/>
      <c r="AB45" s="147"/>
      <c r="AC45" s="147"/>
      <c r="AD45" s="147"/>
      <c r="AE45" s="147"/>
      <c r="AF45" s="147"/>
      <c r="AG45" s="147"/>
      <c r="AH45" s="147"/>
      <c r="AI45" s="1006"/>
      <c r="AJ45" s="993"/>
      <c r="AK45" s="996"/>
      <c r="AL45" s="148"/>
      <c r="AM45" s="148"/>
      <c r="AN45" s="994"/>
      <c r="AO45" s="147"/>
      <c r="AP45" s="147"/>
      <c r="AQ45" s="997"/>
      <c r="AR45" s="999"/>
      <c r="AS45" s="1000"/>
      <c r="AT45" s="1006"/>
      <c r="AU45" s="993"/>
      <c r="AV45" s="996"/>
      <c r="AW45" s="148"/>
      <c r="AX45" s="148"/>
      <c r="AY45" s="994"/>
      <c r="AZ45" s="147"/>
      <c r="BA45" s="147"/>
      <c r="BB45" s="997"/>
      <c r="BC45" s="999"/>
      <c r="BD45" s="1000"/>
      <c r="BE45" s="1006"/>
      <c r="BF45" s="993"/>
      <c r="BG45" s="996"/>
      <c r="BH45" s="148"/>
      <c r="BI45" s="148"/>
      <c r="BJ45" s="994"/>
      <c r="BK45" s="147"/>
      <c r="BL45" s="147"/>
      <c r="BM45" s="997"/>
      <c r="BN45" s="999"/>
      <c r="BO45" s="1000"/>
      <c r="BP45" s="1006"/>
      <c r="BQ45" s="993"/>
      <c r="BR45" s="996"/>
      <c r="BS45" s="148"/>
      <c r="BT45" s="148"/>
      <c r="BU45" s="994"/>
      <c r="BV45" s="147"/>
      <c r="BW45" s="147"/>
      <c r="BX45" s="997"/>
      <c r="BY45" s="999"/>
      <c r="BZ45" s="1000"/>
      <c r="CA45" s="1006"/>
      <c r="CB45" s="993"/>
      <c r="CC45" s="994"/>
      <c r="CD45" s="148"/>
      <c r="CE45" s="148"/>
      <c r="CF45" s="994"/>
      <c r="CG45" s="147"/>
      <c r="CH45" s="147"/>
      <c r="CI45" s="997"/>
      <c r="CJ45" s="999"/>
      <c r="CK45" s="1000"/>
      <c r="CL45" s="1006"/>
      <c r="CM45" s="993"/>
      <c r="CN45" s="996"/>
      <c r="CO45" s="148"/>
      <c r="CP45" s="148"/>
      <c r="CQ45" s="994"/>
      <c r="CR45" s="147"/>
      <c r="CS45" s="147"/>
      <c r="CT45" s="997"/>
      <c r="CU45" s="999"/>
      <c r="CV45" s="1000"/>
      <c r="CW45" s="1006"/>
      <c r="CX45" s="993"/>
      <c r="CY45" s="996"/>
      <c r="CZ45" s="148"/>
      <c r="DA45" s="148"/>
      <c r="DB45" s="994"/>
      <c r="DC45" s="147"/>
      <c r="DD45" s="147"/>
      <c r="DE45" s="997"/>
      <c r="DF45" s="999"/>
      <c r="DG45" s="1000"/>
      <c r="DH45" s="1006"/>
      <c r="DI45" s="993"/>
      <c r="DJ45" s="996"/>
      <c r="DK45" s="148"/>
      <c r="DL45" s="148"/>
      <c r="DM45" s="994"/>
      <c r="DN45" s="147"/>
      <c r="DO45" s="147"/>
      <c r="DP45" s="997"/>
      <c r="DQ45" s="999"/>
      <c r="DR45" s="1000"/>
      <c r="DS45" s="1006"/>
      <c r="DT45" s="993"/>
      <c r="DU45" s="996"/>
      <c r="DV45" s="148"/>
      <c r="DW45" s="148"/>
      <c r="DX45" s="994"/>
      <c r="DY45" s="147"/>
      <c r="DZ45" s="147"/>
      <c r="EA45" s="997"/>
      <c r="EB45" s="999"/>
      <c r="EC45" s="1000"/>
      <c r="ED45" s="1006"/>
      <c r="EE45" s="993"/>
      <c r="EF45" s="996"/>
      <c r="EG45" s="148"/>
      <c r="EH45" s="148"/>
      <c r="EI45" s="994"/>
      <c r="EJ45" s="147"/>
      <c r="EK45" s="147"/>
      <c r="EL45" s="997"/>
      <c r="EM45" s="999"/>
      <c r="EN45" s="1000"/>
      <c r="EO45" s="1006"/>
      <c r="EP45" s="993"/>
      <c r="EQ45" s="996"/>
      <c r="ER45" s="148"/>
      <c r="ES45" s="148"/>
      <c r="ET45" s="994"/>
      <c r="EU45" s="147"/>
      <c r="EV45" s="147"/>
      <c r="EW45" s="997"/>
      <c r="EX45" s="999"/>
      <c r="EY45" s="1000"/>
      <c r="EZ45" s="1006"/>
      <c r="FA45" s="993"/>
      <c r="FB45" s="996"/>
      <c r="FC45" s="148"/>
      <c r="FD45" s="148"/>
      <c r="FE45" s="994"/>
      <c r="FF45" s="147"/>
      <c r="FG45" s="147"/>
      <c r="FH45" s="997"/>
      <c r="FI45" s="999"/>
      <c r="FJ45" s="1000"/>
      <c r="FK45" s="1006"/>
      <c r="FL45" s="993"/>
      <c r="FM45" s="996"/>
      <c r="FN45" s="148"/>
      <c r="FO45" s="148"/>
      <c r="FP45" s="994"/>
      <c r="FQ45" s="147"/>
      <c r="FR45" s="147"/>
      <c r="FS45" s="997"/>
      <c r="FT45" s="999"/>
      <c r="FU45" s="1000"/>
      <c r="FV45" s="1006"/>
      <c r="FW45" s="993"/>
      <c r="FX45" s="996"/>
      <c r="FY45" s="148"/>
      <c r="FZ45" s="148"/>
      <c r="GA45" s="994"/>
      <c r="GB45" s="147"/>
      <c r="GC45" s="147"/>
      <c r="GD45" s="997"/>
      <c r="GE45" s="999"/>
      <c r="GF45" s="1000"/>
      <c r="GG45" s="1006"/>
      <c r="GH45" s="993"/>
      <c r="GI45" s="996"/>
      <c r="GJ45" s="148"/>
      <c r="GK45" s="148"/>
      <c r="GL45" s="994"/>
      <c r="GM45" s="147"/>
      <c r="GN45" s="147"/>
      <c r="GO45" s="997"/>
      <c r="GP45" s="999"/>
      <c r="GQ45" s="1000"/>
      <c r="GR45" s="1006"/>
      <c r="GS45" s="993"/>
      <c r="GT45" s="996"/>
      <c r="GU45" s="148"/>
      <c r="GV45" s="148"/>
      <c r="GW45" s="994"/>
      <c r="GX45" s="147"/>
      <c r="GY45" s="147"/>
      <c r="GZ45" s="997"/>
      <c r="HA45" s="999"/>
      <c r="HB45" s="1000"/>
      <c r="HC45" s="1006"/>
      <c r="HD45" s="993"/>
      <c r="HE45" s="996"/>
      <c r="HF45" s="148"/>
      <c r="HG45" s="148"/>
      <c r="HH45" s="994"/>
      <c r="HI45" s="147"/>
      <c r="HJ45" s="147"/>
      <c r="HK45" s="997"/>
      <c r="HL45" s="999"/>
      <c r="HM45" s="1000"/>
      <c r="HN45" s="1006"/>
      <c r="HO45" s="993"/>
      <c r="HP45" s="996"/>
      <c r="HQ45" s="148"/>
      <c r="HR45" s="148"/>
      <c r="HS45" s="994"/>
      <c r="HT45" s="147"/>
      <c r="HU45" s="147"/>
      <c r="HV45" s="997"/>
      <c r="HW45" s="999"/>
      <c r="HX45" s="1000"/>
      <c r="HY45" s="1006"/>
      <c r="HZ45" s="993"/>
      <c r="IA45" s="996"/>
      <c r="IB45" s="148"/>
      <c r="IC45" s="148"/>
      <c r="ID45" s="994"/>
      <c r="IE45" s="147"/>
      <c r="IF45" s="147"/>
      <c r="IG45" s="997"/>
      <c r="IH45" s="999"/>
      <c r="II45" s="1000"/>
      <c r="IJ45" s="1006"/>
      <c r="IK45" s="993"/>
      <c r="IL45" s="996"/>
      <c r="IM45" s="148"/>
      <c r="IN45" s="148"/>
      <c r="IO45" s="994"/>
      <c r="IP45" s="147"/>
      <c r="IQ45" s="147"/>
      <c r="IR45" s="997"/>
      <c r="IS45" s="999"/>
      <c r="IT45" s="1000"/>
      <c r="IU45" s="30"/>
      <c r="IV45" s="30"/>
      <c r="IW45" s="30"/>
      <c r="IX45" s="30"/>
      <c r="IY45" s="1001"/>
      <c r="IZ45" s="1001"/>
      <c r="JA45" s="1005"/>
      <c r="JB45" s="1002"/>
      <c r="JC45" s="38"/>
      <c r="JD45" s="171"/>
      <c r="JE45" s="291" t="s">
        <v>353</v>
      </c>
      <c r="JF45" s="1"/>
      <c r="JG45" s="212" t="s">
        <v>291</v>
      </c>
      <c r="JH45" s="1"/>
      <c r="JI45" s="290"/>
      <c r="JJ45" s="171"/>
      <c r="JM45" s="347"/>
      <c r="JN45" s="90"/>
      <c r="JO45" s="654"/>
      <c r="JP45" s="654"/>
      <c r="JQ45" s="167"/>
      <c r="JR45" s="656"/>
      <c r="JS45" s="159"/>
      <c r="JT45" s="262"/>
      <c r="JU45" s="262"/>
      <c r="JV45" s="88"/>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T45" s="86"/>
      <c r="MU45" s="86"/>
      <c r="MV45" s="86"/>
      <c r="MW45" s="86"/>
      <c r="MX45" s="86"/>
      <c r="MY45" s="86"/>
      <c r="NB45" s="85"/>
      <c r="NC45" s="169"/>
      <c r="ND45" s="86"/>
      <c r="NE45" s="86"/>
      <c r="NF45" s="86"/>
      <c r="NG45" s="86"/>
      <c r="NH45" s="86"/>
      <c r="NI45" s="86"/>
      <c r="NJ45" s="86"/>
      <c r="NK45" s="86"/>
      <c r="NL45" s="86"/>
      <c r="NM45" s="86"/>
      <c r="NN45" s="86"/>
      <c r="NO45" s="86"/>
      <c r="NP45" s="86"/>
      <c r="NQ45" s="86"/>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1372"/>
      <c r="TQ45" s="1372"/>
      <c r="TR45" s="1372"/>
      <c r="TS45" s="1372"/>
      <c r="TT45" s="1372"/>
      <c r="TU45" s="1372"/>
      <c r="TV45" s="1372"/>
      <c r="TW45" s="1372"/>
      <c r="TX45" s="1372"/>
      <c r="TY45" s="1372"/>
      <c r="TZ45" s="1372"/>
      <c r="UA45" s="1372"/>
      <c r="UB45" s="1372"/>
      <c r="UC45" s="1372"/>
      <c r="UD45" s="1372"/>
      <c r="UE45" s="1372"/>
      <c r="UF45" s="1372"/>
      <c r="UG45" s="1372"/>
      <c r="UH45" s="1372"/>
      <c r="UI45" s="1372"/>
      <c r="UJ45" s="1372"/>
      <c r="UK45" s="1372"/>
    </row>
    <row r="46" spans="1:557" ht="15.75" customHeight="1" x14ac:dyDescent="0.25">
      <c r="A46" s="24"/>
      <c r="B46" s="260">
        <v>40</v>
      </c>
      <c r="C46" s="991"/>
      <c r="D46" s="990"/>
      <c r="E46" s="486"/>
      <c r="F46" s="1143"/>
      <c r="G46" s="995"/>
      <c r="H46" s="221"/>
      <c r="I46" s="183"/>
      <c r="J46" s="183"/>
      <c r="K46" s="1088"/>
      <c r="L46" s="375"/>
      <c r="M46" s="31"/>
      <c r="N46" s="1292"/>
      <c r="O46" s="1096"/>
      <c r="P46" s="147"/>
      <c r="Q46" s="147"/>
      <c r="R46" s="147"/>
      <c r="S46" s="147"/>
      <c r="T46" s="147"/>
      <c r="U46" s="147"/>
      <c r="V46" s="147"/>
      <c r="W46" s="147"/>
      <c r="X46" s="147"/>
      <c r="Y46" s="147"/>
      <c r="Z46" s="147"/>
      <c r="AA46" s="147"/>
      <c r="AB46" s="147"/>
      <c r="AC46" s="147"/>
      <c r="AD46" s="147"/>
      <c r="AE46" s="147"/>
      <c r="AF46" s="147"/>
      <c r="AG46" s="147"/>
      <c r="AH46" s="147"/>
      <c r="AI46" s="1006"/>
      <c r="AJ46" s="993"/>
      <c r="AK46" s="996"/>
      <c r="AL46" s="148"/>
      <c r="AM46" s="148"/>
      <c r="AN46" s="994"/>
      <c r="AO46" s="147"/>
      <c r="AP46" s="147"/>
      <c r="AQ46" s="997"/>
      <c r="AR46" s="999"/>
      <c r="AS46" s="1000"/>
      <c r="AT46" s="1006"/>
      <c r="AU46" s="993"/>
      <c r="AV46" s="996"/>
      <c r="AW46" s="148"/>
      <c r="AX46" s="148"/>
      <c r="AY46" s="994"/>
      <c r="AZ46" s="147"/>
      <c r="BA46" s="147"/>
      <c r="BB46" s="997"/>
      <c r="BC46" s="999"/>
      <c r="BD46" s="1000"/>
      <c r="BE46" s="1006"/>
      <c r="BF46" s="993"/>
      <c r="BG46" s="996"/>
      <c r="BH46" s="148"/>
      <c r="BI46" s="148"/>
      <c r="BJ46" s="994"/>
      <c r="BK46" s="147"/>
      <c r="BL46" s="147"/>
      <c r="BM46" s="997"/>
      <c r="BN46" s="999"/>
      <c r="BO46" s="1000"/>
      <c r="BP46" s="1006"/>
      <c r="BQ46" s="993"/>
      <c r="BR46" s="996"/>
      <c r="BS46" s="148"/>
      <c r="BT46" s="148"/>
      <c r="BU46" s="994"/>
      <c r="BV46" s="147"/>
      <c r="BW46" s="147"/>
      <c r="BX46" s="997"/>
      <c r="BY46" s="999"/>
      <c r="BZ46" s="1000"/>
      <c r="CA46" s="1006"/>
      <c r="CB46" s="993"/>
      <c r="CC46" s="994"/>
      <c r="CD46" s="148"/>
      <c r="CE46" s="148"/>
      <c r="CF46" s="994"/>
      <c r="CG46" s="147"/>
      <c r="CH46" s="147"/>
      <c r="CI46" s="997"/>
      <c r="CJ46" s="999"/>
      <c r="CK46" s="1000"/>
      <c r="CL46" s="1006"/>
      <c r="CM46" s="993"/>
      <c r="CN46" s="996"/>
      <c r="CO46" s="148"/>
      <c r="CP46" s="148"/>
      <c r="CQ46" s="994"/>
      <c r="CR46" s="147"/>
      <c r="CS46" s="147"/>
      <c r="CT46" s="997"/>
      <c r="CU46" s="999"/>
      <c r="CV46" s="1000"/>
      <c r="CW46" s="1006"/>
      <c r="CX46" s="993"/>
      <c r="CY46" s="996"/>
      <c r="CZ46" s="148"/>
      <c r="DA46" s="148"/>
      <c r="DB46" s="994"/>
      <c r="DC46" s="147"/>
      <c r="DD46" s="147"/>
      <c r="DE46" s="997"/>
      <c r="DF46" s="999"/>
      <c r="DG46" s="1000"/>
      <c r="DH46" s="1006"/>
      <c r="DI46" s="993"/>
      <c r="DJ46" s="996"/>
      <c r="DK46" s="148"/>
      <c r="DL46" s="148"/>
      <c r="DM46" s="994"/>
      <c r="DN46" s="147"/>
      <c r="DO46" s="147"/>
      <c r="DP46" s="997"/>
      <c r="DQ46" s="999"/>
      <c r="DR46" s="1000"/>
      <c r="DS46" s="1006"/>
      <c r="DT46" s="993"/>
      <c r="DU46" s="996"/>
      <c r="DV46" s="148"/>
      <c r="DW46" s="148"/>
      <c r="DX46" s="994"/>
      <c r="DY46" s="147"/>
      <c r="DZ46" s="147"/>
      <c r="EA46" s="997"/>
      <c r="EB46" s="999"/>
      <c r="EC46" s="1000"/>
      <c r="ED46" s="1006"/>
      <c r="EE46" s="993"/>
      <c r="EF46" s="996"/>
      <c r="EG46" s="148"/>
      <c r="EH46" s="148"/>
      <c r="EI46" s="994"/>
      <c r="EJ46" s="147"/>
      <c r="EK46" s="147"/>
      <c r="EL46" s="997"/>
      <c r="EM46" s="999"/>
      <c r="EN46" s="1000"/>
      <c r="EO46" s="1006"/>
      <c r="EP46" s="993"/>
      <c r="EQ46" s="996"/>
      <c r="ER46" s="148"/>
      <c r="ES46" s="148"/>
      <c r="ET46" s="994"/>
      <c r="EU46" s="147"/>
      <c r="EV46" s="147"/>
      <c r="EW46" s="997"/>
      <c r="EX46" s="999"/>
      <c r="EY46" s="1000"/>
      <c r="EZ46" s="1006"/>
      <c r="FA46" s="993"/>
      <c r="FB46" s="996"/>
      <c r="FC46" s="148"/>
      <c r="FD46" s="148"/>
      <c r="FE46" s="994"/>
      <c r="FF46" s="147"/>
      <c r="FG46" s="147"/>
      <c r="FH46" s="997"/>
      <c r="FI46" s="999"/>
      <c r="FJ46" s="1000"/>
      <c r="FK46" s="1006"/>
      <c r="FL46" s="993"/>
      <c r="FM46" s="996"/>
      <c r="FN46" s="148"/>
      <c r="FO46" s="148"/>
      <c r="FP46" s="994"/>
      <c r="FQ46" s="147"/>
      <c r="FR46" s="147"/>
      <c r="FS46" s="997"/>
      <c r="FT46" s="999"/>
      <c r="FU46" s="1000"/>
      <c r="FV46" s="1006"/>
      <c r="FW46" s="993"/>
      <c r="FX46" s="996"/>
      <c r="FY46" s="148"/>
      <c r="FZ46" s="148"/>
      <c r="GA46" s="994"/>
      <c r="GB46" s="147"/>
      <c r="GC46" s="147"/>
      <c r="GD46" s="997"/>
      <c r="GE46" s="999"/>
      <c r="GF46" s="1000"/>
      <c r="GG46" s="1006"/>
      <c r="GH46" s="993"/>
      <c r="GI46" s="996"/>
      <c r="GJ46" s="148"/>
      <c r="GK46" s="148"/>
      <c r="GL46" s="994"/>
      <c r="GM46" s="147"/>
      <c r="GN46" s="147"/>
      <c r="GO46" s="997"/>
      <c r="GP46" s="999"/>
      <c r="GQ46" s="1000"/>
      <c r="GR46" s="1006"/>
      <c r="GS46" s="993"/>
      <c r="GT46" s="996"/>
      <c r="GU46" s="148"/>
      <c r="GV46" s="148"/>
      <c r="GW46" s="994"/>
      <c r="GX46" s="147"/>
      <c r="GY46" s="147"/>
      <c r="GZ46" s="997"/>
      <c r="HA46" s="999"/>
      <c r="HB46" s="1000"/>
      <c r="HC46" s="1006"/>
      <c r="HD46" s="993"/>
      <c r="HE46" s="996"/>
      <c r="HF46" s="148"/>
      <c r="HG46" s="148"/>
      <c r="HH46" s="994"/>
      <c r="HI46" s="147"/>
      <c r="HJ46" s="147"/>
      <c r="HK46" s="997"/>
      <c r="HL46" s="999"/>
      <c r="HM46" s="1000"/>
      <c r="HN46" s="1006"/>
      <c r="HO46" s="993"/>
      <c r="HP46" s="996"/>
      <c r="HQ46" s="148"/>
      <c r="HR46" s="148"/>
      <c r="HS46" s="994"/>
      <c r="HT46" s="147"/>
      <c r="HU46" s="147"/>
      <c r="HV46" s="997"/>
      <c r="HW46" s="999"/>
      <c r="HX46" s="1000"/>
      <c r="HY46" s="1006"/>
      <c r="HZ46" s="993"/>
      <c r="IA46" s="996"/>
      <c r="IB46" s="148"/>
      <c r="IC46" s="148"/>
      <c r="ID46" s="994"/>
      <c r="IE46" s="147"/>
      <c r="IF46" s="147"/>
      <c r="IG46" s="997"/>
      <c r="IH46" s="999"/>
      <c r="II46" s="1000"/>
      <c r="IJ46" s="1006"/>
      <c r="IK46" s="993"/>
      <c r="IL46" s="996"/>
      <c r="IM46" s="148"/>
      <c r="IN46" s="148"/>
      <c r="IO46" s="994"/>
      <c r="IP46" s="147"/>
      <c r="IQ46" s="147"/>
      <c r="IR46" s="997"/>
      <c r="IS46" s="999"/>
      <c r="IT46" s="1000"/>
      <c r="IU46" s="32"/>
      <c r="IV46" s="32"/>
      <c r="IW46" s="32"/>
      <c r="IX46" s="32"/>
      <c r="IY46" s="1002"/>
      <c r="IZ46" s="1002"/>
      <c r="JA46" s="1005"/>
      <c r="JB46" s="1002"/>
      <c r="JC46" s="38"/>
      <c r="JD46" s="171"/>
      <c r="JE46" s="291" t="s">
        <v>1946</v>
      </c>
      <c r="JF46" s="1"/>
      <c r="JG46" s="1" t="s">
        <v>1</v>
      </c>
      <c r="JH46" s="1"/>
      <c r="JI46" s="290"/>
      <c r="JJ46" s="171"/>
      <c r="JM46" s="347"/>
      <c r="JN46" s="90"/>
      <c r="JO46" s="654"/>
      <c r="JP46" s="654"/>
      <c r="JQ46" s="167"/>
      <c r="JR46" s="656"/>
      <c r="JS46" s="159"/>
      <c r="JT46" s="262"/>
      <c r="JU46" s="262"/>
      <c r="JV46" s="88"/>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T46" s="86"/>
      <c r="MU46" s="86"/>
      <c r="MV46" s="86"/>
      <c r="MW46" s="86"/>
      <c r="MX46" s="86"/>
      <c r="MY46" s="86"/>
      <c r="NB46" s="85"/>
      <c r="NC46" s="169"/>
      <c r="ND46" s="86"/>
      <c r="NE46" s="86"/>
      <c r="NF46" s="86"/>
      <c r="NG46" s="86"/>
      <c r="NH46" s="86"/>
      <c r="NI46" s="86"/>
      <c r="NJ46" s="86"/>
      <c r="NK46" s="86"/>
      <c r="NL46" s="86"/>
      <c r="NM46" s="86"/>
      <c r="NN46" s="86"/>
      <c r="NO46" s="86"/>
      <c r="NP46" s="86"/>
      <c r="NQ46" s="86"/>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1372"/>
      <c r="TQ46" s="1372"/>
      <c r="TR46" s="1372"/>
      <c r="TS46" s="1372"/>
      <c r="TT46" s="1372"/>
      <c r="TU46" s="1372"/>
      <c r="TV46" s="1372"/>
      <c r="TW46" s="1372"/>
      <c r="TX46" s="1372"/>
      <c r="TY46" s="1372"/>
      <c r="TZ46" s="1372"/>
      <c r="UA46" s="1372"/>
      <c r="UB46" s="1372"/>
      <c r="UC46" s="1372"/>
      <c r="UD46" s="1372"/>
      <c r="UE46" s="1372"/>
      <c r="UF46" s="1372"/>
      <c r="UG46" s="1372"/>
      <c r="UH46" s="1372"/>
      <c r="UI46" s="1372"/>
      <c r="UJ46" s="1372"/>
      <c r="UK46" s="1372"/>
    </row>
    <row r="47" spans="1:557" ht="15.75" customHeight="1" x14ac:dyDescent="0.25">
      <c r="A47" s="24"/>
      <c r="B47" s="259">
        <v>41</v>
      </c>
      <c r="C47" s="991"/>
      <c r="D47" s="990"/>
      <c r="E47" s="485"/>
      <c r="F47" s="1143"/>
      <c r="G47" s="992"/>
      <c r="H47" s="221"/>
      <c r="I47" s="183"/>
      <c r="J47" s="183"/>
      <c r="K47" s="1088"/>
      <c r="L47" s="155"/>
      <c r="M47" s="29"/>
      <c r="N47" s="146"/>
      <c r="O47" s="1096"/>
      <c r="P47" s="147"/>
      <c r="Q47" s="147"/>
      <c r="R47" s="147"/>
      <c r="S47" s="147"/>
      <c r="T47" s="147"/>
      <c r="U47" s="147"/>
      <c r="V47" s="147"/>
      <c r="W47" s="147"/>
      <c r="X47" s="147"/>
      <c r="Y47" s="147"/>
      <c r="Z47" s="147"/>
      <c r="AA47" s="147"/>
      <c r="AB47" s="147"/>
      <c r="AC47" s="147"/>
      <c r="AD47" s="147"/>
      <c r="AE47" s="147"/>
      <c r="AF47" s="147"/>
      <c r="AG47" s="147"/>
      <c r="AH47" s="147"/>
      <c r="AI47" s="1006"/>
      <c r="AJ47" s="993"/>
      <c r="AK47" s="994"/>
      <c r="AL47" s="147"/>
      <c r="AM47" s="147"/>
      <c r="AN47" s="994"/>
      <c r="AO47" s="147"/>
      <c r="AP47" s="147"/>
      <c r="AQ47" s="997"/>
      <c r="AR47" s="999"/>
      <c r="AS47" s="998"/>
      <c r="AT47" s="1006"/>
      <c r="AU47" s="993"/>
      <c r="AV47" s="994"/>
      <c r="AW47" s="147"/>
      <c r="AX47" s="147"/>
      <c r="AY47" s="994"/>
      <c r="AZ47" s="147"/>
      <c r="BA47" s="147"/>
      <c r="BB47" s="997"/>
      <c r="BC47" s="999"/>
      <c r="BD47" s="998"/>
      <c r="BE47" s="1006"/>
      <c r="BF47" s="993"/>
      <c r="BG47" s="994"/>
      <c r="BH47" s="147"/>
      <c r="BI47" s="147"/>
      <c r="BJ47" s="994"/>
      <c r="BK47" s="147"/>
      <c r="BL47" s="147"/>
      <c r="BM47" s="997"/>
      <c r="BN47" s="999"/>
      <c r="BO47" s="998"/>
      <c r="BP47" s="1006"/>
      <c r="BQ47" s="993"/>
      <c r="BR47" s="994"/>
      <c r="BS47" s="147"/>
      <c r="BT47" s="147"/>
      <c r="BU47" s="994"/>
      <c r="BV47" s="147"/>
      <c r="BW47" s="147"/>
      <c r="BX47" s="997"/>
      <c r="BY47" s="999"/>
      <c r="BZ47" s="998"/>
      <c r="CA47" s="1006"/>
      <c r="CB47" s="993"/>
      <c r="CC47" s="994"/>
      <c r="CD47" s="147"/>
      <c r="CE47" s="147"/>
      <c r="CF47" s="994"/>
      <c r="CG47" s="147"/>
      <c r="CH47" s="147"/>
      <c r="CI47" s="997"/>
      <c r="CJ47" s="999"/>
      <c r="CK47" s="998"/>
      <c r="CL47" s="1006"/>
      <c r="CM47" s="993"/>
      <c r="CN47" s="994"/>
      <c r="CO47" s="147"/>
      <c r="CP47" s="147"/>
      <c r="CQ47" s="994"/>
      <c r="CR47" s="147"/>
      <c r="CS47" s="147"/>
      <c r="CT47" s="997"/>
      <c r="CU47" s="999"/>
      <c r="CV47" s="998"/>
      <c r="CW47" s="1006"/>
      <c r="CX47" s="993"/>
      <c r="CY47" s="994"/>
      <c r="CZ47" s="147"/>
      <c r="DA47" s="147"/>
      <c r="DB47" s="994"/>
      <c r="DC47" s="147"/>
      <c r="DD47" s="147"/>
      <c r="DE47" s="997"/>
      <c r="DF47" s="999"/>
      <c r="DG47" s="998"/>
      <c r="DH47" s="1006"/>
      <c r="DI47" s="993"/>
      <c r="DJ47" s="994"/>
      <c r="DK47" s="147"/>
      <c r="DL47" s="147"/>
      <c r="DM47" s="994"/>
      <c r="DN47" s="147"/>
      <c r="DO47" s="147"/>
      <c r="DP47" s="997"/>
      <c r="DQ47" s="999"/>
      <c r="DR47" s="998"/>
      <c r="DS47" s="1006"/>
      <c r="DT47" s="993"/>
      <c r="DU47" s="994"/>
      <c r="DV47" s="147"/>
      <c r="DW47" s="147"/>
      <c r="DX47" s="994"/>
      <c r="DY47" s="147"/>
      <c r="DZ47" s="147"/>
      <c r="EA47" s="997"/>
      <c r="EB47" s="999"/>
      <c r="EC47" s="998"/>
      <c r="ED47" s="1006"/>
      <c r="EE47" s="993"/>
      <c r="EF47" s="994"/>
      <c r="EG47" s="147"/>
      <c r="EH47" s="147"/>
      <c r="EI47" s="994"/>
      <c r="EJ47" s="147"/>
      <c r="EK47" s="147"/>
      <c r="EL47" s="997"/>
      <c r="EM47" s="999"/>
      <c r="EN47" s="998"/>
      <c r="EO47" s="1006"/>
      <c r="EP47" s="993"/>
      <c r="EQ47" s="994"/>
      <c r="ER47" s="147"/>
      <c r="ES47" s="147"/>
      <c r="ET47" s="994"/>
      <c r="EU47" s="147"/>
      <c r="EV47" s="147"/>
      <c r="EW47" s="997"/>
      <c r="EX47" s="999"/>
      <c r="EY47" s="998"/>
      <c r="EZ47" s="1006"/>
      <c r="FA47" s="993"/>
      <c r="FB47" s="994"/>
      <c r="FC47" s="147"/>
      <c r="FD47" s="147"/>
      <c r="FE47" s="994"/>
      <c r="FF47" s="147"/>
      <c r="FG47" s="147"/>
      <c r="FH47" s="997"/>
      <c r="FI47" s="999"/>
      <c r="FJ47" s="998"/>
      <c r="FK47" s="1006"/>
      <c r="FL47" s="993"/>
      <c r="FM47" s="994"/>
      <c r="FN47" s="147"/>
      <c r="FO47" s="147"/>
      <c r="FP47" s="994"/>
      <c r="FQ47" s="147"/>
      <c r="FR47" s="147"/>
      <c r="FS47" s="997"/>
      <c r="FT47" s="999"/>
      <c r="FU47" s="998"/>
      <c r="FV47" s="1006"/>
      <c r="FW47" s="993"/>
      <c r="FX47" s="994"/>
      <c r="FY47" s="147"/>
      <c r="FZ47" s="147"/>
      <c r="GA47" s="994"/>
      <c r="GB47" s="147"/>
      <c r="GC47" s="147"/>
      <c r="GD47" s="997"/>
      <c r="GE47" s="999"/>
      <c r="GF47" s="998"/>
      <c r="GG47" s="1006"/>
      <c r="GH47" s="993"/>
      <c r="GI47" s="994"/>
      <c r="GJ47" s="147"/>
      <c r="GK47" s="147"/>
      <c r="GL47" s="994"/>
      <c r="GM47" s="147"/>
      <c r="GN47" s="147"/>
      <c r="GO47" s="997"/>
      <c r="GP47" s="999"/>
      <c r="GQ47" s="998"/>
      <c r="GR47" s="1006"/>
      <c r="GS47" s="993"/>
      <c r="GT47" s="994"/>
      <c r="GU47" s="147"/>
      <c r="GV47" s="147"/>
      <c r="GW47" s="994"/>
      <c r="GX47" s="147"/>
      <c r="GY47" s="147"/>
      <c r="GZ47" s="997"/>
      <c r="HA47" s="999"/>
      <c r="HB47" s="998"/>
      <c r="HC47" s="1006"/>
      <c r="HD47" s="993"/>
      <c r="HE47" s="994"/>
      <c r="HF47" s="147"/>
      <c r="HG47" s="147"/>
      <c r="HH47" s="994"/>
      <c r="HI47" s="147"/>
      <c r="HJ47" s="147"/>
      <c r="HK47" s="997"/>
      <c r="HL47" s="999"/>
      <c r="HM47" s="998"/>
      <c r="HN47" s="1006"/>
      <c r="HO47" s="993"/>
      <c r="HP47" s="994"/>
      <c r="HQ47" s="147"/>
      <c r="HR47" s="147"/>
      <c r="HS47" s="994"/>
      <c r="HT47" s="147"/>
      <c r="HU47" s="147"/>
      <c r="HV47" s="997"/>
      <c r="HW47" s="999"/>
      <c r="HX47" s="998"/>
      <c r="HY47" s="1006"/>
      <c r="HZ47" s="993"/>
      <c r="IA47" s="994"/>
      <c r="IB47" s="147"/>
      <c r="IC47" s="147"/>
      <c r="ID47" s="994"/>
      <c r="IE47" s="147"/>
      <c r="IF47" s="147"/>
      <c r="IG47" s="997"/>
      <c r="IH47" s="999"/>
      <c r="II47" s="998"/>
      <c r="IJ47" s="1006"/>
      <c r="IK47" s="993"/>
      <c r="IL47" s="994"/>
      <c r="IM47" s="147"/>
      <c r="IN47" s="147"/>
      <c r="IO47" s="994"/>
      <c r="IP47" s="147"/>
      <c r="IQ47" s="147"/>
      <c r="IR47" s="997"/>
      <c r="IS47" s="999"/>
      <c r="IT47" s="998"/>
      <c r="IU47" s="30"/>
      <c r="IV47" s="30"/>
      <c r="IW47" s="30"/>
      <c r="IX47" s="30"/>
      <c r="IY47" s="1001"/>
      <c r="IZ47" s="1001"/>
      <c r="JA47" s="1005"/>
      <c r="JB47" s="1001"/>
      <c r="JC47" s="38"/>
      <c r="JD47" s="171"/>
      <c r="JE47" s="291" t="s">
        <v>398</v>
      </c>
      <c r="JF47" s="1"/>
      <c r="JG47" s="1" t="s">
        <v>847</v>
      </c>
      <c r="JH47" s="1"/>
      <c r="JI47" s="290"/>
      <c r="JJ47" s="171"/>
      <c r="JM47" s="347"/>
      <c r="JN47" s="90"/>
      <c r="JO47" s="654"/>
      <c r="JP47" s="654"/>
      <c r="JQ47" s="167"/>
      <c r="JR47" s="656"/>
      <c r="JS47" s="159"/>
      <c r="JT47" s="262"/>
      <c r="JU47" s="262"/>
      <c r="JV47" s="88"/>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T47" s="86"/>
      <c r="MU47" s="86"/>
      <c r="MV47" s="86"/>
      <c r="MW47" s="86"/>
      <c r="MX47" s="86"/>
      <c r="MY47" s="86"/>
      <c r="NB47" s="85"/>
      <c r="NC47" s="169"/>
      <c r="ND47" s="86"/>
      <c r="NE47" s="86"/>
      <c r="NF47" s="86"/>
      <c r="NG47" s="86"/>
      <c r="NH47" s="86"/>
      <c r="NI47" s="86"/>
      <c r="NJ47" s="86"/>
      <c r="NK47" s="86"/>
      <c r="NL47" s="86"/>
      <c r="NM47" s="86"/>
      <c r="NN47" s="86"/>
      <c r="NO47" s="86"/>
      <c r="NP47" s="86"/>
      <c r="NQ47" s="86"/>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1372"/>
      <c r="TQ47" s="1372"/>
      <c r="TR47" s="1372"/>
      <c r="TS47" s="1372"/>
      <c r="TT47" s="1372"/>
      <c r="TU47" s="1372"/>
      <c r="TV47" s="1372"/>
      <c r="TW47" s="1372"/>
      <c r="TX47" s="1372"/>
      <c r="TY47" s="1372"/>
      <c r="TZ47" s="1372"/>
      <c r="UA47" s="1372"/>
      <c r="UB47" s="1372"/>
      <c r="UC47" s="1372"/>
      <c r="UD47" s="1372"/>
      <c r="UE47" s="1372"/>
      <c r="UF47" s="1372"/>
      <c r="UG47" s="1372"/>
      <c r="UH47" s="1372"/>
      <c r="UI47" s="1372"/>
      <c r="UJ47" s="1372"/>
      <c r="UK47" s="1372"/>
    </row>
    <row r="48" spans="1:557" ht="15.75" customHeight="1" x14ac:dyDescent="0.25">
      <c r="A48" s="24"/>
      <c r="B48" s="260">
        <v>42</v>
      </c>
      <c r="C48" s="991"/>
      <c r="D48" s="990"/>
      <c r="E48" s="486"/>
      <c r="F48" s="1143"/>
      <c r="G48" s="995"/>
      <c r="H48" s="221"/>
      <c r="I48" s="183"/>
      <c r="J48" s="183"/>
      <c r="K48" s="1088"/>
      <c r="L48" s="375"/>
      <c r="M48" s="31"/>
      <c r="N48" s="1292"/>
      <c r="O48" s="1096"/>
      <c r="P48" s="147"/>
      <c r="Q48" s="147"/>
      <c r="R48" s="147"/>
      <c r="S48" s="147"/>
      <c r="T48" s="147"/>
      <c r="U48" s="147"/>
      <c r="V48" s="147"/>
      <c r="W48" s="147"/>
      <c r="X48" s="147"/>
      <c r="Y48" s="147"/>
      <c r="Z48" s="147"/>
      <c r="AA48" s="147"/>
      <c r="AB48" s="147"/>
      <c r="AC48" s="147"/>
      <c r="AD48" s="147"/>
      <c r="AE48" s="147"/>
      <c r="AF48" s="147"/>
      <c r="AG48" s="147"/>
      <c r="AH48" s="147"/>
      <c r="AI48" s="1006"/>
      <c r="AJ48" s="993"/>
      <c r="AK48" s="996"/>
      <c r="AL48" s="148"/>
      <c r="AM48" s="148"/>
      <c r="AN48" s="994"/>
      <c r="AO48" s="147"/>
      <c r="AP48" s="147"/>
      <c r="AQ48" s="997"/>
      <c r="AR48" s="999"/>
      <c r="AS48" s="1000"/>
      <c r="AT48" s="1006"/>
      <c r="AU48" s="993"/>
      <c r="AV48" s="996"/>
      <c r="AW48" s="148"/>
      <c r="AX48" s="148"/>
      <c r="AY48" s="994"/>
      <c r="AZ48" s="147"/>
      <c r="BA48" s="147"/>
      <c r="BB48" s="997"/>
      <c r="BC48" s="999"/>
      <c r="BD48" s="1000"/>
      <c r="BE48" s="1006"/>
      <c r="BF48" s="993"/>
      <c r="BG48" s="996"/>
      <c r="BH48" s="148"/>
      <c r="BI48" s="148"/>
      <c r="BJ48" s="994"/>
      <c r="BK48" s="147"/>
      <c r="BL48" s="147"/>
      <c r="BM48" s="997"/>
      <c r="BN48" s="999"/>
      <c r="BO48" s="1000"/>
      <c r="BP48" s="1006"/>
      <c r="BQ48" s="993"/>
      <c r="BR48" s="996"/>
      <c r="BS48" s="148"/>
      <c r="BT48" s="148"/>
      <c r="BU48" s="994"/>
      <c r="BV48" s="147"/>
      <c r="BW48" s="147"/>
      <c r="BX48" s="997"/>
      <c r="BY48" s="999"/>
      <c r="BZ48" s="1000"/>
      <c r="CA48" s="1006"/>
      <c r="CB48" s="993"/>
      <c r="CC48" s="994"/>
      <c r="CD48" s="148"/>
      <c r="CE48" s="148"/>
      <c r="CF48" s="994"/>
      <c r="CG48" s="147"/>
      <c r="CH48" s="147"/>
      <c r="CI48" s="997"/>
      <c r="CJ48" s="999"/>
      <c r="CK48" s="1000"/>
      <c r="CL48" s="1006"/>
      <c r="CM48" s="993"/>
      <c r="CN48" s="996"/>
      <c r="CO48" s="148"/>
      <c r="CP48" s="148"/>
      <c r="CQ48" s="994"/>
      <c r="CR48" s="147"/>
      <c r="CS48" s="147"/>
      <c r="CT48" s="997"/>
      <c r="CU48" s="999"/>
      <c r="CV48" s="1000"/>
      <c r="CW48" s="1006"/>
      <c r="CX48" s="993"/>
      <c r="CY48" s="996"/>
      <c r="CZ48" s="148"/>
      <c r="DA48" s="148"/>
      <c r="DB48" s="994"/>
      <c r="DC48" s="147"/>
      <c r="DD48" s="147"/>
      <c r="DE48" s="997"/>
      <c r="DF48" s="999"/>
      <c r="DG48" s="1000"/>
      <c r="DH48" s="1006"/>
      <c r="DI48" s="993"/>
      <c r="DJ48" s="996"/>
      <c r="DK48" s="148"/>
      <c r="DL48" s="148"/>
      <c r="DM48" s="994"/>
      <c r="DN48" s="147"/>
      <c r="DO48" s="147"/>
      <c r="DP48" s="997"/>
      <c r="DQ48" s="999"/>
      <c r="DR48" s="1000"/>
      <c r="DS48" s="1006"/>
      <c r="DT48" s="993"/>
      <c r="DU48" s="996"/>
      <c r="DV48" s="148"/>
      <c r="DW48" s="148"/>
      <c r="DX48" s="994"/>
      <c r="DY48" s="147"/>
      <c r="DZ48" s="147"/>
      <c r="EA48" s="997"/>
      <c r="EB48" s="999"/>
      <c r="EC48" s="1000"/>
      <c r="ED48" s="1006"/>
      <c r="EE48" s="993"/>
      <c r="EF48" s="996"/>
      <c r="EG48" s="148"/>
      <c r="EH48" s="148"/>
      <c r="EI48" s="994"/>
      <c r="EJ48" s="147"/>
      <c r="EK48" s="147"/>
      <c r="EL48" s="997"/>
      <c r="EM48" s="999"/>
      <c r="EN48" s="1000"/>
      <c r="EO48" s="1006"/>
      <c r="EP48" s="993"/>
      <c r="EQ48" s="996"/>
      <c r="ER48" s="148"/>
      <c r="ES48" s="148"/>
      <c r="ET48" s="994"/>
      <c r="EU48" s="147"/>
      <c r="EV48" s="147"/>
      <c r="EW48" s="997"/>
      <c r="EX48" s="999"/>
      <c r="EY48" s="1000"/>
      <c r="EZ48" s="1006"/>
      <c r="FA48" s="993"/>
      <c r="FB48" s="996"/>
      <c r="FC48" s="148"/>
      <c r="FD48" s="148"/>
      <c r="FE48" s="994"/>
      <c r="FF48" s="147"/>
      <c r="FG48" s="147"/>
      <c r="FH48" s="997"/>
      <c r="FI48" s="999"/>
      <c r="FJ48" s="1000"/>
      <c r="FK48" s="1006"/>
      <c r="FL48" s="993"/>
      <c r="FM48" s="996"/>
      <c r="FN48" s="148"/>
      <c r="FO48" s="148"/>
      <c r="FP48" s="994"/>
      <c r="FQ48" s="147"/>
      <c r="FR48" s="147"/>
      <c r="FS48" s="997"/>
      <c r="FT48" s="999"/>
      <c r="FU48" s="1000"/>
      <c r="FV48" s="1006"/>
      <c r="FW48" s="993"/>
      <c r="FX48" s="996"/>
      <c r="FY48" s="148"/>
      <c r="FZ48" s="148"/>
      <c r="GA48" s="994"/>
      <c r="GB48" s="147"/>
      <c r="GC48" s="147"/>
      <c r="GD48" s="997"/>
      <c r="GE48" s="999"/>
      <c r="GF48" s="1000"/>
      <c r="GG48" s="1006"/>
      <c r="GH48" s="993"/>
      <c r="GI48" s="996"/>
      <c r="GJ48" s="148"/>
      <c r="GK48" s="148"/>
      <c r="GL48" s="994"/>
      <c r="GM48" s="147"/>
      <c r="GN48" s="147"/>
      <c r="GO48" s="997"/>
      <c r="GP48" s="999"/>
      <c r="GQ48" s="1000"/>
      <c r="GR48" s="1006"/>
      <c r="GS48" s="993"/>
      <c r="GT48" s="996"/>
      <c r="GU48" s="148"/>
      <c r="GV48" s="148"/>
      <c r="GW48" s="994"/>
      <c r="GX48" s="147"/>
      <c r="GY48" s="147"/>
      <c r="GZ48" s="997"/>
      <c r="HA48" s="999"/>
      <c r="HB48" s="1000"/>
      <c r="HC48" s="1006"/>
      <c r="HD48" s="993"/>
      <c r="HE48" s="996"/>
      <c r="HF48" s="148"/>
      <c r="HG48" s="148"/>
      <c r="HH48" s="994"/>
      <c r="HI48" s="147"/>
      <c r="HJ48" s="147"/>
      <c r="HK48" s="997"/>
      <c r="HL48" s="999"/>
      <c r="HM48" s="1000"/>
      <c r="HN48" s="1006"/>
      <c r="HO48" s="993"/>
      <c r="HP48" s="996"/>
      <c r="HQ48" s="148"/>
      <c r="HR48" s="148"/>
      <c r="HS48" s="994"/>
      <c r="HT48" s="147"/>
      <c r="HU48" s="147"/>
      <c r="HV48" s="997"/>
      <c r="HW48" s="999"/>
      <c r="HX48" s="1000"/>
      <c r="HY48" s="1006"/>
      <c r="HZ48" s="993"/>
      <c r="IA48" s="996"/>
      <c r="IB48" s="148"/>
      <c r="IC48" s="148"/>
      <c r="ID48" s="994"/>
      <c r="IE48" s="147"/>
      <c r="IF48" s="147"/>
      <c r="IG48" s="997"/>
      <c r="IH48" s="999"/>
      <c r="II48" s="1000"/>
      <c r="IJ48" s="1006"/>
      <c r="IK48" s="993"/>
      <c r="IL48" s="996"/>
      <c r="IM48" s="148"/>
      <c r="IN48" s="148"/>
      <c r="IO48" s="994"/>
      <c r="IP48" s="147"/>
      <c r="IQ48" s="147"/>
      <c r="IR48" s="997"/>
      <c r="IS48" s="999"/>
      <c r="IT48" s="1000"/>
      <c r="IU48" s="30"/>
      <c r="IV48" s="30"/>
      <c r="IW48" s="30"/>
      <c r="IX48" s="30"/>
      <c r="IY48" s="1001"/>
      <c r="IZ48" s="1001"/>
      <c r="JA48" s="1005"/>
      <c r="JB48" s="1002"/>
      <c r="JC48" s="38"/>
      <c r="JD48" s="171"/>
      <c r="JE48" s="291" t="s">
        <v>1947</v>
      </c>
      <c r="JF48" s="1"/>
      <c r="JG48" s="1" t="s">
        <v>848</v>
      </c>
      <c r="JH48" s="1"/>
      <c r="JI48" s="290"/>
      <c r="JJ48" s="171"/>
      <c r="JM48" s="347"/>
      <c r="JN48" s="90"/>
      <c r="JO48" s="654"/>
      <c r="JP48" s="654"/>
      <c r="JQ48" s="167"/>
      <c r="JR48" s="656"/>
      <c r="JS48" s="159"/>
      <c r="JT48" s="262"/>
      <c r="JU48" s="262"/>
      <c r="JV48" s="88"/>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T48" s="86"/>
      <c r="MU48" s="86"/>
      <c r="MV48" s="86"/>
      <c r="MW48" s="86"/>
      <c r="MX48" s="86"/>
      <c r="MY48" s="86"/>
      <c r="NB48" s="85"/>
      <c r="NC48" s="169"/>
      <c r="ND48" s="86"/>
      <c r="NE48" s="86"/>
      <c r="NF48" s="86"/>
      <c r="NG48" s="86"/>
      <c r="NH48" s="86"/>
      <c r="NI48" s="86"/>
      <c r="NJ48" s="86"/>
      <c r="NK48" s="86"/>
      <c r="NL48" s="86"/>
      <c r="NM48" s="86"/>
      <c r="NN48" s="86"/>
      <c r="NO48" s="86"/>
      <c r="NP48" s="86"/>
      <c r="NQ48" s="86"/>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1372"/>
      <c r="TQ48" s="1372"/>
      <c r="TR48" s="1372"/>
      <c r="TS48" s="1372"/>
      <c r="TT48" s="1372"/>
      <c r="TU48" s="1372"/>
      <c r="TV48" s="1372"/>
      <c r="TW48" s="1372"/>
      <c r="TX48" s="1372"/>
      <c r="TY48" s="1372"/>
      <c r="TZ48" s="1372"/>
      <c r="UA48" s="1372"/>
      <c r="UB48" s="1372"/>
      <c r="UC48" s="1372"/>
      <c r="UD48" s="1372"/>
      <c r="UE48" s="1372"/>
      <c r="UF48" s="1372"/>
      <c r="UG48" s="1372"/>
      <c r="UH48" s="1372"/>
      <c r="UI48" s="1372"/>
      <c r="UJ48" s="1372"/>
      <c r="UK48" s="1372"/>
    </row>
    <row r="49" spans="1:557" ht="15.75" customHeight="1" x14ac:dyDescent="0.25">
      <c r="A49" s="24"/>
      <c r="B49" s="260">
        <v>43</v>
      </c>
      <c r="C49" s="991"/>
      <c r="D49" s="990"/>
      <c r="E49" s="486"/>
      <c r="F49" s="1143"/>
      <c r="G49" s="995"/>
      <c r="H49" s="221"/>
      <c r="I49" s="183"/>
      <c r="J49" s="183"/>
      <c r="K49" s="1088"/>
      <c r="L49" s="375"/>
      <c r="M49" s="31"/>
      <c r="N49" s="1292"/>
      <c r="O49" s="1096"/>
      <c r="P49" s="147"/>
      <c r="Q49" s="147"/>
      <c r="R49" s="147"/>
      <c r="S49" s="147"/>
      <c r="T49" s="147"/>
      <c r="U49" s="147"/>
      <c r="V49" s="147"/>
      <c r="W49" s="147"/>
      <c r="X49" s="147"/>
      <c r="Y49" s="147"/>
      <c r="Z49" s="147"/>
      <c r="AA49" s="147"/>
      <c r="AB49" s="147"/>
      <c r="AC49" s="147"/>
      <c r="AD49" s="147"/>
      <c r="AE49" s="147"/>
      <c r="AF49" s="147"/>
      <c r="AG49" s="147"/>
      <c r="AH49" s="147"/>
      <c r="AI49" s="1006"/>
      <c r="AJ49" s="993"/>
      <c r="AK49" s="996"/>
      <c r="AL49" s="148"/>
      <c r="AM49" s="148"/>
      <c r="AN49" s="994"/>
      <c r="AO49" s="147"/>
      <c r="AP49" s="147"/>
      <c r="AQ49" s="997"/>
      <c r="AR49" s="999"/>
      <c r="AS49" s="1000"/>
      <c r="AT49" s="1006"/>
      <c r="AU49" s="993"/>
      <c r="AV49" s="996"/>
      <c r="AW49" s="148"/>
      <c r="AX49" s="148"/>
      <c r="AY49" s="994"/>
      <c r="AZ49" s="147"/>
      <c r="BA49" s="147"/>
      <c r="BB49" s="997"/>
      <c r="BC49" s="999"/>
      <c r="BD49" s="1000"/>
      <c r="BE49" s="1006"/>
      <c r="BF49" s="993"/>
      <c r="BG49" s="996"/>
      <c r="BH49" s="148"/>
      <c r="BI49" s="148"/>
      <c r="BJ49" s="994"/>
      <c r="BK49" s="147"/>
      <c r="BL49" s="147"/>
      <c r="BM49" s="997"/>
      <c r="BN49" s="999"/>
      <c r="BO49" s="1000"/>
      <c r="BP49" s="1006"/>
      <c r="BQ49" s="993"/>
      <c r="BR49" s="996"/>
      <c r="BS49" s="148"/>
      <c r="BT49" s="148"/>
      <c r="BU49" s="994"/>
      <c r="BV49" s="147"/>
      <c r="BW49" s="147"/>
      <c r="BX49" s="997"/>
      <c r="BY49" s="999"/>
      <c r="BZ49" s="1000"/>
      <c r="CA49" s="1006"/>
      <c r="CB49" s="993"/>
      <c r="CC49" s="994"/>
      <c r="CD49" s="148"/>
      <c r="CE49" s="148"/>
      <c r="CF49" s="994"/>
      <c r="CG49" s="147"/>
      <c r="CH49" s="147"/>
      <c r="CI49" s="997"/>
      <c r="CJ49" s="999"/>
      <c r="CK49" s="1000"/>
      <c r="CL49" s="1006"/>
      <c r="CM49" s="993"/>
      <c r="CN49" s="996"/>
      <c r="CO49" s="148"/>
      <c r="CP49" s="148"/>
      <c r="CQ49" s="994"/>
      <c r="CR49" s="147"/>
      <c r="CS49" s="147"/>
      <c r="CT49" s="997"/>
      <c r="CU49" s="999"/>
      <c r="CV49" s="1000"/>
      <c r="CW49" s="1006"/>
      <c r="CX49" s="993"/>
      <c r="CY49" s="996"/>
      <c r="CZ49" s="148"/>
      <c r="DA49" s="148"/>
      <c r="DB49" s="994"/>
      <c r="DC49" s="147"/>
      <c r="DD49" s="147"/>
      <c r="DE49" s="997"/>
      <c r="DF49" s="999"/>
      <c r="DG49" s="1000"/>
      <c r="DH49" s="1006"/>
      <c r="DI49" s="993"/>
      <c r="DJ49" s="996"/>
      <c r="DK49" s="148"/>
      <c r="DL49" s="148"/>
      <c r="DM49" s="994"/>
      <c r="DN49" s="147"/>
      <c r="DO49" s="147"/>
      <c r="DP49" s="997"/>
      <c r="DQ49" s="999"/>
      <c r="DR49" s="1000"/>
      <c r="DS49" s="1006"/>
      <c r="DT49" s="993"/>
      <c r="DU49" s="996"/>
      <c r="DV49" s="148"/>
      <c r="DW49" s="148"/>
      <c r="DX49" s="994"/>
      <c r="DY49" s="147"/>
      <c r="DZ49" s="147"/>
      <c r="EA49" s="997"/>
      <c r="EB49" s="999"/>
      <c r="EC49" s="1000"/>
      <c r="ED49" s="1006"/>
      <c r="EE49" s="993"/>
      <c r="EF49" s="996"/>
      <c r="EG49" s="148"/>
      <c r="EH49" s="148"/>
      <c r="EI49" s="994"/>
      <c r="EJ49" s="147"/>
      <c r="EK49" s="147"/>
      <c r="EL49" s="997"/>
      <c r="EM49" s="999"/>
      <c r="EN49" s="1000"/>
      <c r="EO49" s="1006"/>
      <c r="EP49" s="993"/>
      <c r="EQ49" s="996"/>
      <c r="ER49" s="148"/>
      <c r="ES49" s="148"/>
      <c r="ET49" s="994"/>
      <c r="EU49" s="147"/>
      <c r="EV49" s="147"/>
      <c r="EW49" s="997"/>
      <c r="EX49" s="999"/>
      <c r="EY49" s="1000"/>
      <c r="EZ49" s="1006"/>
      <c r="FA49" s="993"/>
      <c r="FB49" s="996"/>
      <c r="FC49" s="148"/>
      <c r="FD49" s="148"/>
      <c r="FE49" s="994"/>
      <c r="FF49" s="147"/>
      <c r="FG49" s="147"/>
      <c r="FH49" s="997"/>
      <c r="FI49" s="999"/>
      <c r="FJ49" s="1000"/>
      <c r="FK49" s="1006"/>
      <c r="FL49" s="993"/>
      <c r="FM49" s="996"/>
      <c r="FN49" s="148"/>
      <c r="FO49" s="148"/>
      <c r="FP49" s="994"/>
      <c r="FQ49" s="147"/>
      <c r="FR49" s="147"/>
      <c r="FS49" s="997"/>
      <c r="FT49" s="999"/>
      <c r="FU49" s="1000"/>
      <c r="FV49" s="1006"/>
      <c r="FW49" s="993"/>
      <c r="FX49" s="996"/>
      <c r="FY49" s="148"/>
      <c r="FZ49" s="148"/>
      <c r="GA49" s="994"/>
      <c r="GB49" s="147"/>
      <c r="GC49" s="147"/>
      <c r="GD49" s="997"/>
      <c r="GE49" s="999"/>
      <c r="GF49" s="1000"/>
      <c r="GG49" s="1006"/>
      <c r="GH49" s="993"/>
      <c r="GI49" s="996"/>
      <c r="GJ49" s="148"/>
      <c r="GK49" s="148"/>
      <c r="GL49" s="994"/>
      <c r="GM49" s="147"/>
      <c r="GN49" s="147"/>
      <c r="GO49" s="997"/>
      <c r="GP49" s="999"/>
      <c r="GQ49" s="1000"/>
      <c r="GR49" s="1006"/>
      <c r="GS49" s="993"/>
      <c r="GT49" s="996"/>
      <c r="GU49" s="148"/>
      <c r="GV49" s="148"/>
      <c r="GW49" s="994"/>
      <c r="GX49" s="147"/>
      <c r="GY49" s="147"/>
      <c r="GZ49" s="997"/>
      <c r="HA49" s="999"/>
      <c r="HB49" s="1000"/>
      <c r="HC49" s="1006"/>
      <c r="HD49" s="993"/>
      <c r="HE49" s="996"/>
      <c r="HF49" s="148"/>
      <c r="HG49" s="148"/>
      <c r="HH49" s="994"/>
      <c r="HI49" s="147"/>
      <c r="HJ49" s="147"/>
      <c r="HK49" s="997"/>
      <c r="HL49" s="999"/>
      <c r="HM49" s="1000"/>
      <c r="HN49" s="1006"/>
      <c r="HO49" s="993"/>
      <c r="HP49" s="996"/>
      <c r="HQ49" s="148"/>
      <c r="HR49" s="148"/>
      <c r="HS49" s="994"/>
      <c r="HT49" s="147"/>
      <c r="HU49" s="147"/>
      <c r="HV49" s="997"/>
      <c r="HW49" s="999"/>
      <c r="HX49" s="1000"/>
      <c r="HY49" s="1006"/>
      <c r="HZ49" s="993"/>
      <c r="IA49" s="996"/>
      <c r="IB49" s="148"/>
      <c r="IC49" s="148"/>
      <c r="ID49" s="994"/>
      <c r="IE49" s="147"/>
      <c r="IF49" s="147"/>
      <c r="IG49" s="997"/>
      <c r="IH49" s="999"/>
      <c r="II49" s="1000"/>
      <c r="IJ49" s="1006"/>
      <c r="IK49" s="993"/>
      <c r="IL49" s="996"/>
      <c r="IM49" s="148"/>
      <c r="IN49" s="148"/>
      <c r="IO49" s="994"/>
      <c r="IP49" s="147"/>
      <c r="IQ49" s="147"/>
      <c r="IR49" s="997"/>
      <c r="IS49" s="999"/>
      <c r="IT49" s="1000"/>
      <c r="IU49" s="30"/>
      <c r="IV49" s="30"/>
      <c r="IW49" s="30"/>
      <c r="IX49" s="30"/>
      <c r="IY49" s="1001"/>
      <c r="IZ49" s="1001"/>
      <c r="JA49" s="1005"/>
      <c r="JB49" s="1002"/>
      <c r="JC49" s="38"/>
      <c r="JD49" s="171"/>
      <c r="JE49" s="291" t="s">
        <v>400</v>
      </c>
      <c r="JF49" s="1"/>
      <c r="JG49" s="1" t="s">
        <v>2</v>
      </c>
      <c r="JH49" s="1"/>
      <c r="JI49" s="290"/>
      <c r="JJ49" s="171"/>
      <c r="JM49" s="347"/>
      <c r="JN49" s="90"/>
      <c r="JO49" s="654"/>
      <c r="JP49" s="654"/>
      <c r="JQ49" s="167"/>
      <c r="JR49" s="656"/>
      <c r="JS49" s="159"/>
      <c r="JT49" s="262"/>
      <c r="JU49" s="262"/>
      <c r="JV49" s="88"/>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T49" s="86"/>
      <c r="MU49" s="86"/>
      <c r="MV49" s="86"/>
      <c r="MW49" s="86"/>
      <c r="MX49" s="86"/>
      <c r="MY49" s="86"/>
      <c r="NB49" s="85"/>
      <c r="NC49" s="169"/>
      <c r="ND49" s="86"/>
      <c r="NE49" s="86"/>
      <c r="NF49" s="86"/>
      <c r="NG49" s="86"/>
      <c r="NH49" s="86"/>
      <c r="NI49" s="86"/>
      <c r="NJ49" s="86"/>
      <c r="NK49" s="86"/>
      <c r="NL49" s="86"/>
      <c r="NM49" s="86"/>
      <c r="NN49" s="86"/>
      <c r="NO49" s="86"/>
      <c r="NP49" s="86"/>
      <c r="NQ49" s="86"/>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1372"/>
      <c r="TQ49" s="1372"/>
      <c r="TR49" s="1372"/>
      <c r="TS49" s="1372"/>
      <c r="TT49" s="1372"/>
      <c r="TU49" s="1372"/>
      <c r="TV49" s="1372"/>
      <c r="TW49" s="1372"/>
      <c r="TX49" s="1372"/>
      <c r="TY49" s="1372"/>
      <c r="TZ49" s="1372"/>
      <c r="UA49" s="1372"/>
      <c r="UB49" s="1372"/>
      <c r="UC49" s="1372"/>
      <c r="UD49" s="1372"/>
      <c r="UE49" s="1372"/>
      <c r="UF49" s="1372"/>
      <c r="UG49" s="1372"/>
      <c r="UH49" s="1372"/>
      <c r="UI49" s="1372"/>
      <c r="UJ49" s="1372"/>
      <c r="UK49" s="1372"/>
    </row>
    <row r="50" spans="1:557" ht="15.75" customHeight="1" x14ac:dyDescent="0.25">
      <c r="A50" s="24"/>
      <c r="B50" s="260">
        <v>44</v>
      </c>
      <c r="C50" s="991"/>
      <c r="D50" s="990"/>
      <c r="E50" s="486"/>
      <c r="F50" s="1143"/>
      <c r="G50" s="995"/>
      <c r="H50" s="221"/>
      <c r="I50" s="183"/>
      <c r="J50" s="183"/>
      <c r="K50" s="1088"/>
      <c r="L50" s="375"/>
      <c r="M50" s="31"/>
      <c r="N50" s="1292"/>
      <c r="O50" s="1096"/>
      <c r="P50" s="147"/>
      <c r="Q50" s="147"/>
      <c r="R50" s="147"/>
      <c r="S50" s="147"/>
      <c r="T50" s="147"/>
      <c r="U50" s="147"/>
      <c r="V50" s="147"/>
      <c r="W50" s="147"/>
      <c r="X50" s="147"/>
      <c r="Y50" s="147"/>
      <c r="Z50" s="147"/>
      <c r="AA50" s="147"/>
      <c r="AB50" s="147"/>
      <c r="AC50" s="147"/>
      <c r="AD50" s="147"/>
      <c r="AE50" s="147"/>
      <c r="AF50" s="147"/>
      <c r="AG50" s="147"/>
      <c r="AH50" s="147"/>
      <c r="AI50" s="1006"/>
      <c r="AJ50" s="993"/>
      <c r="AK50" s="996"/>
      <c r="AL50" s="148"/>
      <c r="AM50" s="148"/>
      <c r="AN50" s="994"/>
      <c r="AO50" s="147"/>
      <c r="AP50" s="147"/>
      <c r="AQ50" s="997"/>
      <c r="AR50" s="999"/>
      <c r="AS50" s="1000"/>
      <c r="AT50" s="1006"/>
      <c r="AU50" s="993"/>
      <c r="AV50" s="996"/>
      <c r="AW50" s="148"/>
      <c r="AX50" s="148"/>
      <c r="AY50" s="994"/>
      <c r="AZ50" s="147"/>
      <c r="BA50" s="147"/>
      <c r="BB50" s="997"/>
      <c r="BC50" s="999"/>
      <c r="BD50" s="1000"/>
      <c r="BE50" s="1006"/>
      <c r="BF50" s="993"/>
      <c r="BG50" s="996"/>
      <c r="BH50" s="148"/>
      <c r="BI50" s="148"/>
      <c r="BJ50" s="994"/>
      <c r="BK50" s="147"/>
      <c r="BL50" s="147"/>
      <c r="BM50" s="997"/>
      <c r="BN50" s="999"/>
      <c r="BO50" s="1000"/>
      <c r="BP50" s="1006"/>
      <c r="BQ50" s="993"/>
      <c r="BR50" s="996"/>
      <c r="BS50" s="148"/>
      <c r="BT50" s="148"/>
      <c r="BU50" s="994"/>
      <c r="BV50" s="147"/>
      <c r="BW50" s="147"/>
      <c r="BX50" s="997"/>
      <c r="BY50" s="999"/>
      <c r="BZ50" s="1000"/>
      <c r="CA50" s="1006"/>
      <c r="CB50" s="993"/>
      <c r="CC50" s="994"/>
      <c r="CD50" s="148"/>
      <c r="CE50" s="148"/>
      <c r="CF50" s="994"/>
      <c r="CG50" s="147"/>
      <c r="CH50" s="147"/>
      <c r="CI50" s="997"/>
      <c r="CJ50" s="999"/>
      <c r="CK50" s="1000"/>
      <c r="CL50" s="1006"/>
      <c r="CM50" s="993"/>
      <c r="CN50" s="996"/>
      <c r="CO50" s="148"/>
      <c r="CP50" s="148"/>
      <c r="CQ50" s="994"/>
      <c r="CR50" s="147"/>
      <c r="CS50" s="147"/>
      <c r="CT50" s="997"/>
      <c r="CU50" s="999"/>
      <c r="CV50" s="1000"/>
      <c r="CW50" s="1006"/>
      <c r="CX50" s="993"/>
      <c r="CY50" s="996"/>
      <c r="CZ50" s="148"/>
      <c r="DA50" s="148"/>
      <c r="DB50" s="994"/>
      <c r="DC50" s="147"/>
      <c r="DD50" s="147"/>
      <c r="DE50" s="997"/>
      <c r="DF50" s="999"/>
      <c r="DG50" s="1000"/>
      <c r="DH50" s="1006"/>
      <c r="DI50" s="993"/>
      <c r="DJ50" s="996"/>
      <c r="DK50" s="148"/>
      <c r="DL50" s="148"/>
      <c r="DM50" s="994"/>
      <c r="DN50" s="147"/>
      <c r="DO50" s="147"/>
      <c r="DP50" s="997"/>
      <c r="DQ50" s="999"/>
      <c r="DR50" s="1000"/>
      <c r="DS50" s="1006"/>
      <c r="DT50" s="993"/>
      <c r="DU50" s="996"/>
      <c r="DV50" s="148"/>
      <c r="DW50" s="148"/>
      <c r="DX50" s="994"/>
      <c r="DY50" s="147"/>
      <c r="DZ50" s="147"/>
      <c r="EA50" s="997"/>
      <c r="EB50" s="999"/>
      <c r="EC50" s="1000"/>
      <c r="ED50" s="1006"/>
      <c r="EE50" s="993"/>
      <c r="EF50" s="996"/>
      <c r="EG50" s="148"/>
      <c r="EH50" s="148"/>
      <c r="EI50" s="994"/>
      <c r="EJ50" s="147"/>
      <c r="EK50" s="147"/>
      <c r="EL50" s="997"/>
      <c r="EM50" s="999"/>
      <c r="EN50" s="1000"/>
      <c r="EO50" s="1006"/>
      <c r="EP50" s="993"/>
      <c r="EQ50" s="996"/>
      <c r="ER50" s="148"/>
      <c r="ES50" s="148"/>
      <c r="ET50" s="994"/>
      <c r="EU50" s="147"/>
      <c r="EV50" s="147"/>
      <c r="EW50" s="997"/>
      <c r="EX50" s="999"/>
      <c r="EY50" s="1000"/>
      <c r="EZ50" s="1006"/>
      <c r="FA50" s="993"/>
      <c r="FB50" s="996"/>
      <c r="FC50" s="148"/>
      <c r="FD50" s="148"/>
      <c r="FE50" s="994"/>
      <c r="FF50" s="147"/>
      <c r="FG50" s="147"/>
      <c r="FH50" s="997"/>
      <c r="FI50" s="999"/>
      <c r="FJ50" s="1000"/>
      <c r="FK50" s="1006"/>
      <c r="FL50" s="993"/>
      <c r="FM50" s="996"/>
      <c r="FN50" s="148"/>
      <c r="FO50" s="148"/>
      <c r="FP50" s="994"/>
      <c r="FQ50" s="147"/>
      <c r="FR50" s="147"/>
      <c r="FS50" s="997"/>
      <c r="FT50" s="999"/>
      <c r="FU50" s="1000"/>
      <c r="FV50" s="1006"/>
      <c r="FW50" s="993"/>
      <c r="FX50" s="996"/>
      <c r="FY50" s="148"/>
      <c r="FZ50" s="148"/>
      <c r="GA50" s="994"/>
      <c r="GB50" s="147"/>
      <c r="GC50" s="147"/>
      <c r="GD50" s="997"/>
      <c r="GE50" s="999"/>
      <c r="GF50" s="1000"/>
      <c r="GG50" s="1006"/>
      <c r="GH50" s="993"/>
      <c r="GI50" s="996"/>
      <c r="GJ50" s="148"/>
      <c r="GK50" s="148"/>
      <c r="GL50" s="994"/>
      <c r="GM50" s="147"/>
      <c r="GN50" s="147"/>
      <c r="GO50" s="997"/>
      <c r="GP50" s="999"/>
      <c r="GQ50" s="1000"/>
      <c r="GR50" s="1006"/>
      <c r="GS50" s="993"/>
      <c r="GT50" s="996"/>
      <c r="GU50" s="148"/>
      <c r="GV50" s="148"/>
      <c r="GW50" s="994"/>
      <c r="GX50" s="147"/>
      <c r="GY50" s="147"/>
      <c r="GZ50" s="997"/>
      <c r="HA50" s="999"/>
      <c r="HB50" s="1000"/>
      <c r="HC50" s="1006"/>
      <c r="HD50" s="993"/>
      <c r="HE50" s="996"/>
      <c r="HF50" s="148"/>
      <c r="HG50" s="148"/>
      <c r="HH50" s="994"/>
      <c r="HI50" s="147"/>
      <c r="HJ50" s="147"/>
      <c r="HK50" s="997"/>
      <c r="HL50" s="999"/>
      <c r="HM50" s="1000"/>
      <c r="HN50" s="1006"/>
      <c r="HO50" s="993"/>
      <c r="HP50" s="996"/>
      <c r="HQ50" s="148"/>
      <c r="HR50" s="148"/>
      <c r="HS50" s="994"/>
      <c r="HT50" s="147"/>
      <c r="HU50" s="147"/>
      <c r="HV50" s="997"/>
      <c r="HW50" s="999"/>
      <c r="HX50" s="1000"/>
      <c r="HY50" s="1006"/>
      <c r="HZ50" s="993"/>
      <c r="IA50" s="996"/>
      <c r="IB50" s="148"/>
      <c r="IC50" s="148"/>
      <c r="ID50" s="994"/>
      <c r="IE50" s="147"/>
      <c r="IF50" s="147"/>
      <c r="IG50" s="997"/>
      <c r="IH50" s="999"/>
      <c r="II50" s="1000"/>
      <c r="IJ50" s="1006"/>
      <c r="IK50" s="993"/>
      <c r="IL50" s="996"/>
      <c r="IM50" s="148"/>
      <c r="IN50" s="148"/>
      <c r="IO50" s="994"/>
      <c r="IP50" s="147"/>
      <c r="IQ50" s="147"/>
      <c r="IR50" s="997"/>
      <c r="IS50" s="999"/>
      <c r="IT50" s="1000"/>
      <c r="IU50" s="30"/>
      <c r="IV50" s="30"/>
      <c r="IW50" s="30"/>
      <c r="IX50" s="30"/>
      <c r="IY50" s="1001"/>
      <c r="IZ50" s="1001"/>
      <c r="JA50" s="1005"/>
      <c r="JB50" s="1002"/>
      <c r="JC50" s="38"/>
      <c r="JD50" s="171"/>
      <c r="JE50" s="291" t="s">
        <v>401</v>
      </c>
      <c r="JF50" s="1"/>
      <c r="JG50" s="1" t="s">
        <v>292</v>
      </c>
      <c r="JH50" s="294"/>
      <c r="JI50" s="290"/>
      <c r="JJ50" s="171"/>
      <c r="JM50" s="347"/>
      <c r="JN50" s="90"/>
      <c r="JO50" s="654"/>
      <c r="JP50" s="654"/>
      <c r="JQ50" s="167"/>
      <c r="JR50" s="656"/>
      <c r="JS50" s="159"/>
      <c r="JT50" s="262"/>
      <c r="JU50" s="262"/>
      <c r="JV50" s="88"/>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T50" s="86"/>
      <c r="MU50" s="86"/>
      <c r="MV50" s="86"/>
      <c r="MW50" s="86"/>
      <c r="MX50" s="86"/>
      <c r="MY50" s="86"/>
      <c r="NB50" s="85"/>
      <c r="NC50" s="169"/>
      <c r="ND50" s="86"/>
      <c r="NE50" s="86"/>
      <c r="NF50" s="86"/>
      <c r="NG50" s="86"/>
      <c r="NH50" s="86"/>
      <c r="NI50" s="86"/>
      <c r="NJ50" s="86"/>
      <c r="NK50" s="86"/>
      <c r="NL50" s="86"/>
      <c r="NM50" s="86"/>
      <c r="NN50" s="86"/>
      <c r="NO50" s="86"/>
      <c r="NP50" s="86"/>
      <c r="NQ50" s="86"/>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1372"/>
      <c r="TQ50" s="1372"/>
      <c r="TR50" s="1372"/>
      <c r="TS50" s="1372"/>
      <c r="TT50" s="1372"/>
      <c r="TU50" s="1372"/>
      <c r="TV50" s="1372"/>
      <c r="TW50" s="1372"/>
      <c r="TX50" s="1372"/>
      <c r="TY50" s="1372"/>
      <c r="TZ50" s="1372"/>
      <c r="UA50" s="1372"/>
      <c r="UB50" s="1372"/>
      <c r="UC50" s="1372"/>
      <c r="UD50" s="1372"/>
      <c r="UE50" s="1372"/>
      <c r="UF50" s="1372"/>
      <c r="UG50" s="1372"/>
      <c r="UH50" s="1372"/>
      <c r="UI50" s="1372"/>
      <c r="UJ50" s="1372"/>
      <c r="UK50" s="1372"/>
    </row>
    <row r="51" spans="1:557" ht="15.75" customHeight="1" thickBot="1" x14ac:dyDescent="0.3">
      <c r="B51" s="260">
        <v>45</v>
      </c>
      <c r="C51" s="991"/>
      <c r="D51" s="990"/>
      <c r="E51" s="486"/>
      <c r="F51" s="1143"/>
      <c r="G51" s="995"/>
      <c r="H51" s="221"/>
      <c r="I51" s="183"/>
      <c r="J51" s="183"/>
      <c r="K51" s="1088"/>
      <c r="L51" s="375"/>
      <c r="M51" s="31"/>
      <c r="N51" s="1292"/>
      <c r="O51" s="1096"/>
      <c r="P51" s="147"/>
      <c r="Q51" s="147"/>
      <c r="R51" s="147"/>
      <c r="S51" s="147"/>
      <c r="T51" s="147"/>
      <c r="U51" s="147"/>
      <c r="V51" s="147"/>
      <c r="W51" s="147"/>
      <c r="X51" s="147"/>
      <c r="Y51" s="147"/>
      <c r="Z51" s="147"/>
      <c r="AA51" s="147"/>
      <c r="AB51" s="147"/>
      <c r="AC51" s="147"/>
      <c r="AD51" s="147"/>
      <c r="AE51" s="147"/>
      <c r="AF51" s="147"/>
      <c r="AG51" s="147"/>
      <c r="AH51" s="147"/>
      <c r="AI51" s="1006"/>
      <c r="AJ51" s="993"/>
      <c r="AK51" s="996"/>
      <c r="AL51" s="148"/>
      <c r="AM51" s="148"/>
      <c r="AN51" s="994"/>
      <c r="AO51" s="147"/>
      <c r="AP51" s="147"/>
      <c r="AQ51" s="997"/>
      <c r="AR51" s="999"/>
      <c r="AS51" s="1000"/>
      <c r="AT51" s="1006"/>
      <c r="AU51" s="993"/>
      <c r="AV51" s="996"/>
      <c r="AW51" s="148"/>
      <c r="AX51" s="148"/>
      <c r="AY51" s="994"/>
      <c r="AZ51" s="147"/>
      <c r="BA51" s="147"/>
      <c r="BB51" s="997"/>
      <c r="BC51" s="999"/>
      <c r="BD51" s="1000"/>
      <c r="BE51" s="1006"/>
      <c r="BF51" s="993"/>
      <c r="BG51" s="996"/>
      <c r="BH51" s="148"/>
      <c r="BI51" s="148"/>
      <c r="BJ51" s="994"/>
      <c r="BK51" s="147"/>
      <c r="BL51" s="147"/>
      <c r="BM51" s="997"/>
      <c r="BN51" s="999"/>
      <c r="BO51" s="1000"/>
      <c r="BP51" s="1006"/>
      <c r="BQ51" s="993"/>
      <c r="BR51" s="996"/>
      <c r="BS51" s="148"/>
      <c r="BT51" s="148"/>
      <c r="BU51" s="994"/>
      <c r="BV51" s="147"/>
      <c r="BW51" s="147"/>
      <c r="BX51" s="997"/>
      <c r="BY51" s="999"/>
      <c r="BZ51" s="1000"/>
      <c r="CA51" s="1006"/>
      <c r="CB51" s="993"/>
      <c r="CC51" s="994"/>
      <c r="CD51" s="148"/>
      <c r="CE51" s="148"/>
      <c r="CF51" s="994"/>
      <c r="CG51" s="147"/>
      <c r="CH51" s="147"/>
      <c r="CI51" s="997"/>
      <c r="CJ51" s="999"/>
      <c r="CK51" s="1000"/>
      <c r="CL51" s="1006"/>
      <c r="CM51" s="993"/>
      <c r="CN51" s="996"/>
      <c r="CO51" s="148"/>
      <c r="CP51" s="148"/>
      <c r="CQ51" s="994"/>
      <c r="CR51" s="147"/>
      <c r="CS51" s="147"/>
      <c r="CT51" s="997"/>
      <c r="CU51" s="999"/>
      <c r="CV51" s="1000"/>
      <c r="CW51" s="1006"/>
      <c r="CX51" s="993"/>
      <c r="CY51" s="996"/>
      <c r="CZ51" s="148"/>
      <c r="DA51" s="148"/>
      <c r="DB51" s="994"/>
      <c r="DC51" s="147"/>
      <c r="DD51" s="147"/>
      <c r="DE51" s="997"/>
      <c r="DF51" s="999"/>
      <c r="DG51" s="1000"/>
      <c r="DH51" s="1006"/>
      <c r="DI51" s="993"/>
      <c r="DJ51" s="996"/>
      <c r="DK51" s="148"/>
      <c r="DL51" s="148"/>
      <c r="DM51" s="994"/>
      <c r="DN51" s="147"/>
      <c r="DO51" s="147"/>
      <c r="DP51" s="997"/>
      <c r="DQ51" s="999"/>
      <c r="DR51" s="1000"/>
      <c r="DS51" s="1006"/>
      <c r="DT51" s="993"/>
      <c r="DU51" s="996"/>
      <c r="DV51" s="148"/>
      <c r="DW51" s="148"/>
      <c r="DX51" s="994"/>
      <c r="DY51" s="147"/>
      <c r="DZ51" s="147"/>
      <c r="EA51" s="997"/>
      <c r="EB51" s="999"/>
      <c r="EC51" s="1000"/>
      <c r="ED51" s="1006"/>
      <c r="EE51" s="993"/>
      <c r="EF51" s="996"/>
      <c r="EG51" s="148"/>
      <c r="EH51" s="148"/>
      <c r="EI51" s="994"/>
      <c r="EJ51" s="147"/>
      <c r="EK51" s="147"/>
      <c r="EL51" s="997"/>
      <c r="EM51" s="999"/>
      <c r="EN51" s="1000"/>
      <c r="EO51" s="1006"/>
      <c r="EP51" s="993"/>
      <c r="EQ51" s="996"/>
      <c r="ER51" s="148"/>
      <c r="ES51" s="148"/>
      <c r="ET51" s="994"/>
      <c r="EU51" s="147"/>
      <c r="EV51" s="147"/>
      <c r="EW51" s="997"/>
      <c r="EX51" s="999"/>
      <c r="EY51" s="1000"/>
      <c r="EZ51" s="1006"/>
      <c r="FA51" s="993"/>
      <c r="FB51" s="996"/>
      <c r="FC51" s="148"/>
      <c r="FD51" s="148"/>
      <c r="FE51" s="994"/>
      <c r="FF51" s="147"/>
      <c r="FG51" s="147"/>
      <c r="FH51" s="997"/>
      <c r="FI51" s="999"/>
      <c r="FJ51" s="1000"/>
      <c r="FK51" s="1006"/>
      <c r="FL51" s="993"/>
      <c r="FM51" s="996"/>
      <c r="FN51" s="148"/>
      <c r="FO51" s="148"/>
      <c r="FP51" s="994"/>
      <c r="FQ51" s="147"/>
      <c r="FR51" s="147"/>
      <c r="FS51" s="997"/>
      <c r="FT51" s="999"/>
      <c r="FU51" s="1000"/>
      <c r="FV51" s="1006"/>
      <c r="FW51" s="993"/>
      <c r="FX51" s="996"/>
      <c r="FY51" s="148"/>
      <c r="FZ51" s="148"/>
      <c r="GA51" s="994"/>
      <c r="GB51" s="147"/>
      <c r="GC51" s="147"/>
      <c r="GD51" s="997"/>
      <c r="GE51" s="999"/>
      <c r="GF51" s="1000"/>
      <c r="GG51" s="1006"/>
      <c r="GH51" s="993"/>
      <c r="GI51" s="996"/>
      <c r="GJ51" s="148"/>
      <c r="GK51" s="148"/>
      <c r="GL51" s="994"/>
      <c r="GM51" s="147"/>
      <c r="GN51" s="147"/>
      <c r="GO51" s="997"/>
      <c r="GP51" s="999"/>
      <c r="GQ51" s="1000"/>
      <c r="GR51" s="1006"/>
      <c r="GS51" s="993"/>
      <c r="GT51" s="996"/>
      <c r="GU51" s="148"/>
      <c r="GV51" s="148"/>
      <c r="GW51" s="994"/>
      <c r="GX51" s="147"/>
      <c r="GY51" s="147"/>
      <c r="GZ51" s="997"/>
      <c r="HA51" s="999"/>
      <c r="HB51" s="1000"/>
      <c r="HC51" s="1006"/>
      <c r="HD51" s="993"/>
      <c r="HE51" s="996"/>
      <c r="HF51" s="148"/>
      <c r="HG51" s="148"/>
      <c r="HH51" s="994"/>
      <c r="HI51" s="147"/>
      <c r="HJ51" s="147"/>
      <c r="HK51" s="997"/>
      <c r="HL51" s="999"/>
      <c r="HM51" s="1000"/>
      <c r="HN51" s="1006"/>
      <c r="HO51" s="993"/>
      <c r="HP51" s="996"/>
      <c r="HQ51" s="148"/>
      <c r="HR51" s="148"/>
      <c r="HS51" s="994"/>
      <c r="HT51" s="147"/>
      <c r="HU51" s="147"/>
      <c r="HV51" s="997"/>
      <c r="HW51" s="999"/>
      <c r="HX51" s="1000"/>
      <c r="HY51" s="1006"/>
      <c r="HZ51" s="993"/>
      <c r="IA51" s="996"/>
      <c r="IB51" s="148"/>
      <c r="IC51" s="148"/>
      <c r="ID51" s="994"/>
      <c r="IE51" s="147"/>
      <c r="IF51" s="147"/>
      <c r="IG51" s="997"/>
      <c r="IH51" s="999"/>
      <c r="II51" s="1000"/>
      <c r="IJ51" s="1006"/>
      <c r="IK51" s="993"/>
      <c r="IL51" s="996"/>
      <c r="IM51" s="148"/>
      <c r="IN51" s="148"/>
      <c r="IO51" s="994"/>
      <c r="IP51" s="147"/>
      <c r="IQ51" s="147"/>
      <c r="IR51" s="997"/>
      <c r="IS51" s="999"/>
      <c r="IT51" s="1000"/>
      <c r="IU51" s="30"/>
      <c r="IV51" s="30"/>
      <c r="IW51" s="30"/>
      <c r="IX51" s="30"/>
      <c r="IY51" s="1001"/>
      <c r="IZ51" s="1001"/>
      <c r="JA51" s="1005"/>
      <c r="JB51" s="1002"/>
      <c r="JC51" s="38"/>
      <c r="JD51" s="171"/>
      <c r="JE51" s="295" t="s">
        <v>402</v>
      </c>
      <c r="JF51" s="296"/>
      <c r="JG51" s="296" t="s">
        <v>366</v>
      </c>
      <c r="JH51" s="296"/>
      <c r="JI51" s="330"/>
      <c r="JJ51" s="171"/>
      <c r="JM51" s="347"/>
      <c r="JN51" s="90"/>
      <c r="JO51" s="654"/>
      <c r="JP51" s="654"/>
      <c r="JQ51" s="167"/>
      <c r="JR51" s="656"/>
      <c r="JS51" s="159"/>
      <c r="JT51" s="262"/>
      <c r="JU51" s="262"/>
      <c r="JV51" s="88"/>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T51" s="86"/>
      <c r="MU51" s="86"/>
      <c r="MV51" s="86"/>
      <c r="MW51" s="86"/>
      <c r="MX51" s="86"/>
      <c r="MY51" s="86"/>
      <c r="NB51" s="85"/>
      <c r="NC51" s="169"/>
      <c r="ND51" s="86"/>
      <c r="NE51" s="86"/>
      <c r="NF51" s="86"/>
      <c r="NG51" s="86"/>
      <c r="NH51" s="86"/>
      <c r="NI51" s="86"/>
      <c r="NJ51" s="86"/>
      <c r="NK51" s="86"/>
      <c r="NL51" s="86"/>
      <c r="NM51" s="86"/>
      <c r="NN51" s="86"/>
      <c r="NO51" s="86"/>
      <c r="NP51" s="86"/>
      <c r="NQ51" s="86"/>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1372"/>
      <c r="TQ51" s="1372"/>
      <c r="TR51" s="1372"/>
      <c r="TS51" s="1372"/>
      <c r="TT51" s="1372"/>
      <c r="TU51" s="1372"/>
      <c r="TV51" s="1372"/>
      <c r="TW51" s="1372"/>
      <c r="TX51" s="1372"/>
      <c r="TY51" s="1372"/>
      <c r="TZ51" s="1372"/>
      <c r="UA51" s="1372"/>
      <c r="UB51" s="1372"/>
      <c r="UC51" s="1372"/>
      <c r="UD51" s="1372"/>
      <c r="UE51" s="1372"/>
      <c r="UF51" s="1372"/>
      <c r="UG51" s="1372"/>
      <c r="UH51" s="1372"/>
      <c r="UI51" s="1372"/>
      <c r="UJ51" s="1372"/>
      <c r="UK51" s="1372"/>
    </row>
    <row r="52" spans="1:557" ht="15.75" customHeight="1" x14ac:dyDescent="0.25">
      <c r="B52" s="260">
        <v>46</v>
      </c>
      <c r="C52" s="991"/>
      <c r="D52" s="990"/>
      <c r="E52" s="486"/>
      <c r="F52" s="1143"/>
      <c r="G52" s="995"/>
      <c r="H52" s="221"/>
      <c r="I52" s="183"/>
      <c r="J52" s="183"/>
      <c r="K52" s="1088"/>
      <c r="L52" s="375"/>
      <c r="M52" s="31"/>
      <c r="N52" s="1292"/>
      <c r="O52" s="1096"/>
      <c r="P52" s="147"/>
      <c r="Q52" s="147"/>
      <c r="R52" s="147"/>
      <c r="S52" s="147"/>
      <c r="T52" s="147"/>
      <c r="U52" s="147"/>
      <c r="V52" s="147"/>
      <c r="W52" s="147"/>
      <c r="X52" s="147"/>
      <c r="Y52" s="147"/>
      <c r="Z52" s="147"/>
      <c r="AA52" s="147"/>
      <c r="AB52" s="147"/>
      <c r="AC52" s="147"/>
      <c r="AD52" s="147"/>
      <c r="AE52" s="147"/>
      <c r="AF52" s="147"/>
      <c r="AG52" s="147"/>
      <c r="AH52" s="147"/>
      <c r="AI52" s="1006"/>
      <c r="AJ52" s="993"/>
      <c r="AK52" s="996"/>
      <c r="AL52" s="148"/>
      <c r="AM52" s="148"/>
      <c r="AN52" s="994"/>
      <c r="AO52" s="147"/>
      <c r="AP52" s="147"/>
      <c r="AQ52" s="997"/>
      <c r="AR52" s="999"/>
      <c r="AS52" s="1000"/>
      <c r="AT52" s="1006"/>
      <c r="AU52" s="993"/>
      <c r="AV52" s="996"/>
      <c r="AW52" s="148"/>
      <c r="AX52" s="148"/>
      <c r="AY52" s="994"/>
      <c r="AZ52" s="147"/>
      <c r="BA52" s="147"/>
      <c r="BB52" s="997"/>
      <c r="BC52" s="999"/>
      <c r="BD52" s="1000"/>
      <c r="BE52" s="1006"/>
      <c r="BF52" s="993"/>
      <c r="BG52" s="996"/>
      <c r="BH52" s="148"/>
      <c r="BI52" s="148"/>
      <c r="BJ52" s="994"/>
      <c r="BK52" s="147"/>
      <c r="BL52" s="147"/>
      <c r="BM52" s="997"/>
      <c r="BN52" s="999"/>
      <c r="BO52" s="1000"/>
      <c r="BP52" s="1006"/>
      <c r="BQ52" s="993"/>
      <c r="BR52" s="996"/>
      <c r="BS52" s="148"/>
      <c r="BT52" s="148"/>
      <c r="BU52" s="994"/>
      <c r="BV52" s="147"/>
      <c r="BW52" s="147"/>
      <c r="BX52" s="997"/>
      <c r="BY52" s="999"/>
      <c r="BZ52" s="1000"/>
      <c r="CA52" s="1006"/>
      <c r="CB52" s="993"/>
      <c r="CC52" s="994"/>
      <c r="CD52" s="148"/>
      <c r="CE52" s="148"/>
      <c r="CF52" s="994"/>
      <c r="CG52" s="147"/>
      <c r="CH52" s="147"/>
      <c r="CI52" s="997"/>
      <c r="CJ52" s="999"/>
      <c r="CK52" s="1000"/>
      <c r="CL52" s="1006"/>
      <c r="CM52" s="993"/>
      <c r="CN52" s="996"/>
      <c r="CO52" s="148"/>
      <c r="CP52" s="148"/>
      <c r="CQ52" s="994"/>
      <c r="CR52" s="147"/>
      <c r="CS52" s="147"/>
      <c r="CT52" s="997"/>
      <c r="CU52" s="999"/>
      <c r="CV52" s="1000"/>
      <c r="CW52" s="1006"/>
      <c r="CX52" s="993"/>
      <c r="CY52" s="996"/>
      <c r="CZ52" s="148"/>
      <c r="DA52" s="148"/>
      <c r="DB52" s="994"/>
      <c r="DC52" s="147"/>
      <c r="DD52" s="147"/>
      <c r="DE52" s="997"/>
      <c r="DF52" s="999"/>
      <c r="DG52" s="1000"/>
      <c r="DH52" s="1006"/>
      <c r="DI52" s="993"/>
      <c r="DJ52" s="996"/>
      <c r="DK52" s="148"/>
      <c r="DL52" s="148"/>
      <c r="DM52" s="994"/>
      <c r="DN52" s="147"/>
      <c r="DO52" s="147"/>
      <c r="DP52" s="997"/>
      <c r="DQ52" s="999"/>
      <c r="DR52" s="1000"/>
      <c r="DS52" s="1006"/>
      <c r="DT52" s="993"/>
      <c r="DU52" s="996"/>
      <c r="DV52" s="148"/>
      <c r="DW52" s="148"/>
      <c r="DX52" s="994"/>
      <c r="DY52" s="147"/>
      <c r="DZ52" s="147"/>
      <c r="EA52" s="997"/>
      <c r="EB52" s="999"/>
      <c r="EC52" s="1000"/>
      <c r="ED52" s="1006"/>
      <c r="EE52" s="993"/>
      <c r="EF52" s="996"/>
      <c r="EG52" s="148"/>
      <c r="EH52" s="148"/>
      <c r="EI52" s="994"/>
      <c r="EJ52" s="147"/>
      <c r="EK52" s="147"/>
      <c r="EL52" s="997"/>
      <c r="EM52" s="999"/>
      <c r="EN52" s="1000"/>
      <c r="EO52" s="1006"/>
      <c r="EP52" s="993"/>
      <c r="EQ52" s="996"/>
      <c r="ER52" s="148"/>
      <c r="ES52" s="148"/>
      <c r="ET52" s="994"/>
      <c r="EU52" s="147"/>
      <c r="EV52" s="147"/>
      <c r="EW52" s="997"/>
      <c r="EX52" s="999"/>
      <c r="EY52" s="1000"/>
      <c r="EZ52" s="1006"/>
      <c r="FA52" s="993"/>
      <c r="FB52" s="996"/>
      <c r="FC52" s="148"/>
      <c r="FD52" s="148"/>
      <c r="FE52" s="994"/>
      <c r="FF52" s="147"/>
      <c r="FG52" s="147"/>
      <c r="FH52" s="997"/>
      <c r="FI52" s="999"/>
      <c r="FJ52" s="1000"/>
      <c r="FK52" s="1006"/>
      <c r="FL52" s="993"/>
      <c r="FM52" s="996"/>
      <c r="FN52" s="148"/>
      <c r="FO52" s="148"/>
      <c r="FP52" s="994"/>
      <c r="FQ52" s="147"/>
      <c r="FR52" s="147"/>
      <c r="FS52" s="997"/>
      <c r="FT52" s="999"/>
      <c r="FU52" s="1000"/>
      <c r="FV52" s="1006"/>
      <c r="FW52" s="993"/>
      <c r="FX52" s="996"/>
      <c r="FY52" s="148"/>
      <c r="FZ52" s="148"/>
      <c r="GA52" s="994"/>
      <c r="GB52" s="147"/>
      <c r="GC52" s="147"/>
      <c r="GD52" s="997"/>
      <c r="GE52" s="999"/>
      <c r="GF52" s="1000"/>
      <c r="GG52" s="1006"/>
      <c r="GH52" s="993"/>
      <c r="GI52" s="996"/>
      <c r="GJ52" s="148"/>
      <c r="GK52" s="148"/>
      <c r="GL52" s="994"/>
      <c r="GM52" s="147"/>
      <c r="GN52" s="147"/>
      <c r="GO52" s="997"/>
      <c r="GP52" s="999"/>
      <c r="GQ52" s="1000"/>
      <c r="GR52" s="1006"/>
      <c r="GS52" s="993"/>
      <c r="GT52" s="996"/>
      <c r="GU52" s="148"/>
      <c r="GV52" s="148"/>
      <c r="GW52" s="994"/>
      <c r="GX52" s="147"/>
      <c r="GY52" s="147"/>
      <c r="GZ52" s="997"/>
      <c r="HA52" s="999"/>
      <c r="HB52" s="1000"/>
      <c r="HC52" s="1006"/>
      <c r="HD52" s="993"/>
      <c r="HE52" s="996"/>
      <c r="HF52" s="148"/>
      <c r="HG52" s="148"/>
      <c r="HH52" s="994"/>
      <c r="HI52" s="147"/>
      <c r="HJ52" s="147"/>
      <c r="HK52" s="997"/>
      <c r="HL52" s="999"/>
      <c r="HM52" s="1000"/>
      <c r="HN52" s="1006"/>
      <c r="HO52" s="993"/>
      <c r="HP52" s="996"/>
      <c r="HQ52" s="148"/>
      <c r="HR52" s="148"/>
      <c r="HS52" s="994"/>
      <c r="HT52" s="147"/>
      <c r="HU52" s="147"/>
      <c r="HV52" s="997"/>
      <c r="HW52" s="999"/>
      <c r="HX52" s="1000"/>
      <c r="HY52" s="1006"/>
      <c r="HZ52" s="993"/>
      <c r="IA52" s="996"/>
      <c r="IB52" s="148"/>
      <c r="IC52" s="148"/>
      <c r="ID52" s="994"/>
      <c r="IE52" s="147"/>
      <c r="IF52" s="147"/>
      <c r="IG52" s="997"/>
      <c r="IH52" s="999"/>
      <c r="II52" s="1000"/>
      <c r="IJ52" s="1006"/>
      <c r="IK52" s="993"/>
      <c r="IL52" s="996"/>
      <c r="IM52" s="148"/>
      <c r="IN52" s="148"/>
      <c r="IO52" s="994"/>
      <c r="IP52" s="147"/>
      <c r="IQ52" s="147"/>
      <c r="IR52" s="997"/>
      <c r="IS52" s="999"/>
      <c r="IT52" s="1000"/>
      <c r="IU52" s="30"/>
      <c r="IV52" s="30"/>
      <c r="IW52" s="30"/>
      <c r="IX52" s="30"/>
      <c r="IY52" s="1001"/>
      <c r="IZ52" s="1001"/>
      <c r="JA52" s="1005"/>
      <c r="JB52" s="1002"/>
      <c r="JC52" s="38"/>
      <c r="JD52" s="171"/>
      <c r="JE52" s="171"/>
      <c r="JF52" s="171"/>
      <c r="JG52" s="171"/>
      <c r="JH52" s="171"/>
      <c r="JI52" s="171"/>
      <c r="JJ52" s="171"/>
      <c r="JM52" s="347"/>
      <c r="JN52" s="90"/>
      <c r="JO52" s="654"/>
      <c r="JP52" s="654"/>
      <c r="JQ52" s="167"/>
      <c r="JR52" s="656"/>
      <c r="JS52" s="159"/>
      <c r="JT52" s="262"/>
      <c r="JU52" s="262"/>
      <c r="JV52" s="88"/>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T52" s="86"/>
      <c r="MU52" s="86"/>
      <c r="MV52" s="86"/>
      <c r="MW52" s="86"/>
      <c r="MX52" s="86"/>
      <c r="MY52" s="86"/>
      <c r="NB52" s="85"/>
      <c r="NC52" s="169"/>
      <c r="ND52" s="86"/>
      <c r="NE52" s="86"/>
      <c r="NF52" s="86"/>
      <c r="NG52" s="86"/>
      <c r="NH52" s="86"/>
      <c r="NI52" s="86"/>
      <c r="NJ52" s="86"/>
      <c r="NK52" s="86"/>
      <c r="NL52" s="86"/>
      <c r="NM52" s="86"/>
      <c r="NN52" s="86"/>
      <c r="NO52" s="86"/>
      <c r="NP52" s="86"/>
      <c r="NQ52" s="86"/>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1372"/>
      <c r="TQ52" s="1372"/>
      <c r="TR52" s="1372"/>
      <c r="TS52" s="1372"/>
      <c r="TT52" s="1372"/>
      <c r="TU52" s="1372"/>
      <c r="TV52" s="1372"/>
      <c r="TW52" s="1372"/>
      <c r="TX52" s="1372"/>
      <c r="TY52" s="1372"/>
      <c r="TZ52" s="1372"/>
      <c r="UA52" s="1372"/>
      <c r="UB52" s="1372"/>
      <c r="UC52" s="1372"/>
      <c r="UD52" s="1372"/>
      <c r="UE52" s="1372"/>
      <c r="UF52" s="1372"/>
      <c r="UG52" s="1372"/>
      <c r="UH52" s="1372"/>
      <c r="UI52" s="1372"/>
      <c r="UJ52" s="1372"/>
      <c r="UK52" s="1372"/>
    </row>
    <row r="53" spans="1:557" ht="15.75" customHeight="1" x14ac:dyDescent="0.25">
      <c r="B53" s="260">
        <v>47</v>
      </c>
      <c r="C53" s="991"/>
      <c r="D53" s="990"/>
      <c r="E53" s="486"/>
      <c r="F53" s="1143"/>
      <c r="G53" s="995"/>
      <c r="H53" s="221"/>
      <c r="I53" s="183"/>
      <c r="J53" s="183"/>
      <c r="K53" s="1088"/>
      <c r="L53" s="375"/>
      <c r="M53" s="31"/>
      <c r="N53" s="1292"/>
      <c r="O53" s="1096"/>
      <c r="P53" s="147"/>
      <c r="Q53" s="147"/>
      <c r="R53" s="147"/>
      <c r="S53" s="147"/>
      <c r="T53" s="147"/>
      <c r="U53" s="147"/>
      <c r="V53" s="147"/>
      <c r="W53" s="147"/>
      <c r="X53" s="147"/>
      <c r="Y53" s="147"/>
      <c r="Z53" s="147"/>
      <c r="AA53" s="147"/>
      <c r="AB53" s="147"/>
      <c r="AC53" s="147"/>
      <c r="AD53" s="147"/>
      <c r="AE53" s="147"/>
      <c r="AF53" s="147"/>
      <c r="AG53" s="147"/>
      <c r="AH53" s="147"/>
      <c r="AI53" s="1006"/>
      <c r="AJ53" s="993"/>
      <c r="AK53" s="996"/>
      <c r="AL53" s="148"/>
      <c r="AM53" s="148"/>
      <c r="AN53" s="994"/>
      <c r="AO53" s="147"/>
      <c r="AP53" s="147"/>
      <c r="AQ53" s="997"/>
      <c r="AR53" s="999"/>
      <c r="AS53" s="1000"/>
      <c r="AT53" s="1006"/>
      <c r="AU53" s="993"/>
      <c r="AV53" s="996"/>
      <c r="AW53" s="148"/>
      <c r="AX53" s="148"/>
      <c r="AY53" s="994"/>
      <c r="AZ53" s="147"/>
      <c r="BA53" s="147"/>
      <c r="BB53" s="997"/>
      <c r="BC53" s="999"/>
      <c r="BD53" s="1000"/>
      <c r="BE53" s="1006"/>
      <c r="BF53" s="993"/>
      <c r="BG53" s="996"/>
      <c r="BH53" s="148"/>
      <c r="BI53" s="148"/>
      <c r="BJ53" s="994"/>
      <c r="BK53" s="147"/>
      <c r="BL53" s="147"/>
      <c r="BM53" s="997"/>
      <c r="BN53" s="999"/>
      <c r="BO53" s="1000"/>
      <c r="BP53" s="1006"/>
      <c r="BQ53" s="993"/>
      <c r="BR53" s="996"/>
      <c r="BS53" s="148"/>
      <c r="BT53" s="148"/>
      <c r="BU53" s="994"/>
      <c r="BV53" s="147"/>
      <c r="BW53" s="147"/>
      <c r="BX53" s="997"/>
      <c r="BY53" s="999"/>
      <c r="BZ53" s="1000"/>
      <c r="CA53" s="1006"/>
      <c r="CB53" s="993"/>
      <c r="CC53" s="994"/>
      <c r="CD53" s="148"/>
      <c r="CE53" s="148"/>
      <c r="CF53" s="994"/>
      <c r="CG53" s="147"/>
      <c r="CH53" s="147"/>
      <c r="CI53" s="997"/>
      <c r="CJ53" s="999"/>
      <c r="CK53" s="1000"/>
      <c r="CL53" s="1006"/>
      <c r="CM53" s="993"/>
      <c r="CN53" s="996"/>
      <c r="CO53" s="148"/>
      <c r="CP53" s="148"/>
      <c r="CQ53" s="994"/>
      <c r="CR53" s="147"/>
      <c r="CS53" s="147"/>
      <c r="CT53" s="997"/>
      <c r="CU53" s="999"/>
      <c r="CV53" s="1000"/>
      <c r="CW53" s="1006"/>
      <c r="CX53" s="993"/>
      <c r="CY53" s="996"/>
      <c r="CZ53" s="148"/>
      <c r="DA53" s="148"/>
      <c r="DB53" s="994"/>
      <c r="DC53" s="147"/>
      <c r="DD53" s="147"/>
      <c r="DE53" s="997"/>
      <c r="DF53" s="999"/>
      <c r="DG53" s="1000"/>
      <c r="DH53" s="1006"/>
      <c r="DI53" s="993"/>
      <c r="DJ53" s="996"/>
      <c r="DK53" s="148"/>
      <c r="DL53" s="148"/>
      <c r="DM53" s="994"/>
      <c r="DN53" s="147"/>
      <c r="DO53" s="147"/>
      <c r="DP53" s="997"/>
      <c r="DQ53" s="999"/>
      <c r="DR53" s="1000"/>
      <c r="DS53" s="1006"/>
      <c r="DT53" s="993"/>
      <c r="DU53" s="996"/>
      <c r="DV53" s="148"/>
      <c r="DW53" s="148"/>
      <c r="DX53" s="994"/>
      <c r="DY53" s="147"/>
      <c r="DZ53" s="147"/>
      <c r="EA53" s="997"/>
      <c r="EB53" s="999"/>
      <c r="EC53" s="1000"/>
      <c r="ED53" s="1006"/>
      <c r="EE53" s="993"/>
      <c r="EF53" s="996"/>
      <c r="EG53" s="148"/>
      <c r="EH53" s="148"/>
      <c r="EI53" s="994"/>
      <c r="EJ53" s="147"/>
      <c r="EK53" s="147"/>
      <c r="EL53" s="997"/>
      <c r="EM53" s="999"/>
      <c r="EN53" s="1000"/>
      <c r="EO53" s="1006"/>
      <c r="EP53" s="993"/>
      <c r="EQ53" s="996"/>
      <c r="ER53" s="148"/>
      <c r="ES53" s="148"/>
      <c r="ET53" s="994"/>
      <c r="EU53" s="147"/>
      <c r="EV53" s="147"/>
      <c r="EW53" s="997"/>
      <c r="EX53" s="999"/>
      <c r="EY53" s="1000"/>
      <c r="EZ53" s="1006"/>
      <c r="FA53" s="993"/>
      <c r="FB53" s="996"/>
      <c r="FC53" s="148"/>
      <c r="FD53" s="148"/>
      <c r="FE53" s="994"/>
      <c r="FF53" s="147"/>
      <c r="FG53" s="147"/>
      <c r="FH53" s="997"/>
      <c r="FI53" s="999"/>
      <c r="FJ53" s="1000"/>
      <c r="FK53" s="1006"/>
      <c r="FL53" s="993"/>
      <c r="FM53" s="996"/>
      <c r="FN53" s="148"/>
      <c r="FO53" s="148"/>
      <c r="FP53" s="994"/>
      <c r="FQ53" s="147"/>
      <c r="FR53" s="147"/>
      <c r="FS53" s="997"/>
      <c r="FT53" s="999"/>
      <c r="FU53" s="1000"/>
      <c r="FV53" s="1006"/>
      <c r="FW53" s="993"/>
      <c r="FX53" s="996"/>
      <c r="FY53" s="148"/>
      <c r="FZ53" s="148"/>
      <c r="GA53" s="994"/>
      <c r="GB53" s="147"/>
      <c r="GC53" s="147"/>
      <c r="GD53" s="997"/>
      <c r="GE53" s="999"/>
      <c r="GF53" s="1000"/>
      <c r="GG53" s="1006"/>
      <c r="GH53" s="993"/>
      <c r="GI53" s="996"/>
      <c r="GJ53" s="148"/>
      <c r="GK53" s="148"/>
      <c r="GL53" s="994"/>
      <c r="GM53" s="147"/>
      <c r="GN53" s="147"/>
      <c r="GO53" s="997"/>
      <c r="GP53" s="999"/>
      <c r="GQ53" s="1000"/>
      <c r="GR53" s="1006"/>
      <c r="GS53" s="993"/>
      <c r="GT53" s="996"/>
      <c r="GU53" s="148"/>
      <c r="GV53" s="148"/>
      <c r="GW53" s="994"/>
      <c r="GX53" s="147"/>
      <c r="GY53" s="147"/>
      <c r="GZ53" s="997"/>
      <c r="HA53" s="999"/>
      <c r="HB53" s="1000"/>
      <c r="HC53" s="1006"/>
      <c r="HD53" s="993"/>
      <c r="HE53" s="996"/>
      <c r="HF53" s="148"/>
      <c r="HG53" s="148"/>
      <c r="HH53" s="994"/>
      <c r="HI53" s="147"/>
      <c r="HJ53" s="147"/>
      <c r="HK53" s="997"/>
      <c r="HL53" s="999"/>
      <c r="HM53" s="1000"/>
      <c r="HN53" s="1006"/>
      <c r="HO53" s="993"/>
      <c r="HP53" s="996"/>
      <c r="HQ53" s="148"/>
      <c r="HR53" s="148"/>
      <c r="HS53" s="994"/>
      <c r="HT53" s="147"/>
      <c r="HU53" s="147"/>
      <c r="HV53" s="997"/>
      <c r="HW53" s="999"/>
      <c r="HX53" s="1000"/>
      <c r="HY53" s="1006"/>
      <c r="HZ53" s="993"/>
      <c r="IA53" s="996"/>
      <c r="IB53" s="148"/>
      <c r="IC53" s="148"/>
      <c r="ID53" s="994"/>
      <c r="IE53" s="147"/>
      <c r="IF53" s="147"/>
      <c r="IG53" s="997"/>
      <c r="IH53" s="999"/>
      <c r="II53" s="1000"/>
      <c r="IJ53" s="1006"/>
      <c r="IK53" s="993"/>
      <c r="IL53" s="996"/>
      <c r="IM53" s="148"/>
      <c r="IN53" s="148"/>
      <c r="IO53" s="994"/>
      <c r="IP53" s="147"/>
      <c r="IQ53" s="147"/>
      <c r="IR53" s="997"/>
      <c r="IS53" s="999"/>
      <c r="IT53" s="1000"/>
      <c r="IU53" s="30"/>
      <c r="IV53" s="30"/>
      <c r="IW53" s="30"/>
      <c r="IX53" s="30"/>
      <c r="IY53" s="1001"/>
      <c r="IZ53" s="1001"/>
      <c r="JA53" s="1005"/>
      <c r="JB53" s="1002"/>
      <c r="JC53" s="38"/>
      <c r="JD53" s="171"/>
      <c r="JE53" s="171"/>
      <c r="JF53" s="171"/>
      <c r="JG53" s="171"/>
      <c r="JH53" s="171"/>
      <c r="JI53" s="171"/>
      <c r="JJ53" s="171"/>
      <c r="JM53" s="347"/>
      <c r="JN53" s="90"/>
      <c r="JO53" s="654"/>
      <c r="JP53" s="654"/>
      <c r="JQ53" s="167"/>
      <c r="JR53" s="656"/>
      <c r="JS53" s="159"/>
      <c r="JT53" s="262"/>
      <c r="JU53" s="262"/>
      <c r="JV53" s="88"/>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T53" s="86"/>
      <c r="MU53" s="86"/>
      <c r="MV53" s="86"/>
      <c r="MW53" s="86"/>
      <c r="MX53" s="86"/>
      <c r="MY53" s="86"/>
      <c r="NB53" s="85"/>
      <c r="NC53" s="169"/>
      <c r="ND53" s="86"/>
      <c r="NE53" s="86"/>
      <c r="NF53" s="86"/>
      <c r="NG53" s="86"/>
      <c r="NH53" s="86"/>
      <c r="NI53" s="86"/>
      <c r="NJ53" s="86"/>
      <c r="NK53" s="86"/>
      <c r="NL53" s="86"/>
      <c r="NM53" s="86"/>
      <c r="NN53" s="86"/>
      <c r="NO53" s="86"/>
      <c r="NP53" s="86"/>
      <c r="NQ53" s="86"/>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1372"/>
      <c r="TQ53" s="1372"/>
      <c r="TR53" s="1372"/>
      <c r="TS53" s="1372"/>
      <c r="TT53" s="1372"/>
      <c r="TU53" s="1372"/>
      <c r="TV53" s="1372"/>
      <c r="TW53" s="1372"/>
      <c r="TX53" s="1372"/>
      <c r="TY53" s="1372"/>
      <c r="TZ53" s="1372"/>
      <c r="UA53" s="1372"/>
      <c r="UB53" s="1372"/>
      <c r="UC53" s="1372"/>
      <c r="UD53" s="1372"/>
      <c r="UE53" s="1372"/>
      <c r="UF53" s="1372"/>
      <c r="UG53" s="1372"/>
      <c r="UH53" s="1372"/>
      <c r="UI53" s="1372"/>
      <c r="UJ53" s="1372"/>
      <c r="UK53" s="1372"/>
    </row>
    <row r="54" spans="1:557" ht="15.75" customHeight="1" x14ac:dyDescent="0.25">
      <c r="B54" s="260">
        <v>48</v>
      </c>
      <c r="C54" s="991"/>
      <c r="D54" s="990"/>
      <c r="E54" s="486"/>
      <c r="F54" s="1143"/>
      <c r="G54" s="995"/>
      <c r="H54" s="221"/>
      <c r="I54" s="183"/>
      <c r="J54" s="183"/>
      <c r="K54" s="1088"/>
      <c r="L54" s="375"/>
      <c r="M54" s="31"/>
      <c r="N54" s="1292"/>
      <c r="O54" s="1096"/>
      <c r="P54" s="147"/>
      <c r="Q54" s="147"/>
      <c r="R54" s="147"/>
      <c r="S54" s="147"/>
      <c r="T54" s="147"/>
      <c r="U54" s="147"/>
      <c r="V54" s="147"/>
      <c r="W54" s="147"/>
      <c r="X54" s="147"/>
      <c r="Y54" s="147"/>
      <c r="Z54" s="147"/>
      <c r="AA54" s="147"/>
      <c r="AB54" s="147"/>
      <c r="AC54" s="147"/>
      <c r="AD54" s="147"/>
      <c r="AE54" s="147"/>
      <c r="AF54" s="147"/>
      <c r="AG54" s="147"/>
      <c r="AH54" s="147"/>
      <c r="AI54" s="1006"/>
      <c r="AJ54" s="993"/>
      <c r="AK54" s="996"/>
      <c r="AL54" s="148"/>
      <c r="AM54" s="148"/>
      <c r="AN54" s="994"/>
      <c r="AO54" s="147"/>
      <c r="AP54" s="147"/>
      <c r="AQ54" s="997"/>
      <c r="AR54" s="999"/>
      <c r="AS54" s="1000"/>
      <c r="AT54" s="1006"/>
      <c r="AU54" s="993"/>
      <c r="AV54" s="996"/>
      <c r="AW54" s="148"/>
      <c r="AX54" s="148"/>
      <c r="AY54" s="994"/>
      <c r="AZ54" s="147"/>
      <c r="BA54" s="147"/>
      <c r="BB54" s="997"/>
      <c r="BC54" s="999"/>
      <c r="BD54" s="1000"/>
      <c r="BE54" s="1006"/>
      <c r="BF54" s="993"/>
      <c r="BG54" s="996"/>
      <c r="BH54" s="148"/>
      <c r="BI54" s="148"/>
      <c r="BJ54" s="994"/>
      <c r="BK54" s="147"/>
      <c r="BL54" s="147"/>
      <c r="BM54" s="997"/>
      <c r="BN54" s="999"/>
      <c r="BO54" s="1000"/>
      <c r="BP54" s="1006"/>
      <c r="BQ54" s="993"/>
      <c r="BR54" s="996"/>
      <c r="BS54" s="148"/>
      <c r="BT54" s="148"/>
      <c r="BU54" s="994"/>
      <c r="BV54" s="147"/>
      <c r="BW54" s="147"/>
      <c r="BX54" s="997"/>
      <c r="BY54" s="999"/>
      <c r="BZ54" s="1000"/>
      <c r="CA54" s="1006"/>
      <c r="CB54" s="993"/>
      <c r="CC54" s="994"/>
      <c r="CD54" s="148"/>
      <c r="CE54" s="148"/>
      <c r="CF54" s="994"/>
      <c r="CG54" s="147"/>
      <c r="CH54" s="147"/>
      <c r="CI54" s="997"/>
      <c r="CJ54" s="999"/>
      <c r="CK54" s="1000"/>
      <c r="CL54" s="1006"/>
      <c r="CM54" s="993"/>
      <c r="CN54" s="996"/>
      <c r="CO54" s="148"/>
      <c r="CP54" s="148"/>
      <c r="CQ54" s="994"/>
      <c r="CR54" s="147"/>
      <c r="CS54" s="147"/>
      <c r="CT54" s="997"/>
      <c r="CU54" s="999"/>
      <c r="CV54" s="1000"/>
      <c r="CW54" s="1006"/>
      <c r="CX54" s="993"/>
      <c r="CY54" s="996"/>
      <c r="CZ54" s="148"/>
      <c r="DA54" s="148"/>
      <c r="DB54" s="994"/>
      <c r="DC54" s="147"/>
      <c r="DD54" s="147"/>
      <c r="DE54" s="997"/>
      <c r="DF54" s="999"/>
      <c r="DG54" s="1000"/>
      <c r="DH54" s="1006"/>
      <c r="DI54" s="993"/>
      <c r="DJ54" s="996"/>
      <c r="DK54" s="148"/>
      <c r="DL54" s="148"/>
      <c r="DM54" s="994"/>
      <c r="DN54" s="147"/>
      <c r="DO54" s="147"/>
      <c r="DP54" s="997"/>
      <c r="DQ54" s="999"/>
      <c r="DR54" s="1000"/>
      <c r="DS54" s="1006"/>
      <c r="DT54" s="993"/>
      <c r="DU54" s="996"/>
      <c r="DV54" s="148"/>
      <c r="DW54" s="148"/>
      <c r="DX54" s="994"/>
      <c r="DY54" s="147"/>
      <c r="DZ54" s="147"/>
      <c r="EA54" s="997"/>
      <c r="EB54" s="999"/>
      <c r="EC54" s="1000"/>
      <c r="ED54" s="1006"/>
      <c r="EE54" s="993"/>
      <c r="EF54" s="996"/>
      <c r="EG54" s="148"/>
      <c r="EH54" s="148"/>
      <c r="EI54" s="994"/>
      <c r="EJ54" s="147"/>
      <c r="EK54" s="147"/>
      <c r="EL54" s="997"/>
      <c r="EM54" s="999"/>
      <c r="EN54" s="1000"/>
      <c r="EO54" s="1006"/>
      <c r="EP54" s="993"/>
      <c r="EQ54" s="996"/>
      <c r="ER54" s="148"/>
      <c r="ES54" s="148"/>
      <c r="ET54" s="994"/>
      <c r="EU54" s="147"/>
      <c r="EV54" s="147"/>
      <c r="EW54" s="997"/>
      <c r="EX54" s="999"/>
      <c r="EY54" s="1000"/>
      <c r="EZ54" s="1006"/>
      <c r="FA54" s="993"/>
      <c r="FB54" s="996"/>
      <c r="FC54" s="148"/>
      <c r="FD54" s="148"/>
      <c r="FE54" s="994"/>
      <c r="FF54" s="147"/>
      <c r="FG54" s="147"/>
      <c r="FH54" s="997"/>
      <c r="FI54" s="999"/>
      <c r="FJ54" s="1000"/>
      <c r="FK54" s="1006"/>
      <c r="FL54" s="993"/>
      <c r="FM54" s="996"/>
      <c r="FN54" s="148"/>
      <c r="FO54" s="148"/>
      <c r="FP54" s="994"/>
      <c r="FQ54" s="147"/>
      <c r="FR54" s="147"/>
      <c r="FS54" s="997"/>
      <c r="FT54" s="999"/>
      <c r="FU54" s="1000"/>
      <c r="FV54" s="1006"/>
      <c r="FW54" s="993"/>
      <c r="FX54" s="996"/>
      <c r="FY54" s="148"/>
      <c r="FZ54" s="148"/>
      <c r="GA54" s="994"/>
      <c r="GB54" s="147"/>
      <c r="GC54" s="147"/>
      <c r="GD54" s="997"/>
      <c r="GE54" s="999"/>
      <c r="GF54" s="1000"/>
      <c r="GG54" s="1006"/>
      <c r="GH54" s="993"/>
      <c r="GI54" s="996"/>
      <c r="GJ54" s="148"/>
      <c r="GK54" s="148"/>
      <c r="GL54" s="994"/>
      <c r="GM54" s="147"/>
      <c r="GN54" s="147"/>
      <c r="GO54" s="997"/>
      <c r="GP54" s="999"/>
      <c r="GQ54" s="1000"/>
      <c r="GR54" s="1006"/>
      <c r="GS54" s="993"/>
      <c r="GT54" s="996"/>
      <c r="GU54" s="148"/>
      <c r="GV54" s="148"/>
      <c r="GW54" s="994"/>
      <c r="GX54" s="147"/>
      <c r="GY54" s="147"/>
      <c r="GZ54" s="997"/>
      <c r="HA54" s="999"/>
      <c r="HB54" s="1000"/>
      <c r="HC54" s="1006"/>
      <c r="HD54" s="993"/>
      <c r="HE54" s="996"/>
      <c r="HF54" s="148"/>
      <c r="HG54" s="148"/>
      <c r="HH54" s="994"/>
      <c r="HI54" s="147"/>
      <c r="HJ54" s="147"/>
      <c r="HK54" s="997"/>
      <c r="HL54" s="999"/>
      <c r="HM54" s="1000"/>
      <c r="HN54" s="1006"/>
      <c r="HO54" s="993"/>
      <c r="HP54" s="996"/>
      <c r="HQ54" s="148"/>
      <c r="HR54" s="148"/>
      <c r="HS54" s="994"/>
      <c r="HT54" s="147"/>
      <c r="HU54" s="147"/>
      <c r="HV54" s="997"/>
      <c r="HW54" s="999"/>
      <c r="HX54" s="1000"/>
      <c r="HY54" s="1006"/>
      <c r="HZ54" s="993"/>
      <c r="IA54" s="996"/>
      <c r="IB54" s="148"/>
      <c r="IC54" s="148"/>
      <c r="ID54" s="994"/>
      <c r="IE54" s="147"/>
      <c r="IF54" s="147"/>
      <c r="IG54" s="997"/>
      <c r="IH54" s="999"/>
      <c r="II54" s="1000"/>
      <c r="IJ54" s="1006"/>
      <c r="IK54" s="993"/>
      <c r="IL54" s="996"/>
      <c r="IM54" s="148"/>
      <c r="IN54" s="148"/>
      <c r="IO54" s="994"/>
      <c r="IP54" s="147"/>
      <c r="IQ54" s="147"/>
      <c r="IR54" s="997"/>
      <c r="IS54" s="999"/>
      <c r="IT54" s="1000"/>
      <c r="IU54" s="30"/>
      <c r="IV54" s="30"/>
      <c r="IW54" s="30"/>
      <c r="IX54" s="30"/>
      <c r="IY54" s="1001"/>
      <c r="IZ54" s="1001"/>
      <c r="JA54" s="1005"/>
      <c r="JB54" s="1002"/>
      <c r="JC54" s="38"/>
      <c r="JD54" s="171"/>
      <c r="JE54" s="171"/>
      <c r="JF54" s="171"/>
      <c r="JG54" s="171"/>
      <c r="JH54" s="171"/>
      <c r="JI54" s="171"/>
      <c r="JJ54" s="171"/>
      <c r="JM54" s="347"/>
      <c r="JN54" s="90"/>
      <c r="JO54" s="654"/>
      <c r="JP54" s="654"/>
      <c r="JQ54" s="167"/>
      <c r="JR54" s="656"/>
      <c r="JS54" s="159"/>
      <c r="JT54" s="262"/>
      <c r="JU54" s="262"/>
      <c r="JV54" s="88"/>
      <c r="JW54" s="90"/>
      <c r="JX54" s="90"/>
      <c r="JY54" s="90"/>
      <c r="JZ54" s="90"/>
      <c r="KA54" s="90"/>
      <c r="KB54" s="90"/>
      <c r="KC54" s="90"/>
      <c r="KD54" s="90"/>
      <c r="KE54" s="90"/>
      <c r="KF54" s="90"/>
      <c r="KG54" s="90"/>
      <c r="KH54" s="90"/>
      <c r="KI54" s="90"/>
      <c r="KJ54" s="90"/>
      <c r="KK54" s="90"/>
      <c r="KL54" s="90"/>
      <c r="KM54" s="90"/>
      <c r="KN54" s="90"/>
      <c r="KO54" s="90"/>
      <c r="KP54" s="90"/>
      <c r="KQ54" s="90"/>
      <c r="KR54" s="90"/>
      <c r="KS54" s="90"/>
      <c r="KT54" s="90"/>
      <c r="KU54" s="90"/>
      <c r="KV54" s="90"/>
      <c r="KW54" s="90"/>
      <c r="KX54" s="90"/>
      <c r="KY54" s="90"/>
      <c r="KZ54" s="90"/>
      <c r="LA54" s="90"/>
      <c r="LB54" s="90"/>
      <c r="LC54" s="90"/>
      <c r="LD54" s="90"/>
      <c r="LE54" s="90"/>
      <c r="LF54" s="90"/>
      <c r="LG54" s="90"/>
      <c r="LH54" s="90"/>
      <c r="LI54" s="90"/>
      <c r="LJ54" s="90"/>
      <c r="LK54" s="90"/>
      <c r="LL54" s="90"/>
      <c r="LM54" s="90"/>
      <c r="LN54" s="90"/>
      <c r="LO54" s="90"/>
      <c r="LP54" s="90"/>
      <c r="LQ54" s="90"/>
      <c r="LR54" s="90"/>
      <c r="LS54" s="90"/>
      <c r="LT54" s="90"/>
      <c r="LU54" s="90"/>
      <c r="LV54" s="90"/>
      <c r="LW54" s="90"/>
      <c r="LX54" s="90"/>
      <c r="LY54" s="90"/>
      <c r="LZ54" s="90"/>
      <c r="MA54" s="90"/>
      <c r="MB54" s="90"/>
      <c r="MC54" s="90"/>
      <c r="MD54" s="90"/>
      <c r="ME54" s="90"/>
      <c r="MF54" s="90"/>
      <c r="MG54" s="90"/>
      <c r="MH54" s="90"/>
      <c r="MI54" s="90"/>
      <c r="MJ54" s="90"/>
      <c r="MK54" s="90"/>
      <c r="ML54" s="90"/>
      <c r="MM54" s="90"/>
      <c r="MN54" s="90"/>
      <c r="MO54" s="90"/>
      <c r="MP54" s="90"/>
      <c r="MQ54" s="90"/>
      <c r="MR54" s="90"/>
      <c r="MT54" s="86"/>
      <c r="MU54" s="86"/>
      <c r="MV54" s="86"/>
      <c r="MW54" s="86"/>
      <c r="MX54" s="86"/>
      <c r="MY54" s="86"/>
      <c r="NB54" s="85"/>
      <c r="NC54" s="169"/>
      <c r="ND54" s="86"/>
      <c r="NE54" s="86"/>
      <c r="NF54" s="86"/>
      <c r="NG54" s="86"/>
      <c r="NH54" s="86"/>
      <c r="NI54" s="86"/>
      <c r="NJ54" s="86"/>
      <c r="NK54" s="86"/>
      <c r="NL54" s="86"/>
      <c r="NM54" s="86"/>
      <c r="NN54" s="86"/>
      <c r="NO54" s="86"/>
      <c r="NP54" s="86"/>
      <c r="NQ54" s="86"/>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1372"/>
      <c r="TQ54" s="1372"/>
      <c r="TR54" s="1372"/>
      <c r="TS54" s="1372"/>
      <c r="TT54" s="1372"/>
      <c r="TU54" s="1372"/>
      <c r="TV54" s="1372"/>
      <c r="TW54" s="1372"/>
      <c r="TX54" s="1372"/>
      <c r="TY54" s="1372"/>
      <c r="TZ54" s="1372"/>
      <c r="UA54" s="1372"/>
      <c r="UB54" s="1372"/>
      <c r="UC54" s="1372"/>
      <c r="UD54" s="1372"/>
      <c r="UE54" s="1372"/>
      <c r="UF54" s="1372"/>
      <c r="UG54" s="1372"/>
      <c r="UH54" s="1372"/>
      <c r="UI54" s="1372"/>
      <c r="UJ54" s="1372"/>
      <c r="UK54" s="1372"/>
    </row>
    <row r="55" spans="1:557" ht="15.75" customHeight="1" thickBot="1" x14ac:dyDescent="0.3">
      <c r="B55" s="260">
        <v>49</v>
      </c>
      <c r="C55" s="991"/>
      <c r="D55" s="990"/>
      <c r="E55" s="486"/>
      <c r="F55" s="1143"/>
      <c r="G55" s="995"/>
      <c r="H55" s="221"/>
      <c r="I55" s="183"/>
      <c r="J55" s="183"/>
      <c r="K55" s="1088"/>
      <c r="L55" s="375"/>
      <c r="M55" s="31"/>
      <c r="N55" s="1292"/>
      <c r="O55" s="1096"/>
      <c r="P55" s="147"/>
      <c r="Q55" s="147"/>
      <c r="R55" s="147"/>
      <c r="S55" s="147"/>
      <c r="T55" s="147"/>
      <c r="U55" s="147"/>
      <c r="V55" s="147"/>
      <c r="W55" s="147"/>
      <c r="X55" s="147"/>
      <c r="Y55" s="147"/>
      <c r="Z55" s="147"/>
      <c r="AA55" s="147"/>
      <c r="AB55" s="147"/>
      <c r="AC55" s="147"/>
      <c r="AD55" s="147"/>
      <c r="AE55" s="147"/>
      <c r="AF55" s="147"/>
      <c r="AG55" s="147"/>
      <c r="AH55" s="147"/>
      <c r="AI55" s="1006"/>
      <c r="AJ55" s="993"/>
      <c r="AK55" s="996"/>
      <c r="AL55" s="148"/>
      <c r="AM55" s="148"/>
      <c r="AN55" s="994"/>
      <c r="AO55" s="147"/>
      <c r="AP55" s="147"/>
      <c r="AQ55" s="997"/>
      <c r="AR55" s="999"/>
      <c r="AS55" s="1000"/>
      <c r="AT55" s="1006"/>
      <c r="AU55" s="993"/>
      <c r="AV55" s="996"/>
      <c r="AW55" s="148"/>
      <c r="AX55" s="148"/>
      <c r="AY55" s="994"/>
      <c r="AZ55" s="147"/>
      <c r="BA55" s="147"/>
      <c r="BB55" s="997"/>
      <c r="BC55" s="999"/>
      <c r="BD55" s="1000"/>
      <c r="BE55" s="1006"/>
      <c r="BF55" s="993"/>
      <c r="BG55" s="996"/>
      <c r="BH55" s="148"/>
      <c r="BI55" s="148"/>
      <c r="BJ55" s="994"/>
      <c r="BK55" s="147"/>
      <c r="BL55" s="147"/>
      <c r="BM55" s="997"/>
      <c r="BN55" s="999"/>
      <c r="BO55" s="1000"/>
      <c r="BP55" s="1006"/>
      <c r="BQ55" s="993"/>
      <c r="BR55" s="996"/>
      <c r="BS55" s="148"/>
      <c r="BT55" s="148"/>
      <c r="BU55" s="994"/>
      <c r="BV55" s="147"/>
      <c r="BW55" s="147"/>
      <c r="BX55" s="997"/>
      <c r="BY55" s="999"/>
      <c r="BZ55" s="1000"/>
      <c r="CA55" s="1006"/>
      <c r="CB55" s="993"/>
      <c r="CC55" s="994"/>
      <c r="CD55" s="148"/>
      <c r="CE55" s="148"/>
      <c r="CF55" s="994"/>
      <c r="CG55" s="147"/>
      <c r="CH55" s="147"/>
      <c r="CI55" s="997"/>
      <c r="CJ55" s="999"/>
      <c r="CK55" s="1000"/>
      <c r="CL55" s="1006"/>
      <c r="CM55" s="993"/>
      <c r="CN55" s="996"/>
      <c r="CO55" s="148"/>
      <c r="CP55" s="148"/>
      <c r="CQ55" s="994"/>
      <c r="CR55" s="147"/>
      <c r="CS55" s="147"/>
      <c r="CT55" s="997"/>
      <c r="CU55" s="999"/>
      <c r="CV55" s="1000"/>
      <c r="CW55" s="1006"/>
      <c r="CX55" s="993"/>
      <c r="CY55" s="996"/>
      <c r="CZ55" s="148"/>
      <c r="DA55" s="148"/>
      <c r="DB55" s="994"/>
      <c r="DC55" s="147"/>
      <c r="DD55" s="147"/>
      <c r="DE55" s="997"/>
      <c r="DF55" s="999"/>
      <c r="DG55" s="1000"/>
      <c r="DH55" s="1006"/>
      <c r="DI55" s="993"/>
      <c r="DJ55" s="996"/>
      <c r="DK55" s="148"/>
      <c r="DL55" s="148"/>
      <c r="DM55" s="994"/>
      <c r="DN55" s="147"/>
      <c r="DO55" s="147"/>
      <c r="DP55" s="997"/>
      <c r="DQ55" s="999"/>
      <c r="DR55" s="1000"/>
      <c r="DS55" s="1006"/>
      <c r="DT55" s="993"/>
      <c r="DU55" s="996"/>
      <c r="DV55" s="148"/>
      <c r="DW55" s="148"/>
      <c r="DX55" s="994"/>
      <c r="DY55" s="147"/>
      <c r="DZ55" s="147"/>
      <c r="EA55" s="997"/>
      <c r="EB55" s="999"/>
      <c r="EC55" s="1000"/>
      <c r="ED55" s="1006"/>
      <c r="EE55" s="993"/>
      <c r="EF55" s="996"/>
      <c r="EG55" s="148"/>
      <c r="EH55" s="148"/>
      <c r="EI55" s="994"/>
      <c r="EJ55" s="147"/>
      <c r="EK55" s="147"/>
      <c r="EL55" s="997"/>
      <c r="EM55" s="999"/>
      <c r="EN55" s="1000"/>
      <c r="EO55" s="1006"/>
      <c r="EP55" s="993"/>
      <c r="EQ55" s="996"/>
      <c r="ER55" s="148"/>
      <c r="ES55" s="148"/>
      <c r="ET55" s="994"/>
      <c r="EU55" s="147"/>
      <c r="EV55" s="147"/>
      <c r="EW55" s="997"/>
      <c r="EX55" s="999"/>
      <c r="EY55" s="1000"/>
      <c r="EZ55" s="1006"/>
      <c r="FA55" s="993"/>
      <c r="FB55" s="996"/>
      <c r="FC55" s="148"/>
      <c r="FD55" s="148"/>
      <c r="FE55" s="994"/>
      <c r="FF55" s="147"/>
      <c r="FG55" s="147"/>
      <c r="FH55" s="997"/>
      <c r="FI55" s="999"/>
      <c r="FJ55" s="1000"/>
      <c r="FK55" s="1006"/>
      <c r="FL55" s="993"/>
      <c r="FM55" s="996"/>
      <c r="FN55" s="148"/>
      <c r="FO55" s="148"/>
      <c r="FP55" s="994"/>
      <c r="FQ55" s="147"/>
      <c r="FR55" s="147"/>
      <c r="FS55" s="997"/>
      <c r="FT55" s="999"/>
      <c r="FU55" s="1000"/>
      <c r="FV55" s="1006"/>
      <c r="FW55" s="993"/>
      <c r="FX55" s="996"/>
      <c r="FY55" s="148"/>
      <c r="FZ55" s="148"/>
      <c r="GA55" s="994"/>
      <c r="GB55" s="147"/>
      <c r="GC55" s="147"/>
      <c r="GD55" s="997"/>
      <c r="GE55" s="999"/>
      <c r="GF55" s="1000"/>
      <c r="GG55" s="1006"/>
      <c r="GH55" s="993"/>
      <c r="GI55" s="996"/>
      <c r="GJ55" s="148"/>
      <c r="GK55" s="148"/>
      <c r="GL55" s="994"/>
      <c r="GM55" s="147"/>
      <c r="GN55" s="147"/>
      <c r="GO55" s="997"/>
      <c r="GP55" s="999"/>
      <c r="GQ55" s="1000"/>
      <c r="GR55" s="1006"/>
      <c r="GS55" s="993"/>
      <c r="GT55" s="996"/>
      <c r="GU55" s="148"/>
      <c r="GV55" s="148"/>
      <c r="GW55" s="994"/>
      <c r="GX55" s="147"/>
      <c r="GY55" s="147"/>
      <c r="GZ55" s="997"/>
      <c r="HA55" s="999"/>
      <c r="HB55" s="1000"/>
      <c r="HC55" s="1006"/>
      <c r="HD55" s="993"/>
      <c r="HE55" s="996"/>
      <c r="HF55" s="148"/>
      <c r="HG55" s="148"/>
      <c r="HH55" s="994"/>
      <c r="HI55" s="147"/>
      <c r="HJ55" s="147"/>
      <c r="HK55" s="997"/>
      <c r="HL55" s="999"/>
      <c r="HM55" s="1000"/>
      <c r="HN55" s="1006"/>
      <c r="HO55" s="993"/>
      <c r="HP55" s="996"/>
      <c r="HQ55" s="148"/>
      <c r="HR55" s="148"/>
      <c r="HS55" s="994"/>
      <c r="HT55" s="147"/>
      <c r="HU55" s="147"/>
      <c r="HV55" s="997"/>
      <c r="HW55" s="999"/>
      <c r="HX55" s="1000"/>
      <c r="HY55" s="1006"/>
      <c r="HZ55" s="993"/>
      <c r="IA55" s="996"/>
      <c r="IB55" s="148"/>
      <c r="IC55" s="148"/>
      <c r="ID55" s="994"/>
      <c r="IE55" s="147"/>
      <c r="IF55" s="147"/>
      <c r="IG55" s="997"/>
      <c r="IH55" s="999"/>
      <c r="II55" s="1000"/>
      <c r="IJ55" s="1006"/>
      <c r="IK55" s="993"/>
      <c r="IL55" s="996"/>
      <c r="IM55" s="148"/>
      <c r="IN55" s="148"/>
      <c r="IO55" s="994"/>
      <c r="IP55" s="147"/>
      <c r="IQ55" s="147"/>
      <c r="IR55" s="997"/>
      <c r="IS55" s="999"/>
      <c r="IT55" s="1000"/>
      <c r="IU55" s="30"/>
      <c r="IV55" s="30"/>
      <c r="IW55" s="30"/>
      <c r="IX55" s="30"/>
      <c r="IY55" s="1001"/>
      <c r="IZ55" s="1001"/>
      <c r="JA55" s="1005"/>
      <c r="JB55" s="1002"/>
      <c r="JC55" s="38"/>
      <c r="JD55" s="171"/>
      <c r="JE55" s="171"/>
      <c r="JF55" s="171"/>
      <c r="JG55" s="171"/>
      <c r="JH55" s="171"/>
      <c r="JI55" s="171"/>
      <c r="JJ55" s="171"/>
      <c r="JM55" s="279"/>
      <c r="JN55" s="277"/>
      <c r="JO55" s="654"/>
      <c r="JP55" s="654"/>
      <c r="JQ55" s="167"/>
      <c r="JR55" s="656"/>
      <c r="JS55" s="159"/>
      <c r="JT55" s="262"/>
      <c r="JU55" s="262"/>
      <c r="JV55" s="88"/>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T55" s="86"/>
      <c r="MU55" s="86"/>
      <c r="MV55" s="86"/>
      <c r="MW55" s="86"/>
      <c r="MX55" s="86"/>
      <c r="MY55" s="86"/>
      <c r="NB55" s="85"/>
      <c r="NC55" s="169"/>
      <c r="ND55" s="86"/>
      <c r="NE55" s="86"/>
      <c r="NF55" s="86"/>
      <c r="NG55" s="86"/>
      <c r="NH55" s="86"/>
      <c r="NI55" s="86"/>
      <c r="NJ55" s="86"/>
      <c r="NK55" s="86"/>
      <c r="NL55" s="86"/>
      <c r="NM55" s="86"/>
      <c r="NN55" s="86"/>
      <c r="NO55" s="86"/>
      <c r="NP55" s="86"/>
      <c r="NQ55" s="86"/>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1372"/>
      <c r="TQ55" s="1372"/>
      <c r="TR55" s="1372"/>
      <c r="TS55" s="1372"/>
      <c r="TT55" s="1372"/>
      <c r="TU55" s="1372"/>
      <c r="TV55" s="1372"/>
      <c r="TW55" s="1372"/>
      <c r="TX55" s="1372"/>
      <c r="TY55" s="1372"/>
      <c r="TZ55" s="1372"/>
      <c r="UA55" s="1372"/>
      <c r="UB55" s="1372"/>
      <c r="UC55" s="1372"/>
      <c r="UD55" s="1372"/>
      <c r="UE55" s="1372"/>
      <c r="UF55" s="1372"/>
      <c r="UG55" s="1372"/>
      <c r="UH55" s="1372"/>
      <c r="UI55" s="1372"/>
      <c r="UJ55" s="1372"/>
      <c r="UK55" s="1372"/>
    </row>
    <row r="56" spans="1:557" ht="15.75" customHeight="1" thickBot="1" x14ac:dyDescent="0.3">
      <c r="B56" s="260">
        <v>50</v>
      </c>
      <c r="C56" s="991"/>
      <c r="D56" s="990"/>
      <c r="E56" s="486"/>
      <c r="F56" s="1143"/>
      <c r="G56" s="995"/>
      <c r="H56" s="221"/>
      <c r="I56" s="183"/>
      <c r="J56" s="183"/>
      <c r="K56" s="1088"/>
      <c r="L56" s="375"/>
      <c r="M56" s="31"/>
      <c r="N56" s="1292"/>
      <c r="O56" s="1096"/>
      <c r="P56" s="147"/>
      <c r="Q56" s="147"/>
      <c r="R56" s="147"/>
      <c r="S56" s="147"/>
      <c r="T56" s="147"/>
      <c r="U56" s="147"/>
      <c r="V56" s="147"/>
      <c r="W56" s="147"/>
      <c r="X56" s="147"/>
      <c r="Y56" s="147"/>
      <c r="Z56" s="147"/>
      <c r="AA56" s="147"/>
      <c r="AB56" s="147"/>
      <c r="AC56" s="147"/>
      <c r="AD56" s="147"/>
      <c r="AE56" s="147"/>
      <c r="AF56" s="147"/>
      <c r="AG56" s="147"/>
      <c r="AH56" s="147"/>
      <c r="AI56" s="1006"/>
      <c r="AJ56" s="993"/>
      <c r="AK56" s="996"/>
      <c r="AL56" s="148"/>
      <c r="AM56" s="148"/>
      <c r="AN56" s="994"/>
      <c r="AO56" s="147"/>
      <c r="AP56" s="147"/>
      <c r="AQ56" s="997"/>
      <c r="AR56" s="999"/>
      <c r="AS56" s="1000"/>
      <c r="AT56" s="1006"/>
      <c r="AU56" s="993"/>
      <c r="AV56" s="996"/>
      <c r="AW56" s="148"/>
      <c r="AX56" s="148"/>
      <c r="AY56" s="994"/>
      <c r="AZ56" s="147"/>
      <c r="BA56" s="147"/>
      <c r="BB56" s="997"/>
      <c r="BC56" s="999"/>
      <c r="BD56" s="1000"/>
      <c r="BE56" s="1006"/>
      <c r="BF56" s="993"/>
      <c r="BG56" s="996"/>
      <c r="BH56" s="148"/>
      <c r="BI56" s="148"/>
      <c r="BJ56" s="994"/>
      <c r="BK56" s="147"/>
      <c r="BL56" s="147"/>
      <c r="BM56" s="997"/>
      <c r="BN56" s="999"/>
      <c r="BO56" s="1000"/>
      <c r="BP56" s="1006"/>
      <c r="BQ56" s="993"/>
      <c r="BR56" s="996"/>
      <c r="BS56" s="148"/>
      <c r="BT56" s="148"/>
      <c r="BU56" s="994"/>
      <c r="BV56" s="147"/>
      <c r="BW56" s="147"/>
      <c r="BX56" s="997"/>
      <c r="BY56" s="999"/>
      <c r="BZ56" s="1000"/>
      <c r="CA56" s="1006"/>
      <c r="CB56" s="993"/>
      <c r="CC56" s="994"/>
      <c r="CD56" s="148"/>
      <c r="CE56" s="148"/>
      <c r="CF56" s="994"/>
      <c r="CG56" s="147"/>
      <c r="CH56" s="147"/>
      <c r="CI56" s="997"/>
      <c r="CJ56" s="999"/>
      <c r="CK56" s="1000"/>
      <c r="CL56" s="1006"/>
      <c r="CM56" s="993"/>
      <c r="CN56" s="996"/>
      <c r="CO56" s="148"/>
      <c r="CP56" s="148"/>
      <c r="CQ56" s="994"/>
      <c r="CR56" s="147"/>
      <c r="CS56" s="147"/>
      <c r="CT56" s="997"/>
      <c r="CU56" s="999"/>
      <c r="CV56" s="1000"/>
      <c r="CW56" s="1006"/>
      <c r="CX56" s="993"/>
      <c r="CY56" s="996"/>
      <c r="CZ56" s="148"/>
      <c r="DA56" s="148"/>
      <c r="DB56" s="994"/>
      <c r="DC56" s="147"/>
      <c r="DD56" s="147"/>
      <c r="DE56" s="997"/>
      <c r="DF56" s="999"/>
      <c r="DG56" s="1000"/>
      <c r="DH56" s="1006"/>
      <c r="DI56" s="993"/>
      <c r="DJ56" s="996"/>
      <c r="DK56" s="148"/>
      <c r="DL56" s="148"/>
      <c r="DM56" s="994"/>
      <c r="DN56" s="147"/>
      <c r="DO56" s="147"/>
      <c r="DP56" s="997"/>
      <c r="DQ56" s="999"/>
      <c r="DR56" s="1000"/>
      <c r="DS56" s="1006"/>
      <c r="DT56" s="993"/>
      <c r="DU56" s="996"/>
      <c r="DV56" s="148"/>
      <c r="DW56" s="148"/>
      <c r="DX56" s="994"/>
      <c r="DY56" s="147"/>
      <c r="DZ56" s="147"/>
      <c r="EA56" s="997"/>
      <c r="EB56" s="999"/>
      <c r="EC56" s="1000"/>
      <c r="ED56" s="1006"/>
      <c r="EE56" s="993"/>
      <c r="EF56" s="996"/>
      <c r="EG56" s="148"/>
      <c r="EH56" s="148"/>
      <c r="EI56" s="994"/>
      <c r="EJ56" s="147"/>
      <c r="EK56" s="147"/>
      <c r="EL56" s="997"/>
      <c r="EM56" s="999"/>
      <c r="EN56" s="1000"/>
      <c r="EO56" s="1006"/>
      <c r="EP56" s="993"/>
      <c r="EQ56" s="996"/>
      <c r="ER56" s="148"/>
      <c r="ES56" s="148"/>
      <c r="ET56" s="994"/>
      <c r="EU56" s="147"/>
      <c r="EV56" s="147"/>
      <c r="EW56" s="997"/>
      <c r="EX56" s="999"/>
      <c r="EY56" s="1000"/>
      <c r="EZ56" s="1006"/>
      <c r="FA56" s="993"/>
      <c r="FB56" s="996"/>
      <c r="FC56" s="148"/>
      <c r="FD56" s="148"/>
      <c r="FE56" s="994"/>
      <c r="FF56" s="147"/>
      <c r="FG56" s="147"/>
      <c r="FH56" s="997"/>
      <c r="FI56" s="999"/>
      <c r="FJ56" s="1000"/>
      <c r="FK56" s="1006"/>
      <c r="FL56" s="993"/>
      <c r="FM56" s="996"/>
      <c r="FN56" s="148"/>
      <c r="FO56" s="148"/>
      <c r="FP56" s="994"/>
      <c r="FQ56" s="147"/>
      <c r="FR56" s="147"/>
      <c r="FS56" s="997"/>
      <c r="FT56" s="999"/>
      <c r="FU56" s="1000"/>
      <c r="FV56" s="1006"/>
      <c r="FW56" s="993"/>
      <c r="FX56" s="996"/>
      <c r="FY56" s="148"/>
      <c r="FZ56" s="148"/>
      <c r="GA56" s="994"/>
      <c r="GB56" s="147"/>
      <c r="GC56" s="147"/>
      <c r="GD56" s="997"/>
      <c r="GE56" s="999"/>
      <c r="GF56" s="1000"/>
      <c r="GG56" s="1006"/>
      <c r="GH56" s="993"/>
      <c r="GI56" s="996"/>
      <c r="GJ56" s="148"/>
      <c r="GK56" s="148"/>
      <c r="GL56" s="994"/>
      <c r="GM56" s="147"/>
      <c r="GN56" s="147"/>
      <c r="GO56" s="997"/>
      <c r="GP56" s="999"/>
      <c r="GQ56" s="1000"/>
      <c r="GR56" s="1006"/>
      <c r="GS56" s="993"/>
      <c r="GT56" s="996"/>
      <c r="GU56" s="148"/>
      <c r="GV56" s="148"/>
      <c r="GW56" s="994"/>
      <c r="GX56" s="147"/>
      <c r="GY56" s="147"/>
      <c r="GZ56" s="997"/>
      <c r="HA56" s="999"/>
      <c r="HB56" s="1000"/>
      <c r="HC56" s="1006"/>
      <c r="HD56" s="993"/>
      <c r="HE56" s="996"/>
      <c r="HF56" s="148"/>
      <c r="HG56" s="148"/>
      <c r="HH56" s="994"/>
      <c r="HI56" s="147"/>
      <c r="HJ56" s="147"/>
      <c r="HK56" s="997"/>
      <c r="HL56" s="999"/>
      <c r="HM56" s="1000"/>
      <c r="HN56" s="1006"/>
      <c r="HO56" s="993"/>
      <c r="HP56" s="996"/>
      <c r="HQ56" s="148"/>
      <c r="HR56" s="148"/>
      <c r="HS56" s="994"/>
      <c r="HT56" s="147"/>
      <c r="HU56" s="147"/>
      <c r="HV56" s="997"/>
      <c r="HW56" s="999"/>
      <c r="HX56" s="1000"/>
      <c r="HY56" s="1006"/>
      <c r="HZ56" s="993"/>
      <c r="IA56" s="996"/>
      <c r="IB56" s="148"/>
      <c r="IC56" s="148"/>
      <c r="ID56" s="994"/>
      <c r="IE56" s="147"/>
      <c r="IF56" s="147"/>
      <c r="IG56" s="997"/>
      <c r="IH56" s="999"/>
      <c r="II56" s="1000"/>
      <c r="IJ56" s="1006"/>
      <c r="IK56" s="993"/>
      <c r="IL56" s="996"/>
      <c r="IM56" s="148"/>
      <c r="IN56" s="148"/>
      <c r="IO56" s="994"/>
      <c r="IP56" s="147"/>
      <c r="IQ56" s="147"/>
      <c r="IR56" s="997"/>
      <c r="IS56" s="999"/>
      <c r="IT56" s="1000"/>
      <c r="IU56" s="30"/>
      <c r="IV56" s="30"/>
      <c r="IW56" s="30"/>
      <c r="IX56" s="30"/>
      <c r="IY56" s="1001"/>
      <c r="IZ56" s="1001"/>
      <c r="JA56" s="1005"/>
      <c r="JB56" s="1002"/>
      <c r="JC56" s="38"/>
      <c r="JD56" s="171"/>
      <c r="JE56" s="171"/>
      <c r="JF56" s="171"/>
      <c r="JG56" s="171"/>
      <c r="JH56" s="171"/>
      <c r="JI56" s="171"/>
      <c r="JJ56" s="171"/>
      <c r="JO56" s="654"/>
      <c r="JP56" s="654"/>
      <c r="JQ56" s="343"/>
      <c r="JR56" s="657"/>
      <c r="JS56" s="344"/>
      <c r="JT56" s="345"/>
      <c r="JU56" s="345"/>
      <c r="JV56" s="278"/>
      <c r="JW56" s="277"/>
      <c r="JX56" s="277"/>
      <c r="JY56" s="277"/>
      <c r="JZ56" s="277"/>
      <c r="KA56" s="277"/>
      <c r="KB56" s="277"/>
      <c r="KC56" s="277"/>
      <c r="KD56" s="277"/>
      <c r="KE56" s="277"/>
      <c r="KF56" s="277"/>
      <c r="KG56" s="277"/>
      <c r="KH56" s="277"/>
      <c r="KI56" s="277"/>
      <c r="KJ56" s="277"/>
      <c r="KK56" s="277"/>
      <c r="KL56" s="277"/>
      <c r="KM56" s="277"/>
      <c r="KN56" s="277"/>
      <c r="KO56" s="277"/>
      <c r="KP56" s="277"/>
      <c r="KQ56" s="277"/>
      <c r="KR56" s="277"/>
      <c r="KS56" s="277"/>
      <c r="KT56" s="277"/>
      <c r="KU56" s="277"/>
      <c r="KV56" s="277"/>
      <c r="KW56" s="277"/>
      <c r="KX56" s="277"/>
      <c r="KY56" s="277"/>
      <c r="KZ56" s="277"/>
      <c r="LA56" s="277"/>
      <c r="LB56" s="277"/>
      <c r="LC56" s="277"/>
      <c r="LD56" s="277"/>
      <c r="LE56" s="277"/>
      <c r="LF56" s="277"/>
      <c r="LG56" s="277"/>
      <c r="LH56" s="277"/>
      <c r="LI56" s="277"/>
      <c r="LJ56" s="277"/>
      <c r="LK56" s="277"/>
      <c r="LL56" s="277"/>
      <c r="LM56" s="277"/>
      <c r="LN56" s="277"/>
      <c r="LO56" s="277"/>
      <c r="LP56" s="277"/>
      <c r="LQ56" s="277"/>
      <c r="LR56" s="277"/>
      <c r="LS56" s="277"/>
      <c r="LT56" s="277"/>
      <c r="LU56" s="277"/>
      <c r="LV56" s="277"/>
      <c r="LW56" s="277"/>
      <c r="LX56" s="277"/>
      <c r="LY56" s="277"/>
      <c r="LZ56" s="277"/>
      <c r="MA56" s="277"/>
      <c r="MB56" s="277"/>
      <c r="MC56" s="277"/>
      <c r="MD56" s="277"/>
      <c r="ME56" s="277"/>
      <c r="MF56" s="277"/>
      <c r="MG56" s="277"/>
      <c r="MH56" s="277"/>
      <c r="MI56" s="277"/>
      <c r="MJ56" s="277"/>
      <c r="MK56" s="277"/>
      <c r="ML56" s="277"/>
      <c r="MM56" s="277"/>
      <c r="MN56" s="277"/>
      <c r="MO56" s="277"/>
      <c r="MP56" s="277"/>
      <c r="MQ56" s="277"/>
      <c r="MR56" s="277"/>
      <c r="MS56" s="275"/>
      <c r="MT56" s="284"/>
      <c r="MU56" s="284"/>
      <c r="MV56" s="284"/>
      <c r="MW56" s="284"/>
      <c r="MX56" s="284"/>
      <c r="MY56" s="284"/>
      <c r="MZ56" s="275"/>
      <c r="NA56" s="275"/>
      <c r="NB56" s="285"/>
      <c r="NC56" s="346"/>
      <c r="ND56" s="284"/>
      <c r="NE56" s="284"/>
      <c r="NF56" s="284"/>
      <c r="NG56" s="284"/>
      <c r="NH56" s="284"/>
      <c r="NI56" s="284"/>
      <c r="NJ56" s="284"/>
      <c r="NK56" s="284"/>
      <c r="NL56" s="284"/>
      <c r="NM56" s="284"/>
      <c r="NN56" s="284"/>
      <c r="NO56" s="284"/>
      <c r="NP56" s="284"/>
      <c r="NQ56" s="284"/>
      <c r="NR56" s="277"/>
      <c r="NS56" s="277"/>
      <c r="NT56" s="277"/>
      <c r="NU56" s="277"/>
      <c r="NV56" s="277"/>
      <c r="NW56" s="277"/>
      <c r="NX56" s="277"/>
      <c r="NY56" s="277"/>
      <c r="NZ56" s="277"/>
      <c r="OA56" s="277"/>
      <c r="OB56" s="277"/>
      <c r="OC56" s="277"/>
      <c r="OD56" s="277"/>
      <c r="OE56" s="277"/>
      <c r="OF56" s="277"/>
      <c r="OG56" s="277"/>
      <c r="OH56" s="277"/>
      <c r="OI56" s="277"/>
      <c r="OJ56" s="277"/>
      <c r="OK56" s="277"/>
      <c r="OL56" s="277"/>
      <c r="OM56" s="277"/>
      <c r="ON56" s="277"/>
      <c r="OO56" s="277"/>
      <c r="OP56" s="277"/>
      <c r="OQ56" s="277"/>
      <c r="OR56" s="277"/>
      <c r="OS56" s="277"/>
      <c r="OT56" s="277"/>
      <c r="OU56" s="277"/>
      <c r="OV56" s="277"/>
      <c r="OW56" s="277"/>
      <c r="OX56" s="277"/>
      <c r="OY56" s="277"/>
      <c r="OZ56" s="277"/>
      <c r="PA56" s="277"/>
      <c r="PB56" s="277"/>
      <c r="PC56" s="277"/>
      <c r="PD56" s="277"/>
      <c r="PE56" s="277"/>
      <c r="PF56" s="277"/>
      <c r="PG56" s="277"/>
      <c r="PH56" s="277"/>
      <c r="PI56" s="277"/>
      <c r="PJ56" s="277"/>
      <c r="PK56" s="277"/>
      <c r="PL56" s="277"/>
      <c r="PM56" s="277"/>
      <c r="PN56" s="277"/>
      <c r="PO56" s="277"/>
      <c r="PP56" s="277"/>
      <c r="PQ56" s="277"/>
      <c r="PR56" s="277"/>
      <c r="PS56" s="277"/>
      <c r="PT56" s="277"/>
      <c r="PU56" s="277"/>
      <c r="PV56" s="277"/>
      <c r="PW56" s="277"/>
      <c r="PX56" s="277"/>
      <c r="PY56" s="277"/>
      <c r="PZ56" s="277"/>
      <c r="QA56" s="277"/>
      <c r="QB56" s="277"/>
      <c r="QC56" s="277"/>
      <c r="QD56" s="277"/>
      <c r="QE56" s="277"/>
      <c r="QF56" s="277"/>
      <c r="QG56" s="277"/>
      <c r="QH56" s="277"/>
      <c r="QI56" s="277"/>
      <c r="QJ56" s="277"/>
      <c r="QK56" s="277"/>
      <c r="QL56" s="277"/>
      <c r="QM56" s="277"/>
      <c r="QN56" s="277"/>
      <c r="QO56" s="277"/>
      <c r="QP56" s="277"/>
      <c r="QQ56" s="277"/>
      <c r="QR56" s="277"/>
      <c r="QS56" s="277"/>
      <c r="QT56" s="277"/>
      <c r="QU56" s="277"/>
      <c r="QV56" s="277"/>
      <c r="QW56" s="277"/>
      <c r="QX56" s="277"/>
      <c r="QY56" s="277"/>
      <c r="QZ56" s="277"/>
      <c r="RA56" s="277"/>
      <c r="RB56" s="277"/>
      <c r="RC56" s="277"/>
      <c r="RD56" s="277"/>
      <c r="RE56" s="277"/>
      <c r="RF56" s="277"/>
      <c r="RG56" s="277"/>
      <c r="RH56" s="277"/>
      <c r="RI56" s="277"/>
      <c r="RJ56" s="277"/>
      <c r="RK56" s="277"/>
      <c r="RL56" s="277"/>
      <c r="RM56" s="277"/>
      <c r="RN56" s="277"/>
      <c r="RO56" s="277"/>
      <c r="RP56" s="277"/>
      <c r="RQ56" s="277"/>
      <c r="RR56" s="277"/>
      <c r="RS56" s="277"/>
      <c r="RT56" s="277"/>
      <c r="RU56" s="277"/>
      <c r="RV56" s="277"/>
      <c r="RW56" s="277"/>
      <c r="RX56" s="277"/>
      <c r="RY56" s="277"/>
      <c r="RZ56" s="277"/>
      <c r="SA56" s="277"/>
      <c r="SB56" s="277"/>
      <c r="SC56" s="277"/>
      <c r="SD56" s="277"/>
      <c r="SE56" s="277"/>
      <c r="SF56" s="277"/>
      <c r="SG56" s="277"/>
      <c r="SH56" s="277"/>
      <c r="SI56" s="277"/>
      <c r="SJ56" s="277"/>
      <c r="SK56" s="277"/>
      <c r="SL56" s="277"/>
      <c r="SM56" s="277"/>
      <c r="SN56" s="277"/>
      <c r="SO56" s="277"/>
      <c r="SP56" s="277"/>
      <c r="SQ56" s="277"/>
      <c r="SR56" s="277"/>
      <c r="SS56" s="277"/>
      <c r="ST56" s="277"/>
      <c r="SU56" s="277"/>
      <c r="SV56" s="277"/>
      <c r="SW56" s="277"/>
      <c r="SX56" s="277"/>
      <c r="SY56" s="277"/>
      <c r="SZ56" s="277"/>
      <c r="TA56" s="277"/>
      <c r="TB56" s="277"/>
      <c r="TC56" s="277"/>
      <c r="TD56" s="277"/>
      <c r="TE56" s="277"/>
      <c r="TF56" s="277"/>
      <c r="TG56" s="277"/>
      <c r="TH56" s="277"/>
      <c r="TI56" s="277"/>
      <c r="TJ56" s="277"/>
      <c r="TK56" s="277"/>
      <c r="TL56" s="277"/>
      <c r="TM56" s="277"/>
      <c r="TN56" s="277"/>
      <c r="TO56" s="277"/>
      <c r="TP56" s="1372"/>
      <c r="TQ56" s="1372"/>
      <c r="TR56" s="1372"/>
      <c r="TS56" s="1372"/>
      <c r="TT56" s="1372"/>
      <c r="TU56" s="1372"/>
      <c r="TV56" s="1372"/>
      <c r="TW56" s="1372"/>
      <c r="TX56" s="1372"/>
      <c r="TY56" s="1372"/>
      <c r="TZ56" s="1372"/>
      <c r="UA56" s="1372"/>
      <c r="UB56" s="1372"/>
      <c r="UC56" s="1372"/>
      <c r="UD56" s="1372"/>
      <c r="UE56" s="1372"/>
      <c r="UF56" s="1372"/>
      <c r="UG56" s="1372"/>
      <c r="UH56" s="1372"/>
      <c r="UI56" s="1372"/>
      <c r="UJ56" s="1372"/>
      <c r="UK56" s="1372"/>
    </row>
    <row r="57" spans="1:557" ht="15.75" customHeight="1" x14ac:dyDescent="0.25">
      <c r="B57" s="260">
        <v>51</v>
      </c>
      <c r="C57" s="991"/>
      <c r="D57" s="990"/>
      <c r="E57" s="486"/>
      <c r="F57" s="1143"/>
      <c r="G57" s="995"/>
      <c r="H57" s="221"/>
      <c r="I57" s="183"/>
      <c r="J57" s="183"/>
      <c r="K57" s="1088"/>
      <c r="L57" s="375"/>
      <c r="M57" s="31"/>
      <c r="N57" s="1292"/>
      <c r="O57" s="1096"/>
      <c r="P57" s="147"/>
      <c r="Q57" s="147"/>
      <c r="R57" s="147"/>
      <c r="S57" s="147"/>
      <c r="T57" s="147"/>
      <c r="U57" s="147"/>
      <c r="V57" s="147"/>
      <c r="W57" s="147"/>
      <c r="X57" s="147"/>
      <c r="Y57" s="147"/>
      <c r="Z57" s="147"/>
      <c r="AA57" s="147"/>
      <c r="AB57" s="147"/>
      <c r="AC57" s="147"/>
      <c r="AD57" s="147"/>
      <c r="AE57" s="147"/>
      <c r="AF57" s="147"/>
      <c r="AG57" s="147"/>
      <c r="AH57" s="147"/>
      <c r="AI57" s="1006"/>
      <c r="AJ57" s="993"/>
      <c r="AK57" s="996"/>
      <c r="AL57" s="148"/>
      <c r="AM57" s="148"/>
      <c r="AN57" s="994"/>
      <c r="AO57" s="147"/>
      <c r="AP57" s="147"/>
      <c r="AQ57" s="997"/>
      <c r="AR57" s="999"/>
      <c r="AS57" s="1000"/>
      <c r="AT57" s="1006"/>
      <c r="AU57" s="993"/>
      <c r="AV57" s="996"/>
      <c r="AW57" s="148"/>
      <c r="AX57" s="148"/>
      <c r="AY57" s="994"/>
      <c r="AZ57" s="147"/>
      <c r="BA57" s="147"/>
      <c r="BB57" s="997"/>
      <c r="BC57" s="999"/>
      <c r="BD57" s="1000"/>
      <c r="BE57" s="1006"/>
      <c r="BF57" s="993"/>
      <c r="BG57" s="996"/>
      <c r="BH57" s="148"/>
      <c r="BI57" s="148"/>
      <c r="BJ57" s="994"/>
      <c r="BK57" s="147"/>
      <c r="BL57" s="147"/>
      <c r="BM57" s="997"/>
      <c r="BN57" s="999"/>
      <c r="BO57" s="1000"/>
      <c r="BP57" s="1006"/>
      <c r="BQ57" s="993"/>
      <c r="BR57" s="996"/>
      <c r="BS57" s="148"/>
      <c r="BT57" s="148"/>
      <c r="BU57" s="994"/>
      <c r="BV57" s="147"/>
      <c r="BW57" s="147"/>
      <c r="BX57" s="997"/>
      <c r="BY57" s="999"/>
      <c r="BZ57" s="1000"/>
      <c r="CA57" s="1006"/>
      <c r="CB57" s="993"/>
      <c r="CC57" s="994"/>
      <c r="CD57" s="148"/>
      <c r="CE57" s="148"/>
      <c r="CF57" s="994"/>
      <c r="CG57" s="147"/>
      <c r="CH57" s="147"/>
      <c r="CI57" s="997"/>
      <c r="CJ57" s="999"/>
      <c r="CK57" s="1000"/>
      <c r="CL57" s="1006"/>
      <c r="CM57" s="993"/>
      <c r="CN57" s="996"/>
      <c r="CO57" s="148"/>
      <c r="CP57" s="148"/>
      <c r="CQ57" s="994"/>
      <c r="CR57" s="147"/>
      <c r="CS57" s="147"/>
      <c r="CT57" s="997"/>
      <c r="CU57" s="999"/>
      <c r="CV57" s="1000"/>
      <c r="CW57" s="1006"/>
      <c r="CX57" s="993"/>
      <c r="CY57" s="996"/>
      <c r="CZ57" s="148"/>
      <c r="DA57" s="148"/>
      <c r="DB57" s="994"/>
      <c r="DC57" s="147"/>
      <c r="DD57" s="147"/>
      <c r="DE57" s="997"/>
      <c r="DF57" s="999"/>
      <c r="DG57" s="1000"/>
      <c r="DH57" s="1006"/>
      <c r="DI57" s="993"/>
      <c r="DJ57" s="996"/>
      <c r="DK57" s="148"/>
      <c r="DL57" s="148"/>
      <c r="DM57" s="994"/>
      <c r="DN57" s="147"/>
      <c r="DO57" s="147"/>
      <c r="DP57" s="997"/>
      <c r="DQ57" s="999"/>
      <c r="DR57" s="1000"/>
      <c r="DS57" s="1006"/>
      <c r="DT57" s="993"/>
      <c r="DU57" s="996"/>
      <c r="DV57" s="148"/>
      <c r="DW57" s="148"/>
      <c r="DX57" s="994"/>
      <c r="DY57" s="147"/>
      <c r="DZ57" s="147"/>
      <c r="EA57" s="997"/>
      <c r="EB57" s="999"/>
      <c r="EC57" s="1000"/>
      <c r="ED57" s="1006"/>
      <c r="EE57" s="993"/>
      <c r="EF57" s="996"/>
      <c r="EG57" s="148"/>
      <c r="EH57" s="148"/>
      <c r="EI57" s="994"/>
      <c r="EJ57" s="147"/>
      <c r="EK57" s="147"/>
      <c r="EL57" s="997"/>
      <c r="EM57" s="999"/>
      <c r="EN57" s="1000"/>
      <c r="EO57" s="1006"/>
      <c r="EP57" s="993"/>
      <c r="EQ57" s="996"/>
      <c r="ER57" s="148"/>
      <c r="ES57" s="148"/>
      <c r="ET57" s="994"/>
      <c r="EU57" s="147"/>
      <c r="EV57" s="147"/>
      <c r="EW57" s="997"/>
      <c r="EX57" s="999"/>
      <c r="EY57" s="1000"/>
      <c r="EZ57" s="1006"/>
      <c r="FA57" s="993"/>
      <c r="FB57" s="996"/>
      <c r="FC57" s="148"/>
      <c r="FD57" s="148"/>
      <c r="FE57" s="994"/>
      <c r="FF57" s="147"/>
      <c r="FG57" s="147"/>
      <c r="FH57" s="997"/>
      <c r="FI57" s="999"/>
      <c r="FJ57" s="1000"/>
      <c r="FK57" s="1006"/>
      <c r="FL57" s="993"/>
      <c r="FM57" s="996"/>
      <c r="FN57" s="148"/>
      <c r="FO57" s="148"/>
      <c r="FP57" s="994"/>
      <c r="FQ57" s="147"/>
      <c r="FR57" s="147"/>
      <c r="FS57" s="997"/>
      <c r="FT57" s="999"/>
      <c r="FU57" s="1000"/>
      <c r="FV57" s="1006"/>
      <c r="FW57" s="993"/>
      <c r="FX57" s="996"/>
      <c r="FY57" s="148"/>
      <c r="FZ57" s="148"/>
      <c r="GA57" s="994"/>
      <c r="GB57" s="147"/>
      <c r="GC57" s="147"/>
      <c r="GD57" s="997"/>
      <c r="GE57" s="999"/>
      <c r="GF57" s="1000"/>
      <c r="GG57" s="1006"/>
      <c r="GH57" s="993"/>
      <c r="GI57" s="996"/>
      <c r="GJ57" s="148"/>
      <c r="GK57" s="148"/>
      <c r="GL57" s="994"/>
      <c r="GM57" s="147"/>
      <c r="GN57" s="147"/>
      <c r="GO57" s="997"/>
      <c r="GP57" s="999"/>
      <c r="GQ57" s="1000"/>
      <c r="GR57" s="1006"/>
      <c r="GS57" s="993"/>
      <c r="GT57" s="996"/>
      <c r="GU57" s="148"/>
      <c r="GV57" s="148"/>
      <c r="GW57" s="994"/>
      <c r="GX57" s="147"/>
      <c r="GY57" s="147"/>
      <c r="GZ57" s="997"/>
      <c r="HA57" s="999"/>
      <c r="HB57" s="1000"/>
      <c r="HC57" s="1006"/>
      <c r="HD57" s="993"/>
      <c r="HE57" s="996"/>
      <c r="HF57" s="148"/>
      <c r="HG57" s="148"/>
      <c r="HH57" s="994"/>
      <c r="HI57" s="147"/>
      <c r="HJ57" s="147"/>
      <c r="HK57" s="997"/>
      <c r="HL57" s="999"/>
      <c r="HM57" s="1000"/>
      <c r="HN57" s="1006"/>
      <c r="HO57" s="993"/>
      <c r="HP57" s="996"/>
      <c r="HQ57" s="148"/>
      <c r="HR57" s="148"/>
      <c r="HS57" s="994"/>
      <c r="HT57" s="147"/>
      <c r="HU57" s="147"/>
      <c r="HV57" s="997"/>
      <c r="HW57" s="999"/>
      <c r="HX57" s="1000"/>
      <c r="HY57" s="1006"/>
      <c r="HZ57" s="993"/>
      <c r="IA57" s="996"/>
      <c r="IB57" s="148"/>
      <c r="IC57" s="148"/>
      <c r="ID57" s="994"/>
      <c r="IE57" s="147"/>
      <c r="IF57" s="147"/>
      <c r="IG57" s="997"/>
      <c r="IH57" s="999"/>
      <c r="II57" s="1000"/>
      <c r="IJ57" s="1006"/>
      <c r="IK57" s="993"/>
      <c r="IL57" s="996"/>
      <c r="IM57" s="148"/>
      <c r="IN57" s="148"/>
      <c r="IO57" s="994"/>
      <c r="IP57" s="147"/>
      <c r="IQ57" s="147"/>
      <c r="IR57" s="997"/>
      <c r="IS57" s="999"/>
      <c r="IT57" s="1000"/>
      <c r="IU57" s="30"/>
      <c r="IV57" s="30"/>
      <c r="IW57" s="30"/>
      <c r="IX57" s="30"/>
      <c r="IY57" s="1001"/>
      <c r="IZ57" s="1001"/>
      <c r="JA57" s="1005"/>
      <c r="JB57" s="1002"/>
      <c r="JC57" s="38"/>
      <c r="JD57" s="171"/>
      <c r="JE57" s="171"/>
      <c r="JF57" s="171"/>
      <c r="JG57" s="171"/>
      <c r="JH57" s="171"/>
      <c r="JI57" s="171"/>
      <c r="JJ57" s="171"/>
    </row>
    <row r="58" spans="1:557" ht="15.75" customHeight="1" x14ac:dyDescent="0.25">
      <c r="B58" s="260">
        <v>52</v>
      </c>
      <c r="C58" s="991"/>
      <c r="D58" s="990"/>
      <c r="E58" s="486"/>
      <c r="F58" s="1143"/>
      <c r="G58" s="995"/>
      <c r="H58" s="221"/>
      <c r="I58" s="183"/>
      <c r="J58" s="183"/>
      <c r="K58" s="1088"/>
      <c r="L58" s="375"/>
      <c r="M58" s="31"/>
      <c r="N58" s="1292"/>
      <c r="O58" s="1096"/>
      <c r="P58" s="147"/>
      <c r="Q58" s="147"/>
      <c r="R58" s="147"/>
      <c r="S58" s="147"/>
      <c r="T58" s="147"/>
      <c r="U58" s="147"/>
      <c r="V58" s="147"/>
      <c r="W58" s="147"/>
      <c r="X58" s="147"/>
      <c r="Y58" s="147"/>
      <c r="Z58" s="147"/>
      <c r="AA58" s="147"/>
      <c r="AB58" s="147"/>
      <c r="AC58" s="147"/>
      <c r="AD58" s="147"/>
      <c r="AE58" s="147"/>
      <c r="AF58" s="147"/>
      <c r="AG58" s="147"/>
      <c r="AH58" s="147"/>
      <c r="AI58" s="1006"/>
      <c r="AJ58" s="993"/>
      <c r="AK58" s="996"/>
      <c r="AL58" s="148"/>
      <c r="AM58" s="148"/>
      <c r="AN58" s="994"/>
      <c r="AO58" s="147"/>
      <c r="AP58" s="147"/>
      <c r="AQ58" s="997"/>
      <c r="AR58" s="999"/>
      <c r="AS58" s="1000"/>
      <c r="AT58" s="1006"/>
      <c r="AU58" s="993"/>
      <c r="AV58" s="996"/>
      <c r="AW58" s="148"/>
      <c r="AX58" s="148"/>
      <c r="AY58" s="994"/>
      <c r="AZ58" s="147"/>
      <c r="BA58" s="147"/>
      <c r="BB58" s="997"/>
      <c r="BC58" s="999"/>
      <c r="BD58" s="1000"/>
      <c r="BE58" s="1006"/>
      <c r="BF58" s="993"/>
      <c r="BG58" s="996"/>
      <c r="BH58" s="148"/>
      <c r="BI58" s="148"/>
      <c r="BJ58" s="994"/>
      <c r="BK58" s="147"/>
      <c r="BL58" s="147"/>
      <c r="BM58" s="997"/>
      <c r="BN58" s="999"/>
      <c r="BO58" s="1000"/>
      <c r="BP58" s="1006"/>
      <c r="BQ58" s="993"/>
      <c r="BR58" s="996"/>
      <c r="BS58" s="148"/>
      <c r="BT58" s="148"/>
      <c r="BU58" s="994"/>
      <c r="BV58" s="147"/>
      <c r="BW58" s="147"/>
      <c r="BX58" s="997"/>
      <c r="BY58" s="999"/>
      <c r="BZ58" s="1000"/>
      <c r="CA58" s="1006"/>
      <c r="CB58" s="993"/>
      <c r="CC58" s="994"/>
      <c r="CD58" s="148"/>
      <c r="CE58" s="148"/>
      <c r="CF58" s="994"/>
      <c r="CG58" s="147"/>
      <c r="CH58" s="147"/>
      <c r="CI58" s="997"/>
      <c r="CJ58" s="999"/>
      <c r="CK58" s="1000"/>
      <c r="CL58" s="1006"/>
      <c r="CM58" s="993"/>
      <c r="CN58" s="996"/>
      <c r="CO58" s="148"/>
      <c r="CP58" s="148"/>
      <c r="CQ58" s="994"/>
      <c r="CR58" s="147"/>
      <c r="CS58" s="147"/>
      <c r="CT58" s="997"/>
      <c r="CU58" s="999"/>
      <c r="CV58" s="1000"/>
      <c r="CW58" s="1006"/>
      <c r="CX58" s="993"/>
      <c r="CY58" s="996"/>
      <c r="CZ58" s="148"/>
      <c r="DA58" s="148"/>
      <c r="DB58" s="994"/>
      <c r="DC58" s="147"/>
      <c r="DD58" s="147"/>
      <c r="DE58" s="997"/>
      <c r="DF58" s="999"/>
      <c r="DG58" s="1000"/>
      <c r="DH58" s="1006"/>
      <c r="DI58" s="993"/>
      <c r="DJ58" s="996"/>
      <c r="DK58" s="148"/>
      <c r="DL58" s="148"/>
      <c r="DM58" s="994"/>
      <c r="DN58" s="147"/>
      <c r="DO58" s="147"/>
      <c r="DP58" s="997"/>
      <c r="DQ58" s="999"/>
      <c r="DR58" s="1000"/>
      <c r="DS58" s="1006"/>
      <c r="DT58" s="993"/>
      <c r="DU58" s="996"/>
      <c r="DV58" s="148"/>
      <c r="DW58" s="148"/>
      <c r="DX58" s="994"/>
      <c r="DY58" s="147"/>
      <c r="DZ58" s="147"/>
      <c r="EA58" s="997"/>
      <c r="EB58" s="999"/>
      <c r="EC58" s="1000"/>
      <c r="ED58" s="1006"/>
      <c r="EE58" s="993"/>
      <c r="EF58" s="996"/>
      <c r="EG58" s="148"/>
      <c r="EH58" s="148"/>
      <c r="EI58" s="994"/>
      <c r="EJ58" s="147"/>
      <c r="EK58" s="147"/>
      <c r="EL58" s="997"/>
      <c r="EM58" s="999"/>
      <c r="EN58" s="1000"/>
      <c r="EO58" s="1006"/>
      <c r="EP58" s="993"/>
      <c r="EQ58" s="996"/>
      <c r="ER58" s="148"/>
      <c r="ES58" s="148"/>
      <c r="ET58" s="994"/>
      <c r="EU58" s="147"/>
      <c r="EV58" s="147"/>
      <c r="EW58" s="997"/>
      <c r="EX58" s="999"/>
      <c r="EY58" s="1000"/>
      <c r="EZ58" s="1006"/>
      <c r="FA58" s="993"/>
      <c r="FB58" s="996"/>
      <c r="FC58" s="148"/>
      <c r="FD58" s="148"/>
      <c r="FE58" s="994"/>
      <c r="FF58" s="147"/>
      <c r="FG58" s="147"/>
      <c r="FH58" s="997"/>
      <c r="FI58" s="999"/>
      <c r="FJ58" s="1000"/>
      <c r="FK58" s="1006"/>
      <c r="FL58" s="993"/>
      <c r="FM58" s="996"/>
      <c r="FN58" s="148"/>
      <c r="FO58" s="148"/>
      <c r="FP58" s="994"/>
      <c r="FQ58" s="147"/>
      <c r="FR58" s="147"/>
      <c r="FS58" s="997"/>
      <c r="FT58" s="999"/>
      <c r="FU58" s="1000"/>
      <c r="FV58" s="1006"/>
      <c r="FW58" s="993"/>
      <c r="FX58" s="996"/>
      <c r="FY58" s="148"/>
      <c r="FZ58" s="148"/>
      <c r="GA58" s="994"/>
      <c r="GB58" s="147"/>
      <c r="GC58" s="147"/>
      <c r="GD58" s="997"/>
      <c r="GE58" s="999"/>
      <c r="GF58" s="1000"/>
      <c r="GG58" s="1006"/>
      <c r="GH58" s="993"/>
      <c r="GI58" s="996"/>
      <c r="GJ58" s="148"/>
      <c r="GK58" s="148"/>
      <c r="GL58" s="994"/>
      <c r="GM58" s="147"/>
      <c r="GN58" s="147"/>
      <c r="GO58" s="997"/>
      <c r="GP58" s="999"/>
      <c r="GQ58" s="1000"/>
      <c r="GR58" s="1006"/>
      <c r="GS58" s="993"/>
      <c r="GT58" s="996"/>
      <c r="GU58" s="148"/>
      <c r="GV58" s="148"/>
      <c r="GW58" s="994"/>
      <c r="GX58" s="147"/>
      <c r="GY58" s="147"/>
      <c r="GZ58" s="997"/>
      <c r="HA58" s="999"/>
      <c r="HB58" s="1000"/>
      <c r="HC58" s="1006"/>
      <c r="HD58" s="993"/>
      <c r="HE58" s="996"/>
      <c r="HF58" s="148"/>
      <c r="HG58" s="148"/>
      <c r="HH58" s="994"/>
      <c r="HI58" s="147"/>
      <c r="HJ58" s="147"/>
      <c r="HK58" s="997"/>
      <c r="HL58" s="999"/>
      <c r="HM58" s="1000"/>
      <c r="HN58" s="1006"/>
      <c r="HO58" s="993"/>
      <c r="HP58" s="996"/>
      <c r="HQ58" s="148"/>
      <c r="HR58" s="148"/>
      <c r="HS58" s="994"/>
      <c r="HT58" s="147"/>
      <c r="HU58" s="147"/>
      <c r="HV58" s="997"/>
      <c r="HW58" s="999"/>
      <c r="HX58" s="1000"/>
      <c r="HY58" s="1006"/>
      <c r="HZ58" s="993"/>
      <c r="IA58" s="996"/>
      <c r="IB58" s="148"/>
      <c r="IC58" s="148"/>
      <c r="ID58" s="994"/>
      <c r="IE58" s="147"/>
      <c r="IF58" s="147"/>
      <c r="IG58" s="997"/>
      <c r="IH58" s="999"/>
      <c r="II58" s="1000"/>
      <c r="IJ58" s="1006"/>
      <c r="IK58" s="993"/>
      <c r="IL58" s="996"/>
      <c r="IM58" s="148"/>
      <c r="IN58" s="148"/>
      <c r="IO58" s="994"/>
      <c r="IP58" s="147"/>
      <c r="IQ58" s="147"/>
      <c r="IR58" s="997"/>
      <c r="IS58" s="999"/>
      <c r="IT58" s="1000"/>
      <c r="IU58" s="30"/>
      <c r="IV58" s="30"/>
      <c r="IW58" s="30"/>
      <c r="IX58" s="30"/>
      <c r="IY58" s="1001"/>
      <c r="IZ58" s="1001"/>
      <c r="JA58" s="1005"/>
      <c r="JB58" s="1002"/>
      <c r="JC58" s="38"/>
      <c r="JD58" s="171"/>
      <c r="JE58" s="171"/>
      <c r="JF58" s="171"/>
      <c r="JG58" s="171"/>
      <c r="JH58" s="171"/>
      <c r="JI58" s="171"/>
      <c r="JJ58" s="171"/>
    </row>
    <row r="59" spans="1:557" ht="15.75" customHeight="1" x14ac:dyDescent="0.25">
      <c r="B59" s="260">
        <v>53</v>
      </c>
      <c r="C59" s="991"/>
      <c r="D59" s="990"/>
      <c r="E59" s="486"/>
      <c r="F59" s="1143"/>
      <c r="G59" s="995"/>
      <c r="H59" s="221"/>
      <c r="I59" s="183"/>
      <c r="J59" s="183"/>
      <c r="K59" s="1088"/>
      <c r="L59" s="375"/>
      <c r="M59" s="31"/>
      <c r="N59" s="1292"/>
      <c r="O59" s="1096"/>
      <c r="P59" s="147"/>
      <c r="Q59" s="147"/>
      <c r="R59" s="147"/>
      <c r="S59" s="147"/>
      <c r="T59" s="147"/>
      <c r="U59" s="147"/>
      <c r="V59" s="147"/>
      <c r="W59" s="147"/>
      <c r="X59" s="147"/>
      <c r="Y59" s="147"/>
      <c r="Z59" s="147"/>
      <c r="AA59" s="147"/>
      <c r="AB59" s="147"/>
      <c r="AC59" s="147"/>
      <c r="AD59" s="147"/>
      <c r="AE59" s="147"/>
      <c r="AF59" s="147"/>
      <c r="AG59" s="147"/>
      <c r="AH59" s="147"/>
      <c r="AI59" s="1006"/>
      <c r="AJ59" s="993"/>
      <c r="AK59" s="996"/>
      <c r="AL59" s="148"/>
      <c r="AM59" s="148"/>
      <c r="AN59" s="994"/>
      <c r="AO59" s="147"/>
      <c r="AP59" s="147"/>
      <c r="AQ59" s="997"/>
      <c r="AR59" s="999"/>
      <c r="AS59" s="1000"/>
      <c r="AT59" s="1006"/>
      <c r="AU59" s="993"/>
      <c r="AV59" s="996"/>
      <c r="AW59" s="148"/>
      <c r="AX59" s="148"/>
      <c r="AY59" s="994"/>
      <c r="AZ59" s="147"/>
      <c r="BA59" s="147"/>
      <c r="BB59" s="997"/>
      <c r="BC59" s="999"/>
      <c r="BD59" s="1000"/>
      <c r="BE59" s="1006"/>
      <c r="BF59" s="993"/>
      <c r="BG59" s="996"/>
      <c r="BH59" s="148"/>
      <c r="BI59" s="148"/>
      <c r="BJ59" s="994"/>
      <c r="BK59" s="147"/>
      <c r="BL59" s="147"/>
      <c r="BM59" s="997"/>
      <c r="BN59" s="999"/>
      <c r="BO59" s="1000"/>
      <c r="BP59" s="1006"/>
      <c r="BQ59" s="993"/>
      <c r="BR59" s="996"/>
      <c r="BS59" s="148"/>
      <c r="BT59" s="148"/>
      <c r="BU59" s="994"/>
      <c r="BV59" s="147"/>
      <c r="BW59" s="147"/>
      <c r="BX59" s="997"/>
      <c r="BY59" s="999"/>
      <c r="BZ59" s="1000"/>
      <c r="CA59" s="1006"/>
      <c r="CB59" s="993"/>
      <c r="CC59" s="994"/>
      <c r="CD59" s="148"/>
      <c r="CE59" s="148"/>
      <c r="CF59" s="994"/>
      <c r="CG59" s="147"/>
      <c r="CH59" s="147"/>
      <c r="CI59" s="997"/>
      <c r="CJ59" s="999"/>
      <c r="CK59" s="1000"/>
      <c r="CL59" s="1006"/>
      <c r="CM59" s="993"/>
      <c r="CN59" s="996"/>
      <c r="CO59" s="148"/>
      <c r="CP59" s="148"/>
      <c r="CQ59" s="994"/>
      <c r="CR59" s="147"/>
      <c r="CS59" s="147"/>
      <c r="CT59" s="997"/>
      <c r="CU59" s="999"/>
      <c r="CV59" s="1000"/>
      <c r="CW59" s="1006"/>
      <c r="CX59" s="993"/>
      <c r="CY59" s="996"/>
      <c r="CZ59" s="148"/>
      <c r="DA59" s="148"/>
      <c r="DB59" s="994"/>
      <c r="DC59" s="147"/>
      <c r="DD59" s="147"/>
      <c r="DE59" s="997"/>
      <c r="DF59" s="999"/>
      <c r="DG59" s="1000"/>
      <c r="DH59" s="1006"/>
      <c r="DI59" s="993"/>
      <c r="DJ59" s="996"/>
      <c r="DK59" s="148"/>
      <c r="DL59" s="148"/>
      <c r="DM59" s="994"/>
      <c r="DN59" s="147"/>
      <c r="DO59" s="147"/>
      <c r="DP59" s="997"/>
      <c r="DQ59" s="999"/>
      <c r="DR59" s="1000"/>
      <c r="DS59" s="1006"/>
      <c r="DT59" s="993"/>
      <c r="DU59" s="996"/>
      <c r="DV59" s="148"/>
      <c r="DW59" s="148"/>
      <c r="DX59" s="994"/>
      <c r="DY59" s="147"/>
      <c r="DZ59" s="147"/>
      <c r="EA59" s="997"/>
      <c r="EB59" s="999"/>
      <c r="EC59" s="1000"/>
      <c r="ED59" s="1006"/>
      <c r="EE59" s="993"/>
      <c r="EF59" s="996"/>
      <c r="EG59" s="148"/>
      <c r="EH59" s="148"/>
      <c r="EI59" s="994"/>
      <c r="EJ59" s="147"/>
      <c r="EK59" s="147"/>
      <c r="EL59" s="997"/>
      <c r="EM59" s="999"/>
      <c r="EN59" s="1000"/>
      <c r="EO59" s="1006"/>
      <c r="EP59" s="993"/>
      <c r="EQ59" s="996"/>
      <c r="ER59" s="148"/>
      <c r="ES59" s="148"/>
      <c r="ET59" s="994"/>
      <c r="EU59" s="147"/>
      <c r="EV59" s="147"/>
      <c r="EW59" s="997"/>
      <c r="EX59" s="999"/>
      <c r="EY59" s="1000"/>
      <c r="EZ59" s="1006"/>
      <c r="FA59" s="993"/>
      <c r="FB59" s="996"/>
      <c r="FC59" s="148"/>
      <c r="FD59" s="148"/>
      <c r="FE59" s="994"/>
      <c r="FF59" s="147"/>
      <c r="FG59" s="147"/>
      <c r="FH59" s="997"/>
      <c r="FI59" s="999"/>
      <c r="FJ59" s="1000"/>
      <c r="FK59" s="1006"/>
      <c r="FL59" s="993"/>
      <c r="FM59" s="996"/>
      <c r="FN59" s="148"/>
      <c r="FO59" s="148"/>
      <c r="FP59" s="994"/>
      <c r="FQ59" s="147"/>
      <c r="FR59" s="147"/>
      <c r="FS59" s="997"/>
      <c r="FT59" s="999"/>
      <c r="FU59" s="1000"/>
      <c r="FV59" s="1006"/>
      <c r="FW59" s="993"/>
      <c r="FX59" s="996"/>
      <c r="FY59" s="148"/>
      <c r="FZ59" s="148"/>
      <c r="GA59" s="994"/>
      <c r="GB59" s="147"/>
      <c r="GC59" s="147"/>
      <c r="GD59" s="997"/>
      <c r="GE59" s="999"/>
      <c r="GF59" s="1000"/>
      <c r="GG59" s="1006"/>
      <c r="GH59" s="993"/>
      <c r="GI59" s="996"/>
      <c r="GJ59" s="148"/>
      <c r="GK59" s="148"/>
      <c r="GL59" s="994"/>
      <c r="GM59" s="147"/>
      <c r="GN59" s="147"/>
      <c r="GO59" s="997"/>
      <c r="GP59" s="999"/>
      <c r="GQ59" s="1000"/>
      <c r="GR59" s="1006"/>
      <c r="GS59" s="993"/>
      <c r="GT59" s="996"/>
      <c r="GU59" s="148"/>
      <c r="GV59" s="148"/>
      <c r="GW59" s="994"/>
      <c r="GX59" s="147"/>
      <c r="GY59" s="147"/>
      <c r="GZ59" s="997"/>
      <c r="HA59" s="999"/>
      <c r="HB59" s="1000"/>
      <c r="HC59" s="1006"/>
      <c r="HD59" s="993"/>
      <c r="HE59" s="996"/>
      <c r="HF59" s="148"/>
      <c r="HG59" s="148"/>
      <c r="HH59" s="994"/>
      <c r="HI59" s="147"/>
      <c r="HJ59" s="147"/>
      <c r="HK59" s="997"/>
      <c r="HL59" s="999"/>
      <c r="HM59" s="1000"/>
      <c r="HN59" s="1006"/>
      <c r="HO59" s="993"/>
      <c r="HP59" s="996"/>
      <c r="HQ59" s="148"/>
      <c r="HR59" s="148"/>
      <c r="HS59" s="994"/>
      <c r="HT59" s="147"/>
      <c r="HU59" s="147"/>
      <c r="HV59" s="997"/>
      <c r="HW59" s="999"/>
      <c r="HX59" s="1000"/>
      <c r="HY59" s="1006"/>
      <c r="HZ59" s="993"/>
      <c r="IA59" s="996"/>
      <c r="IB59" s="148"/>
      <c r="IC59" s="148"/>
      <c r="ID59" s="994"/>
      <c r="IE59" s="147"/>
      <c r="IF59" s="147"/>
      <c r="IG59" s="997"/>
      <c r="IH59" s="999"/>
      <c r="II59" s="1000"/>
      <c r="IJ59" s="1006"/>
      <c r="IK59" s="993"/>
      <c r="IL59" s="996"/>
      <c r="IM59" s="148"/>
      <c r="IN59" s="148"/>
      <c r="IO59" s="994"/>
      <c r="IP59" s="147"/>
      <c r="IQ59" s="147"/>
      <c r="IR59" s="997"/>
      <c r="IS59" s="999"/>
      <c r="IT59" s="1000"/>
      <c r="IU59" s="30"/>
      <c r="IV59" s="30"/>
      <c r="IW59" s="30"/>
      <c r="IX59" s="30"/>
      <c r="IY59" s="1001"/>
      <c r="IZ59" s="1001"/>
      <c r="JA59" s="1005"/>
      <c r="JB59" s="1002"/>
      <c r="JC59" s="38"/>
      <c r="JD59" s="171"/>
      <c r="JE59" s="171"/>
      <c r="JF59" s="171"/>
      <c r="JG59" s="171"/>
      <c r="JH59" s="171"/>
      <c r="JI59" s="171"/>
      <c r="JJ59" s="171"/>
    </row>
    <row r="60" spans="1:557" ht="15.75" customHeight="1" x14ac:dyDescent="0.25">
      <c r="B60" s="260">
        <v>54</v>
      </c>
      <c r="C60" s="991"/>
      <c r="D60" s="990"/>
      <c r="E60" s="486"/>
      <c r="F60" s="1143"/>
      <c r="G60" s="995"/>
      <c r="H60" s="221"/>
      <c r="I60" s="183"/>
      <c r="J60" s="183"/>
      <c r="K60" s="1088"/>
      <c r="L60" s="375"/>
      <c r="M60" s="31"/>
      <c r="N60" s="1292"/>
      <c r="O60" s="1096"/>
      <c r="P60" s="147"/>
      <c r="Q60" s="147"/>
      <c r="R60" s="147"/>
      <c r="S60" s="147"/>
      <c r="T60" s="147"/>
      <c r="U60" s="147"/>
      <c r="V60" s="147"/>
      <c r="W60" s="147"/>
      <c r="X60" s="147"/>
      <c r="Y60" s="147"/>
      <c r="Z60" s="147"/>
      <c r="AA60" s="147"/>
      <c r="AB60" s="147"/>
      <c r="AC60" s="147"/>
      <c r="AD60" s="147"/>
      <c r="AE60" s="147"/>
      <c r="AF60" s="147"/>
      <c r="AG60" s="147"/>
      <c r="AH60" s="147"/>
      <c r="AI60" s="1006"/>
      <c r="AJ60" s="993"/>
      <c r="AK60" s="996"/>
      <c r="AL60" s="148"/>
      <c r="AM60" s="148"/>
      <c r="AN60" s="994"/>
      <c r="AO60" s="147"/>
      <c r="AP60" s="147"/>
      <c r="AQ60" s="997"/>
      <c r="AR60" s="999"/>
      <c r="AS60" s="1000"/>
      <c r="AT60" s="1006"/>
      <c r="AU60" s="993"/>
      <c r="AV60" s="996"/>
      <c r="AW60" s="148"/>
      <c r="AX60" s="148"/>
      <c r="AY60" s="994"/>
      <c r="AZ60" s="147"/>
      <c r="BA60" s="147"/>
      <c r="BB60" s="997"/>
      <c r="BC60" s="999"/>
      <c r="BD60" s="1000"/>
      <c r="BE60" s="1006"/>
      <c r="BF60" s="993"/>
      <c r="BG60" s="996"/>
      <c r="BH60" s="148"/>
      <c r="BI60" s="148"/>
      <c r="BJ60" s="994"/>
      <c r="BK60" s="147"/>
      <c r="BL60" s="147"/>
      <c r="BM60" s="997"/>
      <c r="BN60" s="999"/>
      <c r="BO60" s="1000"/>
      <c r="BP60" s="1006"/>
      <c r="BQ60" s="993"/>
      <c r="BR60" s="996"/>
      <c r="BS60" s="148"/>
      <c r="BT60" s="148"/>
      <c r="BU60" s="994"/>
      <c r="BV60" s="147"/>
      <c r="BW60" s="147"/>
      <c r="BX60" s="997"/>
      <c r="BY60" s="999"/>
      <c r="BZ60" s="1000"/>
      <c r="CA60" s="1006"/>
      <c r="CB60" s="993"/>
      <c r="CC60" s="994"/>
      <c r="CD60" s="148"/>
      <c r="CE60" s="148"/>
      <c r="CF60" s="994"/>
      <c r="CG60" s="147"/>
      <c r="CH60" s="147"/>
      <c r="CI60" s="997"/>
      <c r="CJ60" s="999"/>
      <c r="CK60" s="1000"/>
      <c r="CL60" s="1006"/>
      <c r="CM60" s="993"/>
      <c r="CN60" s="996"/>
      <c r="CO60" s="148"/>
      <c r="CP60" s="148"/>
      <c r="CQ60" s="994"/>
      <c r="CR60" s="147"/>
      <c r="CS60" s="147"/>
      <c r="CT60" s="997"/>
      <c r="CU60" s="999"/>
      <c r="CV60" s="1000"/>
      <c r="CW60" s="1006"/>
      <c r="CX60" s="993"/>
      <c r="CY60" s="996"/>
      <c r="CZ60" s="148"/>
      <c r="DA60" s="148"/>
      <c r="DB60" s="994"/>
      <c r="DC60" s="147"/>
      <c r="DD60" s="147"/>
      <c r="DE60" s="997"/>
      <c r="DF60" s="999"/>
      <c r="DG60" s="1000"/>
      <c r="DH60" s="1006"/>
      <c r="DI60" s="993"/>
      <c r="DJ60" s="996"/>
      <c r="DK60" s="148"/>
      <c r="DL60" s="148"/>
      <c r="DM60" s="994"/>
      <c r="DN60" s="147"/>
      <c r="DO60" s="147"/>
      <c r="DP60" s="997"/>
      <c r="DQ60" s="999"/>
      <c r="DR60" s="1000"/>
      <c r="DS60" s="1006"/>
      <c r="DT60" s="993"/>
      <c r="DU60" s="996"/>
      <c r="DV60" s="148"/>
      <c r="DW60" s="148"/>
      <c r="DX60" s="994"/>
      <c r="DY60" s="147"/>
      <c r="DZ60" s="147"/>
      <c r="EA60" s="997"/>
      <c r="EB60" s="999"/>
      <c r="EC60" s="1000"/>
      <c r="ED60" s="1006"/>
      <c r="EE60" s="993"/>
      <c r="EF60" s="996"/>
      <c r="EG60" s="148"/>
      <c r="EH60" s="148"/>
      <c r="EI60" s="994"/>
      <c r="EJ60" s="147"/>
      <c r="EK60" s="147"/>
      <c r="EL60" s="997"/>
      <c r="EM60" s="999"/>
      <c r="EN60" s="1000"/>
      <c r="EO60" s="1006"/>
      <c r="EP60" s="993"/>
      <c r="EQ60" s="996"/>
      <c r="ER60" s="148"/>
      <c r="ES60" s="148"/>
      <c r="ET60" s="994"/>
      <c r="EU60" s="147"/>
      <c r="EV60" s="147"/>
      <c r="EW60" s="997"/>
      <c r="EX60" s="999"/>
      <c r="EY60" s="1000"/>
      <c r="EZ60" s="1006"/>
      <c r="FA60" s="993"/>
      <c r="FB60" s="996"/>
      <c r="FC60" s="148"/>
      <c r="FD60" s="148"/>
      <c r="FE60" s="994"/>
      <c r="FF60" s="147"/>
      <c r="FG60" s="147"/>
      <c r="FH60" s="997"/>
      <c r="FI60" s="999"/>
      <c r="FJ60" s="1000"/>
      <c r="FK60" s="1006"/>
      <c r="FL60" s="993"/>
      <c r="FM60" s="996"/>
      <c r="FN60" s="148"/>
      <c r="FO60" s="148"/>
      <c r="FP60" s="994"/>
      <c r="FQ60" s="147"/>
      <c r="FR60" s="147"/>
      <c r="FS60" s="997"/>
      <c r="FT60" s="999"/>
      <c r="FU60" s="1000"/>
      <c r="FV60" s="1006"/>
      <c r="FW60" s="993"/>
      <c r="FX60" s="996"/>
      <c r="FY60" s="148"/>
      <c r="FZ60" s="148"/>
      <c r="GA60" s="994"/>
      <c r="GB60" s="147"/>
      <c r="GC60" s="147"/>
      <c r="GD60" s="997"/>
      <c r="GE60" s="999"/>
      <c r="GF60" s="1000"/>
      <c r="GG60" s="1006"/>
      <c r="GH60" s="993"/>
      <c r="GI60" s="996"/>
      <c r="GJ60" s="148"/>
      <c r="GK60" s="148"/>
      <c r="GL60" s="994"/>
      <c r="GM60" s="147"/>
      <c r="GN60" s="147"/>
      <c r="GO60" s="997"/>
      <c r="GP60" s="999"/>
      <c r="GQ60" s="1000"/>
      <c r="GR60" s="1006"/>
      <c r="GS60" s="993"/>
      <c r="GT60" s="996"/>
      <c r="GU60" s="148"/>
      <c r="GV60" s="148"/>
      <c r="GW60" s="994"/>
      <c r="GX60" s="147"/>
      <c r="GY60" s="147"/>
      <c r="GZ60" s="997"/>
      <c r="HA60" s="999"/>
      <c r="HB60" s="1000"/>
      <c r="HC60" s="1006"/>
      <c r="HD60" s="993"/>
      <c r="HE60" s="996"/>
      <c r="HF60" s="148"/>
      <c r="HG60" s="148"/>
      <c r="HH60" s="994"/>
      <c r="HI60" s="147"/>
      <c r="HJ60" s="147"/>
      <c r="HK60" s="997"/>
      <c r="HL60" s="999"/>
      <c r="HM60" s="1000"/>
      <c r="HN60" s="1006"/>
      <c r="HO60" s="993"/>
      <c r="HP60" s="996"/>
      <c r="HQ60" s="148"/>
      <c r="HR60" s="148"/>
      <c r="HS60" s="994"/>
      <c r="HT60" s="147"/>
      <c r="HU60" s="147"/>
      <c r="HV60" s="997"/>
      <c r="HW60" s="999"/>
      <c r="HX60" s="1000"/>
      <c r="HY60" s="1006"/>
      <c r="HZ60" s="993"/>
      <c r="IA60" s="996"/>
      <c r="IB60" s="148"/>
      <c r="IC60" s="148"/>
      <c r="ID60" s="994"/>
      <c r="IE60" s="147"/>
      <c r="IF60" s="147"/>
      <c r="IG60" s="997"/>
      <c r="IH60" s="999"/>
      <c r="II60" s="1000"/>
      <c r="IJ60" s="1006"/>
      <c r="IK60" s="993"/>
      <c r="IL60" s="996"/>
      <c r="IM60" s="148"/>
      <c r="IN60" s="148"/>
      <c r="IO60" s="994"/>
      <c r="IP60" s="147"/>
      <c r="IQ60" s="147"/>
      <c r="IR60" s="997"/>
      <c r="IS60" s="999"/>
      <c r="IT60" s="1000"/>
      <c r="IU60" s="30"/>
      <c r="IV60" s="30"/>
      <c r="IW60" s="30"/>
      <c r="IX60" s="30"/>
      <c r="IY60" s="1001"/>
      <c r="IZ60" s="1001"/>
      <c r="JA60" s="1005"/>
      <c r="JB60" s="1002"/>
      <c r="JC60" s="38"/>
      <c r="JD60" s="171"/>
      <c r="JE60" s="171"/>
      <c r="JF60" s="171"/>
      <c r="JG60" s="171"/>
      <c r="JH60" s="171"/>
      <c r="JI60" s="171"/>
      <c r="JJ60" s="171"/>
    </row>
    <row r="61" spans="1:557" ht="15.75" customHeight="1" x14ac:dyDescent="0.25">
      <c r="B61" s="260">
        <v>55</v>
      </c>
      <c r="C61" s="991"/>
      <c r="D61" s="990"/>
      <c r="E61" s="486"/>
      <c r="F61" s="1143"/>
      <c r="G61" s="995"/>
      <c r="H61" s="221"/>
      <c r="I61" s="183"/>
      <c r="J61" s="183"/>
      <c r="K61" s="1088"/>
      <c r="L61" s="375"/>
      <c r="M61" s="31"/>
      <c r="N61" s="1292"/>
      <c r="O61" s="1096"/>
      <c r="P61" s="147"/>
      <c r="Q61" s="147"/>
      <c r="R61" s="147"/>
      <c r="S61" s="147"/>
      <c r="T61" s="147"/>
      <c r="U61" s="147"/>
      <c r="V61" s="147"/>
      <c r="W61" s="147"/>
      <c r="X61" s="147"/>
      <c r="Y61" s="147"/>
      <c r="Z61" s="147"/>
      <c r="AA61" s="147"/>
      <c r="AB61" s="147"/>
      <c r="AC61" s="147"/>
      <c r="AD61" s="147"/>
      <c r="AE61" s="147"/>
      <c r="AF61" s="147"/>
      <c r="AG61" s="147"/>
      <c r="AH61" s="147"/>
      <c r="AI61" s="1006"/>
      <c r="AJ61" s="993"/>
      <c r="AK61" s="996"/>
      <c r="AL61" s="148"/>
      <c r="AM61" s="148"/>
      <c r="AN61" s="994"/>
      <c r="AO61" s="147"/>
      <c r="AP61" s="147"/>
      <c r="AQ61" s="997"/>
      <c r="AR61" s="999"/>
      <c r="AS61" s="1000"/>
      <c r="AT61" s="1006"/>
      <c r="AU61" s="993"/>
      <c r="AV61" s="996"/>
      <c r="AW61" s="148"/>
      <c r="AX61" s="148"/>
      <c r="AY61" s="994"/>
      <c r="AZ61" s="147"/>
      <c r="BA61" s="147"/>
      <c r="BB61" s="997"/>
      <c r="BC61" s="999"/>
      <c r="BD61" s="1000"/>
      <c r="BE61" s="1006"/>
      <c r="BF61" s="993"/>
      <c r="BG61" s="996"/>
      <c r="BH61" s="148"/>
      <c r="BI61" s="148"/>
      <c r="BJ61" s="994"/>
      <c r="BK61" s="147"/>
      <c r="BL61" s="147"/>
      <c r="BM61" s="997"/>
      <c r="BN61" s="999"/>
      <c r="BO61" s="1000"/>
      <c r="BP61" s="1006"/>
      <c r="BQ61" s="993"/>
      <c r="BR61" s="996"/>
      <c r="BS61" s="148"/>
      <c r="BT61" s="148"/>
      <c r="BU61" s="994"/>
      <c r="BV61" s="147"/>
      <c r="BW61" s="147"/>
      <c r="BX61" s="997"/>
      <c r="BY61" s="999"/>
      <c r="BZ61" s="1000"/>
      <c r="CA61" s="1006"/>
      <c r="CB61" s="993"/>
      <c r="CC61" s="994"/>
      <c r="CD61" s="148"/>
      <c r="CE61" s="148"/>
      <c r="CF61" s="994"/>
      <c r="CG61" s="147"/>
      <c r="CH61" s="147"/>
      <c r="CI61" s="997"/>
      <c r="CJ61" s="999"/>
      <c r="CK61" s="1000"/>
      <c r="CL61" s="1006"/>
      <c r="CM61" s="993"/>
      <c r="CN61" s="996"/>
      <c r="CO61" s="148"/>
      <c r="CP61" s="148"/>
      <c r="CQ61" s="994"/>
      <c r="CR61" s="147"/>
      <c r="CS61" s="147"/>
      <c r="CT61" s="997"/>
      <c r="CU61" s="999"/>
      <c r="CV61" s="1000"/>
      <c r="CW61" s="1006"/>
      <c r="CX61" s="993"/>
      <c r="CY61" s="996"/>
      <c r="CZ61" s="148"/>
      <c r="DA61" s="148"/>
      <c r="DB61" s="994"/>
      <c r="DC61" s="147"/>
      <c r="DD61" s="147"/>
      <c r="DE61" s="997"/>
      <c r="DF61" s="999"/>
      <c r="DG61" s="1000"/>
      <c r="DH61" s="1006"/>
      <c r="DI61" s="993"/>
      <c r="DJ61" s="996"/>
      <c r="DK61" s="148"/>
      <c r="DL61" s="148"/>
      <c r="DM61" s="994"/>
      <c r="DN61" s="147"/>
      <c r="DO61" s="147"/>
      <c r="DP61" s="997"/>
      <c r="DQ61" s="999"/>
      <c r="DR61" s="1000"/>
      <c r="DS61" s="1006"/>
      <c r="DT61" s="993"/>
      <c r="DU61" s="996"/>
      <c r="DV61" s="148"/>
      <c r="DW61" s="148"/>
      <c r="DX61" s="994"/>
      <c r="DY61" s="147"/>
      <c r="DZ61" s="147"/>
      <c r="EA61" s="997"/>
      <c r="EB61" s="999"/>
      <c r="EC61" s="1000"/>
      <c r="ED61" s="1006"/>
      <c r="EE61" s="993"/>
      <c r="EF61" s="996"/>
      <c r="EG61" s="148"/>
      <c r="EH61" s="148"/>
      <c r="EI61" s="994"/>
      <c r="EJ61" s="147"/>
      <c r="EK61" s="147"/>
      <c r="EL61" s="997"/>
      <c r="EM61" s="999"/>
      <c r="EN61" s="1000"/>
      <c r="EO61" s="1006"/>
      <c r="EP61" s="993"/>
      <c r="EQ61" s="996"/>
      <c r="ER61" s="148"/>
      <c r="ES61" s="148"/>
      <c r="ET61" s="994"/>
      <c r="EU61" s="147"/>
      <c r="EV61" s="147"/>
      <c r="EW61" s="997"/>
      <c r="EX61" s="999"/>
      <c r="EY61" s="1000"/>
      <c r="EZ61" s="1006"/>
      <c r="FA61" s="993"/>
      <c r="FB61" s="996"/>
      <c r="FC61" s="148"/>
      <c r="FD61" s="148"/>
      <c r="FE61" s="994"/>
      <c r="FF61" s="147"/>
      <c r="FG61" s="147"/>
      <c r="FH61" s="997"/>
      <c r="FI61" s="999"/>
      <c r="FJ61" s="1000"/>
      <c r="FK61" s="1006"/>
      <c r="FL61" s="993"/>
      <c r="FM61" s="996"/>
      <c r="FN61" s="148"/>
      <c r="FO61" s="148"/>
      <c r="FP61" s="994"/>
      <c r="FQ61" s="147"/>
      <c r="FR61" s="147"/>
      <c r="FS61" s="997"/>
      <c r="FT61" s="999"/>
      <c r="FU61" s="1000"/>
      <c r="FV61" s="1006"/>
      <c r="FW61" s="993"/>
      <c r="FX61" s="996"/>
      <c r="FY61" s="148"/>
      <c r="FZ61" s="148"/>
      <c r="GA61" s="994"/>
      <c r="GB61" s="147"/>
      <c r="GC61" s="147"/>
      <c r="GD61" s="997"/>
      <c r="GE61" s="999"/>
      <c r="GF61" s="1000"/>
      <c r="GG61" s="1006"/>
      <c r="GH61" s="993"/>
      <c r="GI61" s="996"/>
      <c r="GJ61" s="148"/>
      <c r="GK61" s="148"/>
      <c r="GL61" s="994"/>
      <c r="GM61" s="147"/>
      <c r="GN61" s="147"/>
      <c r="GO61" s="997"/>
      <c r="GP61" s="999"/>
      <c r="GQ61" s="1000"/>
      <c r="GR61" s="1006"/>
      <c r="GS61" s="993"/>
      <c r="GT61" s="996"/>
      <c r="GU61" s="148"/>
      <c r="GV61" s="148"/>
      <c r="GW61" s="994"/>
      <c r="GX61" s="147"/>
      <c r="GY61" s="147"/>
      <c r="GZ61" s="997"/>
      <c r="HA61" s="999"/>
      <c r="HB61" s="1000"/>
      <c r="HC61" s="1006"/>
      <c r="HD61" s="993"/>
      <c r="HE61" s="996"/>
      <c r="HF61" s="148"/>
      <c r="HG61" s="148"/>
      <c r="HH61" s="994"/>
      <c r="HI61" s="147"/>
      <c r="HJ61" s="147"/>
      <c r="HK61" s="997"/>
      <c r="HL61" s="999"/>
      <c r="HM61" s="1000"/>
      <c r="HN61" s="1006"/>
      <c r="HO61" s="993"/>
      <c r="HP61" s="996"/>
      <c r="HQ61" s="148"/>
      <c r="HR61" s="148"/>
      <c r="HS61" s="994"/>
      <c r="HT61" s="147"/>
      <c r="HU61" s="147"/>
      <c r="HV61" s="997"/>
      <c r="HW61" s="999"/>
      <c r="HX61" s="1000"/>
      <c r="HY61" s="1006"/>
      <c r="HZ61" s="993"/>
      <c r="IA61" s="996"/>
      <c r="IB61" s="148"/>
      <c r="IC61" s="148"/>
      <c r="ID61" s="994"/>
      <c r="IE61" s="147"/>
      <c r="IF61" s="147"/>
      <c r="IG61" s="997"/>
      <c r="IH61" s="999"/>
      <c r="II61" s="1000"/>
      <c r="IJ61" s="1006"/>
      <c r="IK61" s="993"/>
      <c r="IL61" s="996"/>
      <c r="IM61" s="148"/>
      <c r="IN61" s="148"/>
      <c r="IO61" s="994"/>
      <c r="IP61" s="147"/>
      <c r="IQ61" s="147"/>
      <c r="IR61" s="997"/>
      <c r="IS61" s="999"/>
      <c r="IT61" s="1000"/>
      <c r="IU61" s="30"/>
      <c r="IV61" s="30"/>
      <c r="IW61" s="30"/>
      <c r="IX61" s="30"/>
      <c r="IY61" s="1001"/>
      <c r="IZ61" s="1001"/>
      <c r="JA61" s="1005"/>
      <c r="JB61" s="1002"/>
      <c r="JC61" s="38"/>
      <c r="JD61" s="171"/>
      <c r="JE61" s="171"/>
      <c r="JF61" s="171"/>
      <c r="JG61" s="171"/>
      <c r="JH61" s="171"/>
      <c r="JI61" s="171"/>
      <c r="JJ61" s="171"/>
    </row>
    <row r="62" spans="1:557" ht="15.75" customHeight="1" x14ac:dyDescent="0.25">
      <c r="B62" s="260">
        <v>56</v>
      </c>
      <c r="C62" s="991"/>
      <c r="D62" s="990"/>
      <c r="E62" s="486"/>
      <c r="F62" s="1143"/>
      <c r="G62" s="995"/>
      <c r="H62" s="221"/>
      <c r="I62" s="183"/>
      <c r="J62" s="183"/>
      <c r="K62" s="1088"/>
      <c r="L62" s="375"/>
      <c r="M62" s="31"/>
      <c r="N62" s="1292"/>
      <c r="O62" s="1096"/>
      <c r="P62" s="147"/>
      <c r="Q62" s="147"/>
      <c r="R62" s="147"/>
      <c r="S62" s="147"/>
      <c r="T62" s="147"/>
      <c r="U62" s="147"/>
      <c r="V62" s="147"/>
      <c r="W62" s="147"/>
      <c r="X62" s="147"/>
      <c r="Y62" s="147"/>
      <c r="Z62" s="147"/>
      <c r="AA62" s="147"/>
      <c r="AB62" s="147"/>
      <c r="AC62" s="147"/>
      <c r="AD62" s="147"/>
      <c r="AE62" s="147"/>
      <c r="AF62" s="147"/>
      <c r="AG62" s="147"/>
      <c r="AH62" s="147"/>
      <c r="AI62" s="1006"/>
      <c r="AJ62" s="993"/>
      <c r="AK62" s="996"/>
      <c r="AL62" s="148"/>
      <c r="AM62" s="148"/>
      <c r="AN62" s="994"/>
      <c r="AO62" s="147"/>
      <c r="AP62" s="147"/>
      <c r="AQ62" s="997"/>
      <c r="AR62" s="999"/>
      <c r="AS62" s="1000"/>
      <c r="AT62" s="1006"/>
      <c r="AU62" s="993"/>
      <c r="AV62" s="996"/>
      <c r="AW62" s="148"/>
      <c r="AX62" s="148"/>
      <c r="AY62" s="994"/>
      <c r="AZ62" s="147"/>
      <c r="BA62" s="147"/>
      <c r="BB62" s="997"/>
      <c r="BC62" s="999"/>
      <c r="BD62" s="1000"/>
      <c r="BE62" s="1006"/>
      <c r="BF62" s="993"/>
      <c r="BG62" s="996"/>
      <c r="BH62" s="148"/>
      <c r="BI62" s="148"/>
      <c r="BJ62" s="994"/>
      <c r="BK62" s="147"/>
      <c r="BL62" s="147"/>
      <c r="BM62" s="997"/>
      <c r="BN62" s="999"/>
      <c r="BO62" s="1000"/>
      <c r="BP62" s="1006"/>
      <c r="BQ62" s="993"/>
      <c r="BR62" s="996"/>
      <c r="BS62" s="148"/>
      <c r="BT62" s="148"/>
      <c r="BU62" s="994"/>
      <c r="BV62" s="147"/>
      <c r="BW62" s="147"/>
      <c r="BX62" s="997"/>
      <c r="BY62" s="999"/>
      <c r="BZ62" s="1000"/>
      <c r="CA62" s="1006"/>
      <c r="CB62" s="993"/>
      <c r="CC62" s="994"/>
      <c r="CD62" s="148"/>
      <c r="CE62" s="148"/>
      <c r="CF62" s="994"/>
      <c r="CG62" s="147"/>
      <c r="CH62" s="147"/>
      <c r="CI62" s="997"/>
      <c r="CJ62" s="999"/>
      <c r="CK62" s="1000"/>
      <c r="CL62" s="1006"/>
      <c r="CM62" s="993"/>
      <c r="CN62" s="996"/>
      <c r="CO62" s="148"/>
      <c r="CP62" s="148"/>
      <c r="CQ62" s="994"/>
      <c r="CR62" s="147"/>
      <c r="CS62" s="147"/>
      <c r="CT62" s="997"/>
      <c r="CU62" s="999"/>
      <c r="CV62" s="1000"/>
      <c r="CW62" s="1006"/>
      <c r="CX62" s="993"/>
      <c r="CY62" s="996"/>
      <c r="CZ62" s="148"/>
      <c r="DA62" s="148"/>
      <c r="DB62" s="994"/>
      <c r="DC62" s="147"/>
      <c r="DD62" s="147"/>
      <c r="DE62" s="997"/>
      <c r="DF62" s="999"/>
      <c r="DG62" s="1000"/>
      <c r="DH62" s="1006"/>
      <c r="DI62" s="993"/>
      <c r="DJ62" s="996"/>
      <c r="DK62" s="148"/>
      <c r="DL62" s="148"/>
      <c r="DM62" s="994"/>
      <c r="DN62" s="147"/>
      <c r="DO62" s="147"/>
      <c r="DP62" s="997"/>
      <c r="DQ62" s="999"/>
      <c r="DR62" s="1000"/>
      <c r="DS62" s="1006"/>
      <c r="DT62" s="993"/>
      <c r="DU62" s="996"/>
      <c r="DV62" s="148"/>
      <c r="DW62" s="148"/>
      <c r="DX62" s="994"/>
      <c r="DY62" s="147"/>
      <c r="DZ62" s="147"/>
      <c r="EA62" s="997"/>
      <c r="EB62" s="999"/>
      <c r="EC62" s="1000"/>
      <c r="ED62" s="1006"/>
      <c r="EE62" s="993"/>
      <c r="EF62" s="996"/>
      <c r="EG62" s="148"/>
      <c r="EH62" s="148"/>
      <c r="EI62" s="994"/>
      <c r="EJ62" s="147"/>
      <c r="EK62" s="147"/>
      <c r="EL62" s="997"/>
      <c r="EM62" s="999"/>
      <c r="EN62" s="1000"/>
      <c r="EO62" s="1006"/>
      <c r="EP62" s="993"/>
      <c r="EQ62" s="996"/>
      <c r="ER62" s="148"/>
      <c r="ES62" s="148"/>
      <c r="ET62" s="994"/>
      <c r="EU62" s="147"/>
      <c r="EV62" s="147"/>
      <c r="EW62" s="997"/>
      <c r="EX62" s="999"/>
      <c r="EY62" s="1000"/>
      <c r="EZ62" s="1006"/>
      <c r="FA62" s="993"/>
      <c r="FB62" s="996"/>
      <c r="FC62" s="148"/>
      <c r="FD62" s="148"/>
      <c r="FE62" s="994"/>
      <c r="FF62" s="147"/>
      <c r="FG62" s="147"/>
      <c r="FH62" s="997"/>
      <c r="FI62" s="999"/>
      <c r="FJ62" s="1000"/>
      <c r="FK62" s="1006"/>
      <c r="FL62" s="993"/>
      <c r="FM62" s="996"/>
      <c r="FN62" s="148"/>
      <c r="FO62" s="148"/>
      <c r="FP62" s="994"/>
      <c r="FQ62" s="147"/>
      <c r="FR62" s="147"/>
      <c r="FS62" s="997"/>
      <c r="FT62" s="999"/>
      <c r="FU62" s="1000"/>
      <c r="FV62" s="1006"/>
      <c r="FW62" s="993"/>
      <c r="FX62" s="996"/>
      <c r="FY62" s="148"/>
      <c r="FZ62" s="148"/>
      <c r="GA62" s="994"/>
      <c r="GB62" s="147"/>
      <c r="GC62" s="147"/>
      <c r="GD62" s="997"/>
      <c r="GE62" s="999"/>
      <c r="GF62" s="1000"/>
      <c r="GG62" s="1006"/>
      <c r="GH62" s="993"/>
      <c r="GI62" s="996"/>
      <c r="GJ62" s="148"/>
      <c r="GK62" s="148"/>
      <c r="GL62" s="994"/>
      <c r="GM62" s="147"/>
      <c r="GN62" s="147"/>
      <c r="GO62" s="997"/>
      <c r="GP62" s="999"/>
      <c r="GQ62" s="1000"/>
      <c r="GR62" s="1006"/>
      <c r="GS62" s="993"/>
      <c r="GT62" s="996"/>
      <c r="GU62" s="148"/>
      <c r="GV62" s="148"/>
      <c r="GW62" s="994"/>
      <c r="GX62" s="147"/>
      <c r="GY62" s="147"/>
      <c r="GZ62" s="997"/>
      <c r="HA62" s="999"/>
      <c r="HB62" s="1000"/>
      <c r="HC62" s="1006"/>
      <c r="HD62" s="993"/>
      <c r="HE62" s="996"/>
      <c r="HF62" s="148"/>
      <c r="HG62" s="148"/>
      <c r="HH62" s="994"/>
      <c r="HI62" s="147"/>
      <c r="HJ62" s="147"/>
      <c r="HK62" s="997"/>
      <c r="HL62" s="999"/>
      <c r="HM62" s="1000"/>
      <c r="HN62" s="1006"/>
      <c r="HO62" s="993"/>
      <c r="HP62" s="996"/>
      <c r="HQ62" s="148"/>
      <c r="HR62" s="148"/>
      <c r="HS62" s="994"/>
      <c r="HT62" s="147"/>
      <c r="HU62" s="147"/>
      <c r="HV62" s="997"/>
      <c r="HW62" s="999"/>
      <c r="HX62" s="1000"/>
      <c r="HY62" s="1006"/>
      <c r="HZ62" s="993"/>
      <c r="IA62" s="996"/>
      <c r="IB62" s="148"/>
      <c r="IC62" s="148"/>
      <c r="ID62" s="994"/>
      <c r="IE62" s="147"/>
      <c r="IF62" s="147"/>
      <c r="IG62" s="997"/>
      <c r="IH62" s="999"/>
      <c r="II62" s="1000"/>
      <c r="IJ62" s="1006"/>
      <c r="IK62" s="993"/>
      <c r="IL62" s="996"/>
      <c r="IM62" s="148"/>
      <c r="IN62" s="148"/>
      <c r="IO62" s="994"/>
      <c r="IP62" s="147"/>
      <c r="IQ62" s="147"/>
      <c r="IR62" s="997"/>
      <c r="IS62" s="999"/>
      <c r="IT62" s="1000"/>
      <c r="IU62" s="30"/>
      <c r="IV62" s="30"/>
      <c r="IW62" s="30"/>
      <c r="IX62" s="30"/>
      <c r="IY62" s="1001"/>
      <c r="IZ62" s="1001"/>
      <c r="JA62" s="1005"/>
      <c r="JB62" s="1002"/>
      <c r="JC62" s="38"/>
      <c r="JD62" s="171"/>
      <c r="JE62" s="171"/>
      <c r="JF62" s="171"/>
      <c r="JG62" s="171"/>
      <c r="JH62" s="171"/>
      <c r="JI62" s="171"/>
      <c r="JJ62" s="171"/>
    </row>
    <row r="63" spans="1:557" ht="15.75" customHeight="1" x14ac:dyDescent="0.25">
      <c r="B63" s="260">
        <v>57</v>
      </c>
      <c r="C63" s="991"/>
      <c r="D63" s="990"/>
      <c r="E63" s="486"/>
      <c r="F63" s="1143"/>
      <c r="G63" s="995"/>
      <c r="H63" s="221"/>
      <c r="I63" s="183"/>
      <c r="J63" s="183"/>
      <c r="K63" s="1088"/>
      <c r="L63" s="375"/>
      <c r="M63" s="31"/>
      <c r="N63" s="1292"/>
      <c r="O63" s="1096"/>
      <c r="P63" s="147"/>
      <c r="Q63" s="147"/>
      <c r="R63" s="147"/>
      <c r="S63" s="147"/>
      <c r="T63" s="147"/>
      <c r="U63" s="147"/>
      <c r="V63" s="147"/>
      <c r="W63" s="147"/>
      <c r="X63" s="147"/>
      <c r="Y63" s="147"/>
      <c r="Z63" s="147"/>
      <c r="AA63" s="147"/>
      <c r="AB63" s="147"/>
      <c r="AC63" s="147"/>
      <c r="AD63" s="147"/>
      <c r="AE63" s="147"/>
      <c r="AF63" s="147"/>
      <c r="AG63" s="147"/>
      <c r="AH63" s="147"/>
      <c r="AI63" s="1006"/>
      <c r="AJ63" s="993"/>
      <c r="AK63" s="996"/>
      <c r="AL63" s="148"/>
      <c r="AM63" s="148"/>
      <c r="AN63" s="994"/>
      <c r="AO63" s="147"/>
      <c r="AP63" s="147"/>
      <c r="AQ63" s="997"/>
      <c r="AR63" s="999"/>
      <c r="AS63" s="1000"/>
      <c r="AT63" s="1006"/>
      <c r="AU63" s="993"/>
      <c r="AV63" s="996"/>
      <c r="AW63" s="148"/>
      <c r="AX63" s="148"/>
      <c r="AY63" s="994"/>
      <c r="AZ63" s="147"/>
      <c r="BA63" s="147"/>
      <c r="BB63" s="997"/>
      <c r="BC63" s="999"/>
      <c r="BD63" s="1000"/>
      <c r="BE63" s="1006"/>
      <c r="BF63" s="993"/>
      <c r="BG63" s="996"/>
      <c r="BH63" s="148"/>
      <c r="BI63" s="148"/>
      <c r="BJ63" s="994"/>
      <c r="BK63" s="147"/>
      <c r="BL63" s="147"/>
      <c r="BM63" s="997"/>
      <c r="BN63" s="999"/>
      <c r="BO63" s="1000"/>
      <c r="BP63" s="1006"/>
      <c r="BQ63" s="993"/>
      <c r="BR63" s="996"/>
      <c r="BS63" s="148"/>
      <c r="BT63" s="148"/>
      <c r="BU63" s="994"/>
      <c r="BV63" s="147"/>
      <c r="BW63" s="147"/>
      <c r="BX63" s="997"/>
      <c r="BY63" s="999"/>
      <c r="BZ63" s="1000"/>
      <c r="CA63" s="1006"/>
      <c r="CB63" s="993"/>
      <c r="CC63" s="994"/>
      <c r="CD63" s="148"/>
      <c r="CE63" s="148"/>
      <c r="CF63" s="994"/>
      <c r="CG63" s="147"/>
      <c r="CH63" s="147"/>
      <c r="CI63" s="997"/>
      <c r="CJ63" s="999"/>
      <c r="CK63" s="1000"/>
      <c r="CL63" s="1006"/>
      <c r="CM63" s="993"/>
      <c r="CN63" s="996"/>
      <c r="CO63" s="148"/>
      <c r="CP63" s="148"/>
      <c r="CQ63" s="994"/>
      <c r="CR63" s="147"/>
      <c r="CS63" s="147"/>
      <c r="CT63" s="997"/>
      <c r="CU63" s="999"/>
      <c r="CV63" s="1000"/>
      <c r="CW63" s="1006"/>
      <c r="CX63" s="993"/>
      <c r="CY63" s="996"/>
      <c r="CZ63" s="148"/>
      <c r="DA63" s="148"/>
      <c r="DB63" s="994"/>
      <c r="DC63" s="147"/>
      <c r="DD63" s="147"/>
      <c r="DE63" s="997"/>
      <c r="DF63" s="999"/>
      <c r="DG63" s="1000"/>
      <c r="DH63" s="1006"/>
      <c r="DI63" s="993"/>
      <c r="DJ63" s="996"/>
      <c r="DK63" s="148"/>
      <c r="DL63" s="148"/>
      <c r="DM63" s="994"/>
      <c r="DN63" s="147"/>
      <c r="DO63" s="147"/>
      <c r="DP63" s="997"/>
      <c r="DQ63" s="999"/>
      <c r="DR63" s="1000"/>
      <c r="DS63" s="1006"/>
      <c r="DT63" s="993"/>
      <c r="DU63" s="996"/>
      <c r="DV63" s="148"/>
      <c r="DW63" s="148"/>
      <c r="DX63" s="994"/>
      <c r="DY63" s="147"/>
      <c r="DZ63" s="147"/>
      <c r="EA63" s="997"/>
      <c r="EB63" s="999"/>
      <c r="EC63" s="1000"/>
      <c r="ED63" s="1006"/>
      <c r="EE63" s="993"/>
      <c r="EF63" s="996"/>
      <c r="EG63" s="148"/>
      <c r="EH63" s="148"/>
      <c r="EI63" s="994"/>
      <c r="EJ63" s="147"/>
      <c r="EK63" s="147"/>
      <c r="EL63" s="997"/>
      <c r="EM63" s="999"/>
      <c r="EN63" s="1000"/>
      <c r="EO63" s="1006"/>
      <c r="EP63" s="993"/>
      <c r="EQ63" s="996"/>
      <c r="ER63" s="148"/>
      <c r="ES63" s="148"/>
      <c r="ET63" s="994"/>
      <c r="EU63" s="147"/>
      <c r="EV63" s="147"/>
      <c r="EW63" s="997"/>
      <c r="EX63" s="999"/>
      <c r="EY63" s="1000"/>
      <c r="EZ63" s="1006"/>
      <c r="FA63" s="993"/>
      <c r="FB63" s="996"/>
      <c r="FC63" s="148"/>
      <c r="FD63" s="148"/>
      <c r="FE63" s="994"/>
      <c r="FF63" s="147"/>
      <c r="FG63" s="147"/>
      <c r="FH63" s="997"/>
      <c r="FI63" s="999"/>
      <c r="FJ63" s="1000"/>
      <c r="FK63" s="1006"/>
      <c r="FL63" s="993"/>
      <c r="FM63" s="996"/>
      <c r="FN63" s="148"/>
      <c r="FO63" s="148"/>
      <c r="FP63" s="994"/>
      <c r="FQ63" s="147"/>
      <c r="FR63" s="147"/>
      <c r="FS63" s="997"/>
      <c r="FT63" s="999"/>
      <c r="FU63" s="1000"/>
      <c r="FV63" s="1006"/>
      <c r="FW63" s="993"/>
      <c r="FX63" s="996"/>
      <c r="FY63" s="148"/>
      <c r="FZ63" s="148"/>
      <c r="GA63" s="994"/>
      <c r="GB63" s="147"/>
      <c r="GC63" s="147"/>
      <c r="GD63" s="997"/>
      <c r="GE63" s="999"/>
      <c r="GF63" s="1000"/>
      <c r="GG63" s="1006"/>
      <c r="GH63" s="993"/>
      <c r="GI63" s="996"/>
      <c r="GJ63" s="148"/>
      <c r="GK63" s="148"/>
      <c r="GL63" s="994"/>
      <c r="GM63" s="147"/>
      <c r="GN63" s="147"/>
      <c r="GO63" s="997"/>
      <c r="GP63" s="999"/>
      <c r="GQ63" s="1000"/>
      <c r="GR63" s="1006"/>
      <c r="GS63" s="993"/>
      <c r="GT63" s="996"/>
      <c r="GU63" s="148"/>
      <c r="GV63" s="148"/>
      <c r="GW63" s="994"/>
      <c r="GX63" s="147"/>
      <c r="GY63" s="147"/>
      <c r="GZ63" s="997"/>
      <c r="HA63" s="999"/>
      <c r="HB63" s="1000"/>
      <c r="HC63" s="1006"/>
      <c r="HD63" s="993"/>
      <c r="HE63" s="996"/>
      <c r="HF63" s="148"/>
      <c r="HG63" s="148"/>
      <c r="HH63" s="994"/>
      <c r="HI63" s="147"/>
      <c r="HJ63" s="147"/>
      <c r="HK63" s="997"/>
      <c r="HL63" s="999"/>
      <c r="HM63" s="1000"/>
      <c r="HN63" s="1006"/>
      <c r="HO63" s="993"/>
      <c r="HP63" s="996"/>
      <c r="HQ63" s="148"/>
      <c r="HR63" s="148"/>
      <c r="HS63" s="994"/>
      <c r="HT63" s="147"/>
      <c r="HU63" s="147"/>
      <c r="HV63" s="997"/>
      <c r="HW63" s="999"/>
      <c r="HX63" s="1000"/>
      <c r="HY63" s="1006"/>
      <c r="HZ63" s="993"/>
      <c r="IA63" s="996"/>
      <c r="IB63" s="148"/>
      <c r="IC63" s="148"/>
      <c r="ID63" s="994"/>
      <c r="IE63" s="147"/>
      <c r="IF63" s="147"/>
      <c r="IG63" s="997"/>
      <c r="IH63" s="999"/>
      <c r="II63" s="1000"/>
      <c r="IJ63" s="1006"/>
      <c r="IK63" s="993"/>
      <c r="IL63" s="996"/>
      <c r="IM63" s="148"/>
      <c r="IN63" s="148"/>
      <c r="IO63" s="994"/>
      <c r="IP63" s="147"/>
      <c r="IQ63" s="147"/>
      <c r="IR63" s="997"/>
      <c r="IS63" s="999"/>
      <c r="IT63" s="1000"/>
      <c r="IU63" s="30"/>
      <c r="IV63" s="30"/>
      <c r="IW63" s="30"/>
      <c r="IX63" s="30"/>
      <c r="IY63" s="1001"/>
      <c r="IZ63" s="1001"/>
      <c r="JA63" s="1005"/>
      <c r="JB63" s="1002"/>
      <c r="JC63" s="38"/>
      <c r="JD63" s="171"/>
      <c r="JE63" s="171"/>
      <c r="JF63" s="171"/>
      <c r="JG63" s="171"/>
      <c r="JH63" s="171"/>
      <c r="JI63" s="171"/>
      <c r="JJ63" s="171"/>
    </row>
    <row r="64" spans="1:557" ht="15.75" customHeight="1" x14ac:dyDescent="0.25">
      <c r="B64" s="260">
        <v>58</v>
      </c>
      <c r="C64" s="991"/>
      <c r="D64" s="990"/>
      <c r="E64" s="486"/>
      <c r="F64" s="1143"/>
      <c r="G64" s="995"/>
      <c r="H64" s="221"/>
      <c r="I64" s="183"/>
      <c r="J64" s="183"/>
      <c r="K64" s="1088"/>
      <c r="L64" s="375"/>
      <c r="M64" s="31"/>
      <c r="N64" s="1292"/>
      <c r="O64" s="1096"/>
      <c r="P64" s="147"/>
      <c r="Q64" s="147"/>
      <c r="R64" s="147"/>
      <c r="S64" s="147"/>
      <c r="T64" s="147"/>
      <c r="U64" s="147"/>
      <c r="V64" s="147"/>
      <c r="W64" s="147"/>
      <c r="X64" s="147"/>
      <c r="Y64" s="147"/>
      <c r="Z64" s="147"/>
      <c r="AA64" s="147"/>
      <c r="AB64" s="147"/>
      <c r="AC64" s="147"/>
      <c r="AD64" s="147"/>
      <c r="AE64" s="147"/>
      <c r="AF64" s="147"/>
      <c r="AG64" s="147"/>
      <c r="AH64" s="147"/>
      <c r="AI64" s="1006"/>
      <c r="AJ64" s="993"/>
      <c r="AK64" s="996"/>
      <c r="AL64" s="148"/>
      <c r="AM64" s="148"/>
      <c r="AN64" s="994"/>
      <c r="AO64" s="147"/>
      <c r="AP64" s="147"/>
      <c r="AQ64" s="997"/>
      <c r="AR64" s="999"/>
      <c r="AS64" s="1000"/>
      <c r="AT64" s="1006"/>
      <c r="AU64" s="993"/>
      <c r="AV64" s="996"/>
      <c r="AW64" s="148"/>
      <c r="AX64" s="148"/>
      <c r="AY64" s="994"/>
      <c r="AZ64" s="147"/>
      <c r="BA64" s="147"/>
      <c r="BB64" s="997"/>
      <c r="BC64" s="999"/>
      <c r="BD64" s="1000"/>
      <c r="BE64" s="1006"/>
      <c r="BF64" s="993"/>
      <c r="BG64" s="996"/>
      <c r="BH64" s="148"/>
      <c r="BI64" s="148"/>
      <c r="BJ64" s="994"/>
      <c r="BK64" s="147"/>
      <c r="BL64" s="147"/>
      <c r="BM64" s="997"/>
      <c r="BN64" s="999"/>
      <c r="BO64" s="1000"/>
      <c r="BP64" s="1006"/>
      <c r="BQ64" s="993"/>
      <c r="BR64" s="996"/>
      <c r="BS64" s="148"/>
      <c r="BT64" s="148"/>
      <c r="BU64" s="994"/>
      <c r="BV64" s="147"/>
      <c r="BW64" s="147"/>
      <c r="BX64" s="997"/>
      <c r="BY64" s="999"/>
      <c r="BZ64" s="1000"/>
      <c r="CA64" s="1006"/>
      <c r="CB64" s="993"/>
      <c r="CC64" s="994"/>
      <c r="CD64" s="148"/>
      <c r="CE64" s="148"/>
      <c r="CF64" s="994"/>
      <c r="CG64" s="147"/>
      <c r="CH64" s="147"/>
      <c r="CI64" s="997"/>
      <c r="CJ64" s="999"/>
      <c r="CK64" s="1000"/>
      <c r="CL64" s="1006"/>
      <c r="CM64" s="993"/>
      <c r="CN64" s="996"/>
      <c r="CO64" s="148"/>
      <c r="CP64" s="148"/>
      <c r="CQ64" s="994"/>
      <c r="CR64" s="147"/>
      <c r="CS64" s="147"/>
      <c r="CT64" s="997"/>
      <c r="CU64" s="999"/>
      <c r="CV64" s="1000"/>
      <c r="CW64" s="1006"/>
      <c r="CX64" s="993"/>
      <c r="CY64" s="996"/>
      <c r="CZ64" s="148"/>
      <c r="DA64" s="148"/>
      <c r="DB64" s="994"/>
      <c r="DC64" s="147"/>
      <c r="DD64" s="147"/>
      <c r="DE64" s="997"/>
      <c r="DF64" s="999"/>
      <c r="DG64" s="1000"/>
      <c r="DH64" s="1006"/>
      <c r="DI64" s="993"/>
      <c r="DJ64" s="996"/>
      <c r="DK64" s="148"/>
      <c r="DL64" s="148"/>
      <c r="DM64" s="994"/>
      <c r="DN64" s="147"/>
      <c r="DO64" s="147"/>
      <c r="DP64" s="997"/>
      <c r="DQ64" s="999"/>
      <c r="DR64" s="1000"/>
      <c r="DS64" s="1006"/>
      <c r="DT64" s="993"/>
      <c r="DU64" s="996"/>
      <c r="DV64" s="148"/>
      <c r="DW64" s="148"/>
      <c r="DX64" s="994"/>
      <c r="DY64" s="147"/>
      <c r="DZ64" s="147"/>
      <c r="EA64" s="997"/>
      <c r="EB64" s="999"/>
      <c r="EC64" s="1000"/>
      <c r="ED64" s="1006"/>
      <c r="EE64" s="993"/>
      <c r="EF64" s="996"/>
      <c r="EG64" s="148"/>
      <c r="EH64" s="148"/>
      <c r="EI64" s="994"/>
      <c r="EJ64" s="147"/>
      <c r="EK64" s="147"/>
      <c r="EL64" s="997"/>
      <c r="EM64" s="999"/>
      <c r="EN64" s="1000"/>
      <c r="EO64" s="1006"/>
      <c r="EP64" s="993"/>
      <c r="EQ64" s="996"/>
      <c r="ER64" s="148"/>
      <c r="ES64" s="148"/>
      <c r="ET64" s="994"/>
      <c r="EU64" s="147"/>
      <c r="EV64" s="147"/>
      <c r="EW64" s="997"/>
      <c r="EX64" s="999"/>
      <c r="EY64" s="1000"/>
      <c r="EZ64" s="1006"/>
      <c r="FA64" s="993"/>
      <c r="FB64" s="996"/>
      <c r="FC64" s="148"/>
      <c r="FD64" s="148"/>
      <c r="FE64" s="994"/>
      <c r="FF64" s="147"/>
      <c r="FG64" s="147"/>
      <c r="FH64" s="997"/>
      <c r="FI64" s="999"/>
      <c r="FJ64" s="1000"/>
      <c r="FK64" s="1006"/>
      <c r="FL64" s="993"/>
      <c r="FM64" s="996"/>
      <c r="FN64" s="148"/>
      <c r="FO64" s="148"/>
      <c r="FP64" s="994"/>
      <c r="FQ64" s="147"/>
      <c r="FR64" s="147"/>
      <c r="FS64" s="997"/>
      <c r="FT64" s="999"/>
      <c r="FU64" s="1000"/>
      <c r="FV64" s="1006"/>
      <c r="FW64" s="993"/>
      <c r="FX64" s="996"/>
      <c r="FY64" s="148"/>
      <c r="FZ64" s="148"/>
      <c r="GA64" s="994"/>
      <c r="GB64" s="147"/>
      <c r="GC64" s="147"/>
      <c r="GD64" s="997"/>
      <c r="GE64" s="999"/>
      <c r="GF64" s="1000"/>
      <c r="GG64" s="1006"/>
      <c r="GH64" s="993"/>
      <c r="GI64" s="996"/>
      <c r="GJ64" s="148"/>
      <c r="GK64" s="148"/>
      <c r="GL64" s="994"/>
      <c r="GM64" s="147"/>
      <c r="GN64" s="147"/>
      <c r="GO64" s="997"/>
      <c r="GP64" s="999"/>
      <c r="GQ64" s="1000"/>
      <c r="GR64" s="1006"/>
      <c r="GS64" s="993"/>
      <c r="GT64" s="996"/>
      <c r="GU64" s="148"/>
      <c r="GV64" s="148"/>
      <c r="GW64" s="994"/>
      <c r="GX64" s="147"/>
      <c r="GY64" s="147"/>
      <c r="GZ64" s="997"/>
      <c r="HA64" s="999"/>
      <c r="HB64" s="1000"/>
      <c r="HC64" s="1006"/>
      <c r="HD64" s="993"/>
      <c r="HE64" s="996"/>
      <c r="HF64" s="148"/>
      <c r="HG64" s="148"/>
      <c r="HH64" s="994"/>
      <c r="HI64" s="147"/>
      <c r="HJ64" s="147"/>
      <c r="HK64" s="997"/>
      <c r="HL64" s="999"/>
      <c r="HM64" s="1000"/>
      <c r="HN64" s="1006"/>
      <c r="HO64" s="993"/>
      <c r="HP64" s="996"/>
      <c r="HQ64" s="148"/>
      <c r="HR64" s="148"/>
      <c r="HS64" s="994"/>
      <c r="HT64" s="147"/>
      <c r="HU64" s="147"/>
      <c r="HV64" s="997"/>
      <c r="HW64" s="999"/>
      <c r="HX64" s="1000"/>
      <c r="HY64" s="1006"/>
      <c r="HZ64" s="993"/>
      <c r="IA64" s="996"/>
      <c r="IB64" s="148"/>
      <c r="IC64" s="148"/>
      <c r="ID64" s="994"/>
      <c r="IE64" s="147"/>
      <c r="IF64" s="147"/>
      <c r="IG64" s="997"/>
      <c r="IH64" s="999"/>
      <c r="II64" s="1000"/>
      <c r="IJ64" s="1006"/>
      <c r="IK64" s="993"/>
      <c r="IL64" s="996"/>
      <c r="IM64" s="148"/>
      <c r="IN64" s="148"/>
      <c r="IO64" s="994"/>
      <c r="IP64" s="147"/>
      <c r="IQ64" s="147"/>
      <c r="IR64" s="997"/>
      <c r="IS64" s="999"/>
      <c r="IT64" s="1000"/>
      <c r="IU64" s="30"/>
      <c r="IV64" s="30"/>
      <c r="IW64" s="30"/>
      <c r="IX64" s="30"/>
      <c r="IY64" s="1001"/>
      <c r="IZ64" s="1001"/>
      <c r="JA64" s="1005"/>
      <c r="JB64" s="1002"/>
      <c r="JD64" s="171"/>
      <c r="JE64" s="171"/>
      <c r="JF64" s="171"/>
      <c r="JG64" s="171"/>
      <c r="JH64" s="171"/>
      <c r="JI64" s="171"/>
      <c r="JJ64" s="171"/>
    </row>
    <row r="65" spans="1:365" ht="15.75" customHeight="1" x14ac:dyDescent="0.25">
      <c r="B65" s="260">
        <v>59</v>
      </c>
      <c r="C65" s="991"/>
      <c r="D65" s="990"/>
      <c r="E65" s="486"/>
      <c r="F65" s="1143"/>
      <c r="G65" s="995"/>
      <c r="H65" s="221"/>
      <c r="I65" s="183"/>
      <c r="J65" s="183"/>
      <c r="K65" s="1088"/>
      <c r="L65" s="375"/>
      <c r="M65" s="31"/>
      <c r="N65" s="1292"/>
      <c r="O65" s="1096"/>
      <c r="P65" s="147"/>
      <c r="Q65" s="147"/>
      <c r="R65" s="147"/>
      <c r="S65" s="147"/>
      <c r="T65" s="147"/>
      <c r="U65" s="147"/>
      <c r="V65" s="147"/>
      <c r="W65" s="147"/>
      <c r="X65" s="147"/>
      <c r="Y65" s="147"/>
      <c r="Z65" s="147"/>
      <c r="AA65" s="147"/>
      <c r="AB65" s="147"/>
      <c r="AC65" s="147"/>
      <c r="AD65" s="147"/>
      <c r="AE65" s="147"/>
      <c r="AF65" s="147"/>
      <c r="AG65" s="147"/>
      <c r="AH65" s="147"/>
      <c r="AI65" s="1006"/>
      <c r="AJ65" s="993"/>
      <c r="AK65" s="996"/>
      <c r="AL65" s="148"/>
      <c r="AM65" s="148"/>
      <c r="AN65" s="994"/>
      <c r="AO65" s="147"/>
      <c r="AP65" s="147"/>
      <c r="AQ65" s="997"/>
      <c r="AR65" s="999"/>
      <c r="AS65" s="1000"/>
      <c r="AT65" s="1006"/>
      <c r="AU65" s="993"/>
      <c r="AV65" s="996"/>
      <c r="AW65" s="148"/>
      <c r="AX65" s="148"/>
      <c r="AY65" s="994"/>
      <c r="AZ65" s="147"/>
      <c r="BA65" s="147"/>
      <c r="BB65" s="997"/>
      <c r="BC65" s="999"/>
      <c r="BD65" s="1000"/>
      <c r="BE65" s="1006"/>
      <c r="BF65" s="993"/>
      <c r="BG65" s="996"/>
      <c r="BH65" s="148"/>
      <c r="BI65" s="148"/>
      <c r="BJ65" s="994"/>
      <c r="BK65" s="147"/>
      <c r="BL65" s="147"/>
      <c r="BM65" s="997"/>
      <c r="BN65" s="999"/>
      <c r="BO65" s="1000"/>
      <c r="BP65" s="1006"/>
      <c r="BQ65" s="993"/>
      <c r="BR65" s="996"/>
      <c r="BS65" s="148"/>
      <c r="BT65" s="148"/>
      <c r="BU65" s="994"/>
      <c r="BV65" s="147"/>
      <c r="BW65" s="147"/>
      <c r="BX65" s="997"/>
      <c r="BY65" s="999"/>
      <c r="BZ65" s="1000"/>
      <c r="CA65" s="1006"/>
      <c r="CB65" s="993"/>
      <c r="CC65" s="994"/>
      <c r="CD65" s="148"/>
      <c r="CE65" s="148"/>
      <c r="CF65" s="994"/>
      <c r="CG65" s="147"/>
      <c r="CH65" s="147"/>
      <c r="CI65" s="997"/>
      <c r="CJ65" s="999"/>
      <c r="CK65" s="1000"/>
      <c r="CL65" s="1006"/>
      <c r="CM65" s="993"/>
      <c r="CN65" s="996"/>
      <c r="CO65" s="148"/>
      <c r="CP65" s="148"/>
      <c r="CQ65" s="994"/>
      <c r="CR65" s="147"/>
      <c r="CS65" s="147"/>
      <c r="CT65" s="997"/>
      <c r="CU65" s="999"/>
      <c r="CV65" s="1000"/>
      <c r="CW65" s="1006"/>
      <c r="CX65" s="993"/>
      <c r="CY65" s="996"/>
      <c r="CZ65" s="148"/>
      <c r="DA65" s="148"/>
      <c r="DB65" s="994"/>
      <c r="DC65" s="147"/>
      <c r="DD65" s="147"/>
      <c r="DE65" s="997"/>
      <c r="DF65" s="999"/>
      <c r="DG65" s="1000"/>
      <c r="DH65" s="1006"/>
      <c r="DI65" s="993"/>
      <c r="DJ65" s="996"/>
      <c r="DK65" s="148"/>
      <c r="DL65" s="148"/>
      <c r="DM65" s="994"/>
      <c r="DN65" s="147"/>
      <c r="DO65" s="147"/>
      <c r="DP65" s="997"/>
      <c r="DQ65" s="999"/>
      <c r="DR65" s="1000"/>
      <c r="DS65" s="1006"/>
      <c r="DT65" s="993"/>
      <c r="DU65" s="996"/>
      <c r="DV65" s="148"/>
      <c r="DW65" s="148"/>
      <c r="DX65" s="994"/>
      <c r="DY65" s="147"/>
      <c r="DZ65" s="147"/>
      <c r="EA65" s="997"/>
      <c r="EB65" s="999"/>
      <c r="EC65" s="1000"/>
      <c r="ED65" s="1006"/>
      <c r="EE65" s="993"/>
      <c r="EF65" s="996"/>
      <c r="EG65" s="148"/>
      <c r="EH65" s="148"/>
      <c r="EI65" s="994"/>
      <c r="EJ65" s="147"/>
      <c r="EK65" s="147"/>
      <c r="EL65" s="997"/>
      <c r="EM65" s="999"/>
      <c r="EN65" s="1000"/>
      <c r="EO65" s="1006"/>
      <c r="EP65" s="993"/>
      <c r="EQ65" s="996"/>
      <c r="ER65" s="148"/>
      <c r="ES65" s="148"/>
      <c r="ET65" s="994"/>
      <c r="EU65" s="147"/>
      <c r="EV65" s="147"/>
      <c r="EW65" s="997"/>
      <c r="EX65" s="999"/>
      <c r="EY65" s="1000"/>
      <c r="EZ65" s="1006"/>
      <c r="FA65" s="993"/>
      <c r="FB65" s="996"/>
      <c r="FC65" s="148"/>
      <c r="FD65" s="148"/>
      <c r="FE65" s="994"/>
      <c r="FF65" s="147"/>
      <c r="FG65" s="147"/>
      <c r="FH65" s="997"/>
      <c r="FI65" s="999"/>
      <c r="FJ65" s="1000"/>
      <c r="FK65" s="1006"/>
      <c r="FL65" s="993"/>
      <c r="FM65" s="996"/>
      <c r="FN65" s="148"/>
      <c r="FO65" s="148"/>
      <c r="FP65" s="994"/>
      <c r="FQ65" s="147"/>
      <c r="FR65" s="147"/>
      <c r="FS65" s="997"/>
      <c r="FT65" s="999"/>
      <c r="FU65" s="1000"/>
      <c r="FV65" s="1006"/>
      <c r="FW65" s="993"/>
      <c r="FX65" s="996"/>
      <c r="FY65" s="148"/>
      <c r="FZ65" s="148"/>
      <c r="GA65" s="994"/>
      <c r="GB65" s="147"/>
      <c r="GC65" s="147"/>
      <c r="GD65" s="997"/>
      <c r="GE65" s="999"/>
      <c r="GF65" s="1000"/>
      <c r="GG65" s="1006"/>
      <c r="GH65" s="993"/>
      <c r="GI65" s="996"/>
      <c r="GJ65" s="148"/>
      <c r="GK65" s="148"/>
      <c r="GL65" s="994"/>
      <c r="GM65" s="147"/>
      <c r="GN65" s="147"/>
      <c r="GO65" s="997"/>
      <c r="GP65" s="999"/>
      <c r="GQ65" s="1000"/>
      <c r="GR65" s="1006"/>
      <c r="GS65" s="993"/>
      <c r="GT65" s="996"/>
      <c r="GU65" s="148"/>
      <c r="GV65" s="148"/>
      <c r="GW65" s="994"/>
      <c r="GX65" s="147"/>
      <c r="GY65" s="147"/>
      <c r="GZ65" s="997"/>
      <c r="HA65" s="999"/>
      <c r="HB65" s="1000"/>
      <c r="HC65" s="1006"/>
      <c r="HD65" s="993"/>
      <c r="HE65" s="996"/>
      <c r="HF65" s="148"/>
      <c r="HG65" s="148"/>
      <c r="HH65" s="994"/>
      <c r="HI65" s="147"/>
      <c r="HJ65" s="147"/>
      <c r="HK65" s="997"/>
      <c r="HL65" s="999"/>
      <c r="HM65" s="1000"/>
      <c r="HN65" s="1006"/>
      <c r="HO65" s="993"/>
      <c r="HP65" s="996"/>
      <c r="HQ65" s="148"/>
      <c r="HR65" s="148"/>
      <c r="HS65" s="994"/>
      <c r="HT65" s="147"/>
      <c r="HU65" s="147"/>
      <c r="HV65" s="997"/>
      <c r="HW65" s="999"/>
      <c r="HX65" s="1000"/>
      <c r="HY65" s="1006"/>
      <c r="HZ65" s="993"/>
      <c r="IA65" s="996"/>
      <c r="IB65" s="148"/>
      <c r="IC65" s="148"/>
      <c r="ID65" s="994"/>
      <c r="IE65" s="147"/>
      <c r="IF65" s="147"/>
      <c r="IG65" s="997"/>
      <c r="IH65" s="999"/>
      <c r="II65" s="1000"/>
      <c r="IJ65" s="1006"/>
      <c r="IK65" s="993"/>
      <c r="IL65" s="996"/>
      <c r="IM65" s="148"/>
      <c r="IN65" s="148"/>
      <c r="IO65" s="994"/>
      <c r="IP65" s="147"/>
      <c r="IQ65" s="147"/>
      <c r="IR65" s="997"/>
      <c r="IS65" s="999"/>
      <c r="IT65" s="1000"/>
      <c r="IU65" s="30"/>
      <c r="IV65" s="30"/>
      <c r="IW65" s="30"/>
      <c r="IX65" s="30"/>
      <c r="IY65" s="1001"/>
      <c r="IZ65" s="1001"/>
      <c r="JA65" s="1005"/>
      <c r="JB65" s="1002"/>
      <c r="JD65" s="171"/>
      <c r="JE65" s="171"/>
      <c r="JF65" s="171"/>
      <c r="JG65" s="171"/>
      <c r="JH65" s="171"/>
      <c r="JI65" s="171"/>
      <c r="JJ65" s="171"/>
    </row>
    <row r="66" spans="1:365" ht="15.75" customHeight="1" x14ac:dyDescent="0.25">
      <c r="B66" s="260">
        <v>60</v>
      </c>
      <c r="C66" s="991"/>
      <c r="D66" s="990"/>
      <c r="E66" s="486"/>
      <c r="F66" s="1143"/>
      <c r="G66" s="995"/>
      <c r="H66" s="221"/>
      <c r="I66" s="183"/>
      <c r="J66" s="183"/>
      <c r="K66" s="1088"/>
      <c r="L66" s="375"/>
      <c r="M66" s="31"/>
      <c r="N66" s="1292"/>
      <c r="O66" s="1096"/>
      <c r="P66" s="147"/>
      <c r="Q66" s="147"/>
      <c r="R66" s="147"/>
      <c r="S66" s="147"/>
      <c r="T66" s="147"/>
      <c r="U66" s="147"/>
      <c r="V66" s="147"/>
      <c r="W66" s="147"/>
      <c r="X66" s="147"/>
      <c r="Y66" s="147"/>
      <c r="Z66" s="147"/>
      <c r="AA66" s="147"/>
      <c r="AB66" s="147"/>
      <c r="AC66" s="147"/>
      <c r="AD66" s="147"/>
      <c r="AE66" s="147"/>
      <c r="AF66" s="147"/>
      <c r="AG66" s="147"/>
      <c r="AH66" s="147"/>
      <c r="AI66" s="1006"/>
      <c r="AJ66" s="993"/>
      <c r="AK66" s="996"/>
      <c r="AL66" s="148"/>
      <c r="AM66" s="148"/>
      <c r="AN66" s="994"/>
      <c r="AO66" s="147"/>
      <c r="AP66" s="147"/>
      <c r="AQ66" s="997"/>
      <c r="AR66" s="999"/>
      <c r="AS66" s="1000"/>
      <c r="AT66" s="1006"/>
      <c r="AU66" s="993"/>
      <c r="AV66" s="996"/>
      <c r="AW66" s="148"/>
      <c r="AX66" s="148"/>
      <c r="AY66" s="994"/>
      <c r="AZ66" s="147"/>
      <c r="BA66" s="147"/>
      <c r="BB66" s="997"/>
      <c r="BC66" s="999"/>
      <c r="BD66" s="1000"/>
      <c r="BE66" s="1006"/>
      <c r="BF66" s="993"/>
      <c r="BG66" s="996"/>
      <c r="BH66" s="148"/>
      <c r="BI66" s="148"/>
      <c r="BJ66" s="994"/>
      <c r="BK66" s="147"/>
      <c r="BL66" s="147"/>
      <c r="BM66" s="997"/>
      <c r="BN66" s="999"/>
      <c r="BO66" s="1000"/>
      <c r="BP66" s="1006"/>
      <c r="BQ66" s="993"/>
      <c r="BR66" s="996"/>
      <c r="BS66" s="148"/>
      <c r="BT66" s="148"/>
      <c r="BU66" s="994"/>
      <c r="BV66" s="147"/>
      <c r="BW66" s="147"/>
      <c r="BX66" s="997"/>
      <c r="BY66" s="999"/>
      <c r="BZ66" s="1000"/>
      <c r="CA66" s="1006"/>
      <c r="CB66" s="993"/>
      <c r="CC66" s="994"/>
      <c r="CD66" s="148"/>
      <c r="CE66" s="148"/>
      <c r="CF66" s="994"/>
      <c r="CG66" s="147"/>
      <c r="CH66" s="147"/>
      <c r="CI66" s="997"/>
      <c r="CJ66" s="999"/>
      <c r="CK66" s="1000"/>
      <c r="CL66" s="1006"/>
      <c r="CM66" s="993"/>
      <c r="CN66" s="996"/>
      <c r="CO66" s="148"/>
      <c r="CP66" s="148"/>
      <c r="CQ66" s="994"/>
      <c r="CR66" s="147"/>
      <c r="CS66" s="147"/>
      <c r="CT66" s="997"/>
      <c r="CU66" s="999"/>
      <c r="CV66" s="1000"/>
      <c r="CW66" s="1006"/>
      <c r="CX66" s="993"/>
      <c r="CY66" s="996"/>
      <c r="CZ66" s="148"/>
      <c r="DA66" s="148"/>
      <c r="DB66" s="994"/>
      <c r="DC66" s="147"/>
      <c r="DD66" s="147"/>
      <c r="DE66" s="997"/>
      <c r="DF66" s="999"/>
      <c r="DG66" s="1000"/>
      <c r="DH66" s="1006"/>
      <c r="DI66" s="993"/>
      <c r="DJ66" s="996"/>
      <c r="DK66" s="148"/>
      <c r="DL66" s="148"/>
      <c r="DM66" s="994"/>
      <c r="DN66" s="147"/>
      <c r="DO66" s="147"/>
      <c r="DP66" s="997"/>
      <c r="DQ66" s="999"/>
      <c r="DR66" s="1000"/>
      <c r="DS66" s="1006"/>
      <c r="DT66" s="993"/>
      <c r="DU66" s="996"/>
      <c r="DV66" s="148"/>
      <c r="DW66" s="148"/>
      <c r="DX66" s="994"/>
      <c r="DY66" s="147"/>
      <c r="DZ66" s="147"/>
      <c r="EA66" s="997"/>
      <c r="EB66" s="999"/>
      <c r="EC66" s="1000"/>
      <c r="ED66" s="1006"/>
      <c r="EE66" s="993"/>
      <c r="EF66" s="996"/>
      <c r="EG66" s="148"/>
      <c r="EH66" s="148"/>
      <c r="EI66" s="994"/>
      <c r="EJ66" s="147"/>
      <c r="EK66" s="147"/>
      <c r="EL66" s="997"/>
      <c r="EM66" s="999"/>
      <c r="EN66" s="1000"/>
      <c r="EO66" s="1006"/>
      <c r="EP66" s="993"/>
      <c r="EQ66" s="996"/>
      <c r="ER66" s="148"/>
      <c r="ES66" s="148"/>
      <c r="ET66" s="994"/>
      <c r="EU66" s="147"/>
      <c r="EV66" s="147"/>
      <c r="EW66" s="997"/>
      <c r="EX66" s="999"/>
      <c r="EY66" s="1000"/>
      <c r="EZ66" s="1006"/>
      <c r="FA66" s="993"/>
      <c r="FB66" s="996"/>
      <c r="FC66" s="148"/>
      <c r="FD66" s="148"/>
      <c r="FE66" s="994"/>
      <c r="FF66" s="147"/>
      <c r="FG66" s="147"/>
      <c r="FH66" s="997"/>
      <c r="FI66" s="999"/>
      <c r="FJ66" s="1000"/>
      <c r="FK66" s="1006"/>
      <c r="FL66" s="993"/>
      <c r="FM66" s="996"/>
      <c r="FN66" s="148"/>
      <c r="FO66" s="148"/>
      <c r="FP66" s="994"/>
      <c r="FQ66" s="147"/>
      <c r="FR66" s="147"/>
      <c r="FS66" s="997"/>
      <c r="FT66" s="999"/>
      <c r="FU66" s="1000"/>
      <c r="FV66" s="1006"/>
      <c r="FW66" s="993"/>
      <c r="FX66" s="996"/>
      <c r="FY66" s="148"/>
      <c r="FZ66" s="148"/>
      <c r="GA66" s="994"/>
      <c r="GB66" s="147"/>
      <c r="GC66" s="147"/>
      <c r="GD66" s="997"/>
      <c r="GE66" s="999"/>
      <c r="GF66" s="1000"/>
      <c r="GG66" s="1006"/>
      <c r="GH66" s="993"/>
      <c r="GI66" s="996"/>
      <c r="GJ66" s="148"/>
      <c r="GK66" s="148"/>
      <c r="GL66" s="994"/>
      <c r="GM66" s="147"/>
      <c r="GN66" s="147"/>
      <c r="GO66" s="997"/>
      <c r="GP66" s="999"/>
      <c r="GQ66" s="1000"/>
      <c r="GR66" s="1006"/>
      <c r="GS66" s="993"/>
      <c r="GT66" s="996"/>
      <c r="GU66" s="148"/>
      <c r="GV66" s="148"/>
      <c r="GW66" s="994"/>
      <c r="GX66" s="147"/>
      <c r="GY66" s="147"/>
      <c r="GZ66" s="997"/>
      <c r="HA66" s="999"/>
      <c r="HB66" s="1000"/>
      <c r="HC66" s="1006"/>
      <c r="HD66" s="993"/>
      <c r="HE66" s="996"/>
      <c r="HF66" s="148"/>
      <c r="HG66" s="148"/>
      <c r="HH66" s="994"/>
      <c r="HI66" s="147"/>
      <c r="HJ66" s="147"/>
      <c r="HK66" s="997"/>
      <c r="HL66" s="999"/>
      <c r="HM66" s="1000"/>
      <c r="HN66" s="1006"/>
      <c r="HO66" s="993"/>
      <c r="HP66" s="996"/>
      <c r="HQ66" s="148"/>
      <c r="HR66" s="148"/>
      <c r="HS66" s="994"/>
      <c r="HT66" s="147"/>
      <c r="HU66" s="147"/>
      <c r="HV66" s="997"/>
      <c r="HW66" s="999"/>
      <c r="HX66" s="1000"/>
      <c r="HY66" s="1006"/>
      <c r="HZ66" s="993"/>
      <c r="IA66" s="996"/>
      <c r="IB66" s="148"/>
      <c r="IC66" s="148"/>
      <c r="ID66" s="994"/>
      <c r="IE66" s="147"/>
      <c r="IF66" s="147"/>
      <c r="IG66" s="997"/>
      <c r="IH66" s="999"/>
      <c r="II66" s="1000"/>
      <c r="IJ66" s="1006"/>
      <c r="IK66" s="993"/>
      <c r="IL66" s="996"/>
      <c r="IM66" s="148"/>
      <c r="IN66" s="148"/>
      <c r="IO66" s="994"/>
      <c r="IP66" s="147"/>
      <c r="IQ66" s="147"/>
      <c r="IR66" s="997"/>
      <c r="IS66" s="999"/>
      <c r="IT66" s="1000"/>
      <c r="IU66" s="30"/>
      <c r="IV66" s="30"/>
      <c r="IW66" s="30"/>
      <c r="IX66" s="30"/>
      <c r="IY66" s="1001"/>
      <c r="IZ66" s="1001"/>
      <c r="JA66" s="1005"/>
      <c r="JB66" s="1002"/>
      <c r="JD66" s="171"/>
      <c r="JE66" s="171"/>
      <c r="JF66" s="171"/>
      <c r="JG66" s="171"/>
      <c r="JH66" s="171"/>
      <c r="JI66" s="171"/>
      <c r="JJ66" s="171"/>
    </row>
    <row r="67" spans="1:365" ht="15.75" customHeight="1" x14ac:dyDescent="0.25">
      <c r="B67" s="260">
        <v>61</v>
      </c>
      <c r="C67" s="991"/>
      <c r="D67" s="990"/>
      <c r="E67" s="486"/>
      <c r="F67" s="1143"/>
      <c r="G67" s="995"/>
      <c r="H67" s="221"/>
      <c r="I67" s="183"/>
      <c r="J67" s="183"/>
      <c r="K67" s="1088"/>
      <c r="L67" s="375"/>
      <c r="M67" s="31"/>
      <c r="N67" s="1292"/>
      <c r="O67" s="1096"/>
      <c r="P67" s="147"/>
      <c r="Q67" s="147"/>
      <c r="R67" s="147"/>
      <c r="S67" s="147"/>
      <c r="T67" s="147"/>
      <c r="U67" s="147"/>
      <c r="V67" s="147"/>
      <c r="W67" s="147"/>
      <c r="X67" s="147"/>
      <c r="Y67" s="147"/>
      <c r="Z67" s="147"/>
      <c r="AA67" s="147"/>
      <c r="AB67" s="147"/>
      <c r="AC67" s="147"/>
      <c r="AD67" s="147"/>
      <c r="AE67" s="147"/>
      <c r="AF67" s="147"/>
      <c r="AG67" s="147"/>
      <c r="AH67" s="147"/>
      <c r="AI67" s="1006"/>
      <c r="AJ67" s="993"/>
      <c r="AK67" s="996"/>
      <c r="AL67" s="148"/>
      <c r="AM67" s="148"/>
      <c r="AN67" s="994"/>
      <c r="AO67" s="147"/>
      <c r="AP67" s="147"/>
      <c r="AQ67" s="997"/>
      <c r="AR67" s="999"/>
      <c r="AS67" s="1000"/>
      <c r="AT67" s="1006"/>
      <c r="AU67" s="993"/>
      <c r="AV67" s="996"/>
      <c r="AW67" s="148"/>
      <c r="AX67" s="148"/>
      <c r="AY67" s="994"/>
      <c r="AZ67" s="147"/>
      <c r="BA67" s="147"/>
      <c r="BB67" s="997"/>
      <c r="BC67" s="999"/>
      <c r="BD67" s="1000"/>
      <c r="BE67" s="1006"/>
      <c r="BF67" s="993"/>
      <c r="BG67" s="996"/>
      <c r="BH67" s="148"/>
      <c r="BI67" s="148"/>
      <c r="BJ67" s="994"/>
      <c r="BK67" s="147"/>
      <c r="BL67" s="147"/>
      <c r="BM67" s="997"/>
      <c r="BN67" s="999"/>
      <c r="BO67" s="1000"/>
      <c r="BP67" s="1006"/>
      <c r="BQ67" s="993"/>
      <c r="BR67" s="996"/>
      <c r="BS67" s="148"/>
      <c r="BT67" s="148"/>
      <c r="BU67" s="994"/>
      <c r="BV67" s="147"/>
      <c r="BW67" s="147"/>
      <c r="BX67" s="997"/>
      <c r="BY67" s="999"/>
      <c r="BZ67" s="1000"/>
      <c r="CA67" s="1006"/>
      <c r="CB67" s="993"/>
      <c r="CC67" s="994"/>
      <c r="CD67" s="148"/>
      <c r="CE67" s="148"/>
      <c r="CF67" s="994"/>
      <c r="CG67" s="147"/>
      <c r="CH67" s="147"/>
      <c r="CI67" s="997"/>
      <c r="CJ67" s="999"/>
      <c r="CK67" s="1000"/>
      <c r="CL67" s="1006"/>
      <c r="CM67" s="993"/>
      <c r="CN67" s="996"/>
      <c r="CO67" s="148"/>
      <c r="CP67" s="148"/>
      <c r="CQ67" s="994"/>
      <c r="CR67" s="147"/>
      <c r="CS67" s="147"/>
      <c r="CT67" s="997"/>
      <c r="CU67" s="999"/>
      <c r="CV67" s="1000"/>
      <c r="CW67" s="1006"/>
      <c r="CX67" s="993"/>
      <c r="CY67" s="996"/>
      <c r="CZ67" s="148"/>
      <c r="DA67" s="148"/>
      <c r="DB67" s="994"/>
      <c r="DC67" s="147"/>
      <c r="DD67" s="147"/>
      <c r="DE67" s="997"/>
      <c r="DF67" s="999"/>
      <c r="DG67" s="1000"/>
      <c r="DH67" s="1006"/>
      <c r="DI67" s="993"/>
      <c r="DJ67" s="996"/>
      <c r="DK67" s="148"/>
      <c r="DL67" s="148"/>
      <c r="DM67" s="994"/>
      <c r="DN67" s="147"/>
      <c r="DO67" s="147"/>
      <c r="DP67" s="997"/>
      <c r="DQ67" s="999"/>
      <c r="DR67" s="1000"/>
      <c r="DS67" s="1006"/>
      <c r="DT67" s="993"/>
      <c r="DU67" s="996"/>
      <c r="DV67" s="148"/>
      <c r="DW67" s="148"/>
      <c r="DX67" s="994"/>
      <c r="DY67" s="147"/>
      <c r="DZ67" s="147"/>
      <c r="EA67" s="997"/>
      <c r="EB67" s="999"/>
      <c r="EC67" s="1000"/>
      <c r="ED67" s="1006"/>
      <c r="EE67" s="993"/>
      <c r="EF67" s="996"/>
      <c r="EG67" s="148"/>
      <c r="EH67" s="148"/>
      <c r="EI67" s="994"/>
      <c r="EJ67" s="147"/>
      <c r="EK67" s="147"/>
      <c r="EL67" s="997"/>
      <c r="EM67" s="999"/>
      <c r="EN67" s="1000"/>
      <c r="EO67" s="1006"/>
      <c r="EP67" s="993"/>
      <c r="EQ67" s="996"/>
      <c r="ER67" s="148"/>
      <c r="ES67" s="148"/>
      <c r="ET67" s="994"/>
      <c r="EU67" s="147"/>
      <c r="EV67" s="147"/>
      <c r="EW67" s="997"/>
      <c r="EX67" s="999"/>
      <c r="EY67" s="1000"/>
      <c r="EZ67" s="1006"/>
      <c r="FA67" s="993"/>
      <c r="FB67" s="996"/>
      <c r="FC67" s="148"/>
      <c r="FD67" s="148"/>
      <c r="FE67" s="994"/>
      <c r="FF67" s="147"/>
      <c r="FG67" s="147"/>
      <c r="FH67" s="997"/>
      <c r="FI67" s="999"/>
      <c r="FJ67" s="1000"/>
      <c r="FK67" s="1006"/>
      <c r="FL67" s="993"/>
      <c r="FM67" s="996"/>
      <c r="FN67" s="148"/>
      <c r="FO67" s="148"/>
      <c r="FP67" s="994"/>
      <c r="FQ67" s="147"/>
      <c r="FR67" s="147"/>
      <c r="FS67" s="997"/>
      <c r="FT67" s="999"/>
      <c r="FU67" s="1000"/>
      <c r="FV67" s="1006"/>
      <c r="FW67" s="993"/>
      <c r="FX67" s="996"/>
      <c r="FY67" s="148"/>
      <c r="FZ67" s="148"/>
      <c r="GA67" s="994"/>
      <c r="GB67" s="147"/>
      <c r="GC67" s="147"/>
      <c r="GD67" s="997"/>
      <c r="GE67" s="999"/>
      <c r="GF67" s="1000"/>
      <c r="GG67" s="1006"/>
      <c r="GH67" s="993"/>
      <c r="GI67" s="996"/>
      <c r="GJ67" s="148"/>
      <c r="GK67" s="148"/>
      <c r="GL67" s="994"/>
      <c r="GM67" s="147"/>
      <c r="GN67" s="147"/>
      <c r="GO67" s="997"/>
      <c r="GP67" s="999"/>
      <c r="GQ67" s="1000"/>
      <c r="GR67" s="1006"/>
      <c r="GS67" s="993"/>
      <c r="GT67" s="996"/>
      <c r="GU67" s="148"/>
      <c r="GV67" s="148"/>
      <c r="GW67" s="994"/>
      <c r="GX67" s="147"/>
      <c r="GY67" s="147"/>
      <c r="GZ67" s="997"/>
      <c r="HA67" s="999"/>
      <c r="HB67" s="1000"/>
      <c r="HC67" s="1006"/>
      <c r="HD67" s="993"/>
      <c r="HE67" s="996"/>
      <c r="HF67" s="148"/>
      <c r="HG67" s="148"/>
      <c r="HH67" s="994"/>
      <c r="HI67" s="147"/>
      <c r="HJ67" s="147"/>
      <c r="HK67" s="997"/>
      <c r="HL67" s="999"/>
      <c r="HM67" s="1000"/>
      <c r="HN67" s="1006"/>
      <c r="HO67" s="993"/>
      <c r="HP67" s="996"/>
      <c r="HQ67" s="148"/>
      <c r="HR67" s="148"/>
      <c r="HS67" s="994"/>
      <c r="HT67" s="147"/>
      <c r="HU67" s="147"/>
      <c r="HV67" s="997"/>
      <c r="HW67" s="999"/>
      <c r="HX67" s="1000"/>
      <c r="HY67" s="1006"/>
      <c r="HZ67" s="993"/>
      <c r="IA67" s="996"/>
      <c r="IB67" s="148"/>
      <c r="IC67" s="148"/>
      <c r="ID67" s="994"/>
      <c r="IE67" s="147"/>
      <c r="IF67" s="147"/>
      <c r="IG67" s="997"/>
      <c r="IH67" s="999"/>
      <c r="II67" s="1000"/>
      <c r="IJ67" s="1006"/>
      <c r="IK67" s="993"/>
      <c r="IL67" s="996"/>
      <c r="IM67" s="148"/>
      <c r="IN67" s="148"/>
      <c r="IO67" s="994"/>
      <c r="IP67" s="147"/>
      <c r="IQ67" s="147"/>
      <c r="IR67" s="997"/>
      <c r="IS67" s="999"/>
      <c r="IT67" s="1000"/>
      <c r="IU67" s="30"/>
      <c r="IV67" s="30"/>
      <c r="IW67" s="30"/>
      <c r="IX67" s="30"/>
      <c r="IY67" s="1001"/>
      <c r="IZ67" s="1001"/>
      <c r="JA67" s="1005"/>
      <c r="JB67" s="1002"/>
      <c r="JD67" s="171"/>
      <c r="JE67" s="171"/>
      <c r="JF67" s="171"/>
      <c r="JG67" s="171"/>
      <c r="JH67" s="171"/>
      <c r="JI67" s="171"/>
      <c r="JJ67" s="171"/>
    </row>
    <row r="68" spans="1:365" ht="15.75" customHeight="1" x14ac:dyDescent="0.25">
      <c r="B68" s="260">
        <v>62</v>
      </c>
      <c r="C68" s="991"/>
      <c r="D68" s="990"/>
      <c r="E68" s="486"/>
      <c r="F68" s="1143"/>
      <c r="G68" s="995"/>
      <c r="H68" s="221"/>
      <c r="I68" s="183"/>
      <c r="J68" s="183"/>
      <c r="K68" s="1088"/>
      <c r="L68" s="375"/>
      <c r="M68" s="31"/>
      <c r="N68" s="1292"/>
      <c r="O68" s="1096"/>
      <c r="P68" s="147"/>
      <c r="Q68" s="147"/>
      <c r="R68" s="147"/>
      <c r="S68" s="147"/>
      <c r="T68" s="147"/>
      <c r="U68" s="147"/>
      <c r="V68" s="147"/>
      <c r="W68" s="147"/>
      <c r="X68" s="147"/>
      <c r="Y68" s="147"/>
      <c r="Z68" s="147"/>
      <c r="AA68" s="147"/>
      <c r="AB68" s="147"/>
      <c r="AC68" s="147"/>
      <c r="AD68" s="147"/>
      <c r="AE68" s="147"/>
      <c r="AF68" s="147"/>
      <c r="AG68" s="147"/>
      <c r="AH68" s="147"/>
      <c r="AI68" s="1006"/>
      <c r="AJ68" s="993"/>
      <c r="AK68" s="996"/>
      <c r="AL68" s="148"/>
      <c r="AM68" s="148"/>
      <c r="AN68" s="994"/>
      <c r="AO68" s="147"/>
      <c r="AP68" s="147"/>
      <c r="AQ68" s="997"/>
      <c r="AR68" s="999"/>
      <c r="AS68" s="1000"/>
      <c r="AT68" s="1006"/>
      <c r="AU68" s="993"/>
      <c r="AV68" s="996"/>
      <c r="AW68" s="148"/>
      <c r="AX68" s="148"/>
      <c r="AY68" s="994"/>
      <c r="AZ68" s="147"/>
      <c r="BA68" s="147"/>
      <c r="BB68" s="997"/>
      <c r="BC68" s="999"/>
      <c r="BD68" s="1000"/>
      <c r="BE68" s="1006"/>
      <c r="BF68" s="993"/>
      <c r="BG68" s="996"/>
      <c r="BH68" s="148"/>
      <c r="BI68" s="148"/>
      <c r="BJ68" s="994"/>
      <c r="BK68" s="147"/>
      <c r="BL68" s="147"/>
      <c r="BM68" s="997"/>
      <c r="BN68" s="999"/>
      <c r="BO68" s="1000"/>
      <c r="BP68" s="1006"/>
      <c r="BQ68" s="993"/>
      <c r="BR68" s="996"/>
      <c r="BS68" s="148"/>
      <c r="BT68" s="148"/>
      <c r="BU68" s="994"/>
      <c r="BV68" s="147"/>
      <c r="BW68" s="147"/>
      <c r="BX68" s="997"/>
      <c r="BY68" s="999"/>
      <c r="BZ68" s="1000"/>
      <c r="CA68" s="1006"/>
      <c r="CB68" s="993"/>
      <c r="CC68" s="994"/>
      <c r="CD68" s="148"/>
      <c r="CE68" s="148"/>
      <c r="CF68" s="994"/>
      <c r="CG68" s="147"/>
      <c r="CH68" s="147"/>
      <c r="CI68" s="997"/>
      <c r="CJ68" s="999"/>
      <c r="CK68" s="1000"/>
      <c r="CL68" s="1006"/>
      <c r="CM68" s="993"/>
      <c r="CN68" s="996"/>
      <c r="CO68" s="148"/>
      <c r="CP68" s="148"/>
      <c r="CQ68" s="994"/>
      <c r="CR68" s="147"/>
      <c r="CS68" s="147"/>
      <c r="CT68" s="997"/>
      <c r="CU68" s="999"/>
      <c r="CV68" s="1000"/>
      <c r="CW68" s="1006"/>
      <c r="CX68" s="993"/>
      <c r="CY68" s="996"/>
      <c r="CZ68" s="148"/>
      <c r="DA68" s="148"/>
      <c r="DB68" s="994"/>
      <c r="DC68" s="147"/>
      <c r="DD68" s="147"/>
      <c r="DE68" s="997"/>
      <c r="DF68" s="999"/>
      <c r="DG68" s="1000"/>
      <c r="DH68" s="1006"/>
      <c r="DI68" s="993"/>
      <c r="DJ68" s="996"/>
      <c r="DK68" s="148"/>
      <c r="DL68" s="148"/>
      <c r="DM68" s="994"/>
      <c r="DN68" s="147"/>
      <c r="DO68" s="147"/>
      <c r="DP68" s="997"/>
      <c r="DQ68" s="999"/>
      <c r="DR68" s="1000"/>
      <c r="DS68" s="1006"/>
      <c r="DT68" s="993"/>
      <c r="DU68" s="996"/>
      <c r="DV68" s="148"/>
      <c r="DW68" s="148"/>
      <c r="DX68" s="994"/>
      <c r="DY68" s="147"/>
      <c r="DZ68" s="147"/>
      <c r="EA68" s="997"/>
      <c r="EB68" s="999"/>
      <c r="EC68" s="1000"/>
      <c r="ED68" s="1006"/>
      <c r="EE68" s="993"/>
      <c r="EF68" s="996"/>
      <c r="EG68" s="148"/>
      <c r="EH68" s="148"/>
      <c r="EI68" s="994"/>
      <c r="EJ68" s="147"/>
      <c r="EK68" s="147"/>
      <c r="EL68" s="997"/>
      <c r="EM68" s="999"/>
      <c r="EN68" s="1000"/>
      <c r="EO68" s="1006"/>
      <c r="EP68" s="993"/>
      <c r="EQ68" s="996"/>
      <c r="ER68" s="148"/>
      <c r="ES68" s="148"/>
      <c r="ET68" s="994"/>
      <c r="EU68" s="147"/>
      <c r="EV68" s="147"/>
      <c r="EW68" s="997"/>
      <c r="EX68" s="999"/>
      <c r="EY68" s="1000"/>
      <c r="EZ68" s="1006"/>
      <c r="FA68" s="993"/>
      <c r="FB68" s="996"/>
      <c r="FC68" s="148"/>
      <c r="FD68" s="148"/>
      <c r="FE68" s="994"/>
      <c r="FF68" s="147"/>
      <c r="FG68" s="147"/>
      <c r="FH68" s="997"/>
      <c r="FI68" s="999"/>
      <c r="FJ68" s="1000"/>
      <c r="FK68" s="1006"/>
      <c r="FL68" s="993"/>
      <c r="FM68" s="996"/>
      <c r="FN68" s="148"/>
      <c r="FO68" s="148"/>
      <c r="FP68" s="994"/>
      <c r="FQ68" s="147"/>
      <c r="FR68" s="147"/>
      <c r="FS68" s="997"/>
      <c r="FT68" s="999"/>
      <c r="FU68" s="1000"/>
      <c r="FV68" s="1006"/>
      <c r="FW68" s="993"/>
      <c r="FX68" s="996"/>
      <c r="FY68" s="148"/>
      <c r="FZ68" s="148"/>
      <c r="GA68" s="994"/>
      <c r="GB68" s="147"/>
      <c r="GC68" s="147"/>
      <c r="GD68" s="997"/>
      <c r="GE68" s="999"/>
      <c r="GF68" s="1000"/>
      <c r="GG68" s="1006"/>
      <c r="GH68" s="993"/>
      <c r="GI68" s="996"/>
      <c r="GJ68" s="148"/>
      <c r="GK68" s="148"/>
      <c r="GL68" s="994"/>
      <c r="GM68" s="147"/>
      <c r="GN68" s="147"/>
      <c r="GO68" s="997"/>
      <c r="GP68" s="999"/>
      <c r="GQ68" s="1000"/>
      <c r="GR68" s="1006"/>
      <c r="GS68" s="993"/>
      <c r="GT68" s="996"/>
      <c r="GU68" s="148"/>
      <c r="GV68" s="148"/>
      <c r="GW68" s="994"/>
      <c r="GX68" s="147"/>
      <c r="GY68" s="147"/>
      <c r="GZ68" s="997"/>
      <c r="HA68" s="999"/>
      <c r="HB68" s="1000"/>
      <c r="HC68" s="1006"/>
      <c r="HD68" s="993"/>
      <c r="HE68" s="996"/>
      <c r="HF68" s="148"/>
      <c r="HG68" s="148"/>
      <c r="HH68" s="994"/>
      <c r="HI68" s="147"/>
      <c r="HJ68" s="147"/>
      <c r="HK68" s="997"/>
      <c r="HL68" s="999"/>
      <c r="HM68" s="1000"/>
      <c r="HN68" s="1006"/>
      <c r="HO68" s="993"/>
      <c r="HP68" s="996"/>
      <c r="HQ68" s="148"/>
      <c r="HR68" s="148"/>
      <c r="HS68" s="994"/>
      <c r="HT68" s="147"/>
      <c r="HU68" s="147"/>
      <c r="HV68" s="997"/>
      <c r="HW68" s="999"/>
      <c r="HX68" s="1000"/>
      <c r="HY68" s="1006"/>
      <c r="HZ68" s="993"/>
      <c r="IA68" s="996"/>
      <c r="IB68" s="148"/>
      <c r="IC68" s="148"/>
      <c r="ID68" s="994"/>
      <c r="IE68" s="147"/>
      <c r="IF68" s="147"/>
      <c r="IG68" s="997"/>
      <c r="IH68" s="999"/>
      <c r="II68" s="1000"/>
      <c r="IJ68" s="1006"/>
      <c r="IK68" s="993"/>
      <c r="IL68" s="996"/>
      <c r="IM68" s="148"/>
      <c r="IN68" s="148"/>
      <c r="IO68" s="994"/>
      <c r="IP68" s="147"/>
      <c r="IQ68" s="147"/>
      <c r="IR68" s="997"/>
      <c r="IS68" s="999"/>
      <c r="IT68" s="1000"/>
      <c r="IU68" s="30"/>
      <c r="IV68" s="30"/>
      <c r="IW68" s="30"/>
      <c r="IX68" s="30"/>
      <c r="IY68" s="1001"/>
      <c r="IZ68" s="1001"/>
      <c r="JA68" s="1005"/>
      <c r="JB68" s="1002"/>
      <c r="JD68" s="171"/>
      <c r="JE68" s="171"/>
      <c r="JF68" s="171"/>
      <c r="JG68" s="171"/>
      <c r="JH68" s="171"/>
      <c r="JI68" s="171"/>
      <c r="JJ68" s="171"/>
    </row>
    <row r="69" spans="1:365" ht="15.75" customHeight="1" x14ac:dyDescent="0.25">
      <c r="B69" s="260">
        <v>63</v>
      </c>
      <c r="C69" s="991"/>
      <c r="D69" s="990"/>
      <c r="E69" s="486"/>
      <c r="F69" s="1143"/>
      <c r="G69" s="995"/>
      <c r="H69" s="221"/>
      <c r="I69" s="183"/>
      <c r="J69" s="183"/>
      <c r="K69" s="1088"/>
      <c r="L69" s="375"/>
      <c r="M69" s="31"/>
      <c r="N69" s="1292"/>
      <c r="O69" s="1096"/>
      <c r="P69" s="147"/>
      <c r="Q69" s="147"/>
      <c r="R69" s="147"/>
      <c r="S69" s="147"/>
      <c r="T69" s="147"/>
      <c r="U69" s="147"/>
      <c r="V69" s="147"/>
      <c r="W69" s="147"/>
      <c r="X69" s="147"/>
      <c r="Y69" s="147"/>
      <c r="Z69" s="147"/>
      <c r="AA69" s="147"/>
      <c r="AB69" s="147"/>
      <c r="AC69" s="147"/>
      <c r="AD69" s="147"/>
      <c r="AE69" s="147"/>
      <c r="AF69" s="147"/>
      <c r="AG69" s="147"/>
      <c r="AH69" s="147"/>
      <c r="AI69" s="1006"/>
      <c r="AJ69" s="993"/>
      <c r="AK69" s="996"/>
      <c r="AL69" s="148"/>
      <c r="AM69" s="148"/>
      <c r="AN69" s="994"/>
      <c r="AO69" s="147"/>
      <c r="AP69" s="147"/>
      <c r="AQ69" s="997"/>
      <c r="AR69" s="999"/>
      <c r="AS69" s="1000"/>
      <c r="AT69" s="1006"/>
      <c r="AU69" s="993"/>
      <c r="AV69" s="996"/>
      <c r="AW69" s="148"/>
      <c r="AX69" s="148"/>
      <c r="AY69" s="994"/>
      <c r="AZ69" s="147"/>
      <c r="BA69" s="147"/>
      <c r="BB69" s="997"/>
      <c r="BC69" s="999"/>
      <c r="BD69" s="1000"/>
      <c r="BE69" s="1006"/>
      <c r="BF69" s="993"/>
      <c r="BG69" s="996"/>
      <c r="BH69" s="148"/>
      <c r="BI69" s="148"/>
      <c r="BJ69" s="994"/>
      <c r="BK69" s="147"/>
      <c r="BL69" s="147"/>
      <c r="BM69" s="997"/>
      <c r="BN69" s="999"/>
      <c r="BO69" s="1000"/>
      <c r="BP69" s="1006"/>
      <c r="BQ69" s="993"/>
      <c r="BR69" s="996"/>
      <c r="BS69" s="148"/>
      <c r="BT69" s="148"/>
      <c r="BU69" s="994"/>
      <c r="BV69" s="147"/>
      <c r="BW69" s="147"/>
      <c r="BX69" s="997"/>
      <c r="BY69" s="999"/>
      <c r="BZ69" s="1000"/>
      <c r="CA69" s="1006"/>
      <c r="CB69" s="993"/>
      <c r="CC69" s="994"/>
      <c r="CD69" s="148"/>
      <c r="CE69" s="148"/>
      <c r="CF69" s="994"/>
      <c r="CG69" s="147"/>
      <c r="CH69" s="147"/>
      <c r="CI69" s="997"/>
      <c r="CJ69" s="999"/>
      <c r="CK69" s="1000"/>
      <c r="CL69" s="1006"/>
      <c r="CM69" s="993"/>
      <c r="CN69" s="996"/>
      <c r="CO69" s="148"/>
      <c r="CP69" s="148"/>
      <c r="CQ69" s="994"/>
      <c r="CR69" s="147"/>
      <c r="CS69" s="147"/>
      <c r="CT69" s="997"/>
      <c r="CU69" s="999"/>
      <c r="CV69" s="1000"/>
      <c r="CW69" s="1006"/>
      <c r="CX69" s="993"/>
      <c r="CY69" s="996"/>
      <c r="CZ69" s="148"/>
      <c r="DA69" s="148"/>
      <c r="DB69" s="994"/>
      <c r="DC69" s="147"/>
      <c r="DD69" s="147"/>
      <c r="DE69" s="997"/>
      <c r="DF69" s="999"/>
      <c r="DG69" s="1000"/>
      <c r="DH69" s="1006"/>
      <c r="DI69" s="993"/>
      <c r="DJ69" s="996"/>
      <c r="DK69" s="148"/>
      <c r="DL69" s="148"/>
      <c r="DM69" s="994"/>
      <c r="DN69" s="147"/>
      <c r="DO69" s="147"/>
      <c r="DP69" s="997"/>
      <c r="DQ69" s="999"/>
      <c r="DR69" s="1000"/>
      <c r="DS69" s="1006"/>
      <c r="DT69" s="993"/>
      <c r="DU69" s="996"/>
      <c r="DV69" s="148"/>
      <c r="DW69" s="148"/>
      <c r="DX69" s="994"/>
      <c r="DY69" s="147"/>
      <c r="DZ69" s="147"/>
      <c r="EA69" s="997"/>
      <c r="EB69" s="999"/>
      <c r="EC69" s="1000"/>
      <c r="ED69" s="1006"/>
      <c r="EE69" s="993"/>
      <c r="EF69" s="996"/>
      <c r="EG69" s="148"/>
      <c r="EH69" s="148"/>
      <c r="EI69" s="994"/>
      <c r="EJ69" s="147"/>
      <c r="EK69" s="147"/>
      <c r="EL69" s="997"/>
      <c r="EM69" s="999"/>
      <c r="EN69" s="1000"/>
      <c r="EO69" s="1006"/>
      <c r="EP69" s="993"/>
      <c r="EQ69" s="996"/>
      <c r="ER69" s="148"/>
      <c r="ES69" s="148"/>
      <c r="ET69" s="994"/>
      <c r="EU69" s="147"/>
      <c r="EV69" s="147"/>
      <c r="EW69" s="997"/>
      <c r="EX69" s="999"/>
      <c r="EY69" s="1000"/>
      <c r="EZ69" s="1006"/>
      <c r="FA69" s="993"/>
      <c r="FB69" s="996"/>
      <c r="FC69" s="148"/>
      <c r="FD69" s="148"/>
      <c r="FE69" s="994"/>
      <c r="FF69" s="147"/>
      <c r="FG69" s="147"/>
      <c r="FH69" s="997"/>
      <c r="FI69" s="999"/>
      <c r="FJ69" s="1000"/>
      <c r="FK69" s="1006"/>
      <c r="FL69" s="993"/>
      <c r="FM69" s="996"/>
      <c r="FN69" s="148"/>
      <c r="FO69" s="148"/>
      <c r="FP69" s="994"/>
      <c r="FQ69" s="147"/>
      <c r="FR69" s="147"/>
      <c r="FS69" s="997"/>
      <c r="FT69" s="999"/>
      <c r="FU69" s="1000"/>
      <c r="FV69" s="1006"/>
      <c r="FW69" s="993"/>
      <c r="FX69" s="996"/>
      <c r="FY69" s="148"/>
      <c r="FZ69" s="148"/>
      <c r="GA69" s="994"/>
      <c r="GB69" s="147"/>
      <c r="GC69" s="147"/>
      <c r="GD69" s="997"/>
      <c r="GE69" s="999"/>
      <c r="GF69" s="1000"/>
      <c r="GG69" s="1006"/>
      <c r="GH69" s="993"/>
      <c r="GI69" s="996"/>
      <c r="GJ69" s="148"/>
      <c r="GK69" s="148"/>
      <c r="GL69" s="994"/>
      <c r="GM69" s="147"/>
      <c r="GN69" s="147"/>
      <c r="GO69" s="997"/>
      <c r="GP69" s="999"/>
      <c r="GQ69" s="1000"/>
      <c r="GR69" s="1006"/>
      <c r="GS69" s="993"/>
      <c r="GT69" s="996"/>
      <c r="GU69" s="148"/>
      <c r="GV69" s="148"/>
      <c r="GW69" s="994"/>
      <c r="GX69" s="147"/>
      <c r="GY69" s="147"/>
      <c r="GZ69" s="997"/>
      <c r="HA69" s="999"/>
      <c r="HB69" s="1000"/>
      <c r="HC69" s="1006"/>
      <c r="HD69" s="993"/>
      <c r="HE69" s="996"/>
      <c r="HF69" s="148"/>
      <c r="HG69" s="148"/>
      <c r="HH69" s="994"/>
      <c r="HI69" s="147"/>
      <c r="HJ69" s="147"/>
      <c r="HK69" s="997"/>
      <c r="HL69" s="999"/>
      <c r="HM69" s="1000"/>
      <c r="HN69" s="1006"/>
      <c r="HO69" s="993"/>
      <c r="HP69" s="996"/>
      <c r="HQ69" s="148"/>
      <c r="HR69" s="148"/>
      <c r="HS69" s="994"/>
      <c r="HT69" s="147"/>
      <c r="HU69" s="147"/>
      <c r="HV69" s="997"/>
      <c r="HW69" s="999"/>
      <c r="HX69" s="1000"/>
      <c r="HY69" s="1006"/>
      <c r="HZ69" s="993"/>
      <c r="IA69" s="996"/>
      <c r="IB69" s="148"/>
      <c r="IC69" s="148"/>
      <c r="ID69" s="994"/>
      <c r="IE69" s="147"/>
      <c r="IF69" s="147"/>
      <c r="IG69" s="997"/>
      <c r="IH69" s="999"/>
      <c r="II69" s="1000"/>
      <c r="IJ69" s="1006"/>
      <c r="IK69" s="993"/>
      <c r="IL69" s="996"/>
      <c r="IM69" s="148"/>
      <c r="IN69" s="148"/>
      <c r="IO69" s="994"/>
      <c r="IP69" s="147"/>
      <c r="IQ69" s="147"/>
      <c r="IR69" s="997"/>
      <c r="IS69" s="999"/>
      <c r="IT69" s="1000"/>
      <c r="IU69" s="30"/>
      <c r="IV69" s="30"/>
      <c r="IW69" s="30"/>
      <c r="IX69" s="30"/>
      <c r="IY69" s="1001"/>
      <c r="IZ69" s="1001"/>
      <c r="JA69" s="1005"/>
      <c r="JB69" s="1002"/>
      <c r="JD69" s="171"/>
      <c r="JE69" s="171"/>
      <c r="JF69" s="171"/>
      <c r="JG69" s="171"/>
      <c r="JH69" s="171"/>
      <c r="JI69" s="171"/>
      <c r="JJ69" s="171"/>
    </row>
    <row r="70" spans="1:365" ht="15.75" customHeight="1" x14ac:dyDescent="0.25">
      <c r="B70" s="260">
        <v>64</v>
      </c>
      <c r="C70" s="991"/>
      <c r="D70" s="990"/>
      <c r="E70" s="486"/>
      <c r="F70" s="1143"/>
      <c r="G70" s="995"/>
      <c r="H70" s="221"/>
      <c r="I70" s="183"/>
      <c r="J70" s="183"/>
      <c r="K70" s="1088"/>
      <c r="L70" s="375"/>
      <c r="M70" s="31"/>
      <c r="N70" s="1292"/>
      <c r="O70" s="1096"/>
      <c r="P70" s="147"/>
      <c r="Q70" s="147"/>
      <c r="R70" s="147"/>
      <c r="S70" s="147"/>
      <c r="T70" s="147"/>
      <c r="U70" s="147"/>
      <c r="V70" s="147"/>
      <c r="W70" s="147"/>
      <c r="X70" s="147"/>
      <c r="Y70" s="147"/>
      <c r="Z70" s="147"/>
      <c r="AA70" s="147"/>
      <c r="AB70" s="147"/>
      <c r="AC70" s="147"/>
      <c r="AD70" s="147"/>
      <c r="AE70" s="147"/>
      <c r="AF70" s="147"/>
      <c r="AG70" s="147"/>
      <c r="AH70" s="147"/>
      <c r="AI70" s="1006"/>
      <c r="AJ70" s="993"/>
      <c r="AK70" s="996"/>
      <c r="AL70" s="148"/>
      <c r="AM70" s="148"/>
      <c r="AN70" s="994"/>
      <c r="AO70" s="147"/>
      <c r="AP70" s="147"/>
      <c r="AQ70" s="997"/>
      <c r="AR70" s="999"/>
      <c r="AS70" s="1000"/>
      <c r="AT70" s="1006"/>
      <c r="AU70" s="993"/>
      <c r="AV70" s="996"/>
      <c r="AW70" s="148"/>
      <c r="AX70" s="148"/>
      <c r="AY70" s="994"/>
      <c r="AZ70" s="147"/>
      <c r="BA70" s="147"/>
      <c r="BB70" s="997"/>
      <c r="BC70" s="999"/>
      <c r="BD70" s="1000"/>
      <c r="BE70" s="1006"/>
      <c r="BF70" s="993"/>
      <c r="BG70" s="996"/>
      <c r="BH70" s="148"/>
      <c r="BI70" s="148"/>
      <c r="BJ70" s="994"/>
      <c r="BK70" s="147"/>
      <c r="BL70" s="147"/>
      <c r="BM70" s="997"/>
      <c r="BN70" s="999"/>
      <c r="BO70" s="1000"/>
      <c r="BP70" s="1006"/>
      <c r="BQ70" s="993"/>
      <c r="BR70" s="996"/>
      <c r="BS70" s="148"/>
      <c r="BT70" s="148"/>
      <c r="BU70" s="994"/>
      <c r="BV70" s="147"/>
      <c r="BW70" s="147"/>
      <c r="BX70" s="997"/>
      <c r="BY70" s="999"/>
      <c r="BZ70" s="1000"/>
      <c r="CA70" s="1006"/>
      <c r="CB70" s="993"/>
      <c r="CC70" s="994"/>
      <c r="CD70" s="148"/>
      <c r="CE70" s="148"/>
      <c r="CF70" s="994"/>
      <c r="CG70" s="147"/>
      <c r="CH70" s="147"/>
      <c r="CI70" s="997"/>
      <c r="CJ70" s="999"/>
      <c r="CK70" s="1000"/>
      <c r="CL70" s="1006"/>
      <c r="CM70" s="993"/>
      <c r="CN70" s="996"/>
      <c r="CO70" s="148"/>
      <c r="CP70" s="148"/>
      <c r="CQ70" s="994"/>
      <c r="CR70" s="147"/>
      <c r="CS70" s="147"/>
      <c r="CT70" s="997"/>
      <c r="CU70" s="999"/>
      <c r="CV70" s="1000"/>
      <c r="CW70" s="1006"/>
      <c r="CX70" s="993"/>
      <c r="CY70" s="996"/>
      <c r="CZ70" s="148"/>
      <c r="DA70" s="148"/>
      <c r="DB70" s="994"/>
      <c r="DC70" s="147"/>
      <c r="DD70" s="147"/>
      <c r="DE70" s="997"/>
      <c r="DF70" s="999"/>
      <c r="DG70" s="1000"/>
      <c r="DH70" s="1006"/>
      <c r="DI70" s="993"/>
      <c r="DJ70" s="996"/>
      <c r="DK70" s="148"/>
      <c r="DL70" s="148"/>
      <c r="DM70" s="994"/>
      <c r="DN70" s="147"/>
      <c r="DO70" s="147"/>
      <c r="DP70" s="997"/>
      <c r="DQ70" s="999"/>
      <c r="DR70" s="1000"/>
      <c r="DS70" s="1006"/>
      <c r="DT70" s="993"/>
      <c r="DU70" s="996"/>
      <c r="DV70" s="148"/>
      <c r="DW70" s="148"/>
      <c r="DX70" s="994"/>
      <c r="DY70" s="147"/>
      <c r="DZ70" s="147"/>
      <c r="EA70" s="997"/>
      <c r="EB70" s="999"/>
      <c r="EC70" s="1000"/>
      <c r="ED70" s="1006"/>
      <c r="EE70" s="993"/>
      <c r="EF70" s="996"/>
      <c r="EG70" s="148"/>
      <c r="EH70" s="148"/>
      <c r="EI70" s="994"/>
      <c r="EJ70" s="147"/>
      <c r="EK70" s="147"/>
      <c r="EL70" s="997"/>
      <c r="EM70" s="999"/>
      <c r="EN70" s="1000"/>
      <c r="EO70" s="1006"/>
      <c r="EP70" s="993"/>
      <c r="EQ70" s="996"/>
      <c r="ER70" s="148"/>
      <c r="ES70" s="148"/>
      <c r="ET70" s="994"/>
      <c r="EU70" s="147"/>
      <c r="EV70" s="147"/>
      <c r="EW70" s="997"/>
      <c r="EX70" s="999"/>
      <c r="EY70" s="1000"/>
      <c r="EZ70" s="1006"/>
      <c r="FA70" s="993"/>
      <c r="FB70" s="996"/>
      <c r="FC70" s="148"/>
      <c r="FD70" s="148"/>
      <c r="FE70" s="994"/>
      <c r="FF70" s="147"/>
      <c r="FG70" s="147"/>
      <c r="FH70" s="997"/>
      <c r="FI70" s="999"/>
      <c r="FJ70" s="1000"/>
      <c r="FK70" s="1006"/>
      <c r="FL70" s="993"/>
      <c r="FM70" s="996"/>
      <c r="FN70" s="148"/>
      <c r="FO70" s="148"/>
      <c r="FP70" s="994"/>
      <c r="FQ70" s="147"/>
      <c r="FR70" s="147"/>
      <c r="FS70" s="997"/>
      <c r="FT70" s="999"/>
      <c r="FU70" s="1000"/>
      <c r="FV70" s="1006"/>
      <c r="FW70" s="993"/>
      <c r="FX70" s="996"/>
      <c r="FY70" s="148"/>
      <c r="FZ70" s="148"/>
      <c r="GA70" s="994"/>
      <c r="GB70" s="147"/>
      <c r="GC70" s="147"/>
      <c r="GD70" s="997"/>
      <c r="GE70" s="999"/>
      <c r="GF70" s="1000"/>
      <c r="GG70" s="1006"/>
      <c r="GH70" s="993"/>
      <c r="GI70" s="996"/>
      <c r="GJ70" s="148"/>
      <c r="GK70" s="148"/>
      <c r="GL70" s="994"/>
      <c r="GM70" s="147"/>
      <c r="GN70" s="147"/>
      <c r="GO70" s="997"/>
      <c r="GP70" s="999"/>
      <c r="GQ70" s="1000"/>
      <c r="GR70" s="1006"/>
      <c r="GS70" s="993"/>
      <c r="GT70" s="996"/>
      <c r="GU70" s="148"/>
      <c r="GV70" s="148"/>
      <c r="GW70" s="994"/>
      <c r="GX70" s="147"/>
      <c r="GY70" s="147"/>
      <c r="GZ70" s="997"/>
      <c r="HA70" s="999"/>
      <c r="HB70" s="1000"/>
      <c r="HC70" s="1006"/>
      <c r="HD70" s="993"/>
      <c r="HE70" s="996"/>
      <c r="HF70" s="148"/>
      <c r="HG70" s="148"/>
      <c r="HH70" s="994"/>
      <c r="HI70" s="147"/>
      <c r="HJ70" s="147"/>
      <c r="HK70" s="997"/>
      <c r="HL70" s="999"/>
      <c r="HM70" s="1000"/>
      <c r="HN70" s="1006"/>
      <c r="HO70" s="993"/>
      <c r="HP70" s="996"/>
      <c r="HQ70" s="148"/>
      <c r="HR70" s="148"/>
      <c r="HS70" s="994"/>
      <c r="HT70" s="147"/>
      <c r="HU70" s="147"/>
      <c r="HV70" s="997"/>
      <c r="HW70" s="999"/>
      <c r="HX70" s="1000"/>
      <c r="HY70" s="1006"/>
      <c r="HZ70" s="993"/>
      <c r="IA70" s="996"/>
      <c r="IB70" s="148"/>
      <c r="IC70" s="148"/>
      <c r="ID70" s="994"/>
      <c r="IE70" s="147"/>
      <c r="IF70" s="147"/>
      <c r="IG70" s="997"/>
      <c r="IH70" s="999"/>
      <c r="II70" s="1000"/>
      <c r="IJ70" s="1006"/>
      <c r="IK70" s="993"/>
      <c r="IL70" s="996"/>
      <c r="IM70" s="148"/>
      <c r="IN70" s="148"/>
      <c r="IO70" s="994"/>
      <c r="IP70" s="147"/>
      <c r="IQ70" s="147"/>
      <c r="IR70" s="997"/>
      <c r="IS70" s="999"/>
      <c r="IT70" s="1000"/>
      <c r="IU70" s="30"/>
      <c r="IV70" s="30"/>
      <c r="IW70" s="30"/>
      <c r="IX70" s="30"/>
      <c r="IY70" s="1001"/>
      <c r="IZ70" s="1001"/>
      <c r="JA70" s="1005"/>
      <c r="JB70" s="1002"/>
      <c r="JD70" s="171"/>
      <c r="JE70" s="171"/>
      <c r="JF70" s="171"/>
      <c r="JG70" s="171"/>
      <c r="JH70" s="171"/>
      <c r="JI70" s="171"/>
      <c r="JJ70" s="171"/>
    </row>
    <row r="71" spans="1:365" ht="15.75" customHeight="1" x14ac:dyDescent="0.25">
      <c r="B71" s="260">
        <v>65</v>
      </c>
      <c r="C71" s="991"/>
      <c r="D71" s="990"/>
      <c r="E71" s="486"/>
      <c r="F71" s="1143"/>
      <c r="G71" s="995"/>
      <c r="H71" s="221"/>
      <c r="I71" s="183"/>
      <c r="J71" s="183"/>
      <c r="K71" s="1088"/>
      <c r="L71" s="375"/>
      <c r="M71" s="31"/>
      <c r="N71" s="1292"/>
      <c r="O71" s="1096"/>
      <c r="P71" s="147"/>
      <c r="Q71" s="147"/>
      <c r="R71" s="147"/>
      <c r="S71" s="147"/>
      <c r="T71" s="147"/>
      <c r="U71" s="147"/>
      <c r="V71" s="147"/>
      <c r="W71" s="147"/>
      <c r="X71" s="147"/>
      <c r="Y71" s="147"/>
      <c r="Z71" s="147"/>
      <c r="AA71" s="147"/>
      <c r="AB71" s="147"/>
      <c r="AC71" s="147"/>
      <c r="AD71" s="147"/>
      <c r="AE71" s="147"/>
      <c r="AF71" s="147"/>
      <c r="AG71" s="147"/>
      <c r="AH71" s="147"/>
      <c r="AI71" s="1006"/>
      <c r="AJ71" s="993"/>
      <c r="AK71" s="996"/>
      <c r="AL71" s="148"/>
      <c r="AM71" s="148"/>
      <c r="AN71" s="994"/>
      <c r="AO71" s="147"/>
      <c r="AP71" s="147"/>
      <c r="AQ71" s="997"/>
      <c r="AR71" s="999"/>
      <c r="AS71" s="1000"/>
      <c r="AT71" s="1006"/>
      <c r="AU71" s="993"/>
      <c r="AV71" s="996"/>
      <c r="AW71" s="148"/>
      <c r="AX71" s="148"/>
      <c r="AY71" s="994"/>
      <c r="AZ71" s="147"/>
      <c r="BA71" s="147"/>
      <c r="BB71" s="997"/>
      <c r="BC71" s="999"/>
      <c r="BD71" s="1000"/>
      <c r="BE71" s="1006"/>
      <c r="BF71" s="993"/>
      <c r="BG71" s="996"/>
      <c r="BH71" s="148"/>
      <c r="BI71" s="148"/>
      <c r="BJ71" s="994"/>
      <c r="BK71" s="147"/>
      <c r="BL71" s="147"/>
      <c r="BM71" s="997"/>
      <c r="BN71" s="999"/>
      <c r="BO71" s="1000"/>
      <c r="BP71" s="1006"/>
      <c r="BQ71" s="993"/>
      <c r="BR71" s="996"/>
      <c r="BS71" s="148"/>
      <c r="BT71" s="148"/>
      <c r="BU71" s="994"/>
      <c r="BV71" s="147"/>
      <c r="BW71" s="147"/>
      <c r="BX71" s="997"/>
      <c r="BY71" s="999"/>
      <c r="BZ71" s="1000"/>
      <c r="CA71" s="1006"/>
      <c r="CB71" s="993"/>
      <c r="CC71" s="994"/>
      <c r="CD71" s="148"/>
      <c r="CE71" s="148"/>
      <c r="CF71" s="994"/>
      <c r="CG71" s="147"/>
      <c r="CH71" s="147"/>
      <c r="CI71" s="997"/>
      <c r="CJ71" s="999"/>
      <c r="CK71" s="1000"/>
      <c r="CL71" s="1006"/>
      <c r="CM71" s="993"/>
      <c r="CN71" s="996"/>
      <c r="CO71" s="148"/>
      <c r="CP71" s="148"/>
      <c r="CQ71" s="994"/>
      <c r="CR71" s="147"/>
      <c r="CS71" s="147"/>
      <c r="CT71" s="997"/>
      <c r="CU71" s="999"/>
      <c r="CV71" s="1000"/>
      <c r="CW71" s="1006"/>
      <c r="CX71" s="993"/>
      <c r="CY71" s="996"/>
      <c r="CZ71" s="148"/>
      <c r="DA71" s="148"/>
      <c r="DB71" s="994"/>
      <c r="DC71" s="147"/>
      <c r="DD71" s="147"/>
      <c r="DE71" s="997"/>
      <c r="DF71" s="999"/>
      <c r="DG71" s="1000"/>
      <c r="DH71" s="1006"/>
      <c r="DI71" s="993"/>
      <c r="DJ71" s="996"/>
      <c r="DK71" s="148"/>
      <c r="DL71" s="148"/>
      <c r="DM71" s="994"/>
      <c r="DN71" s="147"/>
      <c r="DO71" s="147"/>
      <c r="DP71" s="997"/>
      <c r="DQ71" s="999"/>
      <c r="DR71" s="1000"/>
      <c r="DS71" s="1006"/>
      <c r="DT71" s="993"/>
      <c r="DU71" s="996"/>
      <c r="DV71" s="148"/>
      <c r="DW71" s="148"/>
      <c r="DX71" s="994"/>
      <c r="DY71" s="147"/>
      <c r="DZ71" s="147"/>
      <c r="EA71" s="997"/>
      <c r="EB71" s="999"/>
      <c r="EC71" s="1000"/>
      <c r="ED71" s="1006"/>
      <c r="EE71" s="993"/>
      <c r="EF71" s="996"/>
      <c r="EG71" s="148"/>
      <c r="EH71" s="148"/>
      <c r="EI71" s="994"/>
      <c r="EJ71" s="147"/>
      <c r="EK71" s="147"/>
      <c r="EL71" s="997"/>
      <c r="EM71" s="999"/>
      <c r="EN71" s="1000"/>
      <c r="EO71" s="1006"/>
      <c r="EP71" s="993"/>
      <c r="EQ71" s="996"/>
      <c r="ER71" s="148"/>
      <c r="ES71" s="148"/>
      <c r="ET71" s="994"/>
      <c r="EU71" s="147"/>
      <c r="EV71" s="147"/>
      <c r="EW71" s="997"/>
      <c r="EX71" s="999"/>
      <c r="EY71" s="1000"/>
      <c r="EZ71" s="1006"/>
      <c r="FA71" s="993"/>
      <c r="FB71" s="996"/>
      <c r="FC71" s="148"/>
      <c r="FD71" s="148"/>
      <c r="FE71" s="994"/>
      <c r="FF71" s="147"/>
      <c r="FG71" s="147"/>
      <c r="FH71" s="997"/>
      <c r="FI71" s="999"/>
      <c r="FJ71" s="1000"/>
      <c r="FK71" s="1006"/>
      <c r="FL71" s="993"/>
      <c r="FM71" s="996"/>
      <c r="FN71" s="148"/>
      <c r="FO71" s="148"/>
      <c r="FP71" s="994"/>
      <c r="FQ71" s="147"/>
      <c r="FR71" s="147"/>
      <c r="FS71" s="997"/>
      <c r="FT71" s="999"/>
      <c r="FU71" s="1000"/>
      <c r="FV71" s="1006"/>
      <c r="FW71" s="993"/>
      <c r="FX71" s="996"/>
      <c r="FY71" s="148"/>
      <c r="FZ71" s="148"/>
      <c r="GA71" s="994"/>
      <c r="GB71" s="147"/>
      <c r="GC71" s="147"/>
      <c r="GD71" s="997"/>
      <c r="GE71" s="999"/>
      <c r="GF71" s="1000"/>
      <c r="GG71" s="1006"/>
      <c r="GH71" s="993"/>
      <c r="GI71" s="996"/>
      <c r="GJ71" s="148"/>
      <c r="GK71" s="148"/>
      <c r="GL71" s="994"/>
      <c r="GM71" s="147"/>
      <c r="GN71" s="147"/>
      <c r="GO71" s="997"/>
      <c r="GP71" s="999"/>
      <c r="GQ71" s="1000"/>
      <c r="GR71" s="1006"/>
      <c r="GS71" s="993"/>
      <c r="GT71" s="996"/>
      <c r="GU71" s="148"/>
      <c r="GV71" s="148"/>
      <c r="GW71" s="994"/>
      <c r="GX71" s="147"/>
      <c r="GY71" s="147"/>
      <c r="GZ71" s="997"/>
      <c r="HA71" s="999"/>
      <c r="HB71" s="1000"/>
      <c r="HC71" s="1006"/>
      <c r="HD71" s="993"/>
      <c r="HE71" s="996"/>
      <c r="HF71" s="148"/>
      <c r="HG71" s="148"/>
      <c r="HH71" s="994"/>
      <c r="HI71" s="147"/>
      <c r="HJ71" s="147"/>
      <c r="HK71" s="997"/>
      <c r="HL71" s="999"/>
      <c r="HM71" s="1000"/>
      <c r="HN71" s="1006"/>
      <c r="HO71" s="993"/>
      <c r="HP71" s="996"/>
      <c r="HQ71" s="148"/>
      <c r="HR71" s="148"/>
      <c r="HS71" s="994"/>
      <c r="HT71" s="147"/>
      <c r="HU71" s="147"/>
      <c r="HV71" s="997"/>
      <c r="HW71" s="999"/>
      <c r="HX71" s="1000"/>
      <c r="HY71" s="1006"/>
      <c r="HZ71" s="993"/>
      <c r="IA71" s="996"/>
      <c r="IB71" s="148"/>
      <c r="IC71" s="148"/>
      <c r="ID71" s="994"/>
      <c r="IE71" s="147"/>
      <c r="IF71" s="147"/>
      <c r="IG71" s="997"/>
      <c r="IH71" s="999"/>
      <c r="II71" s="1000"/>
      <c r="IJ71" s="1006"/>
      <c r="IK71" s="993"/>
      <c r="IL71" s="996"/>
      <c r="IM71" s="148"/>
      <c r="IN71" s="148"/>
      <c r="IO71" s="994"/>
      <c r="IP71" s="147"/>
      <c r="IQ71" s="147"/>
      <c r="IR71" s="997"/>
      <c r="IS71" s="999"/>
      <c r="IT71" s="1000"/>
      <c r="IU71" s="30"/>
      <c r="IV71" s="30"/>
      <c r="IW71" s="30"/>
      <c r="IX71" s="30"/>
      <c r="IY71" s="1001"/>
      <c r="IZ71" s="1001"/>
      <c r="JA71" s="1005"/>
      <c r="JB71" s="1002"/>
      <c r="JD71" s="171"/>
      <c r="JE71" s="171"/>
      <c r="JF71" s="171"/>
      <c r="JG71" s="171"/>
      <c r="JH71" s="171"/>
      <c r="JI71" s="171"/>
      <c r="JJ71" s="171"/>
    </row>
    <row r="72" spans="1:365" ht="15.75" customHeight="1" x14ac:dyDescent="0.25">
      <c r="B72" s="260">
        <v>66</v>
      </c>
      <c r="C72" s="991"/>
      <c r="D72" s="990"/>
      <c r="E72" s="486"/>
      <c r="F72" s="1143"/>
      <c r="G72" s="995"/>
      <c r="H72" s="221"/>
      <c r="I72" s="183"/>
      <c r="J72" s="183"/>
      <c r="K72" s="1088"/>
      <c r="L72" s="375"/>
      <c r="M72" s="31"/>
      <c r="N72" s="1292"/>
      <c r="O72" s="1096"/>
      <c r="P72" s="147"/>
      <c r="Q72" s="147"/>
      <c r="R72" s="147"/>
      <c r="S72" s="147"/>
      <c r="T72" s="147"/>
      <c r="U72" s="147"/>
      <c r="V72" s="147"/>
      <c r="W72" s="147"/>
      <c r="X72" s="147"/>
      <c r="Y72" s="147"/>
      <c r="Z72" s="147"/>
      <c r="AA72" s="147"/>
      <c r="AB72" s="147"/>
      <c r="AC72" s="147"/>
      <c r="AD72" s="147"/>
      <c r="AE72" s="147"/>
      <c r="AF72" s="147"/>
      <c r="AG72" s="147"/>
      <c r="AH72" s="147"/>
      <c r="AI72" s="1006"/>
      <c r="AJ72" s="993"/>
      <c r="AK72" s="996"/>
      <c r="AL72" s="148"/>
      <c r="AM72" s="148"/>
      <c r="AN72" s="994"/>
      <c r="AO72" s="147"/>
      <c r="AP72" s="147"/>
      <c r="AQ72" s="997"/>
      <c r="AR72" s="999"/>
      <c r="AS72" s="1000"/>
      <c r="AT72" s="1006"/>
      <c r="AU72" s="993"/>
      <c r="AV72" s="996"/>
      <c r="AW72" s="148"/>
      <c r="AX72" s="148"/>
      <c r="AY72" s="994"/>
      <c r="AZ72" s="147"/>
      <c r="BA72" s="147"/>
      <c r="BB72" s="997"/>
      <c r="BC72" s="999"/>
      <c r="BD72" s="1000"/>
      <c r="BE72" s="1006"/>
      <c r="BF72" s="993"/>
      <c r="BG72" s="996"/>
      <c r="BH72" s="148"/>
      <c r="BI72" s="148"/>
      <c r="BJ72" s="994"/>
      <c r="BK72" s="147"/>
      <c r="BL72" s="147"/>
      <c r="BM72" s="997"/>
      <c r="BN72" s="999"/>
      <c r="BO72" s="1000"/>
      <c r="BP72" s="1006"/>
      <c r="BQ72" s="993"/>
      <c r="BR72" s="996"/>
      <c r="BS72" s="148"/>
      <c r="BT72" s="148"/>
      <c r="BU72" s="994"/>
      <c r="BV72" s="147"/>
      <c r="BW72" s="147"/>
      <c r="BX72" s="997"/>
      <c r="BY72" s="999"/>
      <c r="BZ72" s="1000"/>
      <c r="CA72" s="1006"/>
      <c r="CB72" s="993"/>
      <c r="CC72" s="994"/>
      <c r="CD72" s="148"/>
      <c r="CE72" s="148"/>
      <c r="CF72" s="994"/>
      <c r="CG72" s="147"/>
      <c r="CH72" s="147"/>
      <c r="CI72" s="997"/>
      <c r="CJ72" s="999"/>
      <c r="CK72" s="1000"/>
      <c r="CL72" s="1006"/>
      <c r="CM72" s="993"/>
      <c r="CN72" s="996"/>
      <c r="CO72" s="148"/>
      <c r="CP72" s="148"/>
      <c r="CQ72" s="994"/>
      <c r="CR72" s="147"/>
      <c r="CS72" s="147"/>
      <c r="CT72" s="997"/>
      <c r="CU72" s="999"/>
      <c r="CV72" s="1000"/>
      <c r="CW72" s="1006"/>
      <c r="CX72" s="993"/>
      <c r="CY72" s="996"/>
      <c r="CZ72" s="148"/>
      <c r="DA72" s="148"/>
      <c r="DB72" s="994"/>
      <c r="DC72" s="147"/>
      <c r="DD72" s="147"/>
      <c r="DE72" s="997"/>
      <c r="DF72" s="999"/>
      <c r="DG72" s="1000"/>
      <c r="DH72" s="1006"/>
      <c r="DI72" s="993"/>
      <c r="DJ72" s="996"/>
      <c r="DK72" s="148"/>
      <c r="DL72" s="148"/>
      <c r="DM72" s="994"/>
      <c r="DN72" s="147"/>
      <c r="DO72" s="147"/>
      <c r="DP72" s="997"/>
      <c r="DQ72" s="999"/>
      <c r="DR72" s="1000"/>
      <c r="DS72" s="1006"/>
      <c r="DT72" s="993"/>
      <c r="DU72" s="996"/>
      <c r="DV72" s="148"/>
      <c r="DW72" s="148"/>
      <c r="DX72" s="994"/>
      <c r="DY72" s="147"/>
      <c r="DZ72" s="147"/>
      <c r="EA72" s="997"/>
      <c r="EB72" s="999"/>
      <c r="EC72" s="1000"/>
      <c r="ED72" s="1006"/>
      <c r="EE72" s="993"/>
      <c r="EF72" s="996"/>
      <c r="EG72" s="148"/>
      <c r="EH72" s="148"/>
      <c r="EI72" s="994"/>
      <c r="EJ72" s="147"/>
      <c r="EK72" s="147"/>
      <c r="EL72" s="997"/>
      <c r="EM72" s="999"/>
      <c r="EN72" s="1000"/>
      <c r="EO72" s="1006"/>
      <c r="EP72" s="993"/>
      <c r="EQ72" s="996"/>
      <c r="ER72" s="148"/>
      <c r="ES72" s="148"/>
      <c r="ET72" s="994"/>
      <c r="EU72" s="147"/>
      <c r="EV72" s="147"/>
      <c r="EW72" s="997"/>
      <c r="EX72" s="999"/>
      <c r="EY72" s="1000"/>
      <c r="EZ72" s="1006"/>
      <c r="FA72" s="993"/>
      <c r="FB72" s="996"/>
      <c r="FC72" s="148"/>
      <c r="FD72" s="148"/>
      <c r="FE72" s="994"/>
      <c r="FF72" s="147"/>
      <c r="FG72" s="147"/>
      <c r="FH72" s="997"/>
      <c r="FI72" s="999"/>
      <c r="FJ72" s="1000"/>
      <c r="FK72" s="1006"/>
      <c r="FL72" s="993"/>
      <c r="FM72" s="996"/>
      <c r="FN72" s="148"/>
      <c r="FO72" s="148"/>
      <c r="FP72" s="994"/>
      <c r="FQ72" s="147"/>
      <c r="FR72" s="147"/>
      <c r="FS72" s="997"/>
      <c r="FT72" s="999"/>
      <c r="FU72" s="1000"/>
      <c r="FV72" s="1006"/>
      <c r="FW72" s="993"/>
      <c r="FX72" s="996"/>
      <c r="FY72" s="148"/>
      <c r="FZ72" s="148"/>
      <c r="GA72" s="994"/>
      <c r="GB72" s="147"/>
      <c r="GC72" s="147"/>
      <c r="GD72" s="997"/>
      <c r="GE72" s="999"/>
      <c r="GF72" s="1000"/>
      <c r="GG72" s="1006"/>
      <c r="GH72" s="993"/>
      <c r="GI72" s="996"/>
      <c r="GJ72" s="148"/>
      <c r="GK72" s="148"/>
      <c r="GL72" s="994"/>
      <c r="GM72" s="147"/>
      <c r="GN72" s="147"/>
      <c r="GO72" s="997"/>
      <c r="GP72" s="999"/>
      <c r="GQ72" s="1000"/>
      <c r="GR72" s="1006"/>
      <c r="GS72" s="993"/>
      <c r="GT72" s="996"/>
      <c r="GU72" s="148"/>
      <c r="GV72" s="148"/>
      <c r="GW72" s="994"/>
      <c r="GX72" s="147"/>
      <c r="GY72" s="147"/>
      <c r="GZ72" s="997"/>
      <c r="HA72" s="999"/>
      <c r="HB72" s="1000"/>
      <c r="HC72" s="1006"/>
      <c r="HD72" s="993"/>
      <c r="HE72" s="996"/>
      <c r="HF72" s="148"/>
      <c r="HG72" s="148"/>
      <c r="HH72" s="994"/>
      <c r="HI72" s="147"/>
      <c r="HJ72" s="147"/>
      <c r="HK72" s="997"/>
      <c r="HL72" s="999"/>
      <c r="HM72" s="1000"/>
      <c r="HN72" s="1006"/>
      <c r="HO72" s="993"/>
      <c r="HP72" s="996"/>
      <c r="HQ72" s="148"/>
      <c r="HR72" s="148"/>
      <c r="HS72" s="994"/>
      <c r="HT72" s="147"/>
      <c r="HU72" s="147"/>
      <c r="HV72" s="997"/>
      <c r="HW72" s="999"/>
      <c r="HX72" s="1000"/>
      <c r="HY72" s="1006"/>
      <c r="HZ72" s="993"/>
      <c r="IA72" s="996"/>
      <c r="IB72" s="148"/>
      <c r="IC72" s="148"/>
      <c r="ID72" s="994"/>
      <c r="IE72" s="147"/>
      <c r="IF72" s="147"/>
      <c r="IG72" s="997"/>
      <c r="IH72" s="999"/>
      <c r="II72" s="1000"/>
      <c r="IJ72" s="1006"/>
      <c r="IK72" s="993"/>
      <c r="IL72" s="996"/>
      <c r="IM72" s="148"/>
      <c r="IN72" s="148"/>
      <c r="IO72" s="994"/>
      <c r="IP72" s="147"/>
      <c r="IQ72" s="147"/>
      <c r="IR72" s="997"/>
      <c r="IS72" s="999"/>
      <c r="IT72" s="1000"/>
      <c r="IU72" s="30"/>
      <c r="IV72" s="30"/>
      <c r="IW72" s="30"/>
      <c r="IX72" s="30"/>
      <c r="IY72" s="1001"/>
      <c r="IZ72" s="1001"/>
      <c r="JA72" s="1005"/>
      <c r="JB72" s="1002"/>
      <c r="JD72" s="171"/>
      <c r="JE72" s="171"/>
      <c r="JF72" s="171"/>
      <c r="JG72" s="171"/>
      <c r="JH72" s="171"/>
      <c r="JI72" s="171"/>
      <c r="JJ72" s="171"/>
    </row>
    <row r="73" spans="1:365" ht="15.75" customHeight="1" x14ac:dyDescent="0.25">
      <c r="B73" s="260">
        <v>67</v>
      </c>
      <c r="C73" s="991"/>
      <c r="D73" s="990"/>
      <c r="E73" s="486"/>
      <c r="F73" s="1143"/>
      <c r="G73" s="995"/>
      <c r="H73" s="221"/>
      <c r="I73" s="183"/>
      <c r="J73" s="183"/>
      <c r="K73" s="1088"/>
      <c r="L73" s="375"/>
      <c r="M73" s="31"/>
      <c r="N73" s="1292"/>
      <c r="O73" s="1096"/>
      <c r="P73" s="147"/>
      <c r="Q73" s="147"/>
      <c r="R73" s="147"/>
      <c r="S73" s="147"/>
      <c r="T73" s="147"/>
      <c r="U73" s="147"/>
      <c r="V73" s="147"/>
      <c r="W73" s="147"/>
      <c r="X73" s="147"/>
      <c r="Y73" s="147"/>
      <c r="Z73" s="147"/>
      <c r="AA73" s="147"/>
      <c r="AB73" s="147"/>
      <c r="AC73" s="147"/>
      <c r="AD73" s="147"/>
      <c r="AE73" s="147"/>
      <c r="AF73" s="147"/>
      <c r="AG73" s="147"/>
      <c r="AH73" s="147"/>
      <c r="AI73" s="1006"/>
      <c r="AJ73" s="993"/>
      <c r="AK73" s="996"/>
      <c r="AL73" s="148"/>
      <c r="AM73" s="148"/>
      <c r="AN73" s="994"/>
      <c r="AO73" s="147"/>
      <c r="AP73" s="147"/>
      <c r="AQ73" s="997"/>
      <c r="AR73" s="999"/>
      <c r="AS73" s="1000"/>
      <c r="AT73" s="1006"/>
      <c r="AU73" s="993"/>
      <c r="AV73" s="996"/>
      <c r="AW73" s="148"/>
      <c r="AX73" s="148"/>
      <c r="AY73" s="994"/>
      <c r="AZ73" s="147"/>
      <c r="BA73" s="147"/>
      <c r="BB73" s="997"/>
      <c r="BC73" s="999"/>
      <c r="BD73" s="1000"/>
      <c r="BE73" s="1006"/>
      <c r="BF73" s="993"/>
      <c r="BG73" s="996"/>
      <c r="BH73" s="148"/>
      <c r="BI73" s="148"/>
      <c r="BJ73" s="994"/>
      <c r="BK73" s="147"/>
      <c r="BL73" s="147"/>
      <c r="BM73" s="997"/>
      <c r="BN73" s="999"/>
      <c r="BO73" s="1000"/>
      <c r="BP73" s="1006"/>
      <c r="BQ73" s="993"/>
      <c r="BR73" s="996"/>
      <c r="BS73" s="148"/>
      <c r="BT73" s="148"/>
      <c r="BU73" s="994"/>
      <c r="BV73" s="147"/>
      <c r="BW73" s="147"/>
      <c r="BX73" s="997"/>
      <c r="BY73" s="999"/>
      <c r="BZ73" s="1000"/>
      <c r="CA73" s="1006"/>
      <c r="CB73" s="993"/>
      <c r="CC73" s="994"/>
      <c r="CD73" s="148"/>
      <c r="CE73" s="148"/>
      <c r="CF73" s="994"/>
      <c r="CG73" s="147"/>
      <c r="CH73" s="147"/>
      <c r="CI73" s="997"/>
      <c r="CJ73" s="999"/>
      <c r="CK73" s="1000"/>
      <c r="CL73" s="1006"/>
      <c r="CM73" s="993"/>
      <c r="CN73" s="996"/>
      <c r="CO73" s="148"/>
      <c r="CP73" s="148"/>
      <c r="CQ73" s="994"/>
      <c r="CR73" s="147"/>
      <c r="CS73" s="147"/>
      <c r="CT73" s="997"/>
      <c r="CU73" s="999"/>
      <c r="CV73" s="1000"/>
      <c r="CW73" s="1006"/>
      <c r="CX73" s="993"/>
      <c r="CY73" s="996"/>
      <c r="CZ73" s="148"/>
      <c r="DA73" s="148"/>
      <c r="DB73" s="994"/>
      <c r="DC73" s="147"/>
      <c r="DD73" s="147"/>
      <c r="DE73" s="997"/>
      <c r="DF73" s="999"/>
      <c r="DG73" s="1000"/>
      <c r="DH73" s="1006"/>
      <c r="DI73" s="993"/>
      <c r="DJ73" s="996"/>
      <c r="DK73" s="148"/>
      <c r="DL73" s="148"/>
      <c r="DM73" s="994"/>
      <c r="DN73" s="147"/>
      <c r="DO73" s="147"/>
      <c r="DP73" s="997"/>
      <c r="DQ73" s="999"/>
      <c r="DR73" s="1000"/>
      <c r="DS73" s="1006"/>
      <c r="DT73" s="993"/>
      <c r="DU73" s="996"/>
      <c r="DV73" s="148"/>
      <c r="DW73" s="148"/>
      <c r="DX73" s="994"/>
      <c r="DY73" s="147"/>
      <c r="DZ73" s="147"/>
      <c r="EA73" s="997"/>
      <c r="EB73" s="999"/>
      <c r="EC73" s="1000"/>
      <c r="ED73" s="1006"/>
      <c r="EE73" s="993"/>
      <c r="EF73" s="996"/>
      <c r="EG73" s="148"/>
      <c r="EH73" s="148"/>
      <c r="EI73" s="994"/>
      <c r="EJ73" s="147"/>
      <c r="EK73" s="147"/>
      <c r="EL73" s="997"/>
      <c r="EM73" s="999"/>
      <c r="EN73" s="1000"/>
      <c r="EO73" s="1006"/>
      <c r="EP73" s="993"/>
      <c r="EQ73" s="996"/>
      <c r="ER73" s="148"/>
      <c r="ES73" s="148"/>
      <c r="ET73" s="994"/>
      <c r="EU73" s="147"/>
      <c r="EV73" s="147"/>
      <c r="EW73" s="997"/>
      <c r="EX73" s="999"/>
      <c r="EY73" s="1000"/>
      <c r="EZ73" s="1006"/>
      <c r="FA73" s="993"/>
      <c r="FB73" s="996"/>
      <c r="FC73" s="148"/>
      <c r="FD73" s="148"/>
      <c r="FE73" s="994"/>
      <c r="FF73" s="147"/>
      <c r="FG73" s="147"/>
      <c r="FH73" s="997"/>
      <c r="FI73" s="999"/>
      <c r="FJ73" s="1000"/>
      <c r="FK73" s="1006"/>
      <c r="FL73" s="993"/>
      <c r="FM73" s="996"/>
      <c r="FN73" s="148"/>
      <c r="FO73" s="148"/>
      <c r="FP73" s="994"/>
      <c r="FQ73" s="147"/>
      <c r="FR73" s="147"/>
      <c r="FS73" s="997"/>
      <c r="FT73" s="999"/>
      <c r="FU73" s="1000"/>
      <c r="FV73" s="1006"/>
      <c r="FW73" s="993"/>
      <c r="FX73" s="996"/>
      <c r="FY73" s="148"/>
      <c r="FZ73" s="148"/>
      <c r="GA73" s="994"/>
      <c r="GB73" s="147"/>
      <c r="GC73" s="147"/>
      <c r="GD73" s="997"/>
      <c r="GE73" s="999"/>
      <c r="GF73" s="1000"/>
      <c r="GG73" s="1006"/>
      <c r="GH73" s="993"/>
      <c r="GI73" s="996"/>
      <c r="GJ73" s="148"/>
      <c r="GK73" s="148"/>
      <c r="GL73" s="994"/>
      <c r="GM73" s="147"/>
      <c r="GN73" s="147"/>
      <c r="GO73" s="997"/>
      <c r="GP73" s="999"/>
      <c r="GQ73" s="1000"/>
      <c r="GR73" s="1006"/>
      <c r="GS73" s="993"/>
      <c r="GT73" s="996"/>
      <c r="GU73" s="148"/>
      <c r="GV73" s="148"/>
      <c r="GW73" s="994"/>
      <c r="GX73" s="147"/>
      <c r="GY73" s="147"/>
      <c r="GZ73" s="997"/>
      <c r="HA73" s="999"/>
      <c r="HB73" s="1000"/>
      <c r="HC73" s="1006"/>
      <c r="HD73" s="993"/>
      <c r="HE73" s="996"/>
      <c r="HF73" s="148"/>
      <c r="HG73" s="148"/>
      <c r="HH73" s="994"/>
      <c r="HI73" s="147"/>
      <c r="HJ73" s="147"/>
      <c r="HK73" s="997"/>
      <c r="HL73" s="999"/>
      <c r="HM73" s="1000"/>
      <c r="HN73" s="1006"/>
      <c r="HO73" s="993"/>
      <c r="HP73" s="996"/>
      <c r="HQ73" s="148"/>
      <c r="HR73" s="148"/>
      <c r="HS73" s="994"/>
      <c r="HT73" s="147"/>
      <c r="HU73" s="147"/>
      <c r="HV73" s="997"/>
      <c r="HW73" s="999"/>
      <c r="HX73" s="1000"/>
      <c r="HY73" s="1006"/>
      <c r="HZ73" s="993"/>
      <c r="IA73" s="996"/>
      <c r="IB73" s="148"/>
      <c r="IC73" s="148"/>
      <c r="ID73" s="994"/>
      <c r="IE73" s="147"/>
      <c r="IF73" s="147"/>
      <c r="IG73" s="997"/>
      <c r="IH73" s="999"/>
      <c r="II73" s="1000"/>
      <c r="IJ73" s="1006"/>
      <c r="IK73" s="993"/>
      <c r="IL73" s="996"/>
      <c r="IM73" s="148"/>
      <c r="IN73" s="148"/>
      <c r="IO73" s="994"/>
      <c r="IP73" s="147"/>
      <c r="IQ73" s="147"/>
      <c r="IR73" s="997"/>
      <c r="IS73" s="999"/>
      <c r="IT73" s="1000"/>
      <c r="IU73" s="30"/>
      <c r="IV73" s="30"/>
      <c r="IW73" s="30"/>
      <c r="IX73" s="30"/>
      <c r="IY73" s="1001"/>
      <c r="IZ73" s="1001"/>
      <c r="JA73" s="1005"/>
      <c r="JB73" s="1002"/>
      <c r="JD73" s="171"/>
      <c r="JE73" s="171"/>
      <c r="JF73" s="171"/>
      <c r="JG73" s="171"/>
      <c r="JH73" s="171"/>
      <c r="JI73" s="171"/>
      <c r="JJ73" s="171"/>
      <c r="NA73" s="93"/>
    </row>
    <row r="74" spans="1:365" ht="15.75" customHeight="1" x14ac:dyDescent="0.25">
      <c r="A74" s="44"/>
      <c r="B74" s="260">
        <v>68</v>
      </c>
      <c r="C74" s="991"/>
      <c r="D74" s="990"/>
      <c r="E74" s="486"/>
      <c r="F74" s="1143"/>
      <c r="G74" s="995"/>
      <c r="H74" s="221"/>
      <c r="I74" s="183"/>
      <c r="J74" s="183"/>
      <c r="K74" s="1088"/>
      <c r="L74" s="375"/>
      <c r="M74" s="31"/>
      <c r="N74" s="1292"/>
      <c r="O74" s="1096"/>
      <c r="P74" s="147"/>
      <c r="Q74" s="147"/>
      <c r="R74" s="147"/>
      <c r="S74" s="147"/>
      <c r="T74" s="147"/>
      <c r="U74" s="147"/>
      <c r="V74" s="147"/>
      <c r="W74" s="147"/>
      <c r="X74" s="147"/>
      <c r="Y74" s="147"/>
      <c r="Z74" s="147"/>
      <c r="AA74" s="147"/>
      <c r="AB74" s="147"/>
      <c r="AC74" s="147"/>
      <c r="AD74" s="147"/>
      <c r="AE74" s="147"/>
      <c r="AF74" s="147"/>
      <c r="AG74" s="147"/>
      <c r="AH74" s="147"/>
      <c r="AI74" s="1006"/>
      <c r="AJ74" s="993"/>
      <c r="AK74" s="996"/>
      <c r="AL74" s="148"/>
      <c r="AM74" s="148"/>
      <c r="AN74" s="994"/>
      <c r="AO74" s="147"/>
      <c r="AP74" s="147"/>
      <c r="AQ74" s="997"/>
      <c r="AR74" s="999"/>
      <c r="AS74" s="1000"/>
      <c r="AT74" s="1006"/>
      <c r="AU74" s="993"/>
      <c r="AV74" s="996"/>
      <c r="AW74" s="148"/>
      <c r="AX74" s="148"/>
      <c r="AY74" s="994"/>
      <c r="AZ74" s="147"/>
      <c r="BA74" s="147"/>
      <c r="BB74" s="997"/>
      <c r="BC74" s="999"/>
      <c r="BD74" s="1000"/>
      <c r="BE74" s="1006"/>
      <c r="BF74" s="993"/>
      <c r="BG74" s="996"/>
      <c r="BH74" s="148"/>
      <c r="BI74" s="148"/>
      <c r="BJ74" s="994"/>
      <c r="BK74" s="147"/>
      <c r="BL74" s="147"/>
      <c r="BM74" s="997"/>
      <c r="BN74" s="999"/>
      <c r="BO74" s="1000"/>
      <c r="BP74" s="1006"/>
      <c r="BQ74" s="993"/>
      <c r="BR74" s="996"/>
      <c r="BS74" s="148"/>
      <c r="BT74" s="148"/>
      <c r="BU74" s="994"/>
      <c r="BV74" s="147"/>
      <c r="BW74" s="147"/>
      <c r="BX74" s="997"/>
      <c r="BY74" s="999"/>
      <c r="BZ74" s="1000"/>
      <c r="CA74" s="1006"/>
      <c r="CB74" s="993"/>
      <c r="CC74" s="994"/>
      <c r="CD74" s="148"/>
      <c r="CE74" s="148"/>
      <c r="CF74" s="994"/>
      <c r="CG74" s="147"/>
      <c r="CH74" s="147"/>
      <c r="CI74" s="997"/>
      <c r="CJ74" s="999"/>
      <c r="CK74" s="1000"/>
      <c r="CL74" s="1006"/>
      <c r="CM74" s="993"/>
      <c r="CN74" s="996"/>
      <c r="CO74" s="148"/>
      <c r="CP74" s="148"/>
      <c r="CQ74" s="994"/>
      <c r="CR74" s="147"/>
      <c r="CS74" s="147"/>
      <c r="CT74" s="997"/>
      <c r="CU74" s="999"/>
      <c r="CV74" s="1000"/>
      <c r="CW74" s="1006"/>
      <c r="CX74" s="993"/>
      <c r="CY74" s="996"/>
      <c r="CZ74" s="148"/>
      <c r="DA74" s="148"/>
      <c r="DB74" s="994"/>
      <c r="DC74" s="147"/>
      <c r="DD74" s="147"/>
      <c r="DE74" s="997"/>
      <c r="DF74" s="999"/>
      <c r="DG74" s="1000"/>
      <c r="DH74" s="1006"/>
      <c r="DI74" s="993"/>
      <c r="DJ74" s="996"/>
      <c r="DK74" s="148"/>
      <c r="DL74" s="148"/>
      <c r="DM74" s="994"/>
      <c r="DN74" s="147"/>
      <c r="DO74" s="147"/>
      <c r="DP74" s="997"/>
      <c r="DQ74" s="999"/>
      <c r="DR74" s="1000"/>
      <c r="DS74" s="1006"/>
      <c r="DT74" s="993"/>
      <c r="DU74" s="996"/>
      <c r="DV74" s="148"/>
      <c r="DW74" s="148"/>
      <c r="DX74" s="994"/>
      <c r="DY74" s="147"/>
      <c r="DZ74" s="147"/>
      <c r="EA74" s="997"/>
      <c r="EB74" s="999"/>
      <c r="EC74" s="1000"/>
      <c r="ED74" s="1006"/>
      <c r="EE74" s="993"/>
      <c r="EF74" s="996"/>
      <c r="EG74" s="148"/>
      <c r="EH74" s="148"/>
      <c r="EI74" s="994"/>
      <c r="EJ74" s="147"/>
      <c r="EK74" s="147"/>
      <c r="EL74" s="997"/>
      <c r="EM74" s="999"/>
      <c r="EN74" s="1000"/>
      <c r="EO74" s="1006"/>
      <c r="EP74" s="993"/>
      <c r="EQ74" s="996"/>
      <c r="ER74" s="148"/>
      <c r="ES74" s="148"/>
      <c r="ET74" s="994"/>
      <c r="EU74" s="147"/>
      <c r="EV74" s="147"/>
      <c r="EW74" s="997"/>
      <c r="EX74" s="999"/>
      <c r="EY74" s="1000"/>
      <c r="EZ74" s="1006"/>
      <c r="FA74" s="993"/>
      <c r="FB74" s="996"/>
      <c r="FC74" s="148"/>
      <c r="FD74" s="148"/>
      <c r="FE74" s="994"/>
      <c r="FF74" s="147"/>
      <c r="FG74" s="147"/>
      <c r="FH74" s="997"/>
      <c r="FI74" s="999"/>
      <c r="FJ74" s="1000"/>
      <c r="FK74" s="1006"/>
      <c r="FL74" s="993"/>
      <c r="FM74" s="996"/>
      <c r="FN74" s="148"/>
      <c r="FO74" s="148"/>
      <c r="FP74" s="994"/>
      <c r="FQ74" s="147"/>
      <c r="FR74" s="147"/>
      <c r="FS74" s="997"/>
      <c r="FT74" s="999"/>
      <c r="FU74" s="1000"/>
      <c r="FV74" s="1006"/>
      <c r="FW74" s="993"/>
      <c r="FX74" s="996"/>
      <c r="FY74" s="148"/>
      <c r="FZ74" s="148"/>
      <c r="GA74" s="994"/>
      <c r="GB74" s="147"/>
      <c r="GC74" s="147"/>
      <c r="GD74" s="997"/>
      <c r="GE74" s="999"/>
      <c r="GF74" s="1000"/>
      <c r="GG74" s="1006"/>
      <c r="GH74" s="993"/>
      <c r="GI74" s="996"/>
      <c r="GJ74" s="148"/>
      <c r="GK74" s="148"/>
      <c r="GL74" s="994"/>
      <c r="GM74" s="147"/>
      <c r="GN74" s="147"/>
      <c r="GO74" s="997"/>
      <c r="GP74" s="999"/>
      <c r="GQ74" s="1000"/>
      <c r="GR74" s="1006"/>
      <c r="GS74" s="993"/>
      <c r="GT74" s="996"/>
      <c r="GU74" s="148"/>
      <c r="GV74" s="148"/>
      <c r="GW74" s="994"/>
      <c r="GX74" s="147"/>
      <c r="GY74" s="147"/>
      <c r="GZ74" s="997"/>
      <c r="HA74" s="999"/>
      <c r="HB74" s="1000"/>
      <c r="HC74" s="1006"/>
      <c r="HD74" s="993"/>
      <c r="HE74" s="996"/>
      <c r="HF74" s="148"/>
      <c r="HG74" s="148"/>
      <c r="HH74" s="994"/>
      <c r="HI74" s="147"/>
      <c r="HJ74" s="147"/>
      <c r="HK74" s="997"/>
      <c r="HL74" s="999"/>
      <c r="HM74" s="1000"/>
      <c r="HN74" s="1006"/>
      <c r="HO74" s="993"/>
      <c r="HP74" s="996"/>
      <c r="HQ74" s="148"/>
      <c r="HR74" s="148"/>
      <c r="HS74" s="994"/>
      <c r="HT74" s="147"/>
      <c r="HU74" s="147"/>
      <c r="HV74" s="997"/>
      <c r="HW74" s="999"/>
      <c r="HX74" s="1000"/>
      <c r="HY74" s="1006"/>
      <c r="HZ74" s="993"/>
      <c r="IA74" s="996"/>
      <c r="IB74" s="148"/>
      <c r="IC74" s="148"/>
      <c r="ID74" s="994"/>
      <c r="IE74" s="147"/>
      <c r="IF74" s="147"/>
      <c r="IG74" s="997"/>
      <c r="IH74" s="999"/>
      <c r="II74" s="1000"/>
      <c r="IJ74" s="1006"/>
      <c r="IK74" s="993"/>
      <c r="IL74" s="996"/>
      <c r="IM74" s="148"/>
      <c r="IN74" s="148"/>
      <c r="IO74" s="994"/>
      <c r="IP74" s="147"/>
      <c r="IQ74" s="147"/>
      <c r="IR74" s="997"/>
      <c r="IS74" s="999"/>
      <c r="IT74" s="1000"/>
      <c r="IU74" s="30"/>
      <c r="IV74" s="30"/>
      <c r="IW74" s="30"/>
      <c r="IX74" s="30"/>
      <c r="IY74" s="1001"/>
      <c r="IZ74" s="1001"/>
      <c r="JA74" s="1005"/>
      <c r="JB74" s="1002"/>
      <c r="JD74" s="171"/>
      <c r="JE74" s="171"/>
      <c r="JF74" s="171"/>
      <c r="JG74" s="171"/>
      <c r="JH74" s="171"/>
      <c r="JI74" s="171"/>
      <c r="JJ74" s="171"/>
      <c r="JQ74" s="165"/>
      <c r="JS74" s="93"/>
      <c r="JV74" s="93"/>
      <c r="JW74" s="93"/>
      <c r="JX74" s="93"/>
      <c r="JY74" s="93"/>
      <c r="JZ74" s="93"/>
      <c r="KA74" s="93"/>
      <c r="KB74" s="93"/>
      <c r="KC74" s="93"/>
      <c r="KD74" s="93"/>
      <c r="KE74" s="93"/>
      <c r="MS74" s="93"/>
      <c r="MT74" s="93"/>
      <c r="MU74" s="93"/>
      <c r="MV74" s="93"/>
      <c r="MW74" s="93"/>
      <c r="MX74" s="93"/>
      <c r="MY74" s="93"/>
      <c r="MZ74" s="93"/>
    </row>
    <row r="75" spans="1:365" ht="15.75" customHeight="1" x14ac:dyDescent="0.25">
      <c r="B75" s="260">
        <v>69</v>
      </c>
      <c r="C75" s="991"/>
      <c r="D75" s="990"/>
      <c r="E75" s="486"/>
      <c r="F75" s="1143"/>
      <c r="G75" s="995"/>
      <c r="H75" s="221"/>
      <c r="I75" s="183"/>
      <c r="J75" s="183"/>
      <c r="K75" s="1088"/>
      <c r="L75" s="375"/>
      <c r="M75" s="31"/>
      <c r="N75" s="1292"/>
      <c r="O75" s="1096"/>
      <c r="P75" s="147"/>
      <c r="Q75" s="147"/>
      <c r="R75" s="147"/>
      <c r="S75" s="147"/>
      <c r="T75" s="147"/>
      <c r="U75" s="147"/>
      <c r="V75" s="147"/>
      <c r="W75" s="147"/>
      <c r="X75" s="147"/>
      <c r="Y75" s="147"/>
      <c r="Z75" s="147"/>
      <c r="AA75" s="147"/>
      <c r="AB75" s="147"/>
      <c r="AC75" s="147"/>
      <c r="AD75" s="147"/>
      <c r="AE75" s="147"/>
      <c r="AF75" s="147"/>
      <c r="AG75" s="147"/>
      <c r="AH75" s="147"/>
      <c r="AI75" s="1006"/>
      <c r="AJ75" s="993"/>
      <c r="AK75" s="996"/>
      <c r="AL75" s="148"/>
      <c r="AM75" s="148"/>
      <c r="AN75" s="994"/>
      <c r="AO75" s="147"/>
      <c r="AP75" s="147"/>
      <c r="AQ75" s="997"/>
      <c r="AR75" s="999"/>
      <c r="AS75" s="1000"/>
      <c r="AT75" s="1006"/>
      <c r="AU75" s="993"/>
      <c r="AV75" s="996"/>
      <c r="AW75" s="148"/>
      <c r="AX75" s="148"/>
      <c r="AY75" s="994"/>
      <c r="AZ75" s="147"/>
      <c r="BA75" s="147"/>
      <c r="BB75" s="997"/>
      <c r="BC75" s="999"/>
      <c r="BD75" s="1000"/>
      <c r="BE75" s="1006"/>
      <c r="BF75" s="993"/>
      <c r="BG75" s="996"/>
      <c r="BH75" s="148"/>
      <c r="BI75" s="148"/>
      <c r="BJ75" s="994"/>
      <c r="BK75" s="147"/>
      <c r="BL75" s="147"/>
      <c r="BM75" s="997"/>
      <c r="BN75" s="999"/>
      <c r="BO75" s="1000"/>
      <c r="BP75" s="1006"/>
      <c r="BQ75" s="993"/>
      <c r="BR75" s="996"/>
      <c r="BS75" s="148"/>
      <c r="BT75" s="148"/>
      <c r="BU75" s="994"/>
      <c r="BV75" s="147"/>
      <c r="BW75" s="147"/>
      <c r="BX75" s="997"/>
      <c r="BY75" s="999"/>
      <c r="BZ75" s="1000"/>
      <c r="CA75" s="1006"/>
      <c r="CB75" s="993"/>
      <c r="CC75" s="994"/>
      <c r="CD75" s="148"/>
      <c r="CE75" s="148"/>
      <c r="CF75" s="994"/>
      <c r="CG75" s="147"/>
      <c r="CH75" s="147"/>
      <c r="CI75" s="997"/>
      <c r="CJ75" s="999"/>
      <c r="CK75" s="1000"/>
      <c r="CL75" s="1006"/>
      <c r="CM75" s="993"/>
      <c r="CN75" s="996"/>
      <c r="CO75" s="148"/>
      <c r="CP75" s="148"/>
      <c r="CQ75" s="994"/>
      <c r="CR75" s="147"/>
      <c r="CS75" s="147"/>
      <c r="CT75" s="997"/>
      <c r="CU75" s="999"/>
      <c r="CV75" s="1000"/>
      <c r="CW75" s="1006"/>
      <c r="CX75" s="993"/>
      <c r="CY75" s="996"/>
      <c r="CZ75" s="148"/>
      <c r="DA75" s="148"/>
      <c r="DB75" s="994"/>
      <c r="DC75" s="147"/>
      <c r="DD75" s="147"/>
      <c r="DE75" s="997"/>
      <c r="DF75" s="999"/>
      <c r="DG75" s="1000"/>
      <c r="DH75" s="1006"/>
      <c r="DI75" s="993"/>
      <c r="DJ75" s="996"/>
      <c r="DK75" s="148"/>
      <c r="DL75" s="148"/>
      <c r="DM75" s="994"/>
      <c r="DN75" s="147"/>
      <c r="DO75" s="147"/>
      <c r="DP75" s="997"/>
      <c r="DQ75" s="999"/>
      <c r="DR75" s="1000"/>
      <c r="DS75" s="1006"/>
      <c r="DT75" s="993"/>
      <c r="DU75" s="996"/>
      <c r="DV75" s="148"/>
      <c r="DW75" s="148"/>
      <c r="DX75" s="994"/>
      <c r="DY75" s="147"/>
      <c r="DZ75" s="147"/>
      <c r="EA75" s="997"/>
      <c r="EB75" s="999"/>
      <c r="EC75" s="1000"/>
      <c r="ED75" s="1006"/>
      <c r="EE75" s="993"/>
      <c r="EF75" s="996"/>
      <c r="EG75" s="148"/>
      <c r="EH75" s="148"/>
      <c r="EI75" s="994"/>
      <c r="EJ75" s="147"/>
      <c r="EK75" s="147"/>
      <c r="EL75" s="997"/>
      <c r="EM75" s="999"/>
      <c r="EN75" s="1000"/>
      <c r="EO75" s="1006"/>
      <c r="EP75" s="993"/>
      <c r="EQ75" s="996"/>
      <c r="ER75" s="148"/>
      <c r="ES75" s="148"/>
      <c r="ET75" s="994"/>
      <c r="EU75" s="147"/>
      <c r="EV75" s="147"/>
      <c r="EW75" s="997"/>
      <c r="EX75" s="999"/>
      <c r="EY75" s="1000"/>
      <c r="EZ75" s="1006"/>
      <c r="FA75" s="993"/>
      <c r="FB75" s="996"/>
      <c r="FC75" s="148"/>
      <c r="FD75" s="148"/>
      <c r="FE75" s="994"/>
      <c r="FF75" s="147"/>
      <c r="FG75" s="147"/>
      <c r="FH75" s="997"/>
      <c r="FI75" s="999"/>
      <c r="FJ75" s="1000"/>
      <c r="FK75" s="1006"/>
      <c r="FL75" s="993"/>
      <c r="FM75" s="996"/>
      <c r="FN75" s="148"/>
      <c r="FO75" s="148"/>
      <c r="FP75" s="994"/>
      <c r="FQ75" s="147"/>
      <c r="FR75" s="147"/>
      <c r="FS75" s="997"/>
      <c r="FT75" s="999"/>
      <c r="FU75" s="1000"/>
      <c r="FV75" s="1006"/>
      <c r="FW75" s="993"/>
      <c r="FX75" s="996"/>
      <c r="FY75" s="148"/>
      <c r="FZ75" s="148"/>
      <c r="GA75" s="994"/>
      <c r="GB75" s="147"/>
      <c r="GC75" s="147"/>
      <c r="GD75" s="997"/>
      <c r="GE75" s="999"/>
      <c r="GF75" s="1000"/>
      <c r="GG75" s="1006"/>
      <c r="GH75" s="993"/>
      <c r="GI75" s="996"/>
      <c r="GJ75" s="148"/>
      <c r="GK75" s="148"/>
      <c r="GL75" s="994"/>
      <c r="GM75" s="147"/>
      <c r="GN75" s="147"/>
      <c r="GO75" s="997"/>
      <c r="GP75" s="999"/>
      <c r="GQ75" s="1000"/>
      <c r="GR75" s="1006"/>
      <c r="GS75" s="993"/>
      <c r="GT75" s="996"/>
      <c r="GU75" s="148"/>
      <c r="GV75" s="148"/>
      <c r="GW75" s="994"/>
      <c r="GX75" s="147"/>
      <c r="GY75" s="147"/>
      <c r="GZ75" s="997"/>
      <c r="HA75" s="999"/>
      <c r="HB75" s="1000"/>
      <c r="HC75" s="1006"/>
      <c r="HD75" s="993"/>
      <c r="HE75" s="996"/>
      <c r="HF75" s="148"/>
      <c r="HG75" s="148"/>
      <c r="HH75" s="994"/>
      <c r="HI75" s="147"/>
      <c r="HJ75" s="147"/>
      <c r="HK75" s="997"/>
      <c r="HL75" s="999"/>
      <c r="HM75" s="1000"/>
      <c r="HN75" s="1006"/>
      <c r="HO75" s="993"/>
      <c r="HP75" s="996"/>
      <c r="HQ75" s="148"/>
      <c r="HR75" s="148"/>
      <c r="HS75" s="994"/>
      <c r="HT75" s="147"/>
      <c r="HU75" s="147"/>
      <c r="HV75" s="997"/>
      <c r="HW75" s="999"/>
      <c r="HX75" s="1000"/>
      <c r="HY75" s="1006"/>
      <c r="HZ75" s="993"/>
      <c r="IA75" s="996"/>
      <c r="IB75" s="148"/>
      <c r="IC75" s="148"/>
      <c r="ID75" s="994"/>
      <c r="IE75" s="147"/>
      <c r="IF75" s="147"/>
      <c r="IG75" s="997"/>
      <c r="IH75" s="999"/>
      <c r="II75" s="1000"/>
      <c r="IJ75" s="1006"/>
      <c r="IK75" s="993"/>
      <c r="IL75" s="996"/>
      <c r="IM75" s="148"/>
      <c r="IN75" s="148"/>
      <c r="IO75" s="994"/>
      <c r="IP75" s="147"/>
      <c r="IQ75" s="147"/>
      <c r="IR75" s="997"/>
      <c r="IS75" s="999"/>
      <c r="IT75" s="1000"/>
      <c r="IU75" s="30"/>
      <c r="IV75" s="30"/>
      <c r="IW75" s="30"/>
      <c r="IX75" s="30"/>
      <c r="IY75" s="1001"/>
      <c r="IZ75" s="1001"/>
      <c r="JA75" s="1005"/>
      <c r="JB75" s="1002"/>
      <c r="JD75" s="171"/>
      <c r="JE75" s="171"/>
      <c r="JF75" s="171"/>
      <c r="JG75" s="171"/>
      <c r="JH75" s="171"/>
      <c r="JI75" s="171"/>
      <c r="JJ75" s="171"/>
    </row>
    <row r="76" spans="1:365" ht="15.75" customHeight="1" x14ac:dyDescent="0.25">
      <c r="B76" s="260">
        <v>70</v>
      </c>
      <c r="C76" s="991"/>
      <c r="D76" s="990"/>
      <c r="E76" s="486"/>
      <c r="F76" s="1143"/>
      <c r="G76" s="995"/>
      <c r="H76" s="221"/>
      <c r="I76" s="183"/>
      <c r="J76" s="183"/>
      <c r="K76" s="1088"/>
      <c r="L76" s="375"/>
      <c r="M76" s="31"/>
      <c r="N76" s="1292"/>
      <c r="O76" s="1096"/>
      <c r="P76" s="147"/>
      <c r="Q76" s="147"/>
      <c r="R76" s="147"/>
      <c r="S76" s="147"/>
      <c r="T76" s="147"/>
      <c r="U76" s="147"/>
      <c r="V76" s="147"/>
      <c r="W76" s="147"/>
      <c r="X76" s="147"/>
      <c r="Y76" s="147"/>
      <c r="Z76" s="147"/>
      <c r="AA76" s="147"/>
      <c r="AB76" s="147"/>
      <c r="AC76" s="147"/>
      <c r="AD76" s="147"/>
      <c r="AE76" s="147"/>
      <c r="AF76" s="147"/>
      <c r="AG76" s="147"/>
      <c r="AH76" s="147"/>
      <c r="AI76" s="1006"/>
      <c r="AJ76" s="993"/>
      <c r="AK76" s="996"/>
      <c r="AL76" s="148"/>
      <c r="AM76" s="148"/>
      <c r="AN76" s="994"/>
      <c r="AO76" s="147"/>
      <c r="AP76" s="147"/>
      <c r="AQ76" s="997"/>
      <c r="AR76" s="999"/>
      <c r="AS76" s="1000"/>
      <c r="AT76" s="1006"/>
      <c r="AU76" s="993"/>
      <c r="AV76" s="996"/>
      <c r="AW76" s="148"/>
      <c r="AX76" s="148"/>
      <c r="AY76" s="994"/>
      <c r="AZ76" s="147"/>
      <c r="BA76" s="147"/>
      <c r="BB76" s="997"/>
      <c r="BC76" s="999"/>
      <c r="BD76" s="1000"/>
      <c r="BE76" s="1006"/>
      <c r="BF76" s="993"/>
      <c r="BG76" s="996"/>
      <c r="BH76" s="148"/>
      <c r="BI76" s="148"/>
      <c r="BJ76" s="994"/>
      <c r="BK76" s="147"/>
      <c r="BL76" s="147"/>
      <c r="BM76" s="997"/>
      <c r="BN76" s="999"/>
      <c r="BO76" s="1000"/>
      <c r="BP76" s="1006"/>
      <c r="BQ76" s="993"/>
      <c r="BR76" s="996"/>
      <c r="BS76" s="148"/>
      <c r="BT76" s="148"/>
      <c r="BU76" s="994"/>
      <c r="BV76" s="147"/>
      <c r="BW76" s="147"/>
      <c r="BX76" s="997"/>
      <c r="BY76" s="999"/>
      <c r="BZ76" s="1000"/>
      <c r="CA76" s="1006"/>
      <c r="CB76" s="993"/>
      <c r="CC76" s="994"/>
      <c r="CD76" s="148"/>
      <c r="CE76" s="148"/>
      <c r="CF76" s="994"/>
      <c r="CG76" s="147"/>
      <c r="CH76" s="147"/>
      <c r="CI76" s="997"/>
      <c r="CJ76" s="999"/>
      <c r="CK76" s="1000"/>
      <c r="CL76" s="1006"/>
      <c r="CM76" s="993"/>
      <c r="CN76" s="996"/>
      <c r="CO76" s="148"/>
      <c r="CP76" s="148"/>
      <c r="CQ76" s="994"/>
      <c r="CR76" s="147"/>
      <c r="CS76" s="147"/>
      <c r="CT76" s="997"/>
      <c r="CU76" s="999"/>
      <c r="CV76" s="1000"/>
      <c r="CW76" s="1006"/>
      <c r="CX76" s="993"/>
      <c r="CY76" s="996"/>
      <c r="CZ76" s="148"/>
      <c r="DA76" s="148"/>
      <c r="DB76" s="994"/>
      <c r="DC76" s="147"/>
      <c r="DD76" s="147"/>
      <c r="DE76" s="997"/>
      <c r="DF76" s="999"/>
      <c r="DG76" s="1000"/>
      <c r="DH76" s="1006"/>
      <c r="DI76" s="993"/>
      <c r="DJ76" s="996"/>
      <c r="DK76" s="148"/>
      <c r="DL76" s="148"/>
      <c r="DM76" s="994"/>
      <c r="DN76" s="147"/>
      <c r="DO76" s="147"/>
      <c r="DP76" s="997"/>
      <c r="DQ76" s="999"/>
      <c r="DR76" s="1000"/>
      <c r="DS76" s="1006"/>
      <c r="DT76" s="993"/>
      <c r="DU76" s="996"/>
      <c r="DV76" s="148"/>
      <c r="DW76" s="148"/>
      <c r="DX76" s="994"/>
      <c r="DY76" s="147"/>
      <c r="DZ76" s="147"/>
      <c r="EA76" s="997"/>
      <c r="EB76" s="999"/>
      <c r="EC76" s="1000"/>
      <c r="ED76" s="1006"/>
      <c r="EE76" s="993"/>
      <c r="EF76" s="996"/>
      <c r="EG76" s="148"/>
      <c r="EH76" s="148"/>
      <c r="EI76" s="994"/>
      <c r="EJ76" s="147"/>
      <c r="EK76" s="147"/>
      <c r="EL76" s="997"/>
      <c r="EM76" s="999"/>
      <c r="EN76" s="1000"/>
      <c r="EO76" s="1006"/>
      <c r="EP76" s="993"/>
      <c r="EQ76" s="996"/>
      <c r="ER76" s="148"/>
      <c r="ES76" s="148"/>
      <c r="ET76" s="994"/>
      <c r="EU76" s="147"/>
      <c r="EV76" s="147"/>
      <c r="EW76" s="997"/>
      <c r="EX76" s="999"/>
      <c r="EY76" s="1000"/>
      <c r="EZ76" s="1006"/>
      <c r="FA76" s="993"/>
      <c r="FB76" s="996"/>
      <c r="FC76" s="148"/>
      <c r="FD76" s="148"/>
      <c r="FE76" s="994"/>
      <c r="FF76" s="147"/>
      <c r="FG76" s="147"/>
      <c r="FH76" s="997"/>
      <c r="FI76" s="999"/>
      <c r="FJ76" s="1000"/>
      <c r="FK76" s="1006"/>
      <c r="FL76" s="993"/>
      <c r="FM76" s="996"/>
      <c r="FN76" s="148"/>
      <c r="FO76" s="148"/>
      <c r="FP76" s="994"/>
      <c r="FQ76" s="147"/>
      <c r="FR76" s="147"/>
      <c r="FS76" s="997"/>
      <c r="FT76" s="999"/>
      <c r="FU76" s="1000"/>
      <c r="FV76" s="1006"/>
      <c r="FW76" s="993"/>
      <c r="FX76" s="996"/>
      <c r="FY76" s="148"/>
      <c r="FZ76" s="148"/>
      <c r="GA76" s="994"/>
      <c r="GB76" s="147"/>
      <c r="GC76" s="147"/>
      <c r="GD76" s="997"/>
      <c r="GE76" s="999"/>
      <c r="GF76" s="1000"/>
      <c r="GG76" s="1006"/>
      <c r="GH76" s="993"/>
      <c r="GI76" s="996"/>
      <c r="GJ76" s="148"/>
      <c r="GK76" s="148"/>
      <c r="GL76" s="994"/>
      <c r="GM76" s="147"/>
      <c r="GN76" s="147"/>
      <c r="GO76" s="997"/>
      <c r="GP76" s="999"/>
      <c r="GQ76" s="1000"/>
      <c r="GR76" s="1006"/>
      <c r="GS76" s="993"/>
      <c r="GT76" s="996"/>
      <c r="GU76" s="148"/>
      <c r="GV76" s="148"/>
      <c r="GW76" s="994"/>
      <c r="GX76" s="147"/>
      <c r="GY76" s="147"/>
      <c r="GZ76" s="997"/>
      <c r="HA76" s="999"/>
      <c r="HB76" s="1000"/>
      <c r="HC76" s="1006"/>
      <c r="HD76" s="993"/>
      <c r="HE76" s="996"/>
      <c r="HF76" s="148"/>
      <c r="HG76" s="148"/>
      <c r="HH76" s="994"/>
      <c r="HI76" s="147"/>
      <c r="HJ76" s="147"/>
      <c r="HK76" s="997"/>
      <c r="HL76" s="999"/>
      <c r="HM76" s="1000"/>
      <c r="HN76" s="1006"/>
      <c r="HO76" s="993"/>
      <c r="HP76" s="996"/>
      <c r="HQ76" s="148"/>
      <c r="HR76" s="148"/>
      <c r="HS76" s="994"/>
      <c r="HT76" s="147"/>
      <c r="HU76" s="147"/>
      <c r="HV76" s="997"/>
      <c r="HW76" s="999"/>
      <c r="HX76" s="1000"/>
      <c r="HY76" s="1006"/>
      <c r="HZ76" s="993"/>
      <c r="IA76" s="996"/>
      <c r="IB76" s="148"/>
      <c r="IC76" s="148"/>
      <c r="ID76" s="994"/>
      <c r="IE76" s="147"/>
      <c r="IF76" s="147"/>
      <c r="IG76" s="997"/>
      <c r="IH76" s="999"/>
      <c r="II76" s="1000"/>
      <c r="IJ76" s="1006"/>
      <c r="IK76" s="993"/>
      <c r="IL76" s="996"/>
      <c r="IM76" s="148"/>
      <c r="IN76" s="148"/>
      <c r="IO76" s="994"/>
      <c r="IP76" s="147"/>
      <c r="IQ76" s="147"/>
      <c r="IR76" s="997"/>
      <c r="IS76" s="999"/>
      <c r="IT76" s="1000"/>
      <c r="IU76" s="30"/>
      <c r="IV76" s="30"/>
      <c r="IW76" s="30"/>
      <c r="IX76" s="30"/>
      <c r="IY76" s="1001"/>
      <c r="IZ76" s="1001"/>
      <c r="JA76" s="1005"/>
      <c r="JB76" s="1002"/>
      <c r="JD76" s="171"/>
      <c r="JE76" s="171"/>
      <c r="JF76" s="171"/>
      <c r="JG76" s="171"/>
      <c r="JH76" s="171"/>
      <c r="JI76" s="171"/>
      <c r="JJ76" s="171"/>
    </row>
    <row r="77" spans="1:365" ht="15.75" customHeight="1" x14ac:dyDescent="0.25">
      <c r="B77" s="260">
        <v>71</v>
      </c>
      <c r="C77" s="991"/>
      <c r="D77" s="990"/>
      <c r="E77" s="486"/>
      <c r="F77" s="1143"/>
      <c r="G77" s="995"/>
      <c r="H77" s="221"/>
      <c r="I77" s="183"/>
      <c r="J77" s="183"/>
      <c r="K77" s="1088"/>
      <c r="L77" s="375"/>
      <c r="M77" s="31"/>
      <c r="N77" s="1292"/>
      <c r="O77" s="1096"/>
      <c r="P77" s="147"/>
      <c r="Q77" s="147"/>
      <c r="R77" s="147"/>
      <c r="S77" s="147"/>
      <c r="T77" s="147"/>
      <c r="U77" s="147"/>
      <c r="V77" s="147"/>
      <c r="W77" s="147"/>
      <c r="X77" s="147"/>
      <c r="Y77" s="147"/>
      <c r="Z77" s="147"/>
      <c r="AA77" s="147"/>
      <c r="AB77" s="147"/>
      <c r="AC77" s="147"/>
      <c r="AD77" s="147"/>
      <c r="AE77" s="147"/>
      <c r="AF77" s="147"/>
      <c r="AG77" s="147"/>
      <c r="AH77" s="147"/>
      <c r="AI77" s="1006"/>
      <c r="AJ77" s="993"/>
      <c r="AK77" s="996"/>
      <c r="AL77" s="148"/>
      <c r="AM77" s="148"/>
      <c r="AN77" s="994"/>
      <c r="AO77" s="147"/>
      <c r="AP77" s="147"/>
      <c r="AQ77" s="997"/>
      <c r="AR77" s="999"/>
      <c r="AS77" s="1000"/>
      <c r="AT77" s="1006"/>
      <c r="AU77" s="993"/>
      <c r="AV77" s="996"/>
      <c r="AW77" s="148"/>
      <c r="AX77" s="148"/>
      <c r="AY77" s="994"/>
      <c r="AZ77" s="147"/>
      <c r="BA77" s="147"/>
      <c r="BB77" s="997"/>
      <c r="BC77" s="999"/>
      <c r="BD77" s="1000"/>
      <c r="BE77" s="1006"/>
      <c r="BF77" s="993"/>
      <c r="BG77" s="996"/>
      <c r="BH77" s="148"/>
      <c r="BI77" s="148"/>
      <c r="BJ77" s="994"/>
      <c r="BK77" s="147"/>
      <c r="BL77" s="147"/>
      <c r="BM77" s="997"/>
      <c r="BN77" s="999"/>
      <c r="BO77" s="1000"/>
      <c r="BP77" s="1006"/>
      <c r="BQ77" s="993"/>
      <c r="BR77" s="996"/>
      <c r="BS77" s="148"/>
      <c r="BT77" s="148"/>
      <c r="BU77" s="994"/>
      <c r="BV77" s="147"/>
      <c r="BW77" s="147"/>
      <c r="BX77" s="997"/>
      <c r="BY77" s="999"/>
      <c r="BZ77" s="1000"/>
      <c r="CA77" s="1006"/>
      <c r="CB77" s="993"/>
      <c r="CC77" s="994"/>
      <c r="CD77" s="148"/>
      <c r="CE77" s="148"/>
      <c r="CF77" s="994"/>
      <c r="CG77" s="147"/>
      <c r="CH77" s="147"/>
      <c r="CI77" s="997"/>
      <c r="CJ77" s="999"/>
      <c r="CK77" s="1000"/>
      <c r="CL77" s="1006"/>
      <c r="CM77" s="993"/>
      <c r="CN77" s="996"/>
      <c r="CO77" s="148"/>
      <c r="CP77" s="148"/>
      <c r="CQ77" s="994"/>
      <c r="CR77" s="147"/>
      <c r="CS77" s="147"/>
      <c r="CT77" s="997"/>
      <c r="CU77" s="999"/>
      <c r="CV77" s="1000"/>
      <c r="CW77" s="1006"/>
      <c r="CX77" s="993"/>
      <c r="CY77" s="996"/>
      <c r="CZ77" s="148"/>
      <c r="DA77" s="148"/>
      <c r="DB77" s="994"/>
      <c r="DC77" s="147"/>
      <c r="DD77" s="147"/>
      <c r="DE77" s="997"/>
      <c r="DF77" s="999"/>
      <c r="DG77" s="1000"/>
      <c r="DH77" s="1006"/>
      <c r="DI77" s="993"/>
      <c r="DJ77" s="996"/>
      <c r="DK77" s="148"/>
      <c r="DL77" s="148"/>
      <c r="DM77" s="994"/>
      <c r="DN77" s="147"/>
      <c r="DO77" s="147"/>
      <c r="DP77" s="997"/>
      <c r="DQ77" s="999"/>
      <c r="DR77" s="1000"/>
      <c r="DS77" s="1006"/>
      <c r="DT77" s="993"/>
      <c r="DU77" s="996"/>
      <c r="DV77" s="148"/>
      <c r="DW77" s="148"/>
      <c r="DX77" s="994"/>
      <c r="DY77" s="147"/>
      <c r="DZ77" s="147"/>
      <c r="EA77" s="997"/>
      <c r="EB77" s="999"/>
      <c r="EC77" s="1000"/>
      <c r="ED77" s="1006"/>
      <c r="EE77" s="993"/>
      <c r="EF77" s="996"/>
      <c r="EG77" s="148"/>
      <c r="EH77" s="148"/>
      <c r="EI77" s="994"/>
      <c r="EJ77" s="147"/>
      <c r="EK77" s="147"/>
      <c r="EL77" s="997"/>
      <c r="EM77" s="999"/>
      <c r="EN77" s="1000"/>
      <c r="EO77" s="1006"/>
      <c r="EP77" s="993"/>
      <c r="EQ77" s="996"/>
      <c r="ER77" s="148"/>
      <c r="ES77" s="148"/>
      <c r="ET77" s="994"/>
      <c r="EU77" s="147"/>
      <c r="EV77" s="147"/>
      <c r="EW77" s="997"/>
      <c r="EX77" s="999"/>
      <c r="EY77" s="1000"/>
      <c r="EZ77" s="1006"/>
      <c r="FA77" s="993"/>
      <c r="FB77" s="996"/>
      <c r="FC77" s="148"/>
      <c r="FD77" s="148"/>
      <c r="FE77" s="994"/>
      <c r="FF77" s="147"/>
      <c r="FG77" s="147"/>
      <c r="FH77" s="997"/>
      <c r="FI77" s="999"/>
      <c r="FJ77" s="1000"/>
      <c r="FK77" s="1006"/>
      <c r="FL77" s="993"/>
      <c r="FM77" s="996"/>
      <c r="FN77" s="148"/>
      <c r="FO77" s="148"/>
      <c r="FP77" s="994"/>
      <c r="FQ77" s="147"/>
      <c r="FR77" s="147"/>
      <c r="FS77" s="997"/>
      <c r="FT77" s="999"/>
      <c r="FU77" s="1000"/>
      <c r="FV77" s="1006"/>
      <c r="FW77" s="993"/>
      <c r="FX77" s="996"/>
      <c r="FY77" s="148"/>
      <c r="FZ77" s="148"/>
      <c r="GA77" s="994"/>
      <c r="GB77" s="147"/>
      <c r="GC77" s="147"/>
      <c r="GD77" s="997"/>
      <c r="GE77" s="999"/>
      <c r="GF77" s="1000"/>
      <c r="GG77" s="1006"/>
      <c r="GH77" s="993"/>
      <c r="GI77" s="996"/>
      <c r="GJ77" s="148"/>
      <c r="GK77" s="148"/>
      <c r="GL77" s="994"/>
      <c r="GM77" s="147"/>
      <c r="GN77" s="147"/>
      <c r="GO77" s="997"/>
      <c r="GP77" s="999"/>
      <c r="GQ77" s="1000"/>
      <c r="GR77" s="1006"/>
      <c r="GS77" s="993"/>
      <c r="GT77" s="996"/>
      <c r="GU77" s="148"/>
      <c r="GV77" s="148"/>
      <c r="GW77" s="994"/>
      <c r="GX77" s="147"/>
      <c r="GY77" s="147"/>
      <c r="GZ77" s="997"/>
      <c r="HA77" s="999"/>
      <c r="HB77" s="1000"/>
      <c r="HC77" s="1006"/>
      <c r="HD77" s="993"/>
      <c r="HE77" s="996"/>
      <c r="HF77" s="148"/>
      <c r="HG77" s="148"/>
      <c r="HH77" s="994"/>
      <c r="HI77" s="147"/>
      <c r="HJ77" s="147"/>
      <c r="HK77" s="997"/>
      <c r="HL77" s="999"/>
      <c r="HM77" s="1000"/>
      <c r="HN77" s="1006"/>
      <c r="HO77" s="993"/>
      <c r="HP77" s="996"/>
      <c r="HQ77" s="148"/>
      <c r="HR77" s="148"/>
      <c r="HS77" s="994"/>
      <c r="HT77" s="147"/>
      <c r="HU77" s="147"/>
      <c r="HV77" s="997"/>
      <c r="HW77" s="999"/>
      <c r="HX77" s="1000"/>
      <c r="HY77" s="1006"/>
      <c r="HZ77" s="993"/>
      <c r="IA77" s="996"/>
      <c r="IB77" s="148"/>
      <c r="IC77" s="148"/>
      <c r="ID77" s="994"/>
      <c r="IE77" s="147"/>
      <c r="IF77" s="147"/>
      <c r="IG77" s="997"/>
      <c r="IH77" s="999"/>
      <c r="II77" s="1000"/>
      <c r="IJ77" s="1006"/>
      <c r="IK77" s="993"/>
      <c r="IL77" s="996"/>
      <c r="IM77" s="148"/>
      <c r="IN77" s="148"/>
      <c r="IO77" s="994"/>
      <c r="IP77" s="147"/>
      <c r="IQ77" s="147"/>
      <c r="IR77" s="997"/>
      <c r="IS77" s="999"/>
      <c r="IT77" s="1000"/>
      <c r="IU77" s="30"/>
      <c r="IV77" s="30"/>
      <c r="IW77" s="30"/>
      <c r="IX77" s="30"/>
      <c r="IY77" s="1001"/>
      <c r="IZ77" s="1001"/>
      <c r="JA77" s="1005"/>
      <c r="JB77" s="1002"/>
      <c r="JD77" s="171"/>
      <c r="JE77" s="171"/>
      <c r="JF77" s="171"/>
      <c r="JG77" s="171"/>
      <c r="JH77" s="171"/>
      <c r="JI77" s="171"/>
      <c r="JJ77" s="171"/>
    </row>
    <row r="78" spans="1:365" ht="15.75" customHeight="1" x14ac:dyDescent="0.25">
      <c r="B78" s="260">
        <v>72</v>
      </c>
      <c r="C78" s="991"/>
      <c r="D78" s="990"/>
      <c r="E78" s="486"/>
      <c r="F78" s="1143"/>
      <c r="G78" s="995"/>
      <c r="H78" s="221"/>
      <c r="I78" s="183"/>
      <c r="J78" s="183"/>
      <c r="K78" s="1088"/>
      <c r="L78" s="375"/>
      <c r="M78" s="31"/>
      <c r="N78" s="1292"/>
      <c r="O78" s="1096"/>
      <c r="P78" s="147"/>
      <c r="Q78" s="147"/>
      <c r="R78" s="147"/>
      <c r="S78" s="147"/>
      <c r="T78" s="147"/>
      <c r="U78" s="147"/>
      <c r="V78" s="147"/>
      <c r="W78" s="147"/>
      <c r="X78" s="147"/>
      <c r="Y78" s="147"/>
      <c r="Z78" s="147"/>
      <c r="AA78" s="147"/>
      <c r="AB78" s="147"/>
      <c r="AC78" s="147"/>
      <c r="AD78" s="147"/>
      <c r="AE78" s="147"/>
      <c r="AF78" s="147"/>
      <c r="AG78" s="147"/>
      <c r="AH78" s="147"/>
      <c r="AI78" s="1006"/>
      <c r="AJ78" s="993"/>
      <c r="AK78" s="996"/>
      <c r="AL78" s="148"/>
      <c r="AM78" s="148"/>
      <c r="AN78" s="994"/>
      <c r="AO78" s="147"/>
      <c r="AP78" s="147"/>
      <c r="AQ78" s="997"/>
      <c r="AR78" s="999"/>
      <c r="AS78" s="1000"/>
      <c r="AT78" s="1006"/>
      <c r="AU78" s="993"/>
      <c r="AV78" s="996"/>
      <c r="AW78" s="148"/>
      <c r="AX78" s="148"/>
      <c r="AY78" s="994"/>
      <c r="AZ78" s="147"/>
      <c r="BA78" s="147"/>
      <c r="BB78" s="997"/>
      <c r="BC78" s="999"/>
      <c r="BD78" s="1000"/>
      <c r="BE78" s="1006"/>
      <c r="BF78" s="993"/>
      <c r="BG78" s="996"/>
      <c r="BH78" s="148"/>
      <c r="BI78" s="148"/>
      <c r="BJ78" s="994"/>
      <c r="BK78" s="147"/>
      <c r="BL78" s="147"/>
      <c r="BM78" s="997"/>
      <c r="BN78" s="999"/>
      <c r="BO78" s="1000"/>
      <c r="BP78" s="1006"/>
      <c r="BQ78" s="993"/>
      <c r="BR78" s="996"/>
      <c r="BS78" s="148"/>
      <c r="BT78" s="148"/>
      <c r="BU78" s="994"/>
      <c r="BV78" s="147"/>
      <c r="BW78" s="147"/>
      <c r="BX78" s="997"/>
      <c r="BY78" s="999"/>
      <c r="BZ78" s="1000"/>
      <c r="CA78" s="1006"/>
      <c r="CB78" s="993"/>
      <c r="CC78" s="994"/>
      <c r="CD78" s="148"/>
      <c r="CE78" s="148"/>
      <c r="CF78" s="994"/>
      <c r="CG78" s="147"/>
      <c r="CH78" s="147"/>
      <c r="CI78" s="997"/>
      <c r="CJ78" s="999"/>
      <c r="CK78" s="1000"/>
      <c r="CL78" s="1006"/>
      <c r="CM78" s="993"/>
      <c r="CN78" s="996"/>
      <c r="CO78" s="148"/>
      <c r="CP78" s="148"/>
      <c r="CQ78" s="994"/>
      <c r="CR78" s="147"/>
      <c r="CS78" s="147"/>
      <c r="CT78" s="997"/>
      <c r="CU78" s="999"/>
      <c r="CV78" s="1000"/>
      <c r="CW78" s="1006"/>
      <c r="CX78" s="993"/>
      <c r="CY78" s="996"/>
      <c r="CZ78" s="148"/>
      <c r="DA78" s="148"/>
      <c r="DB78" s="994"/>
      <c r="DC78" s="147"/>
      <c r="DD78" s="147"/>
      <c r="DE78" s="997"/>
      <c r="DF78" s="999"/>
      <c r="DG78" s="1000"/>
      <c r="DH78" s="1006"/>
      <c r="DI78" s="993"/>
      <c r="DJ78" s="996"/>
      <c r="DK78" s="148"/>
      <c r="DL78" s="148"/>
      <c r="DM78" s="994"/>
      <c r="DN78" s="147"/>
      <c r="DO78" s="147"/>
      <c r="DP78" s="997"/>
      <c r="DQ78" s="999"/>
      <c r="DR78" s="1000"/>
      <c r="DS78" s="1006"/>
      <c r="DT78" s="993"/>
      <c r="DU78" s="996"/>
      <c r="DV78" s="148"/>
      <c r="DW78" s="148"/>
      <c r="DX78" s="994"/>
      <c r="DY78" s="147"/>
      <c r="DZ78" s="147"/>
      <c r="EA78" s="997"/>
      <c r="EB78" s="999"/>
      <c r="EC78" s="1000"/>
      <c r="ED78" s="1006"/>
      <c r="EE78" s="993"/>
      <c r="EF78" s="996"/>
      <c r="EG78" s="148"/>
      <c r="EH78" s="148"/>
      <c r="EI78" s="994"/>
      <c r="EJ78" s="147"/>
      <c r="EK78" s="147"/>
      <c r="EL78" s="997"/>
      <c r="EM78" s="999"/>
      <c r="EN78" s="1000"/>
      <c r="EO78" s="1006"/>
      <c r="EP78" s="993"/>
      <c r="EQ78" s="996"/>
      <c r="ER78" s="148"/>
      <c r="ES78" s="148"/>
      <c r="ET78" s="994"/>
      <c r="EU78" s="147"/>
      <c r="EV78" s="147"/>
      <c r="EW78" s="997"/>
      <c r="EX78" s="999"/>
      <c r="EY78" s="1000"/>
      <c r="EZ78" s="1006"/>
      <c r="FA78" s="993"/>
      <c r="FB78" s="996"/>
      <c r="FC78" s="148"/>
      <c r="FD78" s="148"/>
      <c r="FE78" s="994"/>
      <c r="FF78" s="147"/>
      <c r="FG78" s="147"/>
      <c r="FH78" s="997"/>
      <c r="FI78" s="999"/>
      <c r="FJ78" s="1000"/>
      <c r="FK78" s="1006"/>
      <c r="FL78" s="993"/>
      <c r="FM78" s="996"/>
      <c r="FN78" s="148"/>
      <c r="FO78" s="148"/>
      <c r="FP78" s="994"/>
      <c r="FQ78" s="147"/>
      <c r="FR78" s="147"/>
      <c r="FS78" s="997"/>
      <c r="FT78" s="999"/>
      <c r="FU78" s="1000"/>
      <c r="FV78" s="1006"/>
      <c r="FW78" s="993"/>
      <c r="FX78" s="996"/>
      <c r="FY78" s="148"/>
      <c r="FZ78" s="148"/>
      <c r="GA78" s="994"/>
      <c r="GB78" s="147"/>
      <c r="GC78" s="147"/>
      <c r="GD78" s="997"/>
      <c r="GE78" s="999"/>
      <c r="GF78" s="1000"/>
      <c r="GG78" s="1006"/>
      <c r="GH78" s="993"/>
      <c r="GI78" s="996"/>
      <c r="GJ78" s="148"/>
      <c r="GK78" s="148"/>
      <c r="GL78" s="994"/>
      <c r="GM78" s="147"/>
      <c r="GN78" s="147"/>
      <c r="GO78" s="997"/>
      <c r="GP78" s="999"/>
      <c r="GQ78" s="1000"/>
      <c r="GR78" s="1006"/>
      <c r="GS78" s="993"/>
      <c r="GT78" s="996"/>
      <c r="GU78" s="148"/>
      <c r="GV78" s="148"/>
      <c r="GW78" s="994"/>
      <c r="GX78" s="147"/>
      <c r="GY78" s="147"/>
      <c r="GZ78" s="997"/>
      <c r="HA78" s="999"/>
      <c r="HB78" s="1000"/>
      <c r="HC78" s="1006"/>
      <c r="HD78" s="993"/>
      <c r="HE78" s="996"/>
      <c r="HF78" s="148"/>
      <c r="HG78" s="148"/>
      <c r="HH78" s="994"/>
      <c r="HI78" s="147"/>
      <c r="HJ78" s="147"/>
      <c r="HK78" s="997"/>
      <c r="HL78" s="999"/>
      <c r="HM78" s="1000"/>
      <c r="HN78" s="1006"/>
      <c r="HO78" s="993"/>
      <c r="HP78" s="996"/>
      <c r="HQ78" s="148"/>
      <c r="HR78" s="148"/>
      <c r="HS78" s="994"/>
      <c r="HT78" s="147"/>
      <c r="HU78" s="147"/>
      <c r="HV78" s="997"/>
      <c r="HW78" s="999"/>
      <c r="HX78" s="1000"/>
      <c r="HY78" s="1006"/>
      <c r="HZ78" s="993"/>
      <c r="IA78" s="996"/>
      <c r="IB78" s="148"/>
      <c r="IC78" s="148"/>
      <c r="ID78" s="994"/>
      <c r="IE78" s="147"/>
      <c r="IF78" s="147"/>
      <c r="IG78" s="997"/>
      <c r="IH78" s="999"/>
      <c r="II78" s="1000"/>
      <c r="IJ78" s="1006"/>
      <c r="IK78" s="993"/>
      <c r="IL78" s="996"/>
      <c r="IM78" s="148"/>
      <c r="IN78" s="148"/>
      <c r="IO78" s="994"/>
      <c r="IP78" s="147"/>
      <c r="IQ78" s="147"/>
      <c r="IR78" s="997"/>
      <c r="IS78" s="999"/>
      <c r="IT78" s="1000"/>
      <c r="IU78" s="30"/>
      <c r="IV78" s="30"/>
      <c r="IW78" s="30"/>
      <c r="IX78" s="30"/>
      <c r="IY78" s="1001"/>
      <c r="IZ78" s="1001"/>
      <c r="JA78" s="1005"/>
      <c r="JB78" s="1002"/>
      <c r="JD78" s="171"/>
      <c r="JE78" s="171"/>
      <c r="JF78" s="171"/>
      <c r="JG78" s="171"/>
      <c r="JH78" s="171"/>
      <c r="JI78" s="171"/>
    </row>
    <row r="79" spans="1:365" ht="15.75" customHeight="1" x14ac:dyDescent="0.25">
      <c r="B79" s="260">
        <v>73</v>
      </c>
      <c r="C79" s="991"/>
      <c r="D79" s="990"/>
      <c r="E79" s="486"/>
      <c r="F79" s="1143"/>
      <c r="G79" s="995"/>
      <c r="H79" s="221"/>
      <c r="I79" s="183"/>
      <c r="J79" s="183"/>
      <c r="K79" s="1088"/>
      <c r="L79" s="375"/>
      <c r="M79" s="31"/>
      <c r="N79" s="1292"/>
      <c r="O79" s="1096"/>
      <c r="P79" s="147"/>
      <c r="Q79" s="147"/>
      <c r="R79" s="147"/>
      <c r="S79" s="147"/>
      <c r="T79" s="147"/>
      <c r="U79" s="147"/>
      <c r="V79" s="147"/>
      <c r="W79" s="147"/>
      <c r="X79" s="147"/>
      <c r="Y79" s="147"/>
      <c r="Z79" s="147"/>
      <c r="AA79" s="147"/>
      <c r="AB79" s="147"/>
      <c r="AC79" s="147"/>
      <c r="AD79" s="147"/>
      <c r="AE79" s="147"/>
      <c r="AF79" s="147"/>
      <c r="AG79" s="147"/>
      <c r="AH79" s="147"/>
      <c r="AI79" s="1006"/>
      <c r="AJ79" s="993"/>
      <c r="AK79" s="996"/>
      <c r="AL79" s="148"/>
      <c r="AM79" s="148"/>
      <c r="AN79" s="994"/>
      <c r="AO79" s="147"/>
      <c r="AP79" s="147"/>
      <c r="AQ79" s="997"/>
      <c r="AR79" s="999"/>
      <c r="AS79" s="1000"/>
      <c r="AT79" s="1006"/>
      <c r="AU79" s="993"/>
      <c r="AV79" s="996"/>
      <c r="AW79" s="148"/>
      <c r="AX79" s="148"/>
      <c r="AY79" s="994"/>
      <c r="AZ79" s="147"/>
      <c r="BA79" s="147"/>
      <c r="BB79" s="997"/>
      <c r="BC79" s="999"/>
      <c r="BD79" s="1000"/>
      <c r="BE79" s="1006"/>
      <c r="BF79" s="993"/>
      <c r="BG79" s="996"/>
      <c r="BH79" s="148"/>
      <c r="BI79" s="148"/>
      <c r="BJ79" s="994"/>
      <c r="BK79" s="147"/>
      <c r="BL79" s="147"/>
      <c r="BM79" s="997"/>
      <c r="BN79" s="999"/>
      <c r="BO79" s="1000"/>
      <c r="BP79" s="1006"/>
      <c r="BQ79" s="993"/>
      <c r="BR79" s="996"/>
      <c r="BS79" s="148"/>
      <c r="BT79" s="148"/>
      <c r="BU79" s="994"/>
      <c r="BV79" s="147"/>
      <c r="BW79" s="147"/>
      <c r="BX79" s="997"/>
      <c r="BY79" s="999"/>
      <c r="BZ79" s="1000"/>
      <c r="CA79" s="1006"/>
      <c r="CB79" s="993"/>
      <c r="CC79" s="994"/>
      <c r="CD79" s="148"/>
      <c r="CE79" s="148"/>
      <c r="CF79" s="994"/>
      <c r="CG79" s="147"/>
      <c r="CH79" s="147"/>
      <c r="CI79" s="997"/>
      <c r="CJ79" s="999"/>
      <c r="CK79" s="1000"/>
      <c r="CL79" s="1006"/>
      <c r="CM79" s="993"/>
      <c r="CN79" s="996"/>
      <c r="CO79" s="148"/>
      <c r="CP79" s="148"/>
      <c r="CQ79" s="994"/>
      <c r="CR79" s="147"/>
      <c r="CS79" s="147"/>
      <c r="CT79" s="997"/>
      <c r="CU79" s="999"/>
      <c r="CV79" s="1000"/>
      <c r="CW79" s="1006"/>
      <c r="CX79" s="993"/>
      <c r="CY79" s="996"/>
      <c r="CZ79" s="148"/>
      <c r="DA79" s="148"/>
      <c r="DB79" s="994"/>
      <c r="DC79" s="147"/>
      <c r="DD79" s="147"/>
      <c r="DE79" s="997"/>
      <c r="DF79" s="999"/>
      <c r="DG79" s="1000"/>
      <c r="DH79" s="1006"/>
      <c r="DI79" s="993"/>
      <c r="DJ79" s="996"/>
      <c r="DK79" s="148"/>
      <c r="DL79" s="148"/>
      <c r="DM79" s="994"/>
      <c r="DN79" s="147"/>
      <c r="DO79" s="147"/>
      <c r="DP79" s="997"/>
      <c r="DQ79" s="999"/>
      <c r="DR79" s="1000"/>
      <c r="DS79" s="1006"/>
      <c r="DT79" s="993"/>
      <c r="DU79" s="996"/>
      <c r="DV79" s="148"/>
      <c r="DW79" s="148"/>
      <c r="DX79" s="994"/>
      <c r="DY79" s="147"/>
      <c r="DZ79" s="147"/>
      <c r="EA79" s="997"/>
      <c r="EB79" s="999"/>
      <c r="EC79" s="1000"/>
      <c r="ED79" s="1006"/>
      <c r="EE79" s="993"/>
      <c r="EF79" s="996"/>
      <c r="EG79" s="148"/>
      <c r="EH79" s="148"/>
      <c r="EI79" s="994"/>
      <c r="EJ79" s="147"/>
      <c r="EK79" s="147"/>
      <c r="EL79" s="997"/>
      <c r="EM79" s="999"/>
      <c r="EN79" s="1000"/>
      <c r="EO79" s="1006"/>
      <c r="EP79" s="993"/>
      <c r="EQ79" s="996"/>
      <c r="ER79" s="148"/>
      <c r="ES79" s="148"/>
      <c r="ET79" s="994"/>
      <c r="EU79" s="147"/>
      <c r="EV79" s="147"/>
      <c r="EW79" s="997"/>
      <c r="EX79" s="999"/>
      <c r="EY79" s="1000"/>
      <c r="EZ79" s="1006"/>
      <c r="FA79" s="993"/>
      <c r="FB79" s="996"/>
      <c r="FC79" s="148"/>
      <c r="FD79" s="148"/>
      <c r="FE79" s="994"/>
      <c r="FF79" s="147"/>
      <c r="FG79" s="147"/>
      <c r="FH79" s="997"/>
      <c r="FI79" s="999"/>
      <c r="FJ79" s="1000"/>
      <c r="FK79" s="1006"/>
      <c r="FL79" s="993"/>
      <c r="FM79" s="996"/>
      <c r="FN79" s="148"/>
      <c r="FO79" s="148"/>
      <c r="FP79" s="994"/>
      <c r="FQ79" s="147"/>
      <c r="FR79" s="147"/>
      <c r="FS79" s="997"/>
      <c r="FT79" s="999"/>
      <c r="FU79" s="1000"/>
      <c r="FV79" s="1006"/>
      <c r="FW79" s="993"/>
      <c r="FX79" s="996"/>
      <c r="FY79" s="148"/>
      <c r="FZ79" s="148"/>
      <c r="GA79" s="994"/>
      <c r="GB79" s="147"/>
      <c r="GC79" s="147"/>
      <c r="GD79" s="997"/>
      <c r="GE79" s="999"/>
      <c r="GF79" s="1000"/>
      <c r="GG79" s="1006"/>
      <c r="GH79" s="993"/>
      <c r="GI79" s="996"/>
      <c r="GJ79" s="148"/>
      <c r="GK79" s="148"/>
      <c r="GL79" s="994"/>
      <c r="GM79" s="147"/>
      <c r="GN79" s="147"/>
      <c r="GO79" s="997"/>
      <c r="GP79" s="999"/>
      <c r="GQ79" s="1000"/>
      <c r="GR79" s="1006"/>
      <c r="GS79" s="993"/>
      <c r="GT79" s="996"/>
      <c r="GU79" s="148"/>
      <c r="GV79" s="148"/>
      <c r="GW79" s="994"/>
      <c r="GX79" s="147"/>
      <c r="GY79" s="147"/>
      <c r="GZ79" s="997"/>
      <c r="HA79" s="999"/>
      <c r="HB79" s="1000"/>
      <c r="HC79" s="1006"/>
      <c r="HD79" s="993"/>
      <c r="HE79" s="996"/>
      <c r="HF79" s="148"/>
      <c r="HG79" s="148"/>
      <c r="HH79" s="994"/>
      <c r="HI79" s="147"/>
      <c r="HJ79" s="147"/>
      <c r="HK79" s="997"/>
      <c r="HL79" s="999"/>
      <c r="HM79" s="1000"/>
      <c r="HN79" s="1006"/>
      <c r="HO79" s="993"/>
      <c r="HP79" s="996"/>
      <c r="HQ79" s="148"/>
      <c r="HR79" s="148"/>
      <c r="HS79" s="994"/>
      <c r="HT79" s="147"/>
      <c r="HU79" s="147"/>
      <c r="HV79" s="997"/>
      <c r="HW79" s="999"/>
      <c r="HX79" s="1000"/>
      <c r="HY79" s="1006"/>
      <c r="HZ79" s="993"/>
      <c r="IA79" s="996"/>
      <c r="IB79" s="148"/>
      <c r="IC79" s="148"/>
      <c r="ID79" s="994"/>
      <c r="IE79" s="147"/>
      <c r="IF79" s="147"/>
      <c r="IG79" s="997"/>
      <c r="IH79" s="999"/>
      <c r="II79" s="1000"/>
      <c r="IJ79" s="1006"/>
      <c r="IK79" s="993"/>
      <c r="IL79" s="996"/>
      <c r="IM79" s="148"/>
      <c r="IN79" s="148"/>
      <c r="IO79" s="994"/>
      <c r="IP79" s="147"/>
      <c r="IQ79" s="147"/>
      <c r="IR79" s="997"/>
      <c r="IS79" s="999"/>
      <c r="IT79" s="1000"/>
      <c r="IU79" s="30"/>
      <c r="IV79" s="30"/>
      <c r="IW79" s="30"/>
      <c r="IX79" s="30"/>
      <c r="IY79" s="1001"/>
      <c r="IZ79" s="1001"/>
      <c r="JA79" s="1005"/>
      <c r="JB79" s="1002"/>
      <c r="JD79" s="171"/>
      <c r="JE79" s="171"/>
      <c r="JF79" s="171"/>
      <c r="JG79" s="171"/>
      <c r="JH79" s="171"/>
      <c r="JI79" s="171"/>
    </row>
    <row r="80" spans="1:365" ht="15.75" customHeight="1" x14ac:dyDescent="0.25">
      <c r="B80" s="260">
        <v>74</v>
      </c>
      <c r="C80" s="991"/>
      <c r="D80" s="990"/>
      <c r="E80" s="486"/>
      <c r="F80" s="1143"/>
      <c r="G80" s="995"/>
      <c r="H80" s="221"/>
      <c r="I80" s="183"/>
      <c r="J80" s="183"/>
      <c r="K80" s="1088"/>
      <c r="L80" s="375"/>
      <c r="M80" s="31"/>
      <c r="N80" s="1292"/>
      <c r="O80" s="1096"/>
      <c r="P80" s="147"/>
      <c r="Q80" s="147"/>
      <c r="R80" s="147"/>
      <c r="S80" s="147"/>
      <c r="T80" s="147"/>
      <c r="U80" s="147"/>
      <c r="V80" s="147"/>
      <c r="W80" s="147"/>
      <c r="X80" s="147"/>
      <c r="Y80" s="147"/>
      <c r="Z80" s="147"/>
      <c r="AA80" s="147"/>
      <c r="AB80" s="147"/>
      <c r="AC80" s="147"/>
      <c r="AD80" s="147"/>
      <c r="AE80" s="147"/>
      <c r="AF80" s="147"/>
      <c r="AG80" s="147"/>
      <c r="AH80" s="147"/>
      <c r="AI80" s="1006"/>
      <c r="AJ80" s="993"/>
      <c r="AK80" s="996"/>
      <c r="AL80" s="148"/>
      <c r="AM80" s="148"/>
      <c r="AN80" s="994"/>
      <c r="AO80" s="147"/>
      <c r="AP80" s="147"/>
      <c r="AQ80" s="997"/>
      <c r="AR80" s="999"/>
      <c r="AS80" s="1000"/>
      <c r="AT80" s="1006"/>
      <c r="AU80" s="993"/>
      <c r="AV80" s="996"/>
      <c r="AW80" s="148"/>
      <c r="AX80" s="148"/>
      <c r="AY80" s="994"/>
      <c r="AZ80" s="147"/>
      <c r="BA80" s="147"/>
      <c r="BB80" s="997"/>
      <c r="BC80" s="999"/>
      <c r="BD80" s="1000"/>
      <c r="BE80" s="1006"/>
      <c r="BF80" s="993"/>
      <c r="BG80" s="996"/>
      <c r="BH80" s="148"/>
      <c r="BI80" s="148"/>
      <c r="BJ80" s="994"/>
      <c r="BK80" s="147"/>
      <c r="BL80" s="147"/>
      <c r="BM80" s="997"/>
      <c r="BN80" s="999"/>
      <c r="BO80" s="1000"/>
      <c r="BP80" s="1006"/>
      <c r="BQ80" s="993"/>
      <c r="BR80" s="996"/>
      <c r="BS80" s="148"/>
      <c r="BT80" s="148"/>
      <c r="BU80" s="994"/>
      <c r="BV80" s="147"/>
      <c r="BW80" s="147"/>
      <c r="BX80" s="997"/>
      <c r="BY80" s="999"/>
      <c r="BZ80" s="1000"/>
      <c r="CA80" s="1006"/>
      <c r="CB80" s="993"/>
      <c r="CC80" s="994"/>
      <c r="CD80" s="148"/>
      <c r="CE80" s="148"/>
      <c r="CF80" s="994"/>
      <c r="CG80" s="147"/>
      <c r="CH80" s="147"/>
      <c r="CI80" s="997"/>
      <c r="CJ80" s="999"/>
      <c r="CK80" s="1000"/>
      <c r="CL80" s="1006"/>
      <c r="CM80" s="993"/>
      <c r="CN80" s="996"/>
      <c r="CO80" s="148"/>
      <c r="CP80" s="148"/>
      <c r="CQ80" s="994"/>
      <c r="CR80" s="147"/>
      <c r="CS80" s="147"/>
      <c r="CT80" s="997"/>
      <c r="CU80" s="999"/>
      <c r="CV80" s="1000"/>
      <c r="CW80" s="1006"/>
      <c r="CX80" s="993"/>
      <c r="CY80" s="996"/>
      <c r="CZ80" s="148"/>
      <c r="DA80" s="148"/>
      <c r="DB80" s="994"/>
      <c r="DC80" s="147"/>
      <c r="DD80" s="147"/>
      <c r="DE80" s="997"/>
      <c r="DF80" s="999"/>
      <c r="DG80" s="1000"/>
      <c r="DH80" s="1006"/>
      <c r="DI80" s="993"/>
      <c r="DJ80" s="996"/>
      <c r="DK80" s="148"/>
      <c r="DL80" s="148"/>
      <c r="DM80" s="994"/>
      <c r="DN80" s="147"/>
      <c r="DO80" s="147"/>
      <c r="DP80" s="997"/>
      <c r="DQ80" s="999"/>
      <c r="DR80" s="1000"/>
      <c r="DS80" s="1006"/>
      <c r="DT80" s="993"/>
      <c r="DU80" s="996"/>
      <c r="DV80" s="148"/>
      <c r="DW80" s="148"/>
      <c r="DX80" s="994"/>
      <c r="DY80" s="147"/>
      <c r="DZ80" s="147"/>
      <c r="EA80" s="997"/>
      <c r="EB80" s="999"/>
      <c r="EC80" s="1000"/>
      <c r="ED80" s="1006"/>
      <c r="EE80" s="993"/>
      <c r="EF80" s="996"/>
      <c r="EG80" s="148"/>
      <c r="EH80" s="148"/>
      <c r="EI80" s="994"/>
      <c r="EJ80" s="147"/>
      <c r="EK80" s="147"/>
      <c r="EL80" s="997"/>
      <c r="EM80" s="999"/>
      <c r="EN80" s="1000"/>
      <c r="EO80" s="1006"/>
      <c r="EP80" s="993"/>
      <c r="EQ80" s="996"/>
      <c r="ER80" s="148"/>
      <c r="ES80" s="148"/>
      <c r="ET80" s="994"/>
      <c r="EU80" s="147"/>
      <c r="EV80" s="147"/>
      <c r="EW80" s="997"/>
      <c r="EX80" s="999"/>
      <c r="EY80" s="1000"/>
      <c r="EZ80" s="1006"/>
      <c r="FA80" s="993"/>
      <c r="FB80" s="996"/>
      <c r="FC80" s="148"/>
      <c r="FD80" s="148"/>
      <c r="FE80" s="994"/>
      <c r="FF80" s="147"/>
      <c r="FG80" s="147"/>
      <c r="FH80" s="997"/>
      <c r="FI80" s="999"/>
      <c r="FJ80" s="1000"/>
      <c r="FK80" s="1006"/>
      <c r="FL80" s="993"/>
      <c r="FM80" s="996"/>
      <c r="FN80" s="148"/>
      <c r="FO80" s="148"/>
      <c r="FP80" s="994"/>
      <c r="FQ80" s="147"/>
      <c r="FR80" s="147"/>
      <c r="FS80" s="997"/>
      <c r="FT80" s="999"/>
      <c r="FU80" s="1000"/>
      <c r="FV80" s="1006"/>
      <c r="FW80" s="993"/>
      <c r="FX80" s="996"/>
      <c r="FY80" s="148"/>
      <c r="FZ80" s="148"/>
      <c r="GA80" s="994"/>
      <c r="GB80" s="147"/>
      <c r="GC80" s="147"/>
      <c r="GD80" s="997"/>
      <c r="GE80" s="999"/>
      <c r="GF80" s="1000"/>
      <c r="GG80" s="1006"/>
      <c r="GH80" s="993"/>
      <c r="GI80" s="996"/>
      <c r="GJ80" s="148"/>
      <c r="GK80" s="148"/>
      <c r="GL80" s="994"/>
      <c r="GM80" s="147"/>
      <c r="GN80" s="147"/>
      <c r="GO80" s="997"/>
      <c r="GP80" s="999"/>
      <c r="GQ80" s="1000"/>
      <c r="GR80" s="1006"/>
      <c r="GS80" s="993"/>
      <c r="GT80" s="996"/>
      <c r="GU80" s="148"/>
      <c r="GV80" s="148"/>
      <c r="GW80" s="994"/>
      <c r="GX80" s="147"/>
      <c r="GY80" s="147"/>
      <c r="GZ80" s="997"/>
      <c r="HA80" s="999"/>
      <c r="HB80" s="1000"/>
      <c r="HC80" s="1006"/>
      <c r="HD80" s="993"/>
      <c r="HE80" s="996"/>
      <c r="HF80" s="148"/>
      <c r="HG80" s="148"/>
      <c r="HH80" s="994"/>
      <c r="HI80" s="147"/>
      <c r="HJ80" s="147"/>
      <c r="HK80" s="997"/>
      <c r="HL80" s="999"/>
      <c r="HM80" s="1000"/>
      <c r="HN80" s="1006"/>
      <c r="HO80" s="993"/>
      <c r="HP80" s="996"/>
      <c r="HQ80" s="148"/>
      <c r="HR80" s="148"/>
      <c r="HS80" s="994"/>
      <c r="HT80" s="147"/>
      <c r="HU80" s="147"/>
      <c r="HV80" s="997"/>
      <c r="HW80" s="999"/>
      <c r="HX80" s="1000"/>
      <c r="HY80" s="1006"/>
      <c r="HZ80" s="993"/>
      <c r="IA80" s="996"/>
      <c r="IB80" s="148"/>
      <c r="IC80" s="148"/>
      <c r="ID80" s="994"/>
      <c r="IE80" s="147"/>
      <c r="IF80" s="147"/>
      <c r="IG80" s="997"/>
      <c r="IH80" s="999"/>
      <c r="II80" s="1000"/>
      <c r="IJ80" s="1006"/>
      <c r="IK80" s="993"/>
      <c r="IL80" s="996"/>
      <c r="IM80" s="148"/>
      <c r="IN80" s="148"/>
      <c r="IO80" s="994"/>
      <c r="IP80" s="147"/>
      <c r="IQ80" s="147"/>
      <c r="IR80" s="997"/>
      <c r="IS80" s="999"/>
      <c r="IT80" s="1000"/>
      <c r="IU80" s="30"/>
      <c r="IV80" s="30"/>
      <c r="IW80" s="30"/>
      <c r="IX80" s="30"/>
      <c r="IY80" s="1001"/>
      <c r="IZ80" s="1001"/>
      <c r="JA80" s="1005"/>
      <c r="JB80" s="1002"/>
      <c r="JD80" s="171"/>
      <c r="JE80" s="171"/>
      <c r="JF80" s="171"/>
      <c r="JG80" s="171"/>
      <c r="JH80" s="171"/>
      <c r="JI80" s="171"/>
    </row>
    <row r="81" spans="1:557" s="44" customFormat="1" ht="15.75" customHeight="1" x14ac:dyDescent="0.25">
      <c r="A81" s="6"/>
      <c r="B81" s="260">
        <v>75</v>
      </c>
      <c r="C81" s="991"/>
      <c r="D81" s="990"/>
      <c r="E81" s="486"/>
      <c r="F81" s="1143"/>
      <c r="G81" s="995"/>
      <c r="H81" s="221"/>
      <c r="I81" s="183"/>
      <c r="J81" s="183"/>
      <c r="K81" s="1088"/>
      <c r="L81" s="375"/>
      <c r="M81" s="31"/>
      <c r="N81" s="1292"/>
      <c r="O81" s="1096"/>
      <c r="P81" s="147"/>
      <c r="Q81" s="147"/>
      <c r="R81" s="147"/>
      <c r="S81" s="147"/>
      <c r="T81" s="147"/>
      <c r="U81" s="147"/>
      <c r="V81" s="147"/>
      <c r="W81" s="147"/>
      <c r="X81" s="147"/>
      <c r="Y81" s="147"/>
      <c r="Z81" s="147"/>
      <c r="AA81" s="147"/>
      <c r="AB81" s="147"/>
      <c r="AC81" s="147"/>
      <c r="AD81" s="147"/>
      <c r="AE81" s="147"/>
      <c r="AF81" s="147"/>
      <c r="AG81" s="147"/>
      <c r="AH81" s="147"/>
      <c r="AI81" s="1006"/>
      <c r="AJ81" s="993"/>
      <c r="AK81" s="996"/>
      <c r="AL81" s="148"/>
      <c r="AM81" s="148"/>
      <c r="AN81" s="994"/>
      <c r="AO81" s="147"/>
      <c r="AP81" s="147"/>
      <c r="AQ81" s="997"/>
      <c r="AR81" s="999"/>
      <c r="AS81" s="1000"/>
      <c r="AT81" s="1006"/>
      <c r="AU81" s="993"/>
      <c r="AV81" s="996"/>
      <c r="AW81" s="148"/>
      <c r="AX81" s="148"/>
      <c r="AY81" s="994"/>
      <c r="AZ81" s="147"/>
      <c r="BA81" s="147"/>
      <c r="BB81" s="997"/>
      <c r="BC81" s="999"/>
      <c r="BD81" s="1000"/>
      <c r="BE81" s="1006"/>
      <c r="BF81" s="993"/>
      <c r="BG81" s="996"/>
      <c r="BH81" s="148"/>
      <c r="BI81" s="148"/>
      <c r="BJ81" s="994"/>
      <c r="BK81" s="147"/>
      <c r="BL81" s="147"/>
      <c r="BM81" s="997"/>
      <c r="BN81" s="999"/>
      <c r="BO81" s="1000"/>
      <c r="BP81" s="1006"/>
      <c r="BQ81" s="993"/>
      <c r="BR81" s="996"/>
      <c r="BS81" s="148"/>
      <c r="BT81" s="148"/>
      <c r="BU81" s="994"/>
      <c r="BV81" s="147"/>
      <c r="BW81" s="147"/>
      <c r="BX81" s="997"/>
      <c r="BY81" s="999"/>
      <c r="BZ81" s="1000"/>
      <c r="CA81" s="1006"/>
      <c r="CB81" s="993"/>
      <c r="CC81" s="994"/>
      <c r="CD81" s="148"/>
      <c r="CE81" s="148"/>
      <c r="CF81" s="994"/>
      <c r="CG81" s="147"/>
      <c r="CH81" s="147"/>
      <c r="CI81" s="997"/>
      <c r="CJ81" s="999"/>
      <c r="CK81" s="1000"/>
      <c r="CL81" s="1006"/>
      <c r="CM81" s="993"/>
      <c r="CN81" s="996"/>
      <c r="CO81" s="148"/>
      <c r="CP81" s="148"/>
      <c r="CQ81" s="994"/>
      <c r="CR81" s="147"/>
      <c r="CS81" s="147"/>
      <c r="CT81" s="997"/>
      <c r="CU81" s="999"/>
      <c r="CV81" s="1000"/>
      <c r="CW81" s="1006"/>
      <c r="CX81" s="993"/>
      <c r="CY81" s="996"/>
      <c r="CZ81" s="148"/>
      <c r="DA81" s="148"/>
      <c r="DB81" s="994"/>
      <c r="DC81" s="147"/>
      <c r="DD81" s="147"/>
      <c r="DE81" s="997"/>
      <c r="DF81" s="999"/>
      <c r="DG81" s="1000"/>
      <c r="DH81" s="1006"/>
      <c r="DI81" s="993"/>
      <c r="DJ81" s="996"/>
      <c r="DK81" s="148"/>
      <c r="DL81" s="148"/>
      <c r="DM81" s="994"/>
      <c r="DN81" s="147"/>
      <c r="DO81" s="147"/>
      <c r="DP81" s="997"/>
      <c r="DQ81" s="999"/>
      <c r="DR81" s="1000"/>
      <c r="DS81" s="1006"/>
      <c r="DT81" s="993"/>
      <c r="DU81" s="996"/>
      <c r="DV81" s="148"/>
      <c r="DW81" s="148"/>
      <c r="DX81" s="994"/>
      <c r="DY81" s="147"/>
      <c r="DZ81" s="147"/>
      <c r="EA81" s="997"/>
      <c r="EB81" s="999"/>
      <c r="EC81" s="1000"/>
      <c r="ED81" s="1006"/>
      <c r="EE81" s="993"/>
      <c r="EF81" s="996"/>
      <c r="EG81" s="148"/>
      <c r="EH81" s="148"/>
      <c r="EI81" s="994"/>
      <c r="EJ81" s="147"/>
      <c r="EK81" s="147"/>
      <c r="EL81" s="997"/>
      <c r="EM81" s="999"/>
      <c r="EN81" s="1000"/>
      <c r="EO81" s="1006"/>
      <c r="EP81" s="993"/>
      <c r="EQ81" s="996"/>
      <c r="ER81" s="148"/>
      <c r="ES81" s="148"/>
      <c r="ET81" s="994"/>
      <c r="EU81" s="147"/>
      <c r="EV81" s="147"/>
      <c r="EW81" s="997"/>
      <c r="EX81" s="999"/>
      <c r="EY81" s="1000"/>
      <c r="EZ81" s="1006"/>
      <c r="FA81" s="993"/>
      <c r="FB81" s="996"/>
      <c r="FC81" s="148"/>
      <c r="FD81" s="148"/>
      <c r="FE81" s="994"/>
      <c r="FF81" s="147"/>
      <c r="FG81" s="147"/>
      <c r="FH81" s="997"/>
      <c r="FI81" s="999"/>
      <c r="FJ81" s="1000"/>
      <c r="FK81" s="1006"/>
      <c r="FL81" s="993"/>
      <c r="FM81" s="996"/>
      <c r="FN81" s="148"/>
      <c r="FO81" s="148"/>
      <c r="FP81" s="994"/>
      <c r="FQ81" s="147"/>
      <c r="FR81" s="147"/>
      <c r="FS81" s="997"/>
      <c r="FT81" s="999"/>
      <c r="FU81" s="1000"/>
      <c r="FV81" s="1006"/>
      <c r="FW81" s="993"/>
      <c r="FX81" s="996"/>
      <c r="FY81" s="148"/>
      <c r="FZ81" s="148"/>
      <c r="GA81" s="994"/>
      <c r="GB81" s="147"/>
      <c r="GC81" s="147"/>
      <c r="GD81" s="997"/>
      <c r="GE81" s="999"/>
      <c r="GF81" s="1000"/>
      <c r="GG81" s="1006"/>
      <c r="GH81" s="993"/>
      <c r="GI81" s="996"/>
      <c r="GJ81" s="148"/>
      <c r="GK81" s="148"/>
      <c r="GL81" s="994"/>
      <c r="GM81" s="147"/>
      <c r="GN81" s="147"/>
      <c r="GO81" s="997"/>
      <c r="GP81" s="999"/>
      <c r="GQ81" s="1000"/>
      <c r="GR81" s="1006"/>
      <c r="GS81" s="993"/>
      <c r="GT81" s="996"/>
      <c r="GU81" s="148"/>
      <c r="GV81" s="148"/>
      <c r="GW81" s="994"/>
      <c r="GX81" s="147"/>
      <c r="GY81" s="147"/>
      <c r="GZ81" s="997"/>
      <c r="HA81" s="999"/>
      <c r="HB81" s="1000"/>
      <c r="HC81" s="1006"/>
      <c r="HD81" s="993"/>
      <c r="HE81" s="996"/>
      <c r="HF81" s="148"/>
      <c r="HG81" s="148"/>
      <c r="HH81" s="994"/>
      <c r="HI81" s="147"/>
      <c r="HJ81" s="147"/>
      <c r="HK81" s="997"/>
      <c r="HL81" s="999"/>
      <c r="HM81" s="1000"/>
      <c r="HN81" s="1006"/>
      <c r="HO81" s="993"/>
      <c r="HP81" s="996"/>
      <c r="HQ81" s="148"/>
      <c r="HR81" s="148"/>
      <c r="HS81" s="994"/>
      <c r="HT81" s="147"/>
      <c r="HU81" s="147"/>
      <c r="HV81" s="997"/>
      <c r="HW81" s="999"/>
      <c r="HX81" s="1000"/>
      <c r="HY81" s="1006"/>
      <c r="HZ81" s="993"/>
      <c r="IA81" s="996"/>
      <c r="IB81" s="148"/>
      <c r="IC81" s="148"/>
      <c r="ID81" s="994"/>
      <c r="IE81" s="147"/>
      <c r="IF81" s="147"/>
      <c r="IG81" s="997"/>
      <c r="IH81" s="999"/>
      <c r="II81" s="1000"/>
      <c r="IJ81" s="1006"/>
      <c r="IK81" s="993"/>
      <c r="IL81" s="996"/>
      <c r="IM81" s="148"/>
      <c r="IN81" s="148"/>
      <c r="IO81" s="994"/>
      <c r="IP81" s="147"/>
      <c r="IQ81" s="147"/>
      <c r="IR81" s="997"/>
      <c r="IS81" s="999"/>
      <c r="IT81" s="1000"/>
      <c r="IU81" s="30"/>
      <c r="IV81" s="30"/>
      <c r="IW81" s="30"/>
      <c r="IX81" s="30"/>
      <c r="IY81" s="1001"/>
      <c r="IZ81" s="1001"/>
      <c r="JA81" s="1005"/>
      <c r="JB81" s="1002"/>
      <c r="JD81" s="171"/>
      <c r="JE81" s="181"/>
      <c r="JF81" s="181"/>
      <c r="JG81" s="181"/>
      <c r="JH81" s="181"/>
      <c r="JI81" s="181"/>
      <c r="JM81" s="144"/>
      <c r="JN81" s="93"/>
      <c r="JO81" s="655"/>
      <c r="JP81" s="655"/>
      <c r="JQ81" s="164"/>
      <c r="JR81" s="166"/>
      <c r="JS81" s="91"/>
      <c r="JT81" s="93"/>
      <c r="JU81" s="93"/>
      <c r="JV81" s="91"/>
      <c r="JW81" s="91"/>
      <c r="JX81" s="91"/>
      <c r="JY81" s="91"/>
      <c r="JZ81" s="91"/>
      <c r="KA81" s="91"/>
      <c r="KB81" s="91"/>
      <c r="KC81" s="91"/>
      <c r="KD81" s="91"/>
      <c r="KE81" s="91"/>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c r="LT81" s="93"/>
      <c r="LU81" s="93"/>
      <c r="LV81" s="93"/>
      <c r="LW81" s="93"/>
      <c r="LX81" s="93"/>
      <c r="LY81" s="93"/>
      <c r="LZ81" s="93"/>
      <c r="MA81" s="93"/>
      <c r="MB81" s="93"/>
      <c r="MC81" s="93"/>
      <c r="MD81" s="93"/>
      <c r="ME81" s="93"/>
      <c r="MF81" s="93"/>
      <c r="MG81" s="93"/>
      <c r="MH81" s="93"/>
      <c r="MI81" s="93"/>
      <c r="MJ81" s="93"/>
      <c r="MK81" s="93"/>
      <c r="ML81" s="93"/>
      <c r="MM81" s="93"/>
      <c r="MN81" s="93"/>
      <c r="MO81" s="93"/>
      <c r="MP81" s="93"/>
      <c r="MQ81" s="93"/>
      <c r="MR81" s="93"/>
      <c r="MS81" s="91"/>
      <c r="MT81" s="91"/>
      <c r="MU81" s="91"/>
      <c r="MV81" s="91"/>
      <c r="MW81" s="91"/>
      <c r="MX81" s="91"/>
      <c r="MY81" s="91"/>
      <c r="MZ81" s="91"/>
      <c r="NA81" s="91"/>
      <c r="NB81" s="674"/>
      <c r="NC81" s="674"/>
      <c r="ND81" s="674"/>
      <c r="NE81" s="674"/>
      <c r="NF81" s="674"/>
      <c r="NG81" s="674"/>
      <c r="NH81" s="674"/>
      <c r="NI81" s="674"/>
      <c r="NJ81" s="674"/>
      <c r="NK81" s="674"/>
      <c r="NL81" s="674"/>
      <c r="NM81" s="674"/>
      <c r="NN81" s="674"/>
      <c r="NO81" s="674"/>
      <c r="NP81" s="674"/>
      <c r="NQ81" s="674"/>
      <c r="NR81" s="93"/>
      <c r="NS81" s="93"/>
      <c r="NT81" s="93"/>
      <c r="NU81" s="93"/>
      <c r="NV81" s="93"/>
      <c r="NW81" s="93"/>
      <c r="NX81" s="93"/>
      <c r="NY81" s="93"/>
      <c r="NZ81" s="93"/>
      <c r="OA81" s="93"/>
      <c r="OB81" s="93"/>
      <c r="OC81" s="93"/>
      <c r="OD81" s="93"/>
      <c r="OE81" s="93"/>
      <c r="OF81" s="93"/>
      <c r="OG81" s="93"/>
      <c r="OH81" s="93"/>
      <c r="OI81" s="93"/>
      <c r="OJ81" s="93"/>
      <c r="OK81" s="93"/>
      <c r="OL81" s="93"/>
      <c r="OM81" s="93"/>
      <c r="ON81" s="93"/>
      <c r="OO81" s="93"/>
      <c r="OP81" s="93"/>
      <c r="OQ81" s="93"/>
      <c r="OR81" s="93"/>
      <c r="OS81" s="93"/>
      <c r="OT81" s="93"/>
      <c r="OU81" s="93"/>
      <c r="OV81" s="93"/>
      <c r="OW81" s="93"/>
      <c r="OX81" s="93"/>
      <c r="OY81" s="93"/>
      <c r="OZ81" s="93"/>
      <c r="PA81" s="93"/>
      <c r="PB81" s="93"/>
      <c r="PC81" s="93"/>
      <c r="PD81" s="93"/>
      <c r="PE81" s="93"/>
      <c r="PF81" s="93"/>
      <c r="PG81" s="93"/>
      <c r="PH81" s="93"/>
      <c r="PI81" s="93"/>
      <c r="PJ81" s="93"/>
      <c r="PK81" s="93"/>
      <c r="PL81" s="93"/>
      <c r="PM81" s="93"/>
      <c r="PN81" s="93"/>
      <c r="PO81" s="93"/>
      <c r="PP81" s="93"/>
      <c r="PQ81" s="93"/>
      <c r="PR81" s="93"/>
      <c r="PS81" s="93"/>
      <c r="PT81" s="93"/>
      <c r="PU81" s="93"/>
      <c r="PV81" s="93"/>
      <c r="PW81" s="93"/>
      <c r="PX81" s="93"/>
      <c r="PY81" s="93"/>
      <c r="PZ81" s="93"/>
      <c r="QA81" s="93"/>
      <c r="QB81" s="93"/>
      <c r="QC81" s="93"/>
      <c r="QD81" s="93"/>
      <c r="QE81" s="93"/>
      <c r="QF81" s="93"/>
      <c r="QG81" s="93"/>
      <c r="QH81" s="93"/>
      <c r="QI81" s="93"/>
      <c r="QJ81" s="93"/>
      <c r="QK81" s="93"/>
      <c r="QL81" s="93"/>
      <c r="QM81" s="93"/>
      <c r="QN81" s="93"/>
      <c r="QO81" s="93"/>
      <c r="QP81" s="93"/>
      <c r="QQ81" s="93"/>
      <c r="QR81" s="93"/>
      <c r="QS81" s="93"/>
      <c r="QT81" s="93"/>
      <c r="QU81" s="93"/>
      <c r="QV81" s="93"/>
      <c r="QW81" s="93"/>
      <c r="QX81" s="93"/>
      <c r="QY81" s="93"/>
      <c r="QZ81" s="93"/>
      <c r="RA81" s="93"/>
      <c r="RB81" s="93"/>
      <c r="RC81" s="93"/>
      <c r="RD81" s="93"/>
      <c r="RE81" s="93"/>
      <c r="RF81" s="93"/>
      <c r="RG81" s="93"/>
      <c r="RH81" s="93"/>
      <c r="RI81" s="93"/>
      <c r="RJ81" s="93"/>
      <c r="RK81" s="93"/>
      <c r="RL81" s="93"/>
      <c r="RM81" s="93"/>
      <c r="RN81" s="93"/>
      <c r="RO81" s="93"/>
      <c r="RP81" s="93"/>
      <c r="RQ81" s="93"/>
      <c r="RR81" s="93"/>
      <c r="RS81" s="93"/>
      <c r="RT81" s="93"/>
      <c r="RU81" s="93"/>
      <c r="RV81" s="93"/>
      <c r="RW81" s="93"/>
      <c r="RX81" s="93"/>
      <c r="RY81" s="93"/>
      <c r="RZ81" s="93"/>
      <c r="SA81" s="93"/>
      <c r="SB81" s="93"/>
      <c r="SC81" s="93"/>
      <c r="SD81" s="93"/>
      <c r="SE81" s="93"/>
      <c r="SF81" s="93"/>
      <c r="SG81" s="93"/>
      <c r="SH81" s="93"/>
      <c r="SI81" s="93"/>
      <c r="SJ81" s="93"/>
      <c r="SK81" s="93"/>
      <c r="SL81" s="93"/>
      <c r="SM81" s="93"/>
      <c r="SN81" s="93"/>
      <c r="SO81" s="93"/>
      <c r="SP81" s="93"/>
      <c r="SQ81" s="93"/>
      <c r="SR81" s="93"/>
      <c r="SS81" s="93"/>
      <c r="ST81" s="93"/>
      <c r="SU81" s="93"/>
      <c r="SV81" s="93"/>
      <c r="SW81" s="93"/>
      <c r="SX81" s="93"/>
      <c r="SY81" s="93"/>
      <c r="SZ81" s="93"/>
      <c r="TA81" s="93"/>
      <c r="TB81" s="93"/>
      <c r="TC81" s="93"/>
      <c r="TD81" s="93"/>
      <c r="TE81" s="93"/>
      <c r="TF81" s="93"/>
      <c r="TG81" s="93"/>
      <c r="TH81" s="93"/>
      <c r="TI81" s="93"/>
      <c r="TJ81" s="93"/>
      <c r="TK81" s="93"/>
      <c r="TL81" s="93"/>
      <c r="TM81" s="93"/>
      <c r="TN81" s="93"/>
      <c r="TO81" s="93"/>
      <c r="TP81" s="1382"/>
      <c r="TQ81" s="1382"/>
      <c r="TR81" s="1382"/>
      <c r="TS81" s="1382"/>
      <c r="TT81" s="1382"/>
      <c r="TU81" s="1382"/>
      <c r="TV81" s="1382"/>
      <c r="TW81" s="1382"/>
      <c r="TX81" s="1382"/>
      <c r="TY81" s="1382"/>
      <c r="TZ81" s="1382"/>
      <c r="UA81" s="1382"/>
      <c r="UB81" s="1382"/>
      <c r="UC81" s="1382"/>
      <c r="UD81" s="1382"/>
      <c r="UE81" s="1382"/>
      <c r="UF81" s="1382"/>
      <c r="UG81" s="1382"/>
      <c r="UH81" s="1382"/>
      <c r="UI81" s="1382"/>
      <c r="UJ81" s="1382"/>
      <c r="UK81" s="1382"/>
    </row>
    <row r="82" spans="1:557" ht="15.75" customHeight="1" x14ac:dyDescent="0.25">
      <c r="B82" s="260">
        <v>76</v>
      </c>
      <c r="C82" s="991"/>
      <c r="D82" s="990"/>
      <c r="E82" s="486"/>
      <c r="F82" s="1143"/>
      <c r="G82" s="995"/>
      <c r="H82" s="221"/>
      <c r="I82" s="183"/>
      <c r="J82" s="183"/>
      <c r="K82" s="1088"/>
      <c r="L82" s="375"/>
      <c r="M82" s="31"/>
      <c r="N82" s="1292"/>
      <c r="O82" s="1096"/>
      <c r="P82" s="147"/>
      <c r="Q82" s="147"/>
      <c r="R82" s="147"/>
      <c r="S82" s="147"/>
      <c r="T82" s="147"/>
      <c r="U82" s="147"/>
      <c r="V82" s="147"/>
      <c r="W82" s="147"/>
      <c r="X82" s="147"/>
      <c r="Y82" s="147"/>
      <c r="Z82" s="147"/>
      <c r="AA82" s="147"/>
      <c r="AB82" s="147"/>
      <c r="AC82" s="147"/>
      <c r="AD82" s="147"/>
      <c r="AE82" s="147"/>
      <c r="AF82" s="147"/>
      <c r="AG82" s="147"/>
      <c r="AH82" s="147"/>
      <c r="AI82" s="1006"/>
      <c r="AJ82" s="993"/>
      <c r="AK82" s="996"/>
      <c r="AL82" s="148"/>
      <c r="AM82" s="148"/>
      <c r="AN82" s="994"/>
      <c r="AO82" s="147"/>
      <c r="AP82" s="147"/>
      <c r="AQ82" s="997"/>
      <c r="AR82" s="999"/>
      <c r="AS82" s="1000"/>
      <c r="AT82" s="1006"/>
      <c r="AU82" s="993"/>
      <c r="AV82" s="996"/>
      <c r="AW82" s="148"/>
      <c r="AX82" s="148"/>
      <c r="AY82" s="994"/>
      <c r="AZ82" s="147"/>
      <c r="BA82" s="147"/>
      <c r="BB82" s="997"/>
      <c r="BC82" s="999"/>
      <c r="BD82" s="1000"/>
      <c r="BE82" s="1006"/>
      <c r="BF82" s="993"/>
      <c r="BG82" s="996"/>
      <c r="BH82" s="148"/>
      <c r="BI82" s="148"/>
      <c r="BJ82" s="994"/>
      <c r="BK82" s="147"/>
      <c r="BL82" s="147"/>
      <c r="BM82" s="997"/>
      <c r="BN82" s="999"/>
      <c r="BO82" s="1000"/>
      <c r="BP82" s="1006"/>
      <c r="BQ82" s="993"/>
      <c r="BR82" s="996"/>
      <c r="BS82" s="148"/>
      <c r="BT82" s="148"/>
      <c r="BU82" s="994"/>
      <c r="BV82" s="147"/>
      <c r="BW82" s="147"/>
      <c r="BX82" s="997"/>
      <c r="BY82" s="999"/>
      <c r="BZ82" s="1000"/>
      <c r="CA82" s="1006"/>
      <c r="CB82" s="993"/>
      <c r="CC82" s="994"/>
      <c r="CD82" s="148"/>
      <c r="CE82" s="148"/>
      <c r="CF82" s="994"/>
      <c r="CG82" s="147"/>
      <c r="CH82" s="147"/>
      <c r="CI82" s="997"/>
      <c r="CJ82" s="999"/>
      <c r="CK82" s="1000"/>
      <c r="CL82" s="1006"/>
      <c r="CM82" s="993"/>
      <c r="CN82" s="996"/>
      <c r="CO82" s="148"/>
      <c r="CP82" s="148"/>
      <c r="CQ82" s="994"/>
      <c r="CR82" s="147"/>
      <c r="CS82" s="147"/>
      <c r="CT82" s="997"/>
      <c r="CU82" s="999"/>
      <c r="CV82" s="1000"/>
      <c r="CW82" s="1006"/>
      <c r="CX82" s="993"/>
      <c r="CY82" s="996"/>
      <c r="CZ82" s="148"/>
      <c r="DA82" s="148"/>
      <c r="DB82" s="994"/>
      <c r="DC82" s="147"/>
      <c r="DD82" s="147"/>
      <c r="DE82" s="997"/>
      <c r="DF82" s="999"/>
      <c r="DG82" s="1000"/>
      <c r="DH82" s="1006"/>
      <c r="DI82" s="993"/>
      <c r="DJ82" s="996"/>
      <c r="DK82" s="148"/>
      <c r="DL82" s="148"/>
      <c r="DM82" s="994"/>
      <c r="DN82" s="147"/>
      <c r="DO82" s="147"/>
      <c r="DP82" s="997"/>
      <c r="DQ82" s="999"/>
      <c r="DR82" s="1000"/>
      <c r="DS82" s="1006"/>
      <c r="DT82" s="993"/>
      <c r="DU82" s="996"/>
      <c r="DV82" s="148"/>
      <c r="DW82" s="148"/>
      <c r="DX82" s="994"/>
      <c r="DY82" s="147"/>
      <c r="DZ82" s="147"/>
      <c r="EA82" s="997"/>
      <c r="EB82" s="999"/>
      <c r="EC82" s="1000"/>
      <c r="ED82" s="1006"/>
      <c r="EE82" s="993"/>
      <c r="EF82" s="996"/>
      <c r="EG82" s="148"/>
      <c r="EH82" s="148"/>
      <c r="EI82" s="994"/>
      <c r="EJ82" s="147"/>
      <c r="EK82" s="147"/>
      <c r="EL82" s="997"/>
      <c r="EM82" s="999"/>
      <c r="EN82" s="1000"/>
      <c r="EO82" s="1006"/>
      <c r="EP82" s="993"/>
      <c r="EQ82" s="996"/>
      <c r="ER82" s="148"/>
      <c r="ES82" s="148"/>
      <c r="ET82" s="994"/>
      <c r="EU82" s="147"/>
      <c r="EV82" s="147"/>
      <c r="EW82" s="997"/>
      <c r="EX82" s="999"/>
      <c r="EY82" s="1000"/>
      <c r="EZ82" s="1006"/>
      <c r="FA82" s="993"/>
      <c r="FB82" s="996"/>
      <c r="FC82" s="148"/>
      <c r="FD82" s="148"/>
      <c r="FE82" s="994"/>
      <c r="FF82" s="147"/>
      <c r="FG82" s="147"/>
      <c r="FH82" s="997"/>
      <c r="FI82" s="999"/>
      <c r="FJ82" s="1000"/>
      <c r="FK82" s="1006"/>
      <c r="FL82" s="993"/>
      <c r="FM82" s="996"/>
      <c r="FN82" s="148"/>
      <c r="FO82" s="148"/>
      <c r="FP82" s="994"/>
      <c r="FQ82" s="147"/>
      <c r="FR82" s="147"/>
      <c r="FS82" s="997"/>
      <c r="FT82" s="999"/>
      <c r="FU82" s="1000"/>
      <c r="FV82" s="1006"/>
      <c r="FW82" s="993"/>
      <c r="FX82" s="996"/>
      <c r="FY82" s="148"/>
      <c r="FZ82" s="148"/>
      <c r="GA82" s="994"/>
      <c r="GB82" s="147"/>
      <c r="GC82" s="147"/>
      <c r="GD82" s="997"/>
      <c r="GE82" s="999"/>
      <c r="GF82" s="1000"/>
      <c r="GG82" s="1006"/>
      <c r="GH82" s="993"/>
      <c r="GI82" s="996"/>
      <c r="GJ82" s="148"/>
      <c r="GK82" s="148"/>
      <c r="GL82" s="994"/>
      <c r="GM82" s="147"/>
      <c r="GN82" s="147"/>
      <c r="GO82" s="997"/>
      <c r="GP82" s="999"/>
      <c r="GQ82" s="1000"/>
      <c r="GR82" s="1006"/>
      <c r="GS82" s="993"/>
      <c r="GT82" s="996"/>
      <c r="GU82" s="148"/>
      <c r="GV82" s="148"/>
      <c r="GW82" s="994"/>
      <c r="GX82" s="147"/>
      <c r="GY82" s="147"/>
      <c r="GZ82" s="997"/>
      <c r="HA82" s="999"/>
      <c r="HB82" s="1000"/>
      <c r="HC82" s="1006"/>
      <c r="HD82" s="993"/>
      <c r="HE82" s="996"/>
      <c r="HF82" s="148"/>
      <c r="HG82" s="148"/>
      <c r="HH82" s="994"/>
      <c r="HI82" s="147"/>
      <c r="HJ82" s="147"/>
      <c r="HK82" s="997"/>
      <c r="HL82" s="999"/>
      <c r="HM82" s="1000"/>
      <c r="HN82" s="1006"/>
      <c r="HO82" s="993"/>
      <c r="HP82" s="996"/>
      <c r="HQ82" s="148"/>
      <c r="HR82" s="148"/>
      <c r="HS82" s="994"/>
      <c r="HT82" s="147"/>
      <c r="HU82" s="147"/>
      <c r="HV82" s="997"/>
      <c r="HW82" s="999"/>
      <c r="HX82" s="1000"/>
      <c r="HY82" s="1006"/>
      <c r="HZ82" s="993"/>
      <c r="IA82" s="996"/>
      <c r="IB82" s="148"/>
      <c r="IC82" s="148"/>
      <c r="ID82" s="994"/>
      <c r="IE82" s="147"/>
      <c r="IF82" s="147"/>
      <c r="IG82" s="997"/>
      <c r="IH82" s="999"/>
      <c r="II82" s="1000"/>
      <c r="IJ82" s="1006"/>
      <c r="IK82" s="993"/>
      <c r="IL82" s="996"/>
      <c r="IM82" s="148"/>
      <c r="IN82" s="148"/>
      <c r="IO82" s="994"/>
      <c r="IP82" s="147"/>
      <c r="IQ82" s="147"/>
      <c r="IR82" s="997"/>
      <c r="IS82" s="999"/>
      <c r="IT82" s="1000"/>
      <c r="IU82" s="30"/>
      <c r="IV82" s="30"/>
      <c r="IW82" s="30"/>
      <c r="IX82" s="30"/>
      <c r="IY82" s="1001"/>
      <c r="IZ82" s="1001"/>
      <c r="JA82" s="1005"/>
      <c r="JB82" s="1002"/>
      <c r="JD82" s="171"/>
      <c r="JE82" s="171"/>
      <c r="JF82" s="171"/>
      <c r="JG82" s="171"/>
      <c r="JH82" s="171"/>
      <c r="JI82" s="171"/>
    </row>
    <row r="83" spans="1:557" ht="15.75" customHeight="1" x14ac:dyDescent="0.25">
      <c r="B83" s="260">
        <v>77</v>
      </c>
      <c r="C83" s="991"/>
      <c r="D83" s="990"/>
      <c r="E83" s="486"/>
      <c r="F83" s="1143"/>
      <c r="G83" s="995"/>
      <c r="H83" s="221"/>
      <c r="I83" s="183"/>
      <c r="J83" s="183"/>
      <c r="K83" s="1088"/>
      <c r="L83" s="375"/>
      <c r="M83" s="31"/>
      <c r="N83" s="1292"/>
      <c r="O83" s="1096"/>
      <c r="P83" s="147"/>
      <c r="Q83" s="147"/>
      <c r="R83" s="147"/>
      <c r="S83" s="147"/>
      <c r="T83" s="147"/>
      <c r="U83" s="147"/>
      <c r="V83" s="147"/>
      <c r="W83" s="147"/>
      <c r="X83" s="147"/>
      <c r="Y83" s="147"/>
      <c r="Z83" s="147"/>
      <c r="AA83" s="147"/>
      <c r="AB83" s="147"/>
      <c r="AC83" s="147"/>
      <c r="AD83" s="147"/>
      <c r="AE83" s="147"/>
      <c r="AF83" s="147"/>
      <c r="AG83" s="147"/>
      <c r="AH83" s="147"/>
      <c r="AI83" s="1006"/>
      <c r="AJ83" s="993"/>
      <c r="AK83" s="996"/>
      <c r="AL83" s="148"/>
      <c r="AM83" s="148"/>
      <c r="AN83" s="994"/>
      <c r="AO83" s="147"/>
      <c r="AP83" s="147"/>
      <c r="AQ83" s="997"/>
      <c r="AR83" s="999"/>
      <c r="AS83" s="1000"/>
      <c r="AT83" s="1006"/>
      <c r="AU83" s="993"/>
      <c r="AV83" s="996"/>
      <c r="AW83" s="148"/>
      <c r="AX83" s="148"/>
      <c r="AY83" s="994"/>
      <c r="AZ83" s="147"/>
      <c r="BA83" s="147"/>
      <c r="BB83" s="997"/>
      <c r="BC83" s="999"/>
      <c r="BD83" s="1000"/>
      <c r="BE83" s="1006"/>
      <c r="BF83" s="993"/>
      <c r="BG83" s="996"/>
      <c r="BH83" s="148"/>
      <c r="BI83" s="148"/>
      <c r="BJ83" s="994"/>
      <c r="BK83" s="147"/>
      <c r="BL83" s="147"/>
      <c r="BM83" s="997"/>
      <c r="BN83" s="999"/>
      <c r="BO83" s="1000"/>
      <c r="BP83" s="1006"/>
      <c r="BQ83" s="993"/>
      <c r="BR83" s="996"/>
      <c r="BS83" s="148"/>
      <c r="BT83" s="148"/>
      <c r="BU83" s="994"/>
      <c r="BV83" s="147"/>
      <c r="BW83" s="147"/>
      <c r="BX83" s="997"/>
      <c r="BY83" s="999"/>
      <c r="BZ83" s="1000"/>
      <c r="CA83" s="1006"/>
      <c r="CB83" s="993"/>
      <c r="CC83" s="994"/>
      <c r="CD83" s="148"/>
      <c r="CE83" s="148"/>
      <c r="CF83" s="994"/>
      <c r="CG83" s="147"/>
      <c r="CH83" s="147"/>
      <c r="CI83" s="997"/>
      <c r="CJ83" s="999"/>
      <c r="CK83" s="1000"/>
      <c r="CL83" s="1006"/>
      <c r="CM83" s="993"/>
      <c r="CN83" s="996"/>
      <c r="CO83" s="148"/>
      <c r="CP83" s="148"/>
      <c r="CQ83" s="994"/>
      <c r="CR83" s="147"/>
      <c r="CS83" s="147"/>
      <c r="CT83" s="997"/>
      <c r="CU83" s="999"/>
      <c r="CV83" s="1000"/>
      <c r="CW83" s="1006"/>
      <c r="CX83" s="993"/>
      <c r="CY83" s="996"/>
      <c r="CZ83" s="148"/>
      <c r="DA83" s="148"/>
      <c r="DB83" s="994"/>
      <c r="DC83" s="147"/>
      <c r="DD83" s="147"/>
      <c r="DE83" s="997"/>
      <c r="DF83" s="999"/>
      <c r="DG83" s="1000"/>
      <c r="DH83" s="1006"/>
      <c r="DI83" s="993"/>
      <c r="DJ83" s="996"/>
      <c r="DK83" s="148"/>
      <c r="DL83" s="148"/>
      <c r="DM83" s="994"/>
      <c r="DN83" s="147"/>
      <c r="DO83" s="147"/>
      <c r="DP83" s="997"/>
      <c r="DQ83" s="999"/>
      <c r="DR83" s="1000"/>
      <c r="DS83" s="1006"/>
      <c r="DT83" s="993"/>
      <c r="DU83" s="996"/>
      <c r="DV83" s="148"/>
      <c r="DW83" s="148"/>
      <c r="DX83" s="994"/>
      <c r="DY83" s="147"/>
      <c r="DZ83" s="147"/>
      <c r="EA83" s="997"/>
      <c r="EB83" s="999"/>
      <c r="EC83" s="1000"/>
      <c r="ED83" s="1006"/>
      <c r="EE83" s="993"/>
      <c r="EF83" s="996"/>
      <c r="EG83" s="148"/>
      <c r="EH83" s="148"/>
      <c r="EI83" s="994"/>
      <c r="EJ83" s="147"/>
      <c r="EK83" s="147"/>
      <c r="EL83" s="997"/>
      <c r="EM83" s="999"/>
      <c r="EN83" s="1000"/>
      <c r="EO83" s="1006"/>
      <c r="EP83" s="993"/>
      <c r="EQ83" s="996"/>
      <c r="ER83" s="148"/>
      <c r="ES83" s="148"/>
      <c r="ET83" s="994"/>
      <c r="EU83" s="147"/>
      <c r="EV83" s="147"/>
      <c r="EW83" s="997"/>
      <c r="EX83" s="999"/>
      <c r="EY83" s="1000"/>
      <c r="EZ83" s="1006"/>
      <c r="FA83" s="993"/>
      <c r="FB83" s="996"/>
      <c r="FC83" s="148"/>
      <c r="FD83" s="148"/>
      <c r="FE83" s="994"/>
      <c r="FF83" s="147"/>
      <c r="FG83" s="147"/>
      <c r="FH83" s="997"/>
      <c r="FI83" s="999"/>
      <c r="FJ83" s="1000"/>
      <c r="FK83" s="1006"/>
      <c r="FL83" s="993"/>
      <c r="FM83" s="996"/>
      <c r="FN83" s="148"/>
      <c r="FO83" s="148"/>
      <c r="FP83" s="994"/>
      <c r="FQ83" s="147"/>
      <c r="FR83" s="147"/>
      <c r="FS83" s="997"/>
      <c r="FT83" s="999"/>
      <c r="FU83" s="1000"/>
      <c r="FV83" s="1006"/>
      <c r="FW83" s="993"/>
      <c r="FX83" s="996"/>
      <c r="FY83" s="148"/>
      <c r="FZ83" s="148"/>
      <c r="GA83" s="994"/>
      <c r="GB83" s="147"/>
      <c r="GC83" s="147"/>
      <c r="GD83" s="997"/>
      <c r="GE83" s="999"/>
      <c r="GF83" s="1000"/>
      <c r="GG83" s="1006"/>
      <c r="GH83" s="993"/>
      <c r="GI83" s="996"/>
      <c r="GJ83" s="148"/>
      <c r="GK83" s="148"/>
      <c r="GL83" s="994"/>
      <c r="GM83" s="147"/>
      <c r="GN83" s="147"/>
      <c r="GO83" s="997"/>
      <c r="GP83" s="999"/>
      <c r="GQ83" s="1000"/>
      <c r="GR83" s="1006"/>
      <c r="GS83" s="993"/>
      <c r="GT83" s="996"/>
      <c r="GU83" s="148"/>
      <c r="GV83" s="148"/>
      <c r="GW83" s="994"/>
      <c r="GX83" s="147"/>
      <c r="GY83" s="147"/>
      <c r="GZ83" s="997"/>
      <c r="HA83" s="999"/>
      <c r="HB83" s="1000"/>
      <c r="HC83" s="1006"/>
      <c r="HD83" s="993"/>
      <c r="HE83" s="996"/>
      <c r="HF83" s="148"/>
      <c r="HG83" s="148"/>
      <c r="HH83" s="994"/>
      <c r="HI83" s="147"/>
      <c r="HJ83" s="147"/>
      <c r="HK83" s="997"/>
      <c r="HL83" s="999"/>
      <c r="HM83" s="1000"/>
      <c r="HN83" s="1006"/>
      <c r="HO83" s="993"/>
      <c r="HP83" s="996"/>
      <c r="HQ83" s="148"/>
      <c r="HR83" s="148"/>
      <c r="HS83" s="994"/>
      <c r="HT83" s="147"/>
      <c r="HU83" s="147"/>
      <c r="HV83" s="997"/>
      <c r="HW83" s="999"/>
      <c r="HX83" s="1000"/>
      <c r="HY83" s="1006"/>
      <c r="HZ83" s="993"/>
      <c r="IA83" s="996"/>
      <c r="IB83" s="148"/>
      <c r="IC83" s="148"/>
      <c r="ID83" s="994"/>
      <c r="IE83" s="147"/>
      <c r="IF83" s="147"/>
      <c r="IG83" s="997"/>
      <c r="IH83" s="999"/>
      <c r="II83" s="1000"/>
      <c r="IJ83" s="1006"/>
      <c r="IK83" s="993"/>
      <c r="IL83" s="996"/>
      <c r="IM83" s="148"/>
      <c r="IN83" s="148"/>
      <c r="IO83" s="994"/>
      <c r="IP83" s="147"/>
      <c r="IQ83" s="147"/>
      <c r="IR83" s="997"/>
      <c r="IS83" s="999"/>
      <c r="IT83" s="1000"/>
      <c r="IU83" s="30"/>
      <c r="IV83" s="30"/>
      <c r="IW83" s="30"/>
      <c r="IX83" s="30"/>
      <c r="IY83" s="1001"/>
      <c r="IZ83" s="1001"/>
      <c r="JA83" s="1005"/>
      <c r="JB83" s="1002"/>
      <c r="JD83" s="171"/>
      <c r="JE83" s="171"/>
      <c r="JF83" s="171"/>
      <c r="JG83" s="171"/>
      <c r="JH83" s="171"/>
      <c r="JI83" s="171"/>
    </row>
    <row r="84" spans="1:557" ht="15.75" customHeight="1" x14ac:dyDescent="0.25">
      <c r="B84" s="260">
        <v>78</v>
      </c>
      <c r="C84" s="991"/>
      <c r="D84" s="990"/>
      <c r="E84" s="486"/>
      <c r="F84" s="1143"/>
      <c r="G84" s="995"/>
      <c r="H84" s="221"/>
      <c r="I84" s="183"/>
      <c r="J84" s="183"/>
      <c r="K84" s="1088"/>
      <c r="L84" s="375"/>
      <c r="M84" s="31"/>
      <c r="N84" s="1292"/>
      <c r="O84" s="1096"/>
      <c r="P84" s="147"/>
      <c r="Q84" s="147"/>
      <c r="R84" s="147"/>
      <c r="S84" s="147"/>
      <c r="T84" s="147"/>
      <c r="U84" s="147"/>
      <c r="V84" s="147"/>
      <c r="W84" s="147"/>
      <c r="X84" s="147"/>
      <c r="Y84" s="147"/>
      <c r="Z84" s="147"/>
      <c r="AA84" s="147"/>
      <c r="AB84" s="147"/>
      <c r="AC84" s="147"/>
      <c r="AD84" s="147"/>
      <c r="AE84" s="147"/>
      <c r="AF84" s="147"/>
      <c r="AG84" s="147"/>
      <c r="AH84" s="147"/>
      <c r="AI84" s="1006"/>
      <c r="AJ84" s="993"/>
      <c r="AK84" s="996"/>
      <c r="AL84" s="148"/>
      <c r="AM84" s="148"/>
      <c r="AN84" s="994"/>
      <c r="AO84" s="147"/>
      <c r="AP84" s="147"/>
      <c r="AQ84" s="997"/>
      <c r="AR84" s="999"/>
      <c r="AS84" s="1000"/>
      <c r="AT84" s="1006"/>
      <c r="AU84" s="993"/>
      <c r="AV84" s="996"/>
      <c r="AW84" s="148"/>
      <c r="AX84" s="148"/>
      <c r="AY84" s="994"/>
      <c r="AZ84" s="147"/>
      <c r="BA84" s="147"/>
      <c r="BB84" s="997"/>
      <c r="BC84" s="999"/>
      <c r="BD84" s="1000"/>
      <c r="BE84" s="1006"/>
      <c r="BF84" s="993"/>
      <c r="BG84" s="996"/>
      <c r="BH84" s="148"/>
      <c r="BI84" s="148"/>
      <c r="BJ84" s="994"/>
      <c r="BK84" s="147"/>
      <c r="BL84" s="147"/>
      <c r="BM84" s="997"/>
      <c r="BN84" s="999"/>
      <c r="BO84" s="1000"/>
      <c r="BP84" s="1006"/>
      <c r="BQ84" s="993"/>
      <c r="BR84" s="996"/>
      <c r="BS84" s="148"/>
      <c r="BT84" s="148"/>
      <c r="BU84" s="994"/>
      <c r="BV84" s="147"/>
      <c r="BW84" s="147"/>
      <c r="BX84" s="997"/>
      <c r="BY84" s="999"/>
      <c r="BZ84" s="1000"/>
      <c r="CA84" s="1006"/>
      <c r="CB84" s="993"/>
      <c r="CC84" s="994"/>
      <c r="CD84" s="148"/>
      <c r="CE84" s="148"/>
      <c r="CF84" s="994"/>
      <c r="CG84" s="147"/>
      <c r="CH84" s="147"/>
      <c r="CI84" s="997"/>
      <c r="CJ84" s="999"/>
      <c r="CK84" s="1000"/>
      <c r="CL84" s="1006"/>
      <c r="CM84" s="993"/>
      <c r="CN84" s="996"/>
      <c r="CO84" s="148"/>
      <c r="CP84" s="148"/>
      <c r="CQ84" s="994"/>
      <c r="CR84" s="147"/>
      <c r="CS84" s="147"/>
      <c r="CT84" s="997"/>
      <c r="CU84" s="999"/>
      <c r="CV84" s="1000"/>
      <c r="CW84" s="1006"/>
      <c r="CX84" s="993"/>
      <c r="CY84" s="996"/>
      <c r="CZ84" s="148"/>
      <c r="DA84" s="148"/>
      <c r="DB84" s="994"/>
      <c r="DC84" s="147"/>
      <c r="DD84" s="147"/>
      <c r="DE84" s="997"/>
      <c r="DF84" s="999"/>
      <c r="DG84" s="1000"/>
      <c r="DH84" s="1006"/>
      <c r="DI84" s="993"/>
      <c r="DJ84" s="996"/>
      <c r="DK84" s="148"/>
      <c r="DL84" s="148"/>
      <c r="DM84" s="994"/>
      <c r="DN84" s="147"/>
      <c r="DO84" s="147"/>
      <c r="DP84" s="997"/>
      <c r="DQ84" s="999"/>
      <c r="DR84" s="1000"/>
      <c r="DS84" s="1006"/>
      <c r="DT84" s="993"/>
      <c r="DU84" s="996"/>
      <c r="DV84" s="148"/>
      <c r="DW84" s="148"/>
      <c r="DX84" s="994"/>
      <c r="DY84" s="147"/>
      <c r="DZ84" s="147"/>
      <c r="EA84" s="997"/>
      <c r="EB84" s="999"/>
      <c r="EC84" s="1000"/>
      <c r="ED84" s="1006"/>
      <c r="EE84" s="993"/>
      <c r="EF84" s="996"/>
      <c r="EG84" s="148"/>
      <c r="EH84" s="148"/>
      <c r="EI84" s="994"/>
      <c r="EJ84" s="147"/>
      <c r="EK84" s="147"/>
      <c r="EL84" s="997"/>
      <c r="EM84" s="999"/>
      <c r="EN84" s="1000"/>
      <c r="EO84" s="1006"/>
      <c r="EP84" s="993"/>
      <c r="EQ84" s="996"/>
      <c r="ER84" s="148"/>
      <c r="ES84" s="148"/>
      <c r="ET84" s="994"/>
      <c r="EU84" s="147"/>
      <c r="EV84" s="147"/>
      <c r="EW84" s="997"/>
      <c r="EX84" s="999"/>
      <c r="EY84" s="1000"/>
      <c r="EZ84" s="1006"/>
      <c r="FA84" s="993"/>
      <c r="FB84" s="996"/>
      <c r="FC84" s="148"/>
      <c r="FD84" s="148"/>
      <c r="FE84" s="994"/>
      <c r="FF84" s="147"/>
      <c r="FG84" s="147"/>
      <c r="FH84" s="997"/>
      <c r="FI84" s="999"/>
      <c r="FJ84" s="1000"/>
      <c r="FK84" s="1006"/>
      <c r="FL84" s="993"/>
      <c r="FM84" s="996"/>
      <c r="FN84" s="148"/>
      <c r="FO84" s="148"/>
      <c r="FP84" s="994"/>
      <c r="FQ84" s="147"/>
      <c r="FR84" s="147"/>
      <c r="FS84" s="997"/>
      <c r="FT84" s="999"/>
      <c r="FU84" s="1000"/>
      <c r="FV84" s="1006"/>
      <c r="FW84" s="993"/>
      <c r="FX84" s="996"/>
      <c r="FY84" s="148"/>
      <c r="FZ84" s="148"/>
      <c r="GA84" s="994"/>
      <c r="GB84" s="147"/>
      <c r="GC84" s="147"/>
      <c r="GD84" s="997"/>
      <c r="GE84" s="999"/>
      <c r="GF84" s="1000"/>
      <c r="GG84" s="1006"/>
      <c r="GH84" s="993"/>
      <c r="GI84" s="996"/>
      <c r="GJ84" s="148"/>
      <c r="GK84" s="148"/>
      <c r="GL84" s="994"/>
      <c r="GM84" s="147"/>
      <c r="GN84" s="147"/>
      <c r="GO84" s="997"/>
      <c r="GP84" s="999"/>
      <c r="GQ84" s="1000"/>
      <c r="GR84" s="1006"/>
      <c r="GS84" s="993"/>
      <c r="GT84" s="996"/>
      <c r="GU84" s="148"/>
      <c r="GV84" s="148"/>
      <c r="GW84" s="994"/>
      <c r="GX84" s="147"/>
      <c r="GY84" s="147"/>
      <c r="GZ84" s="997"/>
      <c r="HA84" s="999"/>
      <c r="HB84" s="1000"/>
      <c r="HC84" s="1006"/>
      <c r="HD84" s="993"/>
      <c r="HE84" s="996"/>
      <c r="HF84" s="148"/>
      <c r="HG84" s="148"/>
      <c r="HH84" s="994"/>
      <c r="HI84" s="147"/>
      <c r="HJ84" s="147"/>
      <c r="HK84" s="997"/>
      <c r="HL84" s="999"/>
      <c r="HM84" s="1000"/>
      <c r="HN84" s="1006"/>
      <c r="HO84" s="993"/>
      <c r="HP84" s="996"/>
      <c r="HQ84" s="148"/>
      <c r="HR84" s="148"/>
      <c r="HS84" s="994"/>
      <c r="HT84" s="147"/>
      <c r="HU84" s="147"/>
      <c r="HV84" s="997"/>
      <c r="HW84" s="999"/>
      <c r="HX84" s="1000"/>
      <c r="HY84" s="1006"/>
      <c r="HZ84" s="993"/>
      <c r="IA84" s="996"/>
      <c r="IB84" s="148"/>
      <c r="IC84" s="148"/>
      <c r="ID84" s="994"/>
      <c r="IE84" s="147"/>
      <c r="IF84" s="147"/>
      <c r="IG84" s="997"/>
      <c r="IH84" s="999"/>
      <c r="II84" s="1000"/>
      <c r="IJ84" s="1006"/>
      <c r="IK84" s="993"/>
      <c r="IL84" s="996"/>
      <c r="IM84" s="148"/>
      <c r="IN84" s="148"/>
      <c r="IO84" s="994"/>
      <c r="IP84" s="147"/>
      <c r="IQ84" s="147"/>
      <c r="IR84" s="997"/>
      <c r="IS84" s="999"/>
      <c r="IT84" s="1000"/>
      <c r="IU84" s="30"/>
      <c r="IV84" s="30"/>
      <c r="IW84" s="30"/>
      <c r="IX84" s="30"/>
      <c r="IY84" s="1001"/>
      <c r="IZ84" s="1001"/>
      <c r="JA84" s="1005"/>
      <c r="JB84" s="1002"/>
      <c r="JD84" s="171"/>
      <c r="JE84" s="171"/>
      <c r="JF84" s="171"/>
      <c r="JG84" s="171"/>
      <c r="JH84" s="171"/>
      <c r="JI84" s="171"/>
    </row>
    <row r="85" spans="1:557" ht="15.75" customHeight="1" x14ac:dyDescent="0.25">
      <c r="B85" s="260">
        <v>79</v>
      </c>
      <c r="C85" s="991"/>
      <c r="D85" s="990"/>
      <c r="E85" s="486"/>
      <c r="F85" s="1143"/>
      <c r="G85" s="995"/>
      <c r="H85" s="221"/>
      <c r="I85" s="183"/>
      <c r="J85" s="183"/>
      <c r="K85" s="1088"/>
      <c r="L85" s="375"/>
      <c r="M85" s="31"/>
      <c r="N85" s="1292"/>
      <c r="O85" s="1096"/>
      <c r="P85" s="147"/>
      <c r="Q85" s="147"/>
      <c r="R85" s="147"/>
      <c r="S85" s="147"/>
      <c r="T85" s="147"/>
      <c r="U85" s="147"/>
      <c r="V85" s="147"/>
      <c r="W85" s="147"/>
      <c r="X85" s="147"/>
      <c r="Y85" s="147"/>
      <c r="Z85" s="147"/>
      <c r="AA85" s="147"/>
      <c r="AB85" s="147"/>
      <c r="AC85" s="147"/>
      <c r="AD85" s="147"/>
      <c r="AE85" s="147"/>
      <c r="AF85" s="147"/>
      <c r="AG85" s="147"/>
      <c r="AH85" s="147"/>
      <c r="AI85" s="1006"/>
      <c r="AJ85" s="993"/>
      <c r="AK85" s="996"/>
      <c r="AL85" s="148"/>
      <c r="AM85" s="148"/>
      <c r="AN85" s="994"/>
      <c r="AO85" s="147"/>
      <c r="AP85" s="147"/>
      <c r="AQ85" s="997"/>
      <c r="AR85" s="999"/>
      <c r="AS85" s="1000"/>
      <c r="AT85" s="1006"/>
      <c r="AU85" s="993"/>
      <c r="AV85" s="996"/>
      <c r="AW85" s="148"/>
      <c r="AX85" s="148"/>
      <c r="AY85" s="994"/>
      <c r="AZ85" s="147"/>
      <c r="BA85" s="147"/>
      <c r="BB85" s="997"/>
      <c r="BC85" s="999"/>
      <c r="BD85" s="1000"/>
      <c r="BE85" s="1006"/>
      <c r="BF85" s="993"/>
      <c r="BG85" s="996"/>
      <c r="BH85" s="148"/>
      <c r="BI85" s="148"/>
      <c r="BJ85" s="994"/>
      <c r="BK85" s="147"/>
      <c r="BL85" s="147"/>
      <c r="BM85" s="997"/>
      <c r="BN85" s="999"/>
      <c r="BO85" s="1000"/>
      <c r="BP85" s="1006"/>
      <c r="BQ85" s="993"/>
      <c r="BR85" s="996"/>
      <c r="BS85" s="148"/>
      <c r="BT85" s="148"/>
      <c r="BU85" s="994"/>
      <c r="BV85" s="147"/>
      <c r="BW85" s="147"/>
      <c r="BX85" s="997"/>
      <c r="BY85" s="999"/>
      <c r="BZ85" s="1000"/>
      <c r="CA85" s="1006"/>
      <c r="CB85" s="993"/>
      <c r="CC85" s="994"/>
      <c r="CD85" s="148"/>
      <c r="CE85" s="148"/>
      <c r="CF85" s="994"/>
      <c r="CG85" s="147"/>
      <c r="CH85" s="147"/>
      <c r="CI85" s="997"/>
      <c r="CJ85" s="999"/>
      <c r="CK85" s="1000"/>
      <c r="CL85" s="1006"/>
      <c r="CM85" s="993"/>
      <c r="CN85" s="996"/>
      <c r="CO85" s="148"/>
      <c r="CP85" s="148"/>
      <c r="CQ85" s="994"/>
      <c r="CR85" s="147"/>
      <c r="CS85" s="147"/>
      <c r="CT85" s="997"/>
      <c r="CU85" s="999"/>
      <c r="CV85" s="1000"/>
      <c r="CW85" s="1006"/>
      <c r="CX85" s="993"/>
      <c r="CY85" s="996"/>
      <c r="CZ85" s="148"/>
      <c r="DA85" s="148"/>
      <c r="DB85" s="994"/>
      <c r="DC85" s="147"/>
      <c r="DD85" s="147"/>
      <c r="DE85" s="997"/>
      <c r="DF85" s="999"/>
      <c r="DG85" s="1000"/>
      <c r="DH85" s="1006"/>
      <c r="DI85" s="993"/>
      <c r="DJ85" s="996"/>
      <c r="DK85" s="148"/>
      <c r="DL85" s="148"/>
      <c r="DM85" s="994"/>
      <c r="DN85" s="147"/>
      <c r="DO85" s="147"/>
      <c r="DP85" s="997"/>
      <c r="DQ85" s="999"/>
      <c r="DR85" s="1000"/>
      <c r="DS85" s="1006"/>
      <c r="DT85" s="993"/>
      <c r="DU85" s="996"/>
      <c r="DV85" s="148"/>
      <c r="DW85" s="148"/>
      <c r="DX85" s="994"/>
      <c r="DY85" s="147"/>
      <c r="DZ85" s="147"/>
      <c r="EA85" s="997"/>
      <c r="EB85" s="999"/>
      <c r="EC85" s="1000"/>
      <c r="ED85" s="1006"/>
      <c r="EE85" s="993"/>
      <c r="EF85" s="996"/>
      <c r="EG85" s="148"/>
      <c r="EH85" s="148"/>
      <c r="EI85" s="994"/>
      <c r="EJ85" s="147"/>
      <c r="EK85" s="147"/>
      <c r="EL85" s="997"/>
      <c r="EM85" s="999"/>
      <c r="EN85" s="1000"/>
      <c r="EO85" s="1006"/>
      <c r="EP85" s="993"/>
      <c r="EQ85" s="996"/>
      <c r="ER85" s="148"/>
      <c r="ES85" s="148"/>
      <c r="ET85" s="994"/>
      <c r="EU85" s="147"/>
      <c r="EV85" s="147"/>
      <c r="EW85" s="997"/>
      <c r="EX85" s="999"/>
      <c r="EY85" s="1000"/>
      <c r="EZ85" s="1006"/>
      <c r="FA85" s="993"/>
      <c r="FB85" s="996"/>
      <c r="FC85" s="148"/>
      <c r="FD85" s="148"/>
      <c r="FE85" s="994"/>
      <c r="FF85" s="147"/>
      <c r="FG85" s="147"/>
      <c r="FH85" s="997"/>
      <c r="FI85" s="999"/>
      <c r="FJ85" s="1000"/>
      <c r="FK85" s="1006"/>
      <c r="FL85" s="993"/>
      <c r="FM85" s="996"/>
      <c r="FN85" s="148"/>
      <c r="FO85" s="148"/>
      <c r="FP85" s="994"/>
      <c r="FQ85" s="147"/>
      <c r="FR85" s="147"/>
      <c r="FS85" s="997"/>
      <c r="FT85" s="999"/>
      <c r="FU85" s="1000"/>
      <c r="FV85" s="1006"/>
      <c r="FW85" s="993"/>
      <c r="FX85" s="996"/>
      <c r="FY85" s="148"/>
      <c r="FZ85" s="148"/>
      <c r="GA85" s="994"/>
      <c r="GB85" s="147"/>
      <c r="GC85" s="147"/>
      <c r="GD85" s="997"/>
      <c r="GE85" s="999"/>
      <c r="GF85" s="1000"/>
      <c r="GG85" s="1006"/>
      <c r="GH85" s="993"/>
      <c r="GI85" s="996"/>
      <c r="GJ85" s="148"/>
      <c r="GK85" s="148"/>
      <c r="GL85" s="994"/>
      <c r="GM85" s="147"/>
      <c r="GN85" s="147"/>
      <c r="GO85" s="997"/>
      <c r="GP85" s="999"/>
      <c r="GQ85" s="1000"/>
      <c r="GR85" s="1006"/>
      <c r="GS85" s="993"/>
      <c r="GT85" s="996"/>
      <c r="GU85" s="148"/>
      <c r="GV85" s="148"/>
      <c r="GW85" s="994"/>
      <c r="GX85" s="147"/>
      <c r="GY85" s="147"/>
      <c r="GZ85" s="997"/>
      <c r="HA85" s="999"/>
      <c r="HB85" s="1000"/>
      <c r="HC85" s="1006"/>
      <c r="HD85" s="993"/>
      <c r="HE85" s="996"/>
      <c r="HF85" s="148"/>
      <c r="HG85" s="148"/>
      <c r="HH85" s="994"/>
      <c r="HI85" s="147"/>
      <c r="HJ85" s="147"/>
      <c r="HK85" s="997"/>
      <c r="HL85" s="999"/>
      <c r="HM85" s="1000"/>
      <c r="HN85" s="1006"/>
      <c r="HO85" s="993"/>
      <c r="HP85" s="996"/>
      <c r="HQ85" s="148"/>
      <c r="HR85" s="148"/>
      <c r="HS85" s="994"/>
      <c r="HT85" s="147"/>
      <c r="HU85" s="147"/>
      <c r="HV85" s="997"/>
      <c r="HW85" s="999"/>
      <c r="HX85" s="1000"/>
      <c r="HY85" s="1006"/>
      <c r="HZ85" s="993"/>
      <c r="IA85" s="996"/>
      <c r="IB85" s="148"/>
      <c r="IC85" s="148"/>
      <c r="ID85" s="994"/>
      <c r="IE85" s="147"/>
      <c r="IF85" s="147"/>
      <c r="IG85" s="997"/>
      <c r="IH85" s="999"/>
      <c r="II85" s="1000"/>
      <c r="IJ85" s="1006"/>
      <c r="IK85" s="993"/>
      <c r="IL85" s="996"/>
      <c r="IM85" s="148"/>
      <c r="IN85" s="148"/>
      <c r="IO85" s="994"/>
      <c r="IP85" s="147"/>
      <c r="IQ85" s="147"/>
      <c r="IR85" s="997"/>
      <c r="IS85" s="999"/>
      <c r="IT85" s="1000"/>
      <c r="IU85" s="30"/>
      <c r="IV85" s="30"/>
      <c r="IW85" s="30"/>
      <c r="IX85" s="30"/>
      <c r="IY85" s="1001"/>
      <c r="IZ85" s="1001"/>
      <c r="JA85" s="1005"/>
      <c r="JB85" s="1002"/>
      <c r="JD85" s="171"/>
      <c r="JE85" s="171"/>
      <c r="JF85" s="171"/>
      <c r="JG85" s="171"/>
      <c r="JH85" s="171"/>
      <c r="JI85" s="171"/>
    </row>
    <row r="86" spans="1:557" ht="15.75" customHeight="1" x14ac:dyDescent="0.25">
      <c r="B86" s="260">
        <v>80</v>
      </c>
      <c r="C86" s="991"/>
      <c r="D86" s="990"/>
      <c r="E86" s="486"/>
      <c r="F86" s="1143"/>
      <c r="G86" s="995"/>
      <c r="H86" s="221"/>
      <c r="I86" s="183"/>
      <c r="J86" s="183"/>
      <c r="K86" s="1088"/>
      <c r="L86" s="375"/>
      <c r="M86" s="31"/>
      <c r="N86" s="1292"/>
      <c r="O86" s="1096"/>
      <c r="P86" s="147"/>
      <c r="Q86" s="147"/>
      <c r="R86" s="147"/>
      <c r="S86" s="147"/>
      <c r="T86" s="147"/>
      <c r="U86" s="147"/>
      <c r="V86" s="147"/>
      <c r="W86" s="147"/>
      <c r="X86" s="147"/>
      <c r="Y86" s="147"/>
      <c r="Z86" s="147"/>
      <c r="AA86" s="147"/>
      <c r="AB86" s="147"/>
      <c r="AC86" s="147"/>
      <c r="AD86" s="147"/>
      <c r="AE86" s="147"/>
      <c r="AF86" s="147"/>
      <c r="AG86" s="147"/>
      <c r="AH86" s="147"/>
      <c r="AI86" s="1006"/>
      <c r="AJ86" s="993"/>
      <c r="AK86" s="996"/>
      <c r="AL86" s="148"/>
      <c r="AM86" s="148"/>
      <c r="AN86" s="994"/>
      <c r="AO86" s="147"/>
      <c r="AP86" s="147"/>
      <c r="AQ86" s="997"/>
      <c r="AR86" s="999"/>
      <c r="AS86" s="1000"/>
      <c r="AT86" s="1006"/>
      <c r="AU86" s="993"/>
      <c r="AV86" s="996"/>
      <c r="AW86" s="148"/>
      <c r="AX86" s="148"/>
      <c r="AY86" s="994"/>
      <c r="AZ86" s="147"/>
      <c r="BA86" s="147"/>
      <c r="BB86" s="997"/>
      <c r="BC86" s="999"/>
      <c r="BD86" s="1000"/>
      <c r="BE86" s="1006"/>
      <c r="BF86" s="993"/>
      <c r="BG86" s="996"/>
      <c r="BH86" s="148"/>
      <c r="BI86" s="148"/>
      <c r="BJ86" s="994"/>
      <c r="BK86" s="147"/>
      <c r="BL86" s="147"/>
      <c r="BM86" s="997"/>
      <c r="BN86" s="999"/>
      <c r="BO86" s="1000"/>
      <c r="BP86" s="1006"/>
      <c r="BQ86" s="993"/>
      <c r="BR86" s="996"/>
      <c r="BS86" s="148"/>
      <c r="BT86" s="148"/>
      <c r="BU86" s="994"/>
      <c r="BV86" s="147"/>
      <c r="BW86" s="147"/>
      <c r="BX86" s="997"/>
      <c r="BY86" s="999"/>
      <c r="BZ86" s="1000"/>
      <c r="CA86" s="1006"/>
      <c r="CB86" s="993"/>
      <c r="CC86" s="994"/>
      <c r="CD86" s="148"/>
      <c r="CE86" s="148"/>
      <c r="CF86" s="994"/>
      <c r="CG86" s="147"/>
      <c r="CH86" s="147"/>
      <c r="CI86" s="997"/>
      <c r="CJ86" s="999"/>
      <c r="CK86" s="1000"/>
      <c r="CL86" s="1006"/>
      <c r="CM86" s="993"/>
      <c r="CN86" s="996"/>
      <c r="CO86" s="148"/>
      <c r="CP86" s="148"/>
      <c r="CQ86" s="994"/>
      <c r="CR86" s="147"/>
      <c r="CS86" s="147"/>
      <c r="CT86" s="997"/>
      <c r="CU86" s="999"/>
      <c r="CV86" s="1000"/>
      <c r="CW86" s="1006"/>
      <c r="CX86" s="993"/>
      <c r="CY86" s="996"/>
      <c r="CZ86" s="148"/>
      <c r="DA86" s="148"/>
      <c r="DB86" s="994"/>
      <c r="DC86" s="147"/>
      <c r="DD86" s="147"/>
      <c r="DE86" s="997"/>
      <c r="DF86" s="999"/>
      <c r="DG86" s="1000"/>
      <c r="DH86" s="1006"/>
      <c r="DI86" s="993"/>
      <c r="DJ86" s="996"/>
      <c r="DK86" s="148"/>
      <c r="DL86" s="148"/>
      <c r="DM86" s="994"/>
      <c r="DN86" s="147"/>
      <c r="DO86" s="147"/>
      <c r="DP86" s="997"/>
      <c r="DQ86" s="999"/>
      <c r="DR86" s="1000"/>
      <c r="DS86" s="1006"/>
      <c r="DT86" s="993"/>
      <c r="DU86" s="996"/>
      <c r="DV86" s="148"/>
      <c r="DW86" s="148"/>
      <c r="DX86" s="994"/>
      <c r="DY86" s="147"/>
      <c r="DZ86" s="147"/>
      <c r="EA86" s="997"/>
      <c r="EB86" s="999"/>
      <c r="EC86" s="1000"/>
      <c r="ED86" s="1006"/>
      <c r="EE86" s="993"/>
      <c r="EF86" s="996"/>
      <c r="EG86" s="148"/>
      <c r="EH86" s="148"/>
      <c r="EI86" s="994"/>
      <c r="EJ86" s="147"/>
      <c r="EK86" s="147"/>
      <c r="EL86" s="997"/>
      <c r="EM86" s="999"/>
      <c r="EN86" s="1000"/>
      <c r="EO86" s="1006"/>
      <c r="EP86" s="993"/>
      <c r="EQ86" s="996"/>
      <c r="ER86" s="148"/>
      <c r="ES86" s="148"/>
      <c r="ET86" s="994"/>
      <c r="EU86" s="147"/>
      <c r="EV86" s="147"/>
      <c r="EW86" s="997"/>
      <c r="EX86" s="999"/>
      <c r="EY86" s="1000"/>
      <c r="EZ86" s="1006"/>
      <c r="FA86" s="993"/>
      <c r="FB86" s="996"/>
      <c r="FC86" s="148"/>
      <c r="FD86" s="148"/>
      <c r="FE86" s="994"/>
      <c r="FF86" s="147"/>
      <c r="FG86" s="147"/>
      <c r="FH86" s="997"/>
      <c r="FI86" s="999"/>
      <c r="FJ86" s="1000"/>
      <c r="FK86" s="1006"/>
      <c r="FL86" s="993"/>
      <c r="FM86" s="996"/>
      <c r="FN86" s="148"/>
      <c r="FO86" s="148"/>
      <c r="FP86" s="994"/>
      <c r="FQ86" s="147"/>
      <c r="FR86" s="147"/>
      <c r="FS86" s="997"/>
      <c r="FT86" s="999"/>
      <c r="FU86" s="1000"/>
      <c r="FV86" s="1006"/>
      <c r="FW86" s="993"/>
      <c r="FX86" s="996"/>
      <c r="FY86" s="148"/>
      <c r="FZ86" s="148"/>
      <c r="GA86" s="994"/>
      <c r="GB86" s="147"/>
      <c r="GC86" s="147"/>
      <c r="GD86" s="997"/>
      <c r="GE86" s="999"/>
      <c r="GF86" s="1000"/>
      <c r="GG86" s="1006"/>
      <c r="GH86" s="993"/>
      <c r="GI86" s="996"/>
      <c r="GJ86" s="148"/>
      <c r="GK86" s="148"/>
      <c r="GL86" s="994"/>
      <c r="GM86" s="147"/>
      <c r="GN86" s="147"/>
      <c r="GO86" s="997"/>
      <c r="GP86" s="999"/>
      <c r="GQ86" s="1000"/>
      <c r="GR86" s="1006"/>
      <c r="GS86" s="993"/>
      <c r="GT86" s="996"/>
      <c r="GU86" s="148"/>
      <c r="GV86" s="148"/>
      <c r="GW86" s="994"/>
      <c r="GX86" s="147"/>
      <c r="GY86" s="147"/>
      <c r="GZ86" s="997"/>
      <c r="HA86" s="999"/>
      <c r="HB86" s="1000"/>
      <c r="HC86" s="1006"/>
      <c r="HD86" s="993"/>
      <c r="HE86" s="996"/>
      <c r="HF86" s="148"/>
      <c r="HG86" s="148"/>
      <c r="HH86" s="994"/>
      <c r="HI86" s="147"/>
      <c r="HJ86" s="147"/>
      <c r="HK86" s="997"/>
      <c r="HL86" s="999"/>
      <c r="HM86" s="1000"/>
      <c r="HN86" s="1006"/>
      <c r="HO86" s="993"/>
      <c r="HP86" s="996"/>
      <c r="HQ86" s="148"/>
      <c r="HR86" s="148"/>
      <c r="HS86" s="994"/>
      <c r="HT86" s="147"/>
      <c r="HU86" s="147"/>
      <c r="HV86" s="997"/>
      <c r="HW86" s="999"/>
      <c r="HX86" s="1000"/>
      <c r="HY86" s="1006"/>
      <c r="HZ86" s="993"/>
      <c r="IA86" s="996"/>
      <c r="IB86" s="148"/>
      <c r="IC86" s="148"/>
      <c r="ID86" s="994"/>
      <c r="IE86" s="147"/>
      <c r="IF86" s="147"/>
      <c r="IG86" s="997"/>
      <c r="IH86" s="999"/>
      <c r="II86" s="1000"/>
      <c r="IJ86" s="1006"/>
      <c r="IK86" s="993"/>
      <c r="IL86" s="996"/>
      <c r="IM86" s="148"/>
      <c r="IN86" s="148"/>
      <c r="IO86" s="994"/>
      <c r="IP86" s="147"/>
      <c r="IQ86" s="147"/>
      <c r="IR86" s="997"/>
      <c r="IS86" s="999"/>
      <c r="IT86" s="1000"/>
      <c r="IU86" s="30"/>
      <c r="IV86" s="30"/>
      <c r="IW86" s="30"/>
      <c r="IX86" s="30"/>
      <c r="IY86" s="1001"/>
      <c r="IZ86" s="1001"/>
      <c r="JA86" s="1005"/>
      <c r="JB86" s="1002"/>
      <c r="JD86" s="171"/>
      <c r="JE86" s="171"/>
      <c r="JF86" s="171"/>
      <c r="JG86" s="171"/>
      <c r="JH86" s="171"/>
      <c r="JI86" s="171"/>
    </row>
    <row r="87" spans="1:557" ht="15.75" customHeight="1" x14ac:dyDescent="0.25">
      <c r="B87" s="260">
        <v>81</v>
      </c>
      <c r="C87" s="991"/>
      <c r="D87" s="990"/>
      <c r="E87" s="486"/>
      <c r="F87" s="1143"/>
      <c r="G87" s="995"/>
      <c r="H87" s="221"/>
      <c r="I87" s="183"/>
      <c r="J87" s="183"/>
      <c r="K87" s="1088"/>
      <c r="L87" s="375"/>
      <c r="M87" s="31"/>
      <c r="N87" s="1292"/>
      <c r="O87" s="1096"/>
      <c r="P87" s="147"/>
      <c r="Q87" s="147"/>
      <c r="R87" s="147"/>
      <c r="S87" s="147"/>
      <c r="T87" s="147"/>
      <c r="U87" s="147"/>
      <c r="V87" s="147"/>
      <c r="W87" s="147"/>
      <c r="X87" s="147"/>
      <c r="Y87" s="147"/>
      <c r="Z87" s="147"/>
      <c r="AA87" s="147"/>
      <c r="AB87" s="147"/>
      <c r="AC87" s="147"/>
      <c r="AD87" s="147"/>
      <c r="AE87" s="147"/>
      <c r="AF87" s="147"/>
      <c r="AG87" s="147"/>
      <c r="AH87" s="147"/>
      <c r="AI87" s="1006"/>
      <c r="AJ87" s="993"/>
      <c r="AK87" s="996"/>
      <c r="AL87" s="148"/>
      <c r="AM87" s="148"/>
      <c r="AN87" s="994"/>
      <c r="AO87" s="147"/>
      <c r="AP87" s="147"/>
      <c r="AQ87" s="997"/>
      <c r="AR87" s="999"/>
      <c r="AS87" s="1000"/>
      <c r="AT87" s="1006"/>
      <c r="AU87" s="993"/>
      <c r="AV87" s="996"/>
      <c r="AW87" s="148"/>
      <c r="AX87" s="148"/>
      <c r="AY87" s="994"/>
      <c r="AZ87" s="147"/>
      <c r="BA87" s="147"/>
      <c r="BB87" s="997"/>
      <c r="BC87" s="999"/>
      <c r="BD87" s="1000"/>
      <c r="BE87" s="1006"/>
      <c r="BF87" s="993"/>
      <c r="BG87" s="996"/>
      <c r="BH87" s="148"/>
      <c r="BI87" s="148"/>
      <c r="BJ87" s="994"/>
      <c r="BK87" s="147"/>
      <c r="BL87" s="147"/>
      <c r="BM87" s="997"/>
      <c r="BN87" s="999"/>
      <c r="BO87" s="1000"/>
      <c r="BP87" s="1006"/>
      <c r="BQ87" s="993"/>
      <c r="BR87" s="996"/>
      <c r="BS87" s="148"/>
      <c r="BT87" s="148"/>
      <c r="BU87" s="994"/>
      <c r="BV87" s="147"/>
      <c r="BW87" s="147"/>
      <c r="BX87" s="997"/>
      <c r="BY87" s="999"/>
      <c r="BZ87" s="1000"/>
      <c r="CA87" s="1006"/>
      <c r="CB87" s="993"/>
      <c r="CC87" s="994"/>
      <c r="CD87" s="148"/>
      <c r="CE87" s="148"/>
      <c r="CF87" s="994"/>
      <c r="CG87" s="147"/>
      <c r="CH87" s="147"/>
      <c r="CI87" s="997"/>
      <c r="CJ87" s="999"/>
      <c r="CK87" s="1000"/>
      <c r="CL87" s="1006"/>
      <c r="CM87" s="993"/>
      <c r="CN87" s="996"/>
      <c r="CO87" s="148"/>
      <c r="CP87" s="148"/>
      <c r="CQ87" s="994"/>
      <c r="CR87" s="147"/>
      <c r="CS87" s="147"/>
      <c r="CT87" s="997"/>
      <c r="CU87" s="999"/>
      <c r="CV87" s="1000"/>
      <c r="CW87" s="1006"/>
      <c r="CX87" s="993"/>
      <c r="CY87" s="996"/>
      <c r="CZ87" s="148"/>
      <c r="DA87" s="148"/>
      <c r="DB87" s="994"/>
      <c r="DC87" s="147"/>
      <c r="DD87" s="147"/>
      <c r="DE87" s="997"/>
      <c r="DF87" s="999"/>
      <c r="DG87" s="1000"/>
      <c r="DH87" s="1006"/>
      <c r="DI87" s="993"/>
      <c r="DJ87" s="996"/>
      <c r="DK87" s="148"/>
      <c r="DL87" s="148"/>
      <c r="DM87" s="994"/>
      <c r="DN87" s="147"/>
      <c r="DO87" s="147"/>
      <c r="DP87" s="997"/>
      <c r="DQ87" s="999"/>
      <c r="DR87" s="1000"/>
      <c r="DS87" s="1006"/>
      <c r="DT87" s="993"/>
      <c r="DU87" s="996"/>
      <c r="DV87" s="148"/>
      <c r="DW87" s="148"/>
      <c r="DX87" s="994"/>
      <c r="DY87" s="147"/>
      <c r="DZ87" s="147"/>
      <c r="EA87" s="997"/>
      <c r="EB87" s="999"/>
      <c r="EC87" s="1000"/>
      <c r="ED87" s="1006"/>
      <c r="EE87" s="993"/>
      <c r="EF87" s="996"/>
      <c r="EG87" s="148"/>
      <c r="EH87" s="148"/>
      <c r="EI87" s="994"/>
      <c r="EJ87" s="147"/>
      <c r="EK87" s="147"/>
      <c r="EL87" s="997"/>
      <c r="EM87" s="999"/>
      <c r="EN87" s="1000"/>
      <c r="EO87" s="1006"/>
      <c r="EP87" s="993"/>
      <c r="EQ87" s="996"/>
      <c r="ER87" s="148"/>
      <c r="ES87" s="148"/>
      <c r="ET87" s="994"/>
      <c r="EU87" s="147"/>
      <c r="EV87" s="147"/>
      <c r="EW87" s="997"/>
      <c r="EX87" s="999"/>
      <c r="EY87" s="1000"/>
      <c r="EZ87" s="1006"/>
      <c r="FA87" s="993"/>
      <c r="FB87" s="996"/>
      <c r="FC87" s="148"/>
      <c r="FD87" s="148"/>
      <c r="FE87" s="994"/>
      <c r="FF87" s="147"/>
      <c r="FG87" s="147"/>
      <c r="FH87" s="997"/>
      <c r="FI87" s="999"/>
      <c r="FJ87" s="1000"/>
      <c r="FK87" s="1006"/>
      <c r="FL87" s="993"/>
      <c r="FM87" s="996"/>
      <c r="FN87" s="148"/>
      <c r="FO87" s="148"/>
      <c r="FP87" s="994"/>
      <c r="FQ87" s="147"/>
      <c r="FR87" s="147"/>
      <c r="FS87" s="997"/>
      <c r="FT87" s="999"/>
      <c r="FU87" s="1000"/>
      <c r="FV87" s="1006"/>
      <c r="FW87" s="993"/>
      <c r="FX87" s="996"/>
      <c r="FY87" s="148"/>
      <c r="FZ87" s="148"/>
      <c r="GA87" s="994"/>
      <c r="GB87" s="147"/>
      <c r="GC87" s="147"/>
      <c r="GD87" s="997"/>
      <c r="GE87" s="999"/>
      <c r="GF87" s="1000"/>
      <c r="GG87" s="1006"/>
      <c r="GH87" s="993"/>
      <c r="GI87" s="996"/>
      <c r="GJ87" s="148"/>
      <c r="GK87" s="148"/>
      <c r="GL87" s="994"/>
      <c r="GM87" s="147"/>
      <c r="GN87" s="147"/>
      <c r="GO87" s="997"/>
      <c r="GP87" s="999"/>
      <c r="GQ87" s="1000"/>
      <c r="GR87" s="1006"/>
      <c r="GS87" s="993"/>
      <c r="GT87" s="996"/>
      <c r="GU87" s="148"/>
      <c r="GV87" s="148"/>
      <c r="GW87" s="994"/>
      <c r="GX87" s="147"/>
      <c r="GY87" s="147"/>
      <c r="GZ87" s="997"/>
      <c r="HA87" s="999"/>
      <c r="HB87" s="1000"/>
      <c r="HC87" s="1006"/>
      <c r="HD87" s="993"/>
      <c r="HE87" s="996"/>
      <c r="HF87" s="148"/>
      <c r="HG87" s="148"/>
      <c r="HH87" s="994"/>
      <c r="HI87" s="147"/>
      <c r="HJ87" s="147"/>
      <c r="HK87" s="997"/>
      <c r="HL87" s="999"/>
      <c r="HM87" s="1000"/>
      <c r="HN87" s="1006"/>
      <c r="HO87" s="993"/>
      <c r="HP87" s="996"/>
      <c r="HQ87" s="148"/>
      <c r="HR87" s="148"/>
      <c r="HS87" s="994"/>
      <c r="HT87" s="147"/>
      <c r="HU87" s="147"/>
      <c r="HV87" s="997"/>
      <c r="HW87" s="999"/>
      <c r="HX87" s="1000"/>
      <c r="HY87" s="1006"/>
      <c r="HZ87" s="993"/>
      <c r="IA87" s="996"/>
      <c r="IB87" s="148"/>
      <c r="IC87" s="148"/>
      <c r="ID87" s="994"/>
      <c r="IE87" s="147"/>
      <c r="IF87" s="147"/>
      <c r="IG87" s="997"/>
      <c r="IH87" s="999"/>
      <c r="II87" s="1000"/>
      <c r="IJ87" s="1006"/>
      <c r="IK87" s="993"/>
      <c r="IL87" s="996"/>
      <c r="IM87" s="148"/>
      <c r="IN87" s="148"/>
      <c r="IO87" s="994"/>
      <c r="IP87" s="147"/>
      <c r="IQ87" s="147"/>
      <c r="IR87" s="997"/>
      <c r="IS87" s="999"/>
      <c r="IT87" s="1000"/>
      <c r="IU87" s="30"/>
      <c r="IV87" s="30"/>
      <c r="IW87" s="30"/>
      <c r="IX87" s="30"/>
      <c r="IY87" s="1001"/>
      <c r="IZ87" s="1001"/>
      <c r="JA87" s="1005"/>
      <c r="JB87" s="1002"/>
      <c r="JD87" s="171"/>
      <c r="JE87" s="171"/>
      <c r="JF87" s="171"/>
      <c r="JG87" s="171"/>
      <c r="JH87" s="171"/>
      <c r="JI87" s="171"/>
    </row>
    <row r="88" spans="1:557" ht="15.75" customHeight="1" x14ac:dyDescent="0.25">
      <c r="B88" s="260">
        <v>82</v>
      </c>
      <c r="C88" s="991"/>
      <c r="D88" s="990"/>
      <c r="E88" s="486"/>
      <c r="F88" s="1143"/>
      <c r="G88" s="995"/>
      <c r="H88" s="221"/>
      <c r="I88" s="183"/>
      <c r="J88" s="183"/>
      <c r="K88" s="1088"/>
      <c r="L88" s="375"/>
      <c r="M88" s="31"/>
      <c r="N88" s="1292"/>
      <c r="O88" s="1096"/>
      <c r="P88" s="147"/>
      <c r="Q88" s="147"/>
      <c r="R88" s="147"/>
      <c r="S88" s="147"/>
      <c r="T88" s="147"/>
      <c r="U88" s="147"/>
      <c r="V88" s="147"/>
      <c r="W88" s="147"/>
      <c r="X88" s="147"/>
      <c r="Y88" s="147"/>
      <c r="Z88" s="147"/>
      <c r="AA88" s="147"/>
      <c r="AB88" s="147"/>
      <c r="AC88" s="147"/>
      <c r="AD88" s="147"/>
      <c r="AE88" s="147"/>
      <c r="AF88" s="147"/>
      <c r="AG88" s="147"/>
      <c r="AH88" s="147"/>
      <c r="AI88" s="1006"/>
      <c r="AJ88" s="993"/>
      <c r="AK88" s="996"/>
      <c r="AL88" s="148"/>
      <c r="AM88" s="148"/>
      <c r="AN88" s="994"/>
      <c r="AO88" s="147"/>
      <c r="AP88" s="147"/>
      <c r="AQ88" s="997"/>
      <c r="AR88" s="999"/>
      <c r="AS88" s="1000"/>
      <c r="AT88" s="1006"/>
      <c r="AU88" s="993"/>
      <c r="AV88" s="996"/>
      <c r="AW88" s="148"/>
      <c r="AX88" s="148"/>
      <c r="AY88" s="994"/>
      <c r="AZ88" s="147"/>
      <c r="BA88" s="147"/>
      <c r="BB88" s="997"/>
      <c r="BC88" s="999"/>
      <c r="BD88" s="1000"/>
      <c r="BE88" s="1006"/>
      <c r="BF88" s="993"/>
      <c r="BG88" s="996"/>
      <c r="BH88" s="148"/>
      <c r="BI88" s="148"/>
      <c r="BJ88" s="994"/>
      <c r="BK88" s="147"/>
      <c r="BL88" s="147"/>
      <c r="BM88" s="997"/>
      <c r="BN88" s="999"/>
      <c r="BO88" s="1000"/>
      <c r="BP88" s="1006"/>
      <c r="BQ88" s="993"/>
      <c r="BR88" s="996"/>
      <c r="BS88" s="148"/>
      <c r="BT88" s="148"/>
      <c r="BU88" s="994"/>
      <c r="BV88" s="147"/>
      <c r="BW88" s="147"/>
      <c r="BX88" s="997"/>
      <c r="BY88" s="999"/>
      <c r="BZ88" s="1000"/>
      <c r="CA88" s="1006"/>
      <c r="CB88" s="993"/>
      <c r="CC88" s="994"/>
      <c r="CD88" s="148"/>
      <c r="CE88" s="148"/>
      <c r="CF88" s="994"/>
      <c r="CG88" s="147"/>
      <c r="CH88" s="147"/>
      <c r="CI88" s="997"/>
      <c r="CJ88" s="999"/>
      <c r="CK88" s="1000"/>
      <c r="CL88" s="1006"/>
      <c r="CM88" s="993"/>
      <c r="CN88" s="996"/>
      <c r="CO88" s="148"/>
      <c r="CP88" s="148"/>
      <c r="CQ88" s="994"/>
      <c r="CR88" s="147"/>
      <c r="CS88" s="147"/>
      <c r="CT88" s="997"/>
      <c r="CU88" s="999"/>
      <c r="CV88" s="1000"/>
      <c r="CW88" s="1006"/>
      <c r="CX88" s="993"/>
      <c r="CY88" s="996"/>
      <c r="CZ88" s="148"/>
      <c r="DA88" s="148"/>
      <c r="DB88" s="994"/>
      <c r="DC88" s="147"/>
      <c r="DD88" s="147"/>
      <c r="DE88" s="997"/>
      <c r="DF88" s="999"/>
      <c r="DG88" s="1000"/>
      <c r="DH88" s="1006"/>
      <c r="DI88" s="993"/>
      <c r="DJ88" s="996"/>
      <c r="DK88" s="148"/>
      <c r="DL88" s="148"/>
      <c r="DM88" s="994"/>
      <c r="DN88" s="147"/>
      <c r="DO88" s="147"/>
      <c r="DP88" s="997"/>
      <c r="DQ88" s="999"/>
      <c r="DR88" s="1000"/>
      <c r="DS88" s="1006"/>
      <c r="DT88" s="993"/>
      <c r="DU88" s="996"/>
      <c r="DV88" s="148"/>
      <c r="DW88" s="148"/>
      <c r="DX88" s="994"/>
      <c r="DY88" s="147"/>
      <c r="DZ88" s="147"/>
      <c r="EA88" s="997"/>
      <c r="EB88" s="999"/>
      <c r="EC88" s="1000"/>
      <c r="ED88" s="1006"/>
      <c r="EE88" s="993"/>
      <c r="EF88" s="996"/>
      <c r="EG88" s="148"/>
      <c r="EH88" s="148"/>
      <c r="EI88" s="994"/>
      <c r="EJ88" s="147"/>
      <c r="EK88" s="147"/>
      <c r="EL88" s="997"/>
      <c r="EM88" s="999"/>
      <c r="EN88" s="1000"/>
      <c r="EO88" s="1006"/>
      <c r="EP88" s="993"/>
      <c r="EQ88" s="996"/>
      <c r="ER88" s="148"/>
      <c r="ES88" s="148"/>
      <c r="ET88" s="994"/>
      <c r="EU88" s="147"/>
      <c r="EV88" s="147"/>
      <c r="EW88" s="997"/>
      <c r="EX88" s="999"/>
      <c r="EY88" s="1000"/>
      <c r="EZ88" s="1006"/>
      <c r="FA88" s="993"/>
      <c r="FB88" s="996"/>
      <c r="FC88" s="148"/>
      <c r="FD88" s="148"/>
      <c r="FE88" s="994"/>
      <c r="FF88" s="147"/>
      <c r="FG88" s="147"/>
      <c r="FH88" s="997"/>
      <c r="FI88" s="999"/>
      <c r="FJ88" s="1000"/>
      <c r="FK88" s="1006"/>
      <c r="FL88" s="993"/>
      <c r="FM88" s="996"/>
      <c r="FN88" s="148"/>
      <c r="FO88" s="148"/>
      <c r="FP88" s="994"/>
      <c r="FQ88" s="147"/>
      <c r="FR88" s="147"/>
      <c r="FS88" s="997"/>
      <c r="FT88" s="999"/>
      <c r="FU88" s="1000"/>
      <c r="FV88" s="1006"/>
      <c r="FW88" s="993"/>
      <c r="FX88" s="996"/>
      <c r="FY88" s="148"/>
      <c r="FZ88" s="148"/>
      <c r="GA88" s="994"/>
      <c r="GB88" s="147"/>
      <c r="GC88" s="147"/>
      <c r="GD88" s="997"/>
      <c r="GE88" s="999"/>
      <c r="GF88" s="1000"/>
      <c r="GG88" s="1006"/>
      <c r="GH88" s="993"/>
      <c r="GI88" s="996"/>
      <c r="GJ88" s="148"/>
      <c r="GK88" s="148"/>
      <c r="GL88" s="994"/>
      <c r="GM88" s="147"/>
      <c r="GN88" s="147"/>
      <c r="GO88" s="997"/>
      <c r="GP88" s="999"/>
      <c r="GQ88" s="1000"/>
      <c r="GR88" s="1006"/>
      <c r="GS88" s="993"/>
      <c r="GT88" s="996"/>
      <c r="GU88" s="148"/>
      <c r="GV88" s="148"/>
      <c r="GW88" s="994"/>
      <c r="GX88" s="147"/>
      <c r="GY88" s="147"/>
      <c r="GZ88" s="997"/>
      <c r="HA88" s="999"/>
      <c r="HB88" s="1000"/>
      <c r="HC88" s="1006"/>
      <c r="HD88" s="993"/>
      <c r="HE88" s="996"/>
      <c r="HF88" s="148"/>
      <c r="HG88" s="148"/>
      <c r="HH88" s="994"/>
      <c r="HI88" s="147"/>
      <c r="HJ88" s="147"/>
      <c r="HK88" s="997"/>
      <c r="HL88" s="999"/>
      <c r="HM88" s="1000"/>
      <c r="HN88" s="1006"/>
      <c r="HO88" s="993"/>
      <c r="HP88" s="996"/>
      <c r="HQ88" s="148"/>
      <c r="HR88" s="148"/>
      <c r="HS88" s="994"/>
      <c r="HT88" s="147"/>
      <c r="HU88" s="147"/>
      <c r="HV88" s="997"/>
      <c r="HW88" s="999"/>
      <c r="HX88" s="1000"/>
      <c r="HY88" s="1006"/>
      <c r="HZ88" s="993"/>
      <c r="IA88" s="996"/>
      <c r="IB88" s="148"/>
      <c r="IC88" s="148"/>
      <c r="ID88" s="994"/>
      <c r="IE88" s="147"/>
      <c r="IF88" s="147"/>
      <c r="IG88" s="997"/>
      <c r="IH88" s="999"/>
      <c r="II88" s="1000"/>
      <c r="IJ88" s="1006"/>
      <c r="IK88" s="993"/>
      <c r="IL88" s="996"/>
      <c r="IM88" s="148"/>
      <c r="IN88" s="148"/>
      <c r="IO88" s="994"/>
      <c r="IP88" s="147"/>
      <c r="IQ88" s="147"/>
      <c r="IR88" s="997"/>
      <c r="IS88" s="999"/>
      <c r="IT88" s="1000"/>
      <c r="IU88" s="30"/>
      <c r="IV88" s="30"/>
      <c r="IW88" s="30"/>
      <c r="IX88" s="30"/>
      <c r="IY88" s="1001"/>
      <c r="IZ88" s="1001"/>
      <c r="JA88" s="1005"/>
      <c r="JB88" s="1002"/>
      <c r="JD88" s="171"/>
      <c r="JE88" s="171"/>
      <c r="JF88" s="171"/>
      <c r="JG88" s="171"/>
      <c r="JH88" s="171"/>
      <c r="JI88" s="171"/>
    </row>
    <row r="89" spans="1:557" ht="15.75" customHeight="1" x14ac:dyDescent="0.25">
      <c r="B89" s="260">
        <v>83</v>
      </c>
      <c r="C89" s="991"/>
      <c r="D89" s="990"/>
      <c r="E89" s="486"/>
      <c r="F89" s="1143"/>
      <c r="G89" s="995"/>
      <c r="H89" s="221"/>
      <c r="I89" s="183"/>
      <c r="J89" s="183"/>
      <c r="K89" s="1088"/>
      <c r="L89" s="375"/>
      <c r="M89" s="31"/>
      <c r="N89" s="1292"/>
      <c r="O89" s="1096"/>
      <c r="P89" s="147"/>
      <c r="Q89" s="147"/>
      <c r="R89" s="147"/>
      <c r="S89" s="147"/>
      <c r="T89" s="147"/>
      <c r="U89" s="147"/>
      <c r="V89" s="147"/>
      <c r="W89" s="147"/>
      <c r="X89" s="147"/>
      <c r="Y89" s="147"/>
      <c r="Z89" s="147"/>
      <c r="AA89" s="147"/>
      <c r="AB89" s="147"/>
      <c r="AC89" s="147"/>
      <c r="AD89" s="147"/>
      <c r="AE89" s="147"/>
      <c r="AF89" s="147"/>
      <c r="AG89" s="147"/>
      <c r="AH89" s="147"/>
      <c r="AI89" s="1006"/>
      <c r="AJ89" s="993"/>
      <c r="AK89" s="996"/>
      <c r="AL89" s="148"/>
      <c r="AM89" s="148"/>
      <c r="AN89" s="994"/>
      <c r="AO89" s="147"/>
      <c r="AP89" s="147"/>
      <c r="AQ89" s="997"/>
      <c r="AR89" s="999"/>
      <c r="AS89" s="1000"/>
      <c r="AT89" s="1006"/>
      <c r="AU89" s="993"/>
      <c r="AV89" s="996"/>
      <c r="AW89" s="148"/>
      <c r="AX89" s="148"/>
      <c r="AY89" s="994"/>
      <c r="AZ89" s="147"/>
      <c r="BA89" s="147"/>
      <c r="BB89" s="997"/>
      <c r="BC89" s="999"/>
      <c r="BD89" s="1000"/>
      <c r="BE89" s="1006"/>
      <c r="BF89" s="993"/>
      <c r="BG89" s="996"/>
      <c r="BH89" s="148"/>
      <c r="BI89" s="148"/>
      <c r="BJ89" s="994"/>
      <c r="BK89" s="147"/>
      <c r="BL89" s="147"/>
      <c r="BM89" s="997"/>
      <c r="BN89" s="999"/>
      <c r="BO89" s="1000"/>
      <c r="BP89" s="1006"/>
      <c r="BQ89" s="993"/>
      <c r="BR89" s="996"/>
      <c r="BS89" s="148"/>
      <c r="BT89" s="148"/>
      <c r="BU89" s="994"/>
      <c r="BV89" s="147"/>
      <c r="BW89" s="147"/>
      <c r="BX89" s="997"/>
      <c r="BY89" s="999"/>
      <c r="BZ89" s="1000"/>
      <c r="CA89" s="1006"/>
      <c r="CB89" s="993"/>
      <c r="CC89" s="994"/>
      <c r="CD89" s="148"/>
      <c r="CE89" s="148"/>
      <c r="CF89" s="994"/>
      <c r="CG89" s="147"/>
      <c r="CH89" s="147"/>
      <c r="CI89" s="997"/>
      <c r="CJ89" s="999"/>
      <c r="CK89" s="1000"/>
      <c r="CL89" s="1006"/>
      <c r="CM89" s="993"/>
      <c r="CN89" s="996"/>
      <c r="CO89" s="148"/>
      <c r="CP89" s="148"/>
      <c r="CQ89" s="994"/>
      <c r="CR89" s="147"/>
      <c r="CS89" s="147"/>
      <c r="CT89" s="997"/>
      <c r="CU89" s="999"/>
      <c r="CV89" s="1000"/>
      <c r="CW89" s="1006"/>
      <c r="CX89" s="993"/>
      <c r="CY89" s="996"/>
      <c r="CZ89" s="148"/>
      <c r="DA89" s="148"/>
      <c r="DB89" s="994"/>
      <c r="DC89" s="147"/>
      <c r="DD89" s="147"/>
      <c r="DE89" s="997"/>
      <c r="DF89" s="999"/>
      <c r="DG89" s="1000"/>
      <c r="DH89" s="1006"/>
      <c r="DI89" s="993"/>
      <c r="DJ89" s="996"/>
      <c r="DK89" s="148"/>
      <c r="DL89" s="148"/>
      <c r="DM89" s="994"/>
      <c r="DN89" s="147"/>
      <c r="DO89" s="147"/>
      <c r="DP89" s="997"/>
      <c r="DQ89" s="999"/>
      <c r="DR89" s="1000"/>
      <c r="DS89" s="1006"/>
      <c r="DT89" s="993"/>
      <c r="DU89" s="996"/>
      <c r="DV89" s="148"/>
      <c r="DW89" s="148"/>
      <c r="DX89" s="994"/>
      <c r="DY89" s="147"/>
      <c r="DZ89" s="147"/>
      <c r="EA89" s="997"/>
      <c r="EB89" s="999"/>
      <c r="EC89" s="1000"/>
      <c r="ED89" s="1006"/>
      <c r="EE89" s="993"/>
      <c r="EF89" s="996"/>
      <c r="EG89" s="148"/>
      <c r="EH89" s="148"/>
      <c r="EI89" s="994"/>
      <c r="EJ89" s="147"/>
      <c r="EK89" s="147"/>
      <c r="EL89" s="997"/>
      <c r="EM89" s="999"/>
      <c r="EN89" s="1000"/>
      <c r="EO89" s="1006"/>
      <c r="EP89" s="993"/>
      <c r="EQ89" s="996"/>
      <c r="ER89" s="148"/>
      <c r="ES89" s="148"/>
      <c r="ET89" s="994"/>
      <c r="EU89" s="147"/>
      <c r="EV89" s="147"/>
      <c r="EW89" s="997"/>
      <c r="EX89" s="999"/>
      <c r="EY89" s="1000"/>
      <c r="EZ89" s="1006"/>
      <c r="FA89" s="993"/>
      <c r="FB89" s="996"/>
      <c r="FC89" s="148"/>
      <c r="FD89" s="148"/>
      <c r="FE89" s="994"/>
      <c r="FF89" s="147"/>
      <c r="FG89" s="147"/>
      <c r="FH89" s="997"/>
      <c r="FI89" s="999"/>
      <c r="FJ89" s="1000"/>
      <c r="FK89" s="1006"/>
      <c r="FL89" s="993"/>
      <c r="FM89" s="996"/>
      <c r="FN89" s="148"/>
      <c r="FO89" s="148"/>
      <c r="FP89" s="994"/>
      <c r="FQ89" s="147"/>
      <c r="FR89" s="147"/>
      <c r="FS89" s="997"/>
      <c r="FT89" s="999"/>
      <c r="FU89" s="1000"/>
      <c r="FV89" s="1006"/>
      <c r="FW89" s="993"/>
      <c r="FX89" s="996"/>
      <c r="FY89" s="148"/>
      <c r="FZ89" s="148"/>
      <c r="GA89" s="994"/>
      <c r="GB89" s="147"/>
      <c r="GC89" s="147"/>
      <c r="GD89" s="997"/>
      <c r="GE89" s="999"/>
      <c r="GF89" s="1000"/>
      <c r="GG89" s="1006"/>
      <c r="GH89" s="993"/>
      <c r="GI89" s="996"/>
      <c r="GJ89" s="148"/>
      <c r="GK89" s="148"/>
      <c r="GL89" s="994"/>
      <c r="GM89" s="147"/>
      <c r="GN89" s="147"/>
      <c r="GO89" s="997"/>
      <c r="GP89" s="999"/>
      <c r="GQ89" s="1000"/>
      <c r="GR89" s="1006"/>
      <c r="GS89" s="993"/>
      <c r="GT89" s="996"/>
      <c r="GU89" s="148"/>
      <c r="GV89" s="148"/>
      <c r="GW89" s="994"/>
      <c r="GX89" s="147"/>
      <c r="GY89" s="147"/>
      <c r="GZ89" s="997"/>
      <c r="HA89" s="999"/>
      <c r="HB89" s="1000"/>
      <c r="HC89" s="1006"/>
      <c r="HD89" s="993"/>
      <c r="HE89" s="996"/>
      <c r="HF89" s="148"/>
      <c r="HG89" s="148"/>
      <c r="HH89" s="994"/>
      <c r="HI89" s="147"/>
      <c r="HJ89" s="147"/>
      <c r="HK89" s="997"/>
      <c r="HL89" s="999"/>
      <c r="HM89" s="1000"/>
      <c r="HN89" s="1006"/>
      <c r="HO89" s="993"/>
      <c r="HP89" s="996"/>
      <c r="HQ89" s="148"/>
      <c r="HR89" s="148"/>
      <c r="HS89" s="994"/>
      <c r="HT89" s="147"/>
      <c r="HU89" s="147"/>
      <c r="HV89" s="997"/>
      <c r="HW89" s="999"/>
      <c r="HX89" s="1000"/>
      <c r="HY89" s="1006"/>
      <c r="HZ89" s="993"/>
      <c r="IA89" s="996"/>
      <c r="IB89" s="148"/>
      <c r="IC89" s="148"/>
      <c r="ID89" s="994"/>
      <c r="IE89" s="147"/>
      <c r="IF89" s="147"/>
      <c r="IG89" s="997"/>
      <c r="IH89" s="999"/>
      <c r="II89" s="1000"/>
      <c r="IJ89" s="1006"/>
      <c r="IK89" s="993"/>
      <c r="IL89" s="996"/>
      <c r="IM89" s="148"/>
      <c r="IN89" s="148"/>
      <c r="IO89" s="994"/>
      <c r="IP89" s="147"/>
      <c r="IQ89" s="147"/>
      <c r="IR89" s="997"/>
      <c r="IS89" s="999"/>
      <c r="IT89" s="1000"/>
      <c r="IU89" s="30"/>
      <c r="IV89" s="30"/>
      <c r="IW89" s="30"/>
      <c r="IX89" s="30"/>
      <c r="IY89" s="1001"/>
      <c r="IZ89" s="1001"/>
      <c r="JA89" s="1005"/>
      <c r="JB89" s="1002"/>
      <c r="JD89" s="171"/>
      <c r="JE89" s="171"/>
      <c r="JF89" s="171"/>
      <c r="JG89" s="171"/>
      <c r="JH89" s="171"/>
      <c r="JI89" s="171"/>
    </row>
    <row r="90" spans="1:557" ht="15.75" customHeight="1" x14ac:dyDescent="0.25">
      <c r="B90" s="260">
        <v>84</v>
      </c>
      <c r="C90" s="991"/>
      <c r="D90" s="990"/>
      <c r="E90" s="486"/>
      <c r="F90" s="1143"/>
      <c r="G90" s="995"/>
      <c r="H90" s="221"/>
      <c r="I90" s="183"/>
      <c r="J90" s="183"/>
      <c r="K90" s="1088"/>
      <c r="L90" s="375"/>
      <c r="M90" s="31"/>
      <c r="N90" s="1292"/>
      <c r="O90" s="1096"/>
      <c r="P90" s="147"/>
      <c r="Q90" s="147"/>
      <c r="R90" s="147"/>
      <c r="S90" s="147"/>
      <c r="T90" s="147"/>
      <c r="U90" s="147"/>
      <c r="V90" s="147"/>
      <c r="W90" s="147"/>
      <c r="X90" s="147"/>
      <c r="Y90" s="147"/>
      <c r="Z90" s="147"/>
      <c r="AA90" s="147"/>
      <c r="AB90" s="147"/>
      <c r="AC90" s="147"/>
      <c r="AD90" s="147"/>
      <c r="AE90" s="147"/>
      <c r="AF90" s="147"/>
      <c r="AG90" s="147"/>
      <c r="AH90" s="147"/>
      <c r="AI90" s="1006"/>
      <c r="AJ90" s="993"/>
      <c r="AK90" s="996"/>
      <c r="AL90" s="148"/>
      <c r="AM90" s="148"/>
      <c r="AN90" s="994"/>
      <c r="AO90" s="147"/>
      <c r="AP90" s="147"/>
      <c r="AQ90" s="997"/>
      <c r="AR90" s="999"/>
      <c r="AS90" s="1000"/>
      <c r="AT90" s="1006"/>
      <c r="AU90" s="993"/>
      <c r="AV90" s="996"/>
      <c r="AW90" s="148"/>
      <c r="AX90" s="148"/>
      <c r="AY90" s="994"/>
      <c r="AZ90" s="147"/>
      <c r="BA90" s="147"/>
      <c r="BB90" s="997"/>
      <c r="BC90" s="999"/>
      <c r="BD90" s="1000"/>
      <c r="BE90" s="1006"/>
      <c r="BF90" s="993"/>
      <c r="BG90" s="996"/>
      <c r="BH90" s="148"/>
      <c r="BI90" s="148"/>
      <c r="BJ90" s="994"/>
      <c r="BK90" s="147"/>
      <c r="BL90" s="147"/>
      <c r="BM90" s="997"/>
      <c r="BN90" s="999"/>
      <c r="BO90" s="1000"/>
      <c r="BP90" s="1006"/>
      <c r="BQ90" s="993"/>
      <c r="BR90" s="996"/>
      <c r="BS90" s="148"/>
      <c r="BT90" s="148"/>
      <c r="BU90" s="994"/>
      <c r="BV90" s="147"/>
      <c r="BW90" s="147"/>
      <c r="BX90" s="997"/>
      <c r="BY90" s="999"/>
      <c r="BZ90" s="1000"/>
      <c r="CA90" s="1006"/>
      <c r="CB90" s="993"/>
      <c r="CC90" s="994"/>
      <c r="CD90" s="148"/>
      <c r="CE90" s="148"/>
      <c r="CF90" s="994"/>
      <c r="CG90" s="147"/>
      <c r="CH90" s="147"/>
      <c r="CI90" s="997"/>
      <c r="CJ90" s="999"/>
      <c r="CK90" s="1000"/>
      <c r="CL90" s="1006"/>
      <c r="CM90" s="993"/>
      <c r="CN90" s="996"/>
      <c r="CO90" s="148"/>
      <c r="CP90" s="148"/>
      <c r="CQ90" s="994"/>
      <c r="CR90" s="147"/>
      <c r="CS90" s="147"/>
      <c r="CT90" s="997"/>
      <c r="CU90" s="999"/>
      <c r="CV90" s="1000"/>
      <c r="CW90" s="1006"/>
      <c r="CX90" s="993"/>
      <c r="CY90" s="996"/>
      <c r="CZ90" s="148"/>
      <c r="DA90" s="148"/>
      <c r="DB90" s="994"/>
      <c r="DC90" s="147"/>
      <c r="DD90" s="147"/>
      <c r="DE90" s="997"/>
      <c r="DF90" s="999"/>
      <c r="DG90" s="1000"/>
      <c r="DH90" s="1006"/>
      <c r="DI90" s="993"/>
      <c r="DJ90" s="996"/>
      <c r="DK90" s="148"/>
      <c r="DL90" s="148"/>
      <c r="DM90" s="994"/>
      <c r="DN90" s="147"/>
      <c r="DO90" s="147"/>
      <c r="DP90" s="997"/>
      <c r="DQ90" s="999"/>
      <c r="DR90" s="1000"/>
      <c r="DS90" s="1006"/>
      <c r="DT90" s="993"/>
      <c r="DU90" s="996"/>
      <c r="DV90" s="148"/>
      <c r="DW90" s="148"/>
      <c r="DX90" s="994"/>
      <c r="DY90" s="147"/>
      <c r="DZ90" s="147"/>
      <c r="EA90" s="997"/>
      <c r="EB90" s="999"/>
      <c r="EC90" s="1000"/>
      <c r="ED90" s="1006"/>
      <c r="EE90" s="993"/>
      <c r="EF90" s="996"/>
      <c r="EG90" s="148"/>
      <c r="EH90" s="148"/>
      <c r="EI90" s="994"/>
      <c r="EJ90" s="147"/>
      <c r="EK90" s="147"/>
      <c r="EL90" s="997"/>
      <c r="EM90" s="999"/>
      <c r="EN90" s="1000"/>
      <c r="EO90" s="1006"/>
      <c r="EP90" s="993"/>
      <c r="EQ90" s="996"/>
      <c r="ER90" s="148"/>
      <c r="ES90" s="148"/>
      <c r="ET90" s="994"/>
      <c r="EU90" s="147"/>
      <c r="EV90" s="147"/>
      <c r="EW90" s="997"/>
      <c r="EX90" s="999"/>
      <c r="EY90" s="1000"/>
      <c r="EZ90" s="1006"/>
      <c r="FA90" s="993"/>
      <c r="FB90" s="996"/>
      <c r="FC90" s="148"/>
      <c r="FD90" s="148"/>
      <c r="FE90" s="994"/>
      <c r="FF90" s="147"/>
      <c r="FG90" s="147"/>
      <c r="FH90" s="997"/>
      <c r="FI90" s="999"/>
      <c r="FJ90" s="1000"/>
      <c r="FK90" s="1006"/>
      <c r="FL90" s="993"/>
      <c r="FM90" s="996"/>
      <c r="FN90" s="148"/>
      <c r="FO90" s="148"/>
      <c r="FP90" s="994"/>
      <c r="FQ90" s="147"/>
      <c r="FR90" s="147"/>
      <c r="FS90" s="997"/>
      <c r="FT90" s="999"/>
      <c r="FU90" s="1000"/>
      <c r="FV90" s="1006"/>
      <c r="FW90" s="993"/>
      <c r="FX90" s="996"/>
      <c r="FY90" s="148"/>
      <c r="FZ90" s="148"/>
      <c r="GA90" s="994"/>
      <c r="GB90" s="147"/>
      <c r="GC90" s="147"/>
      <c r="GD90" s="997"/>
      <c r="GE90" s="999"/>
      <c r="GF90" s="1000"/>
      <c r="GG90" s="1006"/>
      <c r="GH90" s="993"/>
      <c r="GI90" s="996"/>
      <c r="GJ90" s="148"/>
      <c r="GK90" s="148"/>
      <c r="GL90" s="994"/>
      <c r="GM90" s="147"/>
      <c r="GN90" s="147"/>
      <c r="GO90" s="997"/>
      <c r="GP90" s="999"/>
      <c r="GQ90" s="1000"/>
      <c r="GR90" s="1006"/>
      <c r="GS90" s="993"/>
      <c r="GT90" s="996"/>
      <c r="GU90" s="148"/>
      <c r="GV90" s="148"/>
      <c r="GW90" s="994"/>
      <c r="GX90" s="147"/>
      <c r="GY90" s="147"/>
      <c r="GZ90" s="997"/>
      <c r="HA90" s="999"/>
      <c r="HB90" s="1000"/>
      <c r="HC90" s="1006"/>
      <c r="HD90" s="993"/>
      <c r="HE90" s="996"/>
      <c r="HF90" s="148"/>
      <c r="HG90" s="148"/>
      <c r="HH90" s="994"/>
      <c r="HI90" s="147"/>
      <c r="HJ90" s="147"/>
      <c r="HK90" s="997"/>
      <c r="HL90" s="999"/>
      <c r="HM90" s="1000"/>
      <c r="HN90" s="1006"/>
      <c r="HO90" s="993"/>
      <c r="HP90" s="996"/>
      <c r="HQ90" s="148"/>
      <c r="HR90" s="148"/>
      <c r="HS90" s="994"/>
      <c r="HT90" s="147"/>
      <c r="HU90" s="147"/>
      <c r="HV90" s="997"/>
      <c r="HW90" s="999"/>
      <c r="HX90" s="1000"/>
      <c r="HY90" s="1006"/>
      <c r="HZ90" s="993"/>
      <c r="IA90" s="996"/>
      <c r="IB90" s="148"/>
      <c r="IC90" s="148"/>
      <c r="ID90" s="994"/>
      <c r="IE90" s="147"/>
      <c r="IF90" s="147"/>
      <c r="IG90" s="997"/>
      <c r="IH90" s="999"/>
      <c r="II90" s="1000"/>
      <c r="IJ90" s="1006"/>
      <c r="IK90" s="993"/>
      <c r="IL90" s="996"/>
      <c r="IM90" s="148"/>
      <c r="IN90" s="148"/>
      <c r="IO90" s="994"/>
      <c r="IP90" s="147"/>
      <c r="IQ90" s="147"/>
      <c r="IR90" s="997"/>
      <c r="IS90" s="999"/>
      <c r="IT90" s="1000"/>
      <c r="IU90" s="30"/>
      <c r="IV90" s="30"/>
      <c r="IW90" s="30"/>
      <c r="IX90" s="30"/>
      <c r="IY90" s="1001"/>
      <c r="IZ90" s="1001"/>
      <c r="JA90" s="1005"/>
      <c r="JB90" s="1002"/>
      <c r="JD90" s="171"/>
      <c r="JE90" s="171"/>
      <c r="JF90" s="171"/>
      <c r="JG90" s="171"/>
      <c r="JH90" s="171"/>
      <c r="JI90" s="171"/>
    </row>
    <row r="91" spans="1:557" ht="15.75" customHeight="1" x14ac:dyDescent="0.25">
      <c r="B91" s="260">
        <v>85</v>
      </c>
      <c r="C91" s="991"/>
      <c r="D91" s="990"/>
      <c r="E91" s="486"/>
      <c r="F91" s="1143"/>
      <c r="G91" s="995"/>
      <c r="H91" s="221"/>
      <c r="I91" s="183"/>
      <c r="J91" s="183"/>
      <c r="K91" s="1088"/>
      <c r="L91" s="375"/>
      <c r="M91" s="31"/>
      <c r="N91" s="1292"/>
      <c r="O91" s="1096"/>
      <c r="P91" s="147"/>
      <c r="Q91" s="147"/>
      <c r="R91" s="147"/>
      <c r="S91" s="147"/>
      <c r="T91" s="147"/>
      <c r="U91" s="147"/>
      <c r="V91" s="147"/>
      <c r="W91" s="147"/>
      <c r="X91" s="147"/>
      <c r="Y91" s="147"/>
      <c r="Z91" s="147"/>
      <c r="AA91" s="147"/>
      <c r="AB91" s="147"/>
      <c r="AC91" s="147"/>
      <c r="AD91" s="147"/>
      <c r="AE91" s="147"/>
      <c r="AF91" s="147"/>
      <c r="AG91" s="147"/>
      <c r="AH91" s="147"/>
      <c r="AI91" s="1006"/>
      <c r="AJ91" s="993"/>
      <c r="AK91" s="996"/>
      <c r="AL91" s="148"/>
      <c r="AM91" s="148"/>
      <c r="AN91" s="994"/>
      <c r="AO91" s="147"/>
      <c r="AP91" s="147"/>
      <c r="AQ91" s="997"/>
      <c r="AR91" s="999"/>
      <c r="AS91" s="1000"/>
      <c r="AT91" s="1006"/>
      <c r="AU91" s="993"/>
      <c r="AV91" s="996"/>
      <c r="AW91" s="148"/>
      <c r="AX91" s="148"/>
      <c r="AY91" s="994"/>
      <c r="AZ91" s="147"/>
      <c r="BA91" s="147"/>
      <c r="BB91" s="997"/>
      <c r="BC91" s="999"/>
      <c r="BD91" s="1000"/>
      <c r="BE91" s="1006"/>
      <c r="BF91" s="993"/>
      <c r="BG91" s="996"/>
      <c r="BH91" s="148"/>
      <c r="BI91" s="148"/>
      <c r="BJ91" s="994"/>
      <c r="BK91" s="147"/>
      <c r="BL91" s="147"/>
      <c r="BM91" s="997"/>
      <c r="BN91" s="999"/>
      <c r="BO91" s="1000"/>
      <c r="BP91" s="1006"/>
      <c r="BQ91" s="993"/>
      <c r="BR91" s="996"/>
      <c r="BS91" s="148"/>
      <c r="BT91" s="148"/>
      <c r="BU91" s="994"/>
      <c r="BV91" s="147"/>
      <c r="BW91" s="147"/>
      <c r="BX91" s="997"/>
      <c r="BY91" s="999"/>
      <c r="BZ91" s="1000"/>
      <c r="CA91" s="1006"/>
      <c r="CB91" s="993"/>
      <c r="CC91" s="994"/>
      <c r="CD91" s="148"/>
      <c r="CE91" s="148"/>
      <c r="CF91" s="994"/>
      <c r="CG91" s="147"/>
      <c r="CH91" s="147"/>
      <c r="CI91" s="997"/>
      <c r="CJ91" s="999"/>
      <c r="CK91" s="1000"/>
      <c r="CL91" s="1006"/>
      <c r="CM91" s="993"/>
      <c r="CN91" s="996"/>
      <c r="CO91" s="148"/>
      <c r="CP91" s="148"/>
      <c r="CQ91" s="994"/>
      <c r="CR91" s="147"/>
      <c r="CS91" s="147"/>
      <c r="CT91" s="997"/>
      <c r="CU91" s="999"/>
      <c r="CV91" s="1000"/>
      <c r="CW91" s="1006"/>
      <c r="CX91" s="993"/>
      <c r="CY91" s="996"/>
      <c r="CZ91" s="148"/>
      <c r="DA91" s="148"/>
      <c r="DB91" s="994"/>
      <c r="DC91" s="147"/>
      <c r="DD91" s="147"/>
      <c r="DE91" s="997"/>
      <c r="DF91" s="999"/>
      <c r="DG91" s="1000"/>
      <c r="DH91" s="1006"/>
      <c r="DI91" s="993"/>
      <c r="DJ91" s="996"/>
      <c r="DK91" s="148"/>
      <c r="DL91" s="148"/>
      <c r="DM91" s="994"/>
      <c r="DN91" s="147"/>
      <c r="DO91" s="147"/>
      <c r="DP91" s="997"/>
      <c r="DQ91" s="999"/>
      <c r="DR91" s="1000"/>
      <c r="DS91" s="1006"/>
      <c r="DT91" s="993"/>
      <c r="DU91" s="996"/>
      <c r="DV91" s="148"/>
      <c r="DW91" s="148"/>
      <c r="DX91" s="994"/>
      <c r="DY91" s="147"/>
      <c r="DZ91" s="147"/>
      <c r="EA91" s="997"/>
      <c r="EB91" s="999"/>
      <c r="EC91" s="1000"/>
      <c r="ED91" s="1006"/>
      <c r="EE91" s="993"/>
      <c r="EF91" s="996"/>
      <c r="EG91" s="148"/>
      <c r="EH91" s="148"/>
      <c r="EI91" s="994"/>
      <c r="EJ91" s="147"/>
      <c r="EK91" s="147"/>
      <c r="EL91" s="997"/>
      <c r="EM91" s="999"/>
      <c r="EN91" s="1000"/>
      <c r="EO91" s="1006"/>
      <c r="EP91" s="993"/>
      <c r="EQ91" s="996"/>
      <c r="ER91" s="148"/>
      <c r="ES91" s="148"/>
      <c r="ET91" s="994"/>
      <c r="EU91" s="147"/>
      <c r="EV91" s="147"/>
      <c r="EW91" s="997"/>
      <c r="EX91" s="999"/>
      <c r="EY91" s="1000"/>
      <c r="EZ91" s="1006"/>
      <c r="FA91" s="993"/>
      <c r="FB91" s="996"/>
      <c r="FC91" s="148"/>
      <c r="FD91" s="148"/>
      <c r="FE91" s="994"/>
      <c r="FF91" s="147"/>
      <c r="FG91" s="147"/>
      <c r="FH91" s="997"/>
      <c r="FI91" s="999"/>
      <c r="FJ91" s="1000"/>
      <c r="FK91" s="1006"/>
      <c r="FL91" s="993"/>
      <c r="FM91" s="996"/>
      <c r="FN91" s="148"/>
      <c r="FO91" s="148"/>
      <c r="FP91" s="994"/>
      <c r="FQ91" s="147"/>
      <c r="FR91" s="147"/>
      <c r="FS91" s="997"/>
      <c r="FT91" s="999"/>
      <c r="FU91" s="1000"/>
      <c r="FV91" s="1006"/>
      <c r="FW91" s="993"/>
      <c r="FX91" s="996"/>
      <c r="FY91" s="148"/>
      <c r="FZ91" s="148"/>
      <c r="GA91" s="994"/>
      <c r="GB91" s="147"/>
      <c r="GC91" s="147"/>
      <c r="GD91" s="997"/>
      <c r="GE91" s="999"/>
      <c r="GF91" s="1000"/>
      <c r="GG91" s="1006"/>
      <c r="GH91" s="993"/>
      <c r="GI91" s="996"/>
      <c r="GJ91" s="148"/>
      <c r="GK91" s="148"/>
      <c r="GL91" s="994"/>
      <c r="GM91" s="147"/>
      <c r="GN91" s="147"/>
      <c r="GO91" s="997"/>
      <c r="GP91" s="999"/>
      <c r="GQ91" s="1000"/>
      <c r="GR91" s="1006"/>
      <c r="GS91" s="993"/>
      <c r="GT91" s="996"/>
      <c r="GU91" s="148"/>
      <c r="GV91" s="148"/>
      <c r="GW91" s="994"/>
      <c r="GX91" s="147"/>
      <c r="GY91" s="147"/>
      <c r="GZ91" s="997"/>
      <c r="HA91" s="999"/>
      <c r="HB91" s="1000"/>
      <c r="HC91" s="1006"/>
      <c r="HD91" s="993"/>
      <c r="HE91" s="996"/>
      <c r="HF91" s="148"/>
      <c r="HG91" s="148"/>
      <c r="HH91" s="994"/>
      <c r="HI91" s="147"/>
      <c r="HJ91" s="147"/>
      <c r="HK91" s="997"/>
      <c r="HL91" s="999"/>
      <c r="HM91" s="1000"/>
      <c r="HN91" s="1006"/>
      <c r="HO91" s="993"/>
      <c r="HP91" s="996"/>
      <c r="HQ91" s="148"/>
      <c r="HR91" s="148"/>
      <c r="HS91" s="994"/>
      <c r="HT91" s="147"/>
      <c r="HU91" s="147"/>
      <c r="HV91" s="997"/>
      <c r="HW91" s="999"/>
      <c r="HX91" s="1000"/>
      <c r="HY91" s="1006"/>
      <c r="HZ91" s="993"/>
      <c r="IA91" s="996"/>
      <c r="IB91" s="148"/>
      <c r="IC91" s="148"/>
      <c r="ID91" s="994"/>
      <c r="IE91" s="147"/>
      <c r="IF91" s="147"/>
      <c r="IG91" s="997"/>
      <c r="IH91" s="999"/>
      <c r="II91" s="1000"/>
      <c r="IJ91" s="1006"/>
      <c r="IK91" s="993"/>
      <c r="IL91" s="996"/>
      <c r="IM91" s="148"/>
      <c r="IN91" s="148"/>
      <c r="IO91" s="994"/>
      <c r="IP91" s="147"/>
      <c r="IQ91" s="147"/>
      <c r="IR91" s="997"/>
      <c r="IS91" s="999"/>
      <c r="IT91" s="1000"/>
      <c r="IU91" s="30"/>
      <c r="IV91" s="30"/>
      <c r="IW91" s="30"/>
      <c r="IX91" s="30"/>
      <c r="IY91" s="1001"/>
      <c r="IZ91" s="1001"/>
      <c r="JA91" s="1005"/>
      <c r="JB91" s="1002"/>
      <c r="JD91" s="171"/>
      <c r="JE91" s="171"/>
      <c r="JF91" s="171"/>
      <c r="JG91" s="171"/>
      <c r="JH91" s="171"/>
      <c r="JI91" s="171"/>
    </row>
    <row r="92" spans="1:557" ht="15.75" customHeight="1" x14ac:dyDescent="0.25">
      <c r="B92" s="260">
        <v>86</v>
      </c>
      <c r="C92" s="991"/>
      <c r="D92" s="990"/>
      <c r="E92" s="486"/>
      <c r="F92" s="1143"/>
      <c r="G92" s="995"/>
      <c r="H92" s="221"/>
      <c r="I92" s="183"/>
      <c r="J92" s="183"/>
      <c r="K92" s="1088"/>
      <c r="L92" s="375"/>
      <c r="M92" s="31"/>
      <c r="N92" s="1292"/>
      <c r="O92" s="1096"/>
      <c r="P92" s="147"/>
      <c r="Q92" s="147"/>
      <c r="R92" s="147"/>
      <c r="S92" s="147"/>
      <c r="T92" s="147"/>
      <c r="U92" s="147"/>
      <c r="V92" s="147"/>
      <c r="W92" s="147"/>
      <c r="X92" s="147"/>
      <c r="Y92" s="147"/>
      <c r="Z92" s="147"/>
      <c r="AA92" s="147"/>
      <c r="AB92" s="147"/>
      <c r="AC92" s="147"/>
      <c r="AD92" s="147"/>
      <c r="AE92" s="147"/>
      <c r="AF92" s="147"/>
      <c r="AG92" s="147"/>
      <c r="AH92" s="147"/>
      <c r="AI92" s="1006"/>
      <c r="AJ92" s="993"/>
      <c r="AK92" s="996"/>
      <c r="AL92" s="148"/>
      <c r="AM92" s="148"/>
      <c r="AN92" s="994"/>
      <c r="AO92" s="147"/>
      <c r="AP92" s="147"/>
      <c r="AQ92" s="997"/>
      <c r="AR92" s="999"/>
      <c r="AS92" s="1000"/>
      <c r="AT92" s="1006"/>
      <c r="AU92" s="993"/>
      <c r="AV92" s="996"/>
      <c r="AW92" s="148"/>
      <c r="AX92" s="148"/>
      <c r="AY92" s="994"/>
      <c r="AZ92" s="147"/>
      <c r="BA92" s="147"/>
      <c r="BB92" s="997"/>
      <c r="BC92" s="999"/>
      <c r="BD92" s="1000"/>
      <c r="BE92" s="1006"/>
      <c r="BF92" s="993"/>
      <c r="BG92" s="996"/>
      <c r="BH92" s="148"/>
      <c r="BI92" s="148"/>
      <c r="BJ92" s="994"/>
      <c r="BK92" s="147"/>
      <c r="BL92" s="147"/>
      <c r="BM92" s="997"/>
      <c r="BN92" s="999"/>
      <c r="BO92" s="1000"/>
      <c r="BP92" s="1006"/>
      <c r="BQ92" s="993"/>
      <c r="BR92" s="996"/>
      <c r="BS92" s="148"/>
      <c r="BT92" s="148"/>
      <c r="BU92" s="994"/>
      <c r="BV92" s="147"/>
      <c r="BW92" s="147"/>
      <c r="BX92" s="997"/>
      <c r="BY92" s="999"/>
      <c r="BZ92" s="1000"/>
      <c r="CA92" s="1006"/>
      <c r="CB92" s="993"/>
      <c r="CC92" s="994"/>
      <c r="CD92" s="148"/>
      <c r="CE92" s="148"/>
      <c r="CF92" s="994"/>
      <c r="CG92" s="147"/>
      <c r="CH92" s="147"/>
      <c r="CI92" s="997"/>
      <c r="CJ92" s="999"/>
      <c r="CK92" s="1000"/>
      <c r="CL92" s="1006"/>
      <c r="CM92" s="993"/>
      <c r="CN92" s="996"/>
      <c r="CO92" s="148"/>
      <c r="CP92" s="148"/>
      <c r="CQ92" s="994"/>
      <c r="CR92" s="147"/>
      <c r="CS92" s="147"/>
      <c r="CT92" s="997"/>
      <c r="CU92" s="999"/>
      <c r="CV92" s="1000"/>
      <c r="CW92" s="1006"/>
      <c r="CX92" s="993"/>
      <c r="CY92" s="996"/>
      <c r="CZ92" s="148"/>
      <c r="DA92" s="148"/>
      <c r="DB92" s="994"/>
      <c r="DC92" s="147"/>
      <c r="DD92" s="147"/>
      <c r="DE92" s="997"/>
      <c r="DF92" s="999"/>
      <c r="DG92" s="1000"/>
      <c r="DH92" s="1006"/>
      <c r="DI92" s="993"/>
      <c r="DJ92" s="996"/>
      <c r="DK92" s="148"/>
      <c r="DL92" s="148"/>
      <c r="DM92" s="994"/>
      <c r="DN92" s="147"/>
      <c r="DO92" s="147"/>
      <c r="DP92" s="997"/>
      <c r="DQ92" s="999"/>
      <c r="DR92" s="1000"/>
      <c r="DS92" s="1006"/>
      <c r="DT92" s="993"/>
      <c r="DU92" s="996"/>
      <c r="DV92" s="148"/>
      <c r="DW92" s="148"/>
      <c r="DX92" s="994"/>
      <c r="DY92" s="147"/>
      <c r="DZ92" s="147"/>
      <c r="EA92" s="997"/>
      <c r="EB92" s="999"/>
      <c r="EC92" s="1000"/>
      <c r="ED92" s="1006"/>
      <c r="EE92" s="993"/>
      <c r="EF92" s="996"/>
      <c r="EG92" s="148"/>
      <c r="EH92" s="148"/>
      <c r="EI92" s="994"/>
      <c r="EJ92" s="147"/>
      <c r="EK92" s="147"/>
      <c r="EL92" s="997"/>
      <c r="EM92" s="999"/>
      <c r="EN92" s="1000"/>
      <c r="EO92" s="1006"/>
      <c r="EP92" s="993"/>
      <c r="EQ92" s="996"/>
      <c r="ER92" s="148"/>
      <c r="ES92" s="148"/>
      <c r="ET92" s="994"/>
      <c r="EU92" s="147"/>
      <c r="EV92" s="147"/>
      <c r="EW92" s="997"/>
      <c r="EX92" s="999"/>
      <c r="EY92" s="1000"/>
      <c r="EZ92" s="1006"/>
      <c r="FA92" s="993"/>
      <c r="FB92" s="996"/>
      <c r="FC92" s="148"/>
      <c r="FD92" s="148"/>
      <c r="FE92" s="994"/>
      <c r="FF92" s="147"/>
      <c r="FG92" s="147"/>
      <c r="FH92" s="997"/>
      <c r="FI92" s="999"/>
      <c r="FJ92" s="1000"/>
      <c r="FK92" s="1006"/>
      <c r="FL92" s="993"/>
      <c r="FM92" s="996"/>
      <c r="FN92" s="148"/>
      <c r="FO92" s="148"/>
      <c r="FP92" s="994"/>
      <c r="FQ92" s="147"/>
      <c r="FR92" s="147"/>
      <c r="FS92" s="997"/>
      <c r="FT92" s="999"/>
      <c r="FU92" s="1000"/>
      <c r="FV92" s="1006"/>
      <c r="FW92" s="993"/>
      <c r="FX92" s="996"/>
      <c r="FY92" s="148"/>
      <c r="FZ92" s="148"/>
      <c r="GA92" s="994"/>
      <c r="GB92" s="147"/>
      <c r="GC92" s="147"/>
      <c r="GD92" s="997"/>
      <c r="GE92" s="999"/>
      <c r="GF92" s="1000"/>
      <c r="GG92" s="1006"/>
      <c r="GH92" s="993"/>
      <c r="GI92" s="996"/>
      <c r="GJ92" s="148"/>
      <c r="GK92" s="148"/>
      <c r="GL92" s="994"/>
      <c r="GM92" s="147"/>
      <c r="GN92" s="147"/>
      <c r="GO92" s="997"/>
      <c r="GP92" s="999"/>
      <c r="GQ92" s="1000"/>
      <c r="GR92" s="1006"/>
      <c r="GS92" s="993"/>
      <c r="GT92" s="996"/>
      <c r="GU92" s="148"/>
      <c r="GV92" s="148"/>
      <c r="GW92" s="994"/>
      <c r="GX92" s="147"/>
      <c r="GY92" s="147"/>
      <c r="GZ92" s="997"/>
      <c r="HA92" s="999"/>
      <c r="HB92" s="1000"/>
      <c r="HC92" s="1006"/>
      <c r="HD92" s="993"/>
      <c r="HE92" s="996"/>
      <c r="HF92" s="148"/>
      <c r="HG92" s="148"/>
      <c r="HH92" s="994"/>
      <c r="HI92" s="147"/>
      <c r="HJ92" s="147"/>
      <c r="HK92" s="997"/>
      <c r="HL92" s="999"/>
      <c r="HM92" s="1000"/>
      <c r="HN92" s="1006"/>
      <c r="HO92" s="993"/>
      <c r="HP92" s="996"/>
      <c r="HQ92" s="148"/>
      <c r="HR92" s="148"/>
      <c r="HS92" s="994"/>
      <c r="HT92" s="147"/>
      <c r="HU92" s="147"/>
      <c r="HV92" s="997"/>
      <c r="HW92" s="999"/>
      <c r="HX92" s="1000"/>
      <c r="HY92" s="1006"/>
      <c r="HZ92" s="993"/>
      <c r="IA92" s="996"/>
      <c r="IB92" s="148"/>
      <c r="IC92" s="148"/>
      <c r="ID92" s="994"/>
      <c r="IE92" s="147"/>
      <c r="IF92" s="147"/>
      <c r="IG92" s="997"/>
      <c r="IH92" s="999"/>
      <c r="II92" s="1000"/>
      <c r="IJ92" s="1006"/>
      <c r="IK92" s="993"/>
      <c r="IL92" s="996"/>
      <c r="IM92" s="148"/>
      <c r="IN92" s="148"/>
      <c r="IO92" s="994"/>
      <c r="IP92" s="147"/>
      <c r="IQ92" s="147"/>
      <c r="IR92" s="997"/>
      <c r="IS92" s="999"/>
      <c r="IT92" s="1000"/>
      <c r="IU92" s="30"/>
      <c r="IV92" s="30"/>
      <c r="IW92" s="30"/>
      <c r="IX92" s="30"/>
      <c r="IY92" s="1001"/>
      <c r="IZ92" s="1001"/>
      <c r="JA92" s="1005"/>
      <c r="JB92" s="1002"/>
      <c r="JD92" s="171"/>
      <c r="JE92" s="171"/>
      <c r="JF92" s="171"/>
      <c r="JG92" s="171"/>
      <c r="JH92" s="171"/>
      <c r="JI92" s="171"/>
    </row>
    <row r="93" spans="1:557" ht="15.75" customHeight="1" x14ac:dyDescent="0.25">
      <c r="B93" s="260">
        <v>87</v>
      </c>
      <c r="C93" s="991"/>
      <c r="D93" s="990"/>
      <c r="E93" s="486"/>
      <c r="F93" s="1143"/>
      <c r="G93" s="995"/>
      <c r="H93" s="221"/>
      <c r="I93" s="183"/>
      <c r="J93" s="183"/>
      <c r="K93" s="1088"/>
      <c r="L93" s="375"/>
      <c r="M93" s="31"/>
      <c r="N93" s="1292"/>
      <c r="O93" s="1096"/>
      <c r="P93" s="147"/>
      <c r="Q93" s="147"/>
      <c r="R93" s="147"/>
      <c r="S93" s="147"/>
      <c r="T93" s="147"/>
      <c r="U93" s="147"/>
      <c r="V93" s="147"/>
      <c r="W93" s="147"/>
      <c r="X93" s="147"/>
      <c r="Y93" s="147"/>
      <c r="Z93" s="147"/>
      <c r="AA93" s="147"/>
      <c r="AB93" s="147"/>
      <c r="AC93" s="147"/>
      <c r="AD93" s="147"/>
      <c r="AE93" s="147"/>
      <c r="AF93" s="147"/>
      <c r="AG93" s="147"/>
      <c r="AH93" s="147"/>
      <c r="AI93" s="1006"/>
      <c r="AJ93" s="993"/>
      <c r="AK93" s="996"/>
      <c r="AL93" s="148"/>
      <c r="AM93" s="148"/>
      <c r="AN93" s="994"/>
      <c r="AO93" s="147"/>
      <c r="AP93" s="147"/>
      <c r="AQ93" s="997"/>
      <c r="AR93" s="999"/>
      <c r="AS93" s="1000"/>
      <c r="AT93" s="1006"/>
      <c r="AU93" s="993"/>
      <c r="AV93" s="996"/>
      <c r="AW93" s="148"/>
      <c r="AX93" s="148"/>
      <c r="AY93" s="994"/>
      <c r="AZ93" s="147"/>
      <c r="BA93" s="147"/>
      <c r="BB93" s="997"/>
      <c r="BC93" s="999"/>
      <c r="BD93" s="1000"/>
      <c r="BE93" s="1006"/>
      <c r="BF93" s="993"/>
      <c r="BG93" s="996"/>
      <c r="BH93" s="148"/>
      <c r="BI93" s="148"/>
      <c r="BJ93" s="994"/>
      <c r="BK93" s="147"/>
      <c r="BL93" s="147"/>
      <c r="BM93" s="997"/>
      <c r="BN93" s="999"/>
      <c r="BO93" s="1000"/>
      <c r="BP93" s="1006"/>
      <c r="BQ93" s="993"/>
      <c r="BR93" s="996"/>
      <c r="BS93" s="148"/>
      <c r="BT93" s="148"/>
      <c r="BU93" s="994"/>
      <c r="BV93" s="147"/>
      <c r="BW93" s="147"/>
      <c r="BX93" s="997"/>
      <c r="BY93" s="999"/>
      <c r="BZ93" s="1000"/>
      <c r="CA93" s="1006"/>
      <c r="CB93" s="993"/>
      <c r="CC93" s="994"/>
      <c r="CD93" s="148"/>
      <c r="CE93" s="148"/>
      <c r="CF93" s="994"/>
      <c r="CG93" s="147"/>
      <c r="CH93" s="147"/>
      <c r="CI93" s="997"/>
      <c r="CJ93" s="999"/>
      <c r="CK93" s="1000"/>
      <c r="CL93" s="1006"/>
      <c r="CM93" s="993"/>
      <c r="CN93" s="996"/>
      <c r="CO93" s="148"/>
      <c r="CP93" s="148"/>
      <c r="CQ93" s="994"/>
      <c r="CR93" s="147"/>
      <c r="CS93" s="147"/>
      <c r="CT93" s="997"/>
      <c r="CU93" s="999"/>
      <c r="CV93" s="1000"/>
      <c r="CW93" s="1006"/>
      <c r="CX93" s="993"/>
      <c r="CY93" s="996"/>
      <c r="CZ93" s="148"/>
      <c r="DA93" s="148"/>
      <c r="DB93" s="994"/>
      <c r="DC93" s="147"/>
      <c r="DD93" s="147"/>
      <c r="DE93" s="997"/>
      <c r="DF93" s="999"/>
      <c r="DG93" s="1000"/>
      <c r="DH93" s="1006"/>
      <c r="DI93" s="993"/>
      <c r="DJ93" s="996"/>
      <c r="DK93" s="148"/>
      <c r="DL93" s="148"/>
      <c r="DM93" s="994"/>
      <c r="DN93" s="147"/>
      <c r="DO93" s="147"/>
      <c r="DP93" s="997"/>
      <c r="DQ93" s="999"/>
      <c r="DR93" s="1000"/>
      <c r="DS93" s="1006"/>
      <c r="DT93" s="993"/>
      <c r="DU93" s="996"/>
      <c r="DV93" s="148"/>
      <c r="DW93" s="148"/>
      <c r="DX93" s="994"/>
      <c r="DY93" s="147"/>
      <c r="DZ93" s="147"/>
      <c r="EA93" s="997"/>
      <c r="EB93" s="999"/>
      <c r="EC93" s="1000"/>
      <c r="ED93" s="1006"/>
      <c r="EE93" s="993"/>
      <c r="EF93" s="996"/>
      <c r="EG93" s="148"/>
      <c r="EH93" s="148"/>
      <c r="EI93" s="994"/>
      <c r="EJ93" s="147"/>
      <c r="EK93" s="147"/>
      <c r="EL93" s="997"/>
      <c r="EM93" s="999"/>
      <c r="EN93" s="1000"/>
      <c r="EO93" s="1006"/>
      <c r="EP93" s="993"/>
      <c r="EQ93" s="996"/>
      <c r="ER93" s="148"/>
      <c r="ES93" s="148"/>
      <c r="ET93" s="994"/>
      <c r="EU93" s="147"/>
      <c r="EV93" s="147"/>
      <c r="EW93" s="997"/>
      <c r="EX93" s="999"/>
      <c r="EY93" s="1000"/>
      <c r="EZ93" s="1006"/>
      <c r="FA93" s="993"/>
      <c r="FB93" s="996"/>
      <c r="FC93" s="148"/>
      <c r="FD93" s="148"/>
      <c r="FE93" s="994"/>
      <c r="FF93" s="147"/>
      <c r="FG93" s="147"/>
      <c r="FH93" s="997"/>
      <c r="FI93" s="999"/>
      <c r="FJ93" s="1000"/>
      <c r="FK93" s="1006"/>
      <c r="FL93" s="993"/>
      <c r="FM93" s="996"/>
      <c r="FN93" s="148"/>
      <c r="FO93" s="148"/>
      <c r="FP93" s="994"/>
      <c r="FQ93" s="147"/>
      <c r="FR93" s="147"/>
      <c r="FS93" s="997"/>
      <c r="FT93" s="999"/>
      <c r="FU93" s="1000"/>
      <c r="FV93" s="1006"/>
      <c r="FW93" s="993"/>
      <c r="FX93" s="996"/>
      <c r="FY93" s="148"/>
      <c r="FZ93" s="148"/>
      <c r="GA93" s="994"/>
      <c r="GB93" s="147"/>
      <c r="GC93" s="147"/>
      <c r="GD93" s="997"/>
      <c r="GE93" s="999"/>
      <c r="GF93" s="1000"/>
      <c r="GG93" s="1006"/>
      <c r="GH93" s="993"/>
      <c r="GI93" s="996"/>
      <c r="GJ93" s="148"/>
      <c r="GK93" s="148"/>
      <c r="GL93" s="994"/>
      <c r="GM93" s="147"/>
      <c r="GN93" s="147"/>
      <c r="GO93" s="997"/>
      <c r="GP93" s="999"/>
      <c r="GQ93" s="1000"/>
      <c r="GR93" s="1006"/>
      <c r="GS93" s="993"/>
      <c r="GT93" s="996"/>
      <c r="GU93" s="148"/>
      <c r="GV93" s="148"/>
      <c r="GW93" s="994"/>
      <c r="GX93" s="147"/>
      <c r="GY93" s="147"/>
      <c r="GZ93" s="997"/>
      <c r="HA93" s="999"/>
      <c r="HB93" s="1000"/>
      <c r="HC93" s="1006"/>
      <c r="HD93" s="993"/>
      <c r="HE93" s="996"/>
      <c r="HF93" s="148"/>
      <c r="HG93" s="148"/>
      <c r="HH93" s="994"/>
      <c r="HI93" s="147"/>
      <c r="HJ93" s="147"/>
      <c r="HK93" s="997"/>
      <c r="HL93" s="999"/>
      <c r="HM93" s="1000"/>
      <c r="HN93" s="1006"/>
      <c r="HO93" s="993"/>
      <c r="HP93" s="996"/>
      <c r="HQ93" s="148"/>
      <c r="HR93" s="148"/>
      <c r="HS93" s="994"/>
      <c r="HT93" s="147"/>
      <c r="HU93" s="147"/>
      <c r="HV93" s="997"/>
      <c r="HW93" s="999"/>
      <c r="HX93" s="1000"/>
      <c r="HY93" s="1006"/>
      <c r="HZ93" s="993"/>
      <c r="IA93" s="996"/>
      <c r="IB93" s="148"/>
      <c r="IC93" s="148"/>
      <c r="ID93" s="994"/>
      <c r="IE93" s="147"/>
      <c r="IF93" s="147"/>
      <c r="IG93" s="997"/>
      <c r="IH93" s="999"/>
      <c r="II93" s="1000"/>
      <c r="IJ93" s="1006"/>
      <c r="IK93" s="993"/>
      <c r="IL93" s="996"/>
      <c r="IM93" s="148"/>
      <c r="IN93" s="148"/>
      <c r="IO93" s="994"/>
      <c r="IP93" s="147"/>
      <c r="IQ93" s="147"/>
      <c r="IR93" s="997"/>
      <c r="IS93" s="999"/>
      <c r="IT93" s="1000"/>
      <c r="IU93" s="30"/>
      <c r="IV93" s="30"/>
      <c r="IW93" s="30"/>
      <c r="IX93" s="30"/>
      <c r="IY93" s="1001"/>
      <c r="IZ93" s="1001"/>
      <c r="JA93" s="1005"/>
      <c r="JB93" s="1002"/>
      <c r="JD93" s="171"/>
      <c r="JE93" s="171"/>
      <c r="JF93" s="171"/>
      <c r="JG93" s="171"/>
      <c r="JH93" s="171"/>
      <c r="JI93" s="171"/>
    </row>
    <row r="94" spans="1:557" ht="15.75" customHeight="1" x14ac:dyDescent="0.25">
      <c r="B94" s="260">
        <v>88</v>
      </c>
      <c r="C94" s="991"/>
      <c r="D94" s="990"/>
      <c r="E94" s="486"/>
      <c r="F94" s="1143"/>
      <c r="G94" s="995"/>
      <c r="H94" s="221"/>
      <c r="I94" s="183"/>
      <c r="J94" s="183"/>
      <c r="K94" s="1088"/>
      <c r="L94" s="375"/>
      <c r="M94" s="31"/>
      <c r="N94" s="1292"/>
      <c r="O94" s="1096"/>
      <c r="P94" s="147"/>
      <c r="Q94" s="147"/>
      <c r="R94" s="147"/>
      <c r="S94" s="147"/>
      <c r="T94" s="147"/>
      <c r="U94" s="147"/>
      <c r="V94" s="147"/>
      <c r="W94" s="147"/>
      <c r="X94" s="147"/>
      <c r="Y94" s="147"/>
      <c r="Z94" s="147"/>
      <c r="AA94" s="147"/>
      <c r="AB94" s="147"/>
      <c r="AC94" s="147"/>
      <c r="AD94" s="147"/>
      <c r="AE94" s="147"/>
      <c r="AF94" s="147"/>
      <c r="AG94" s="147"/>
      <c r="AH94" s="147"/>
      <c r="AI94" s="1006"/>
      <c r="AJ94" s="993"/>
      <c r="AK94" s="996"/>
      <c r="AL94" s="148"/>
      <c r="AM94" s="148"/>
      <c r="AN94" s="994"/>
      <c r="AO94" s="147"/>
      <c r="AP94" s="147"/>
      <c r="AQ94" s="997"/>
      <c r="AR94" s="999"/>
      <c r="AS94" s="1000"/>
      <c r="AT94" s="1006"/>
      <c r="AU94" s="993"/>
      <c r="AV94" s="996"/>
      <c r="AW94" s="148"/>
      <c r="AX94" s="148"/>
      <c r="AY94" s="994"/>
      <c r="AZ94" s="147"/>
      <c r="BA94" s="147"/>
      <c r="BB94" s="997"/>
      <c r="BC94" s="999"/>
      <c r="BD94" s="1000"/>
      <c r="BE94" s="1006"/>
      <c r="BF94" s="993"/>
      <c r="BG94" s="996"/>
      <c r="BH94" s="148"/>
      <c r="BI94" s="148"/>
      <c r="BJ94" s="994"/>
      <c r="BK94" s="147"/>
      <c r="BL94" s="147"/>
      <c r="BM94" s="997"/>
      <c r="BN94" s="999"/>
      <c r="BO94" s="1000"/>
      <c r="BP94" s="1006"/>
      <c r="BQ94" s="993"/>
      <c r="BR94" s="996"/>
      <c r="BS94" s="148"/>
      <c r="BT94" s="148"/>
      <c r="BU94" s="994"/>
      <c r="BV94" s="147"/>
      <c r="BW94" s="147"/>
      <c r="BX94" s="997"/>
      <c r="BY94" s="999"/>
      <c r="BZ94" s="1000"/>
      <c r="CA94" s="1006"/>
      <c r="CB94" s="993"/>
      <c r="CC94" s="994"/>
      <c r="CD94" s="148"/>
      <c r="CE94" s="148"/>
      <c r="CF94" s="994"/>
      <c r="CG94" s="147"/>
      <c r="CH94" s="147"/>
      <c r="CI94" s="997"/>
      <c r="CJ94" s="999"/>
      <c r="CK94" s="1000"/>
      <c r="CL94" s="1006"/>
      <c r="CM94" s="993"/>
      <c r="CN94" s="996"/>
      <c r="CO94" s="148"/>
      <c r="CP94" s="148"/>
      <c r="CQ94" s="994"/>
      <c r="CR94" s="147"/>
      <c r="CS94" s="147"/>
      <c r="CT94" s="997"/>
      <c r="CU94" s="999"/>
      <c r="CV94" s="1000"/>
      <c r="CW94" s="1006"/>
      <c r="CX94" s="993"/>
      <c r="CY94" s="996"/>
      <c r="CZ94" s="148"/>
      <c r="DA94" s="148"/>
      <c r="DB94" s="994"/>
      <c r="DC94" s="147"/>
      <c r="DD94" s="147"/>
      <c r="DE94" s="997"/>
      <c r="DF94" s="999"/>
      <c r="DG94" s="1000"/>
      <c r="DH94" s="1006"/>
      <c r="DI94" s="993"/>
      <c r="DJ94" s="996"/>
      <c r="DK94" s="148"/>
      <c r="DL94" s="148"/>
      <c r="DM94" s="994"/>
      <c r="DN94" s="147"/>
      <c r="DO94" s="147"/>
      <c r="DP94" s="997"/>
      <c r="DQ94" s="999"/>
      <c r="DR94" s="1000"/>
      <c r="DS94" s="1006"/>
      <c r="DT94" s="993"/>
      <c r="DU94" s="996"/>
      <c r="DV94" s="148"/>
      <c r="DW94" s="148"/>
      <c r="DX94" s="994"/>
      <c r="DY94" s="147"/>
      <c r="DZ94" s="147"/>
      <c r="EA94" s="997"/>
      <c r="EB94" s="999"/>
      <c r="EC94" s="1000"/>
      <c r="ED94" s="1006"/>
      <c r="EE94" s="993"/>
      <c r="EF94" s="996"/>
      <c r="EG94" s="148"/>
      <c r="EH94" s="148"/>
      <c r="EI94" s="994"/>
      <c r="EJ94" s="147"/>
      <c r="EK94" s="147"/>
      <c r="EL94" s="997"/>
      <c r="EM94" s="999"/>
      <c r="EN94" s="1000"/>
      <c r="EO94" s="1006"/>
      <c r="EP94" s="993"/>
      <c r="EQ94" s="996"/>
      <c r="ER94" s="148"/>
      <c r="ES94" s="148"/>
      <c r="ET94" s="994"/>
      <c r="EU94" s="147"/>
      <c r="EV94" s="147"/>
      <c r="EW94" s="997"/>
      <c r="EX94" s="999"/>
      <c r="EY94" s="1000"/>
      <c r="EZ94" s="1006"/>
      <c r="FA94" s="993"/>
      <c r="FB94" s="996"/>
      <c r="FC94" s="148"/>
      <c r="FD94" s="148"/>
      <c r="FE94" s="994"/>
      <c r="FF94" s="147"/>
      <c r="FG94" s="147"/>
      <c r="FH94" s="997"/>
      <c r="FI94" s="999"/>
      <c r="FJ94" s="1000"/>
      <c r="FK94" s="1006"/>
      <c r="FL94" s="993"/>
      <c r="FM94" s="996"/>
      <c r="FN94" s="148"/>
      <c r="FO94" s="148"/>
      <c r="FP94" s="994"/>
      <c r="FQ94" s="147"/>
      <c r="FR94" s="147"/>
      <c r="FS94" s="997"/>
      <c r="FT94" s="999"/>
      <c r="FU94" s="1000"/>
      <c r="FV94" s="1006"/>
      <c r="FW94" s="993"/>
      <c r="FX94" s="996"/>
      <c r="FY94" s="148"/>
      <c r="FZ94" s="148"/>
      <c r="GA94" s="994"/>
      <c r="GB94" s="147"/>
      <c r="GC94" s="147"/>
      <c r="GD94" s="997"/>
      <c r="GE94" s="999"/>
      <c r="GF94" s="1000"/>
      <c r="GG94" s="1006"/>
      <c r="GH94" s="993"/>
      <c r="GI94" s="996"/>
      <c r="GJ94" s="148"/>
      <c r="GK94" s="148"/>
      <c r="GL94" s="994"/>
      <c r="GM94" s="147"/>
      <c r="GN94" s="147"/>
      <c r="GO94" s="997"/>
      <c r="GP94" s="999"/>
      <c r="GQ94" s="1000"/>
      <c r="GR94" s="1006"/>
      <c r="GS94" s="993"/>
      <c r="GT94" s="996"/>
      <c r="GU94" s="148"/>
      <c r="GV94" s="148"/>
      <c r="GW94" s="994"/>
      <c r="GX94" s="147"/>
      <c r="GY94" s="147"/>
      <c r="GZ94" s="997"/>
      <c r="HA94" s="999"/>
      <c r="HB94" s="1000"/>
      <c r="HC94" s="1006"/>
      <c r="HD94" s="993"/>
      <c r="HE94" s="996"/>
      <c r="HF94" s="148"/>
      <c r="HG94" s="148"/>
      <c r="HH94" s="994"/>
      <c r="HI94" s="147"/>
      <c r="HJ94" s="147"/>
      <c r="HK94" s="997"/>
      <c r="HL94" s="999"/>
      <c r="HM94" s="1000"/>
      <c r="HN94" s="1006"/>
      <c r="HO94" s="993"/>
      <c r="HP94" s="996"/>
      <c r="HQ94" s="148"/>
      <c r="HR94" s="148"/>
      <c r="HS94" s="994"/>
      <c r="HT94" s="147"/>
      <c r="HU94" s="147"/>
      <c r="HV94" s="997"/>
      <c r="HW94" s="999"/>
      <c r="HX94" s="1000"/>
      <c r="HY94" s="1006"/>
      <c r="HZ94" s="993"/>
      <c r="IA94" s="996"/>
      <c r="IB94" s="148"/>
      <c r="IC94" s="148"/>
      <c r="ID94" s="994"/>
      <c r="IE94" s="147"/>
      <c r="IF94" s="147"/>
      <c r="IG94" s="997"/>
      <c r="IH94" s="999"/>
      <c r="II94" s="1000"/>
      <c r="IJ94" s="1006"/>
      <c r="IK94" s="993"/>
      <c r="IL94" s="996"/>
      <c r="IM94" s="148"/>
      <c r="IN94" s="148"/>
      <c r="IO94" s="994"/>
      <c r="IP94" s="147"/>
      <c r="IQ94" s="147"/>
      <c r="IR94" s="997"/>
      <c r="IS94" s="999"/>
      <c r="IT94" s="1000"/>
      <c r="IU94" s="30"/>
      <c r="IV94" s="30"/>
      <c r="IW94" s="30"/>
      <c r="IX94" s="30"/>
      <c r="IY94" s="1001"/>
      <c r="IZ94" s="1001"/>
      <c r="JA94" s="1005"/>
      <c r="JB94" s="1002"/>
      <c r="JD94" s="171"/>
      <c r="JE94" s="171"/>
      <c r="JF94" s="171"/>
      <c r="JG94" s="171"/>
      <c r="JH94" s="171"/>
      <c r="JI94" s="171"/>
    </row>
    <row r="95" spans="1:557" ht="15.75" customHeight="1" x14ac:dyDescent="0.25">
      <c r="B95" s="260">
        <v>89</v>
      </c>
      <c r="C95" s="991"/>
      <c r="D95" s="990"/>
      <c r="E95" s="486"/>
      <c r="F95" s="1143"/>
      <c r="G95" s="995"/>
      <c r="H95" s="221"/>
      <c r="I95" s="183"/>
      <c r="J95" s="183"/>
      <c r="K95" s="1088"/>
      <c r="L95" s="375"/>
      <c r="M95" s="31"/>
      <c r="N95" s="1292"/>
      <c r="O95" s="1096"/>
      <c r="P95" s="147"/>
      <c r="Q95" s="147"/>
      <c r="R95" s="147"/>
      <c r="S95" s="147"/>
      <c r="T95" s="147"/>
      <c r="U95" s="147"/>
      <c r="V95" s="147"/>
      <c r="W95" s="147"/>
      <c r="X95" s="147"/>
      <c r="Y95" s="147"/>
      <c r="Z95" s="147"/>
      <c r="AA95" s="147"/>
      <c r="AB95" s="147"/>
      <c r="AC95" s="147"/>
      <c r="AD95" s="147"/>
      <c r="AE95" s="147"/>
      <c r="AF95" s="147"/>
      <c r="AG95" s="147"/>
      <c r="AH95" s="147"/>
      <c r="AI95" s="1006"/>
      <c r="AJ95" s="993"/>
      <c r="AK95" s="996"/>
      <c r="AL95" s="148"/>
      <c r="AM95" s="148"/>
      <c r="AN95" s="994"/>
      <c r="AO95" s="147"/>
      <c r="AP95" s="147"/>
      <c r="AQ95" s="997"/>
      <c r="AR95" s="999"/>
      <c r="AS95" s="1000"/>
      <c r="AT95" s="1006"/>
      <c r="AU95" s="993"/>
      <c r="AV95" s="996"/>
      <c r="AW95" s="148"/>
      <c r="AX95" s="148"/>
      <c r="AY95" s="994"/>
      <c r="AZ95" s="147"/>
      <c r="BA95" s="147"/>
      <c r="BB95" s="997"/>
      <c r="BC95" s="999"/>
      <c r="BD95" s="1000"/>
      <c r="BE95" s="1006"/>
      <c r="BF95" s="993"/>
      <c r="BG95" s="996"/>
      <c r="BH95" s="148"/>
      <c r="BI95" s="148"/>
      <c r="BJ95" s="994"/>
      <c r="BK95" s="147"/>
      <c r="BL95" s="147"/>
      <c r="BM95" s="997"/>
      <c r="BN95" s="999"/>
      <c r="BO95" s="1000"/>
      <c r="BP95" s="1006"/>
      <c r="BQ95" s="993"/>
      <c r="BR95" s="996"/>
      <c r="BS95" s="148"/>
      <c r="BT95" s="148"/>
      <c r="BU95" s="994"/>
      <c r="BV95" s="147"/>
      <c r="BW95" s="147"/>
      <c r="BX95" s="997"/>
      <c r="BY95" s="999"/>
      <c r="BZ95" s="1000"/>
      <c r="CA95" s="1006"/>
      <c r="CB95" s="993"/>
      <c r="CC95" s="994"/>
      <c r="CD95" s="148"/>
      <c r="CE95" s="148"/>
      <c r="CF95" s="994"/>
      <c r="CG95" s="147"/>
      <c r="CH95" s="147"/>
      <c r="CI95" s="997"/>
      <c r="CJ95" s="999"/>
      <c r="CK95" s="1000"/>
      <c r="CL95" s="1006"/>
      <c r="CM95" s="993"/>
      <c r="CN95" s="996"/>
      <c r="CO95" s="148"/>
      <c r="CP95" s="148"/>
      <c r="CQ95" s="994"/>
      <c r="CR95" s="147"/>
      <c r="CS95" s="147"/>
      <c r="CT95" s="997"/>
      <c r="CU95" s="999"/>
      <c r="CV95" s="1000"/>
      <c r="CW95" s="1006"/>
      <c r="CX95" s="993"/>
      <c r="CY95" s="996"/>
      <c r="CZ95" s="148"/>
      <c r="DA95" s="148"/>
      <c r="DB95" s="994"/>
      <c r="DC95" s="147"/>
      <c r="DD95" s="147"/>
      <c r="DE95" s="997"/>
      <c r="DF95" s="999"/>
      <c r="DG95" s="1000"/>
      <c r="DH95" s="1006"/>
      <c r="DI95" s="993"/>
      <c r="DJ95" s="996"/>
      <c r="DK95" s="148"/>
      <c r="DL95" s="148"/>
      <c r="DM95" s="994"/>
      <c r="DN95" s="147"/>
      <c r="DO95" s="147"/>
      <c r="DP95" s="997"/>
      <c r="DQ95" s="999"/>
      <c r="DR95" s="1000"/>
      <c r="DS95" s="1006"/>
      <c r="DT95" s="993"/>
      <c r="DU95" s="996"/>
      <c r="DV95" s="148"/>
      <c r="DW95" s="148"/>
      <c r="DX95" s="994"/>
      <c r="DY95" s="147"/>
      <c r="DZ95" s="147"/>
      <c r="EA95" s="997"/>
      <c r="EB95" s="999"/>
      <c r="EC95" s="1000"/>
      <c r="ED95" s="1006"/>
      <c r="EE95" s="993"/>
      <c r="EF95" s="996"/>
      <c r="EG95" s="148"/>
      <c r="EH95" s="148"/>
      <c r="EI95" s="994"/>
      <c r="EJ95" s="147"/>
      <c r="EK95" s="147"/>
      <c r="EL95" s="997"/>
      <c r="EM95" s="999"/>
      <c r="EN95" s="1000"/>
      <c r="EO95" s="1006"/>
      <c r="EP95" s="993"/>
      <c r="EQ95" s="996"/>
      <c r="ER95" s="148"/>
      <c r="ES95" s="148"/>
      <c r="ET95" s="994"/>
      <c r="EU95" s="147"/>
      <c r="EV95" s="147"/>
      <c r="EW95" s="997"/>
      <c r="EX95" s="999"/>
      <c r="EY95" s="1000"/>
      <c r="EZ95" s="1006"/>
      <c r="FA95" s="993"/>
      <c r="FB95" s="996"/>
      <c r="FC95" s="148"/>
      <c r="FD95" s="148"/>
      <c r="FE95" s="994"/>
      <c r="FF95" s="147"/>
      <c r="FG95" s="147"/>
      <c r="FH95" s="997"/>
      <c r="FI95" s="999"/>
      <c r="FJ95" s="1000"/>
      <c r="FK95" s="1006"/>
      <c r="FL95" s="993"/>
      <c r="FM95" s="996"/>
      <c r="FN95" s="148"/>
      <c r="FO95" s="148"/>
      <c r="FP95" s="994"/>
      <c r="FQ95" s="147"/>
      <c r="FR95" s="147"/>
      <c r="FS95" s="997"/>
      <c r="FT95" s="999"/>
      <c r="FU95" s="1000"/>
      <c r="FV95" s="1006"/>
      <c r="FW95" s="993"/>
      <c r="FX95" s="996"/>
      <c r="FY95" s="148"/>
      <c r="FZ95" s="148"/>
      <c r="GA95" s="994"/>
      <c r="GB95" s="147"/>
      <c r="GC95" s="147"/>
      <c r="GD95" s="997"/>
      <c r="GE95" s="999"/>
      <c r="GF95" s="1000"/>
      <c r="GG95" s="1006"/>
      <c r="GH95" s="993"/>
      <c r="GI95" s="996"/>
      <c r="GJ95" s="148"/>
      <c r="GK95" s="148"/>
      <c r="GL95" s="994"/>
      <c r="GM95" s="147"/>
      <c r="GN95" s="147"/>
      <c r="GO95" s="997"/>
      <c r="GP95" s="999"/>
      <c r="GQ95" s="1000"/>
      <c r="GR95" s="1006"/>
      <c r="GS95" s="993"/>
      <c r="GT95" s="996"/>
      <c r="GU95" s="148"/>
      <c r="GV95" s="148"/>
      <c r="GW95" s="994"/>
      <c r="GX95" s="147"/>
      <c r="GY95" s="147"/>
      <c r="GZ95" s="997"/>
      <c r="HA95" s="999"/>
      <c r="HB95" s="1000"/>
      <c r="HC95" s="1006"/>
      <c r="HD95" s="993"/>
      <c r="HE95" s="996"/>
      <c r="HF95" s="148"/>
      <c r="HG95" s="148"/>
      <c r="HH95" s="994"/>
      <c r="HI95" s="147"/>
      <c r="HJ95" s="147"/>
      <c r="HK95" s="997"/>
      <c r="HL95" s="999"/>
      <c r="HM95" s="1000"/>
      <c r="HN95" s="1006"/>
      <c r="HO95" s="993"/>
      <c r="HP95" s="996"/>
      <c r="HQ95" s="148"/>
      <c r="HR95" s="148"/>
      <c r="HS95" s="994"/>
      <c r="HT95" s="147"/>
      <c r="HU95" s="147"/>
      <c r="HV95" s="997"/>
      <c r="HW95" s="999"/>
      <c r="HX95" s="1000"/>
      <c r="HY95" s="1006"/>
      <c r="HZ95" s="993"/>
      <c r="IA95" s="996"/>
      <c r="IB95" s="148"/>
      <c r="IC95" s="148"/>
      <c r="ID95" s="994"/>
      <c r="IE95" s="147"/>
      <c r="IF95" s="147"/>
      <c r="IG95" s="997"/>
      <c r="IH95" s="999"/>
      <c r="II95" s="1000"/>
      <c r="IJ95" s="1006"/>
      <c r="IK95" s="993"/>
      <c r="IL95" s="996"/>
      <c r="IM95" s="148"/>
      <c r="IN95" s="148"/>
      <c r="IO95" s="994"/>
      <c r="IP95" s="147"/>
      <c r="IQ95" s="147"/>
      <c r="IR95" s="997"/>
      <c r="IS95" s="999"/>
      <c r="IT95" s="1000"/>
      <c r="IU95" s="30"/>
      <c r="IV95" s="30"/>
      <c r="IW95" s="30"/>
      <c r="IX95" s="30"/>
      <c r="IY95" s="1001"/>
      <c r="IZ95" s="1001"/>
      <c r="JA95" s="1005"/>
      <c r="JB95" s="1002"/>
      <c r="JD95" s="171"/>
      <c r="JE95" s="171"/>
      <c r="JF95" s="171"/>
      <c r="JG95" s="171"/>
      <c r="JH95" s="171"/>
      <c r="JI95" s="171"/>
    </row>
    <row r="96" spans="1:557" ht="15.75" customHeight="1" x14ac:dyDescent="0.25">
      <c r="B96" s="260">
        <v>90</v>
      </c>
      <c r="C96" s="991"/>
      <c r="D96" s="990"/>
      <c r="E96" s="486"/>
      <c r="F96" s="1143"/>
      <c r="G96" s="995"/>
      <c r="H96" s="221"/>
      <c r="I96" s="183"/>
      <c r="J96" s="183"/>
      <c r="K96" s="1088"/>
      <c r="L96" s="375"/>
      <c r="M96" s="31"/>
      <c r="N96" s="1292"/>
      <c r="O96" s="1096"/>
      <c r="P96" s="147"/>
      <c r="Q96" s="147"/>
      <c r="R96" s="147"/>
      <c r="S96" s="147"/>
      <c r="T96" s="147"/>
      <c r="U96" s="147"/>
      <c r="V96" s="147"/>
      <c r="W96" s="147"/>
      <c r="X96" s="147"/>
      <c r="Y96" s="147"/>
      <c r="Z96" s="147"/>
      <c r="AA96" s="147"/>
      <c r="AB96" s="147"/>
      <c r="AC96" s="147"/>
      <c r="AD96" s="147"/>
      <c r="AE96" s="147"/>
      <c r="AF96" s="147"/>
      <c r="AG96" s="147"/>
      <c r="AH96" s="147"/>
      <c r="AI96" s="1006"/>
      <c r="AJ96" s="993"/>
      <c r="AK96" s="996"/>
      <c r="AL96" s="148"/>
      <c r="AM96" s="148"/>
      <c r="AN96" s="994"/>
      <c r="AO96" s="147"/>
      <c r="AP96" s="147"/>
      <c r="AQ96" s="997"/>
      <c r="AR96" s="999"/>
      <c r="AS96" s="1000"/>
      <c r="AT96" s="1006"/>
      <c r="AU96" s="993"/>
      <c r="AV96" s="996"/>
      <c r="AW96" s="148"/>
      <c r="AX96" s="148"/>
      <c r="AY96" s="994"/>
      <c r="AZ96" s="147"/>
      <c r="BA96" s="147"/>
      <c r="BB96" s="997"/>
      <c r="BC96" s="999"/>
      <c r="BD96" s="1000"/>
      <c r="BE96" s="1006"/>
      <c r="BF96" s="993"/>
      <c r="BG96" s="996"/>
      <c r="BH96" s="148"/>
      <c r="BI96" s="148"/>
      <c r="BJ96" s="994"/>
      <c r="BK96" s="147"/>
      <c r="BL96" s="147"/>
      <c r="BM96" s="997"/>
      <c r="BN96" s="999"/>
      <c r="BO96" s="1000"/>
      <c r="BP96" s="1006"/>
      <c r="BQ96" s="993"/>
      <c r="BR96" s="996"/>
      <c r="BS96" s="148"/>
      <c r="BT96" s="148"/>
      <c r="BU96" s="994"/>
      <c r="BV96" s="147"/>
      <c r="BW96" s="147"/>
      <c r="BX96" s="997"/>
      <c r="BY96" s="999"/>
      <c r="BZ96" s="1000"/>
      <c r="CA96" s="1006"/>
      <c r="CB96" s="993"/>
      <c r="CC96" s="994"/>
      <c r="CD96" s="148"/>
      <c r="CE96" s="148"/>
      <c r="CF96" s="994"/>
      <c r="CG96" s="147"/>
      <c r="CH96" s="147"/>
      <c r="CI96" s="997"/>
      <c r="CJ96" s="999"/>
      <c r="CK96" s="1000"/>
      <c r="CL96" s="1006"/>
      <c r="CM96" s="993"/>
      <c r="CN96" s="996"/>
      <c r="CO96" s="148"/>
      <c r="CP96" s="148"/>
      <c r="CQ96" s="994"/>
      <c r="CR96" s="147"/>
      <c r="CS96" s="147"/>
      <c r="CT96" s="997"/>
      <c r="CU96" s="999"/>
      <c r="CV96" s="1000"/>
      <c r="CW96" s="1006"/>
      <c r="CX96" s="993"/>
      <c r="CY96" s="996"/>
      <c r="CZ96" s="148"/>
      <c r="DA96" s="148"/>
      <c r="DB96" s="994"/>
      <c r="DC96" s="147"/>
      <c r="DD96" s="147"/>
      <c r="DE96" s="997"/>
      <c r="DF96" s="999"/>
      <c r="DG96" s="1000"/>
      <c r="DH96" s="1006"/>
      <c r="DI96" s="993"/>
      <c r="DJ96" s="996"/>
      <c r="DK96" s="148"/>
      <c r="DL96" s="148"/>
      <c r="DM96" s="994"/>
      <c r="DN96" s="147"/>
      <c r="DO96" s="147"/>
      <c r="DP96" s="997"/>
      <c r="DQ96" s="999"/>
      <c r="DR96" s="1000"/>
      <c r="DS96" s="1006"/>
      <c r="DT96" s="993"/>
      <c r="DU96" s="996"/>
      <c r="DV96" s="148"/>
      <c r="DW96" s="148"/>
      <c r="DX96" s="994"/>
      <c r="DY96" s="147"/>
      <c r="DZ96" s="147"/>
      <c r="EA96" s="997"/>
      <c r="EB96" s="999"/>
      <c r="EC96" s="1000"/>
      <c r="ED96" s="1006"/>
      <c r="EE96" s="993"/>
      <c r="EF96" s="996"/>
      <c r="EG96" s="148"/>
      <c r="EH96" s="148"/>
      <c r="EI96" s="994"/>
      <c r="EJ96" s="147"/>
      <c r="EK96" s="147"/>
      <c r="EL96" s="997"/>
      <c r="EM96" s="999"/>
      <c r="EN96" s="1000"/>
      <c r="EO96" s="1006"/>
      <c r="EP96" s="993"/>
      <c r="EQ96" s="996"/>
      <c r="ER96" s="148"/>
      <c r="ES96" s="148"/>
      <c r="ET96" s="994"/>
      <c r="EU96" s="147"/>
      <c r="EV96" s="147"/>
      <c r="EW96" s="997"/>
      <c r="EX96" s="999"/>
      <c r="EY96" s="1000"/>
      <c r="EZ96" s="1006"/>
      <c r="FA96" s="993"/>
      <c r="FB96" s="996"/>
      <c r="FC96" s="148"/>
      <c r="FD96" s="148"/>
      <c r="FE96" s="994"/>
      <c r="FF96" s="147"/>
      <c r="FG96" s="147"/>
      <c r="FH96" s="997"/>
      <c r="FI96" s="999"/>
      <c r="FJ96" s="1000"/>
      <c r="FK96" s="1006"/>
      <c r="FL96" s="993"/>
      <c r="FM96" s="996"/>
      <c r="FN96" s="148"/>
      <c r="FO96" s="148"/>
      <c r="FP96" s="994"/>
      <c r="FQ96" s="147"/>
      <c r="FR96" s="147"/>
      <c r="FS96" s="997"/>
      <c r="FT96" s="999"/>
      <c r="FU96" s="1000"/>
      <c r="FV96" s="1006"/>
      <c r="FW96" s="993"/>
      <c r="FX96" s="996"/>
      <c r="FY96" s="148"/>
      <c r="FZ96" s="148"/>
      <c r="GA96" s="994"/>
      <c r="GB96" s="147"/>
      <c r="GC96" s="147"/>
      <c r="GD96" s="997"/>
      <c r="GE96" s="999"/>
      <c r="GF96" s="1000"/>
      <c r="GG96" s="1006"/>
      <c r="GH96" s="993"/>
      <c r="GI96" s="996"/>
      <c r="GJ96" s="148"/>
      <c r="GK96" s="148"/>
      <c r="GL96" s="994"/>
      <c r="GM96" s="147"/>
      <c r="GN96" s="147"/>
      <c r="GO96" s="997"/>
      <c r="GP96" s="999"/>
      <c r="GQ96" s="1000"/>
      <c r="GR96" s="1006"/>
      <c r="GS96" s="993"/>
      <c r="GT96" s="996"/>
      <c r="GU96" s="148"/>
      <c r="GV96" s="148"/>
      <c r="GW96" s="994"/>
      <c r="GX96" s="147"/>
      <c r="GY96" s="147"/>
      <c r="GZ96" s="997"/>
      <c r="HA96" s="999"/>
      <c r="HB96" s="1000"/>
      <c r="HC96" s="1006"/>
      <c r="HD96" s="993"/>
      <c r="HE96" s="996"/>
      <c r="HF96" s="148"/>
      <c r="HG96" s="148"/>
      <c r="HH96" s="994"/>
      <c r="HI96" s="147"/>
      <c r="HJ96" s="147"/>
      <c r="HK96" s="997"/>
      <c r="HL96" s="999"/>
      <c r="HM96" s="1000"/>
      <c r="HN96" s="1006"/>
      <c r="HO96" s="993"/>
      <c r="HP96" s="996"/>
      <c r="HQ96" s="148"/>
      <c r="HR96" s="148"/>
      <c r="HS96" s="994"/>
      <c r="HT96" s="147"/>
      <c r="HU96" s="147"/>
      <c r="HV96" s="997"/>
      <c r="HW96" s="999"/>
      <c r="HX96" s="1000"/>
      <c r="HY96" s="1006"/>
      <c r="HZ96" s="993"/>
      <c r="IA96" s="996"/>
      <c r="IB96" s="148"/>
      <c r="IC96" s="148"/>
      <c r="ID96" s="994"/>
      <c r="IE96" s="147"/>
      <c r="IF96" s="147"/>
      <c r="IG96" s="997"/>
      <c r="IH96" s="999"/>
      <c r="II96" s="1000"/>
      <c r="IJ96" s="1006"/>
      <c r="IK96" s="993"/>
      <c r="IL96" s="996"/>
      <c r="IM96" s="148"/>
      <c r="IN96" s="148"/>
      <c r="IO96" s="994"/>
      <c r="IP96" s="147"/>
      <c r="IQ96" s="147"/>
      <c r="IR96" s="997"/>
      <c r="IS96" s="999"/>
      <c r="IT96" s="1000"/>
      <c r="IU96" s="30"/>
      <c r="IV96" s="30"/>
      <c r="IW96" s="30"/>
      <c r="IX96" s="30"/>
      <c r="IY96" s="1001"/>
      <c r="IZ96" s="1001"/>
      <c r="JA96" s="1005"/>
      <c r="JB96" s="1002"/>
      <c r="JD96" s="171"/>
      <c r="JE96" s="171"/>
      <c r="JF96" s="171"/>
      <c r="JG96" s="171"/>
      <c r="JH96" s="171"/>
      <c r="JI96" s="171"/>
    </row>
    <row r="97" spans="2:269" ht="15.75" customHeight="1" x14ac:dyDescent="0.25">
      <c r="B97" s="260">
        <v>91</v>
      </c>
      <c r="C97" s="991"/>
      <c r="D97" s="990"/>
      <c r="E97" s="486"/>
      <c r="F97" s="1143"/>
      <c r="G97" s="995"/>
      <c r="H97" s="221"/>
      <c r="I97" s="183"/>
      <c r="J97" s="183"/>
      <c r="K97" s="1088"/>
      <c r="L97" s="375"/>
      <c r="M97" s="31"/>
      <c r="N97" s="1292"/>
      <c r="O97" s="1096"/>
      <c r="P97" s="147"/>
      <c r="Q97" s="147"/>
      <c r="R97" s="147"/>
      <c r="S97" s="147"/>
      <c r="T97" s="147"/>
      <c r="U97" s="147"/>
      <c r="V97" s="147"/>
      <c r="W97" s="147"/>
      <c r="X97" s="147"/>
      <c r="Y97" s="147"/>
      <c r="Z97" s="147"/>
      <c r="AA97" s="147"/>
      <c r="AB97" s="147"/>
      <c r="AC97" s="147"/>
      <c r="AD97" s="147"/>
      <c r="AE97" s="147"/>
      <c r="AF97" s="147"/>
      <c r="AG97" s="147"/>
      <c r="AH97" s="147"/>
      <c r="AI97" s="1006"/>
      <c r="AJ97" s="993"/>
      <c r="AK97" s="996"/>
      <c r="AL97" s="148"/>
      <c r="AM97" s="148"/>
      <c r="AN97" s="994"/>
      <c r="AO97" s="147"/>
      <c r="AP97" s="147"/>
      <c r="AQ97" s="997"/>
      <c r="AR97" s="999"/>
      <c r="AS97" s="1000"/>
      <c r="AT97" s="1006"/>
      <c r="AU97" s="993"/>
      <c r="AV97" s="996"/>
      <c r="AW97" s="148"/>
      <c r="AX97" s="148"/>
      <c r="AY97" s="994"/>
      <c r="AZ97" s="147"/>
      <c r="BA97" s="147"/>
      <c r="BB97" s="997"/>
      <c r="BC97" s="999"/>
      <c r="BD97" s="1000"/>
      <c r="BE97" s="1006"/>
      <c r="BF97" s="993"/>
      <c r="BG97" s="996"/>
      <c r="BH97" s="148"/>
      <c r="BI97" s="148"/>
      <c r="BJ97" s="994"/>
      <c r="BK97" s="147"/>
      <c r="BL97" s="147"/>
      <c r="BM97" s="997"/>
      <c r="BN97" s="999"/>
      <c r="BO97" s="1000"/>
      <c r="BP97" s="1006"/>
      <c r="BQ97" s="993"/>
      <c r="BR97" s="996"/>
      <c r="BS97" s="148"/>
      <c r="BT97" s="148"/>
      <c r="BU97" s="994"/>
      <c r="BV97" s="147"/>
      <c r="BW97" s="147"/>
      <c r="BX97" s="997"/>
      <c r="BY97" s="999"/>
      <c r="BZ97" s="1000"/>
      <c r="CA97" s="1006"/>
      <c r="CB97" s="993"/>
      <c r="CC97" s="994"/>
      <c r="CD97" s="148"/>
      <c r="CE97" s="148"/>
      <c r="CF97" s="994"/>
      <c r="CG97" s="147"/>
      <c r="CH97" s="147"/>
      <c r="CI97" s="997"/>
      <c r="CJ97" s="999"/>
      <c r="CK97" s="1000"/>
      <c r="CL97" s="1006"/>
      <c r="CM97" s="993"/>
      <c r="CN97" s="996"/>
      <c r="CO97" s="148"/>
      <c r="CP97" s="148"/>
      <c r="CQ97" s="994"/>
      <c r="CR97" s="147"/>
      <c r="CS97" s="147"/>
      <c r="CT97" s="997"/>
      <c r="CU97" s="999"/>
      <c r="CV97" s="1000"/>
      <c r="CW97" s="1006"/>
      <c r="CX97" s="993"/>
      <c r="CY97" s="996"/>
      <c r="CZ97" s="148"/>
      <c r="DA97" s="148"/>
      <c r="DB97" s="994"/>
      <c r="DC97" s="147"/>
      <c r="DD97" s="147"/>
      <c r="DE97" s="997"/>
      <c r="DF97" s="999"/>
      <c r="DG97" s="1000"/>
      <c r="DH97" s="1006"/>
      <c r="DI97" s="993"/>
      <c r="DJ97" s="996"/>
      <c r="DK97" s="148"/>
      <c r="DL97" s="148"/>
      <c r="DM97" s="994"/>
      <c r="DN97" s="147"/>
      <c r="DO97" s="147"/>
      <c r="DP97" s="997"/>
      <c r="DQ97" s="999"/>
      <c r="DR97" s="1000"/>
      <c r="DS97" s="1006"/>
      <c r="DT97" s="993"/>
      <c r="DU97" s="996"/>
      <c r="DV97" s="148"/>
      <c r="DW97" s="148"/>
      <c r="DX97" s="994"/>
      <c r="DY97" s="147"/>
      <c r="DZ97" s="147"/>
      <c r="EA97" s="997"/>
      <c r="EB97" s="999"/>
      <c r="EC97" s="1000"/>
      <c r="ED97" s="1006"/>
      <c r="EE97" s="993"/>
      <c r="EF97" s="996"/>
      <c r="EG97" s="148"/>
      <c r="EH97" s="148"/>
      <c r="EI97" s="994"/>
      <c r="EJ97" s="147"/>
      <c r="EK97" s="147"/>
      <c r="EL97" s="997"/>
      <c r="EM97" s="999"/>
      <c r="EN97" s="1000"/>
      <c r="EO97" s="1006"/>
      <c r="EP97" s="993"/>
      <c r="EQ97" s="996"/>
      <c r="ER97" s="148"/>
      <c r="ES97" s="148"/>
      <c r="ET97" s="994"/>
      <c r="EU97" s="147"/>
      <c r="EV97" s="147"/>
      <c r="EW97" s="997"/>
      <c r="EX97" s="999"/>
      <c r="EY97" s="1000"/>
      <c r="EZ97" s="1006"/>
      <c r="FA97" s="993"/>
      <c r="FB97" s="996"/>
      <c r="FC97" s="148"/>
      <c r="FD97" s="148"/>
      <c r="FE97" s="994"/>
      <c r="FF97" s="147"/>
      <c r="FG97" s="147"/>
      <c r="FH97" s="997"/>
      <c r="FI97" s="999"/>
      <c r="FJ97" s="1000"/>
      <c r="FK97" s="1006"/>
      <c r="FL97" s="993"/>
      <c r="FM97" s="996"/>
      <c r="FN97" s="148"/>
      <c r="FO97" s="148"/>
      <c r="FP97" s="994"/>
      <c r="FQ97" s="147"/>
      <c r="FR97" s="147"/>
      <c r="FS97" s="997"/>
      <c r="FT97" s="999"/>
      <c r="FU97" s="1000"/>
      <c r="FV97" s="1006"/>
      <c r="FW97" s="993"/>
      <c r="FX97" s="996"/>
      <c r="FY97" s="148"/>
      <c r="FZ97" s="148"/>
      <c r="GA97" s="994"/>
      <c r="GB97" s="147"/>
      <c r="GC97" s="147"/>
      <c r="GD97" s="997"/>
      <c r="GE97" s="999"/>
      <c r="GF97" s="1000"/>
      <c r="GG97" s="1006"/>
      <c r="GH97" s="993"/>
      <c r="GI97" s="996"/>
      <c r="GJ97" s="148"/>
      <c r="GK97" s="148"/>
      <c r="GL97" s="994"/>
      <c r="GM97" s="147"/>
      <c r="GN97" s="147"/>
      <c r="GO97" s="997"/>
      <c r="GP97" s="999"/>
      <c r="GQ97" s="1000"/>
      <c r="GR97" s="1006"/>
      <c r="GS97" s="993"/>
      <c r="GT97" s="996"/>
      <c r="GU97" s="148"/>
      <c r="GV97" s="148"/>
      <c r="GW97" s="994"/>
      <c r="GX97" s="147"/>
      <c r="GY97" s="147"/>
      <c r="GZ97" s="997"/>
      <c r="HA97" s="999"/>
      <c r="HB97" s="1000"/>
      <c r="HC97" s="1006"/>
      <c r="HD97" s="993"/>
      <c r="HE97" s="996"/>
      <c r="HF97" s="148"/>
      <c r="HG97" s="148"/>
      <c r="HH97" s="994"/>
      <c r="HI97" s="147"/>
      <c r="HJ97" s="147"/>
      <c r="HK97" s="997"/>
      <c r="HL97" s="999"/>
      <c r="HM97" s="1000"/>
      <c r="HN97" s="1006"/>
      <c r="HO97" s="993"/>
      <c r="HP97" s="996"/>
      <c r="HQ97" s="148"/>
      <c r="HR97" s="148"/>
      <c r="HS97" s="994"/>
      <c r="HT97" s="147"/>
      <c r="HU97" s="147"/>
      <c r="HV97" s="997"/>
      <c r="HW97" s="999"/>
      <c r="HX97" s="1000"/>
      <c r="HY97" s="1006"/>
      <c r="HZ97" s="993"/>
      <c r="IA97" s="996"/>
      <c r="IB97" s="148"/>
      <c r="IC97" s="148"/>
      <c r="ID97" s="994"/>
      <c r="IE97" s="147"/>
      <c r="IF97" s="147"/>
      <c r="IG97" s="997"/>
      <c r="IH97" s="999"/>
      <c r="II97" s="1000"/>
      <c r="IJ97" s="1006"/>
      <c r="IK97" s="993"/>
      <c r="IL97" s="996"/>
      <c r="IM97" s="148"/>
      <c r="IN97" s="148"/>
      <c r="IO97" s="994"/>
      <c r="IP97" s="147"/>
      <c r="IQ97" s="147"/>
      <c r="IR97" s="997"/>
      <c r="IS97" s="999"/>
      <c r="IT97" s="1000"/>
      <c r="IU97" s="30"/>
      <c r="IV97" s="30"/>
      <c r="IW97" s="30"/>
      <c r="IX97" s="30"/>
      <c r="IY97" s="1001"/>
      <c r="IZ97" s="1001"/>
      <c r="JA97" s="1005"/>
      <c r="JB97" s="1002"/>
      <c r="JD97" s="171"/>
      <c r="JE97" s="171"/>
      <c r="JF97" s="171"/>
      <c r="JG97" s="171"/>
      <c r="JH97" s="171"/>
      <c r="JI97" s="171"/>
    </row>
    <row r="98" spans="2:269" ht="15.75" customHeight="1" x14ac:dyDescent="0.25">
      <c r="B98" s="260">
        <v>92</v>
      </c>
      <c r="C98" s="991"/>
      <c r="D98" s="990"/>
      <c r="E98" s="486"/>
      <c r="F98" s="1143"/>
      <c r="G98" s="995"/>
      <c r="H98" s="221"/>
      <c r="I98" s="183"/>
      <c r="J98" s="183"/>
      <c r="K98" s="1088"/>
      <c r="L98" s="375"/>
      <c r="M98" s="31"/>
      <c r="N98" s="1292"/>
      <c r="O98" s="1096"/>
      <c r="P98" s="147"/>
      <c r="Q98" s="147"/>
      <c r="R98" s="147"/>
      <c r="S98" s="147"/>
      <c r="T98" s="147"/>
      <c r="U98" s="147"/>
      <c r="V98" s="147"/>
      <c r="W98" s="147"/>
      <c r="X98" s="147"/>
      <c r="Y98" s="147"/>
      <c r="Z98" s="147"/>
      <c r="AA98" s="147"/>
      <c r="AB98" s="147"/>
      <c r="AC98" s="147"/>
      <c r="AD98" s="147"/>
      <c r="AE98" s="147"/>
      <c r="AF98" s="147"/>
      <c r="AG98" s="147"/>
      <c r="AH98" s="147"/>
      <c r="AI98" s="1006"/>
      <c r="AJ98" s="993"/>
      <c r="AK98" s="996"/>
      <c r="AL98" s="148"/>
      <c r="AM98" s="148"/>
      <c r="AN98" s="994"/>
      <c r="AO98" s="147"/>
      <c r="AP98" s="147"/>
      <c r="AQ98" s="997"/>
      <c r="AR98" s="999"/>
      <c r="AS98" s="1000"/>
      <c r="AT98" s="1006"/>
      <c r="AU98" s="993"/>
      <c r="AV98" s="996"/>
      <c r="AW98" s="148"/>
      <c r="AX98" s="148"/>
      <c r="AY98" s="994"/>
      <c r="AZ98" s="147"/>
      <c r="BA98" s="147"/>
      <c r="BB98" s="997"/>
      <c r="BC98" s="999"/>
      <c r="BD98" s="1000"/>
      <c r="BE98" s="1006"/>
      <c r="BF98" s="993"/>
      <c r="BG98" s="996"/>
      <c r="BH98" s="148"/>
      <c r="BI98" s="148"/>
      <c r="BJ98" s="994"/>
      <c r="BK98" s="147"/>
      <c r="BL98" s="147"/>
      <c r="BM98" s="997"/>
      <c r="BN98" s="999"/>
      <c r="BO98" s="1000"/>
      <c r="BP98" s="1006"/>
      <c r="BQ98" s="993"/>
      <c r="BR98" s="996"/>
      <c r="BS98" s="148"/>
      <c r="BT98" s="148"/>
      <c r="BU98" s="994"/>
      <c r="BV98" s="147"/>
      <c r="BW98" s="147"/>
      <c r="BX98" s="997"/>
      <c r="BY98" s="999"/>
      <c r="BZ98" s="1000"/>
      <c r="CA98" s="1006"/>
      <c r="CB98" s="993"/>
      <c r="CC98" s="994"/>
      <c r="CD98" s="148"/>
      <c r="CE98" s="148"/>
      <c r="CF98" s="994"/>
      <c r="CG98" s="147"/>
      <c r="CH98" s="147"/>
      <c r="CI98" s="997"/>
      <c r="CJ98" s="999"/>
      <c r="CK98" s="1000"/>
      <c r="CL98" s="1006"/>
      <c r="CM98" s="993"/>
      <c r="CN98" s="996"/>
      <c r="CO98" s="148"/>
      <c r="CP98" s="148"/>
      <c r="CQ98" s="994"/>
      <c r="CR98" s="147"/>
      <c r="CS98" s="147"/>
      <c r="CT98" s="997"/>
      <c r="CU98" s="999"/>
      <c r="CV98" s="1000"/>
      <c r="CW98" s="1006"/>
      <c r="CX98" s="993"/>
      <c r="CY98" s="996"/>
      <c r="CZ98" s="148"/>
      <c r="DA98" s="148"/>
      <c r="DB98" s="994"/>
      <c r="DC98" s="147"/>
      <c r="DD98" s="147"/>
      <c r="DE98" s="997"/>
      <c r="DF98" s="999"/>
      <c r="DG98" s="1000"/>
      <c r="DH98" s="1006"/>
      <c r="DI98" s="993"/>
      <c r="DJ98" s="996"/>
      <c r="DK98" s="148"/>
      <c r="DL98" s="148"/>
      <c r="DM98" s="994"/>
      <c r="DN98" s="147"/>
      <c r="DO98" s="147"/>
      <c r="DP98" s="997"/>
      <c r="DQ98" s="999"/>
      <c r="DR98" s="1000"/>
      <c r="DS98" s="1006"/>
      <c r="DT98" s="993"/>
      <c r="DU98" s="996"/>
      <c r="DV98" s="148"/>
      <c r="DW98" s="148"/>
      <c r="DX98" s="994"/>
      <c r="DY98" s="147"/>
      <c r="DZ98" s="147"/>
      <c r="EA98" s="997"/>
      <c r="EB98" s="999"/>
      <c r="EC98" s="1000"/>
      <c r="ED98" s="1006"/>
      <c r="EE98" s="993"/>
      <c r="EF98" s="996"/>
      <c r="EG98" s="148"/>
      <c r="EH98" s="148"/>
      <c r="EI98" s="994"/>
      <c r="EJ98" s="147"/>
      <c r="EK98" s="147"/>
      <c r="EL98" s="997"/>
      <c r="EM98" s="999"/>
      <c r="EN98" s="1000"/>
      <c r="EO98" s="1006"/>
      <c r="EP98" s="993"/>
      <c r="EQ98" s="996"/>
      <c r="ER98" s="148"/>
      <c r="ES98" s="148"/>
      <c r="ET98" s="994"/>
      <c r="EU98" s="147"/>
      <c r="EV98" s="147"/>
      <c r="EW98" s="997"/>
      <c r="EX98" s="999"/>
      <c r="EY98" s="1000"/>
      <c r="EZ98" s="1006"/>
      <c r="FA98" s="993"/>
      <c r="FB98" s="996"/>
      <c r="FC98" s="148"/>
      <c r="FD98" s="148"/>
      <c r="FE98" s="994"/>
      <c r="FF98" s="147"/>
      <c r="FG98" s="147"/>
      <c r="FH98" s="997"/>
      <c r="FI98" s="999"/>
      <c r="FJ98" s="1000"/>
      <c r="FK98" s="1006"/>
      <c r="FL98" s="993"/>
      <c r="FM98" s="996"/>
      <c r="FN98" s="148"/>
      <c r="FO98" s="148"/>
      <c r="FP98" s="994"/>
      <c r="FQ98" s="147"/>
      <c r="FR98" s="147"/>
      <c r="FS98" s="997"/>
      <c r="FT98" s="999"/>
      <c r="FU98" s="1000"/>
      <c r="FV98" s="1006"/>
      <c r="FW98" s="993"/>
      <c r="FX98" s="996"/>
      <c r="FY98" s="148"/>
      <c r="FZ98" s="148"/>
      <c r="GA98" s="994"/>
      <c r="GB98" s="147"/>
      <c r="GC98" s="147"/>
      <c r="GD98" s="997"/>
      <c r="GE98" s="999"/>
      <c r="GF98" s="1000"/>
      <c r="GG98" s="1006"/>
      <c r="GH98" s="993"/>
      <c r="GI98" s="996"/>
      <c r="GJ98" s="148"/>
      <c r="GK98" s="148"/>
      <c r="GL98" s="994"/>
      <c r="GM98" s="147"/>
      <c r="GN98" s="147"/>
      <c r="GO98" s="997"/>
      <c r="GP98" s="999"/>
      <c r="GQ98" s="1000"/>
      <c r="GR98" s="1006"/>
      <c r="GS98" s="993"/>
      <c r="GT98" s="996"/>
      <c r="GU98" s="148"/>
      <c r="GV98" s="148"/>
      <c r="GW98" s="994"/>
      <c r="GX98" s="147"/>
      <c r="GY98" s="147"/>
      <c r="GZ98" s="997"/>
      <c r="HA98" s="999"/>
      <c r="HB98" s="1000"/>
      <c r="HC98" s="1006"/>
      <c r="HD98" s="993"/>
      <c r="HE98" s="996"/>
      <c r="HF98" s="148"/>
      <c r="HG98" s="148"/>
      <c r="HH98" s="994"/>
      <c r="HI98" s="147"/>
      <c r="HJ98" s="147"/>
      <c r="HK98" s="997"/>
      <c r="HL98" s="999"/>
      <c r="HM98" s="1000"/>
      <c r="HN98" s="1006"/>
      <c r="HO98" s="993"/>
      <c r="HP98" s="996"/>
      <c r="HQ98" s="148"/>
      <c r="HR98" s="148"/>
      <c r="HS98" s="994"/>
      <c r="HT98" s="147"/>
      <c r="HU98" s="147"/>
      <c r="HV98" s="997"/>
      <c r="HW98" s="999"/>
      <c r="HX98" s="1000"/>
      <c r="HY98" s="1006"/>
      <c r="HZ98" s="993"/>
      <c r="IA98" s="996"/>
      <c r="IB98" s="148"/>
      <c r="IC98" s="148"/>
      <c r="ID98" s="994"/>
      <c r="IE98" s="147"/>
      <c r="IF98" s="147"/>
      <c r="IG98" s="997"/>
      <c r="IH98" s="999"/>
      <c r="II98" s="1000"/>
      <c r="IJ98" s="1006"/>
      <c r="IK98" s="993"/>
      <c r="IL98" s="996"/>
      <c r="IM98" s="148"/>
      <c r="IN98" s="148"/>
      <c r="IO98" s="994"/>
      <c r="IP98" s="147"/>
      <c r="IQ98" s="147"/>
      <c r="IR98" s="997"/>
      <c r="IS98" s="999"/>
      <c r="IT98" s="1000"/>
      <c r="IU98" s="30"/>
      <c r="IV98" s="30"/>
      <c r="IW98" s="30"/>
      <c r="IX98" s="30"/>
      <c r="IY98" s="1001"/>
      <c r="IZ98" s="1001"/>
      <c r="JA98" s="1005"/>
      <c r="JB98" s="1002"/>
      <c r="JD98" s="171"/>
      <c r="JE98" s="171"/>
      <c r="JF98" s="171"/>
      <c r="JG98" s="171"/>
      <c r="JH98" s="171"/>
      <c r="JI98" s="171"/>
    </row>
    <row r="99" spans="2:269" ht="15.75" customHeight="1" x14ac:dyDescent="0.25">
      <c r="B99" s="260">
        <v>93</v>
      </c>
      <c r="C99" s="991"/>
      <c r="D99" s="990"/>
      <c r="E99" s="486"/>
      <c r="F99" s="1143"/>
      <c r="G99" s="995"/>
      <c r="H99" s="221"/>
      <c r="I99" s="183"/>
      <c r="J99" s="183"/>
      <c r="K99" s="1088"/>
      <c r="L99" s="375"/>
      <c r="M99" s="31"/>
      <c r="N99" s="1292"/>
      <c r="O99" s="1096"/>
      <c r="P99" s="147"/>
      <c r="Q99" s="147"/>
      <c r="R99" s="147"/>
      <c r="S99" s="147"/>
      <c r="T99" s="147"/>
      <c r="U99" s="147"/>
      <c r="V99" s="147"/>
      <c r="W99" s="147"/>
      <c r="X99" s="147"/>
      <c r="Y99" s="147"/>
      <c r="Z99" s="147"/>
      <c r="AA99" s="147"/>
      <c r="AB99" s="147"/>
      <c r="AC99" s="147"/>
      <c r="AD99" s="147"/>
      <c r="AE99" s="147"/>
      <c r="AF99" s="147"/>
      <c r="AG99" s="147"/>
      <c r="AH99" s="147"/>
      <c r="AI99" s="1006"/>
      <c r="AJ99" s="993"/>
      <c r="AK99" s="996"/>
      <c r="AL99" s="148"/>
      <c r="AM99" s="148"/>
      <c r="AN99" s="994"/>
      <c r="AO99" s="147"/>
      <c r="AP99" s="147"/>
      <c r="AQ99" s="997"/>
      <c r="AR99" s="999"/>
      <c r="AS99" s="1000"/>
      <c r="AT99" s="1006"/>
      <c r="AU99" s="993"/>
      <c r="AV99" s="996"/>
      <c r="AW99" s="148"/>
      <c r="AX99" s="148"/>
      <c r="AY99" s="994"/>
      <c r="AZ99" s="147"/>
      <c r="BA99" s="147"/>
      <c r="BB99" s="997"/>
      <c r="BC99" s="999"/>
      <c r="BD99" s="1000"/>
      <c r="BE99" s="1006"/>
      <c r="BF99" s="993"/>
      <c r="BG99" s="996"/>
      <c r="BH99" s="148"/>
      <c r="BI99" s="148"/>
      <c r="BJ99" s="994"/>
      <c r="BK99" s="147"/>
      <c r="BL99" s="147"/>
      <c r="BM99" s="997"/>
      <c r="BN99" s="999"/>
      <c r="BO99" s="1000"/>
      <c r="BP99" s="1006"/>
      <c r="BQ99" s="993"/>
      <c r="BR99" s="996"/>
      <c r="BS99" s="148"/>
      <c r="BT99" s="148"/>
      <c r="BU99" s="994"/>
      <c r="BV99" s="147"/>
      <c r="BW99" s="147"/>
      <c r="BX99" s="997"/>
      <c r="BY99" s="999"/>
      <c r="BZ99" s="1000"/>
      <c r="CA99" s="1006"/>
      <c r="CB99" s="993"/>
      <c r="CC99" s="994"/>
      <c r="CD99" s="148"/>
      <c r="CE99" s="148"/>
      <c r="CF99" s="994"/>
      <c r="CG99" s="147"/>
      <c r="CH99" s="147"/>
      <c r="CI99" s="997"/>
      <c r="CJ99" s="999"/>
      <c r="CK99" s="1000"/>
      <c r="CL99" s="1006"/>
      <c r="CM99" s="993"/>
      <c r="CN99" s="996"/>
      <c r="CO99" s="148"/>
      <c r="CP99" s="148"/>
      <c r="CQ99" s="994"/>
      <c r="CR99" s="147"/>
      <c r="CS99" s="147"/>
      <c r="CT99" s="997"/>
      <c r="CU99" s="999"/>
      <c r="CV99" s="1000"/>
      <c r="CW99" s="1006"/>
      <c r="CX99" s="993"/>
      <c r="CY99" s="996"/>
      <c r="CZ99" s="148"/>
      <c r="DA99" s="148"/>
      <c r="DB99" s="994"/>
      <c r="DC99" s="147"/>
      <c r="DD99" s="147"/>
      <c r="DE99" s="997"/>
      <c r="DF99" s="999"/>
      <c r="DG99" s="1000"/>
      <c r="DH99" s="1006"/>
      <c r="DI99" s="993"/>
      <c r="DJ99" s="996"/>
      <c r="DK99" s="148"/>
      <c r="DL99" s="148"/>
      <c r="DM99" s="994"/>
      <c r="DN99" s="147"/>
      <c r="DO99" s="147"/>
      <c r="DP99" s="997"/>
      <c r="DQ99" s="999"/>
      <c r="DR99" s="1000"/>
      <c r="DS99" s="1006"/>
      <c r="DT99" s="993"/>
      <c r="DU99" s="996"/>
      <c r="DV99" s="148"/>
      <c r="DW99" s="148"/>
      <c r="DX99" s="994"/>
      <c r="DY99" s="147"/>
      <c r="DZ99" s="147"/>
      <c r="EA99" s="997"/>
      <c r="EB99" s="999"/>
      <c r="EC99" s="1000"/>
      <c r="ED99" s="1006"/>
      <c r="EE99" s="993"/>
      <c r="EF99" s="996"/>
      <c r="EG99" s="148"/>
      <c r="EH99" s="148"/>
      <c r="EI99" s="994"/>
      <c r="EJ99" s="147"/>
      <c r="EK99" s="147"/>
      <c r="EL99" s="997"/>
      <c r="EM99" s="999"/>
      <c r="EN99" s="1000"/>
      <c r="EO99" s="1006"/>
      <c r="EP99" s="993"/>
      <c r="EQ99" s="996"/>
      <c r="ER99" s="148"/>
      <c r="ES99" s="148"/>
      <c r="ET99" s="994"/>
      <c r="EU99" s="147"/>
      <c r="EV99" s="147"/>
      <c r="EW99" s="997"/>
      <c r="EX99" s="999"/>
      <c r="EY99" s="1000"/>
      <c r="EZ99" s="1006"/>
      <c r="FA99" s="993"/>
      <c r="FB99" s="996"/>
      <c r="FC99" s="148"/>
      <c r="FD99" s="148"/>
      <c r="FE99" s="994"/>
      <c r="FF99" s="147"/>
      <c r="FG99" s="147"/>
      <c r="FH99" s="997"/>
      <c r="FI99" s="999"/>
      <c r="FJ99" s="1000"/>
      <c r="FK99" s="1006"/>
      <c r="FL99" s="993"/>
      <c r="FM99" s="996"/>
      <c r="FN99" s="148"/>
      <c r="FO99" s="148"/>
      <c r="FP99" s="994"/>
      <c r="FQ99" s="147"/>
      <c r="FR99" s="147"/>
      <c r="FS99" s="997"/>
      <c r="FT99" s="999"/>
      <c r="FU99" s="1000"/>
      <c r="FV99" s="1006"/>
      <c r="FW99" s="993"/>
      <c r="FX99" s="996"/>
      <c r="FY99" s="148"/>
      <c r="FZ99" s="148"/>
      <c r="GA99" s="994"/>
      <c r="GB99" s="147"/>
      <c r="GC99" s="147"/>
      <c r="GD99" s="997"/>
      <c r="GE99" s="999"/>
      <c r="GF99" s="1000"/>
      <c r="GG99" s="1006"/>
      <c r="GH99" s="993"/>
      <c r="GI99" s="996"/>
      <c r="GJ99" s="148"/>
      <c r="GK99" s="148"/>
      <c r="GL99" s="994"/>
      <c r="GM99" s="147"/>
      <c r="GN99" s="147"/>
      <c r="GO99" s="997"/>
      <c r="GP99" s="999"/>
      <c r="GQ99" s="1000"/>
      <c r="GR99" s="1006"/>
      <c r="GS99" s="993"/>
      <c r="GT99" s="996"/>
      <c r="GU99" s="148"/>
      <c r="GV99" s="148"/>
      <c r="GW99" s="994"/>
      <c r="GX99" s="147"/>
      <c r="GY99" s="147"/>
      <c r="GZ99" s="997"/>
      <c r="HA99" s="999"/>
      <c r="HB99" s="1000"/>
      <c r="HC99" s="1006"/>
      <c r="HD99" s="993"/>
      <c r="HE99" s="996"/>
      <c r="HF99" s="148"/>
      <c r="HG99" s="148"/>
      <c r="HH99" s="994"/>
      <c r="HI99" s="147"/>
      <c r="HJ99" s="147"/>
      <c r="HK99" s="997"/>
      <c r="HL99" s="999"/>
      <c r="HM99" s="1000"/>
      <c r="HN99" s="1006"/>
      <c r="HO99" s="993"/>
      <c r="HP99" s="996"/>
      <c r="HQ99" s="148"/>
      <c r="HR99" s="148"/>
      <c r="HS99" s="994"/>
      <c r="HT99" s="147"/>
      <c r="HU99" s="147"/>
      <c r="HV99" s="997"/>
      <c r="HW99" s="999"/>
      <c r="HX99" s="1000"/>
      <c r="HY99" s="1006"/>
      <c r="HZ99" s="993"/>
      <c r="IA99" s="996"/>
      <c r="IB99" s="148"/>
      <c r="IC99" s="148"/>
      <c r="ID99" s="994"/>
      <c r="IE99" s="147"/>
      <c r="IF99" s="147"/>
      <c r="IG99" s="997"/>
      <c r="IH99" s="999"/>
      <c r="II99" s="1000"/>
      <c r="IJ99" s="1006"/>
      <c r="IK99" s="993"/>
      <c r="IL99" s="996"/>
      <c r="IM99" s="148"/>
      <c r="IN99" s="148"/>
      <c r="IO99" s="994"/>
      <c r="IP99" s="147"/>
      <c r="IQ99" s="147"/>
      <c r="IR99" s="997"/>
      <c r="IS99" s="999"/>
      <c r="IT99" s="1000"/>
      <c r="IU99" s="30"/>
      <c r="IV99" s="30"/>
      <c r="IW99" s="30"/>
      <c r="IX99" s="30"/>
      <c r="IY99" s="1001"/>
      <c r="IZ99" s="1001"/>
      <c r="JA99" s="1005"/>
      <c r="JB99" s="1002"/>
      <c r="JD99" s="171"/>
      <c r="JE99" s="171"/>
      <c r="JF99" s="171"/>
      <c r="JG99" s="171"/>
      <c r="JH99" s="171"/>
      <c r="JI99" s="171"/>
    </row>
    <row r="100" spans="2:269" ht="15.75" customHeight="1" x14ac:dyDescent="0.25">
      <c r="B100" s="260">
        <v>94</v>
      </c>
      <c r="C100" s="991"/>
      <c r="D100" s="990"/>
      <c r="E100" s="486"/>
      <c r="F100" s="1143"/>
      <c r="G100" s="995"/>
      <c r="H100" s="221"/>
      <c r="I100" s="183"/>
      <c r="J100" s="183"/>
      <c r="K100" s="1088"/>
      <c r="L100" s="375"/>
      <c r="M100" s="31"/>
      <c r="N100" s="1292"/>
      <c r="O100" s="1096"/>
      <c r="P100" s="147"/>
      <c r="Q100" s="147"/>
      <c r="R100" s="147"/>
      <c r="S100" s="147"/>
      <c r="T100" s="147"/>
      <c r="U100" s="147"/>
      <c r="V100" s="147"/>
      <c r="W100" s="147"/>
      <c r="X100" s="147"/>
      <c r="Y100" s="147"/>
      <c r="Z100" s="147"/>
      <c r="AA100" s="147"/>
      <c r="AB100" s="147"/>
      <c r="AC100" s="147"/>
      <c r="AD100" s="147"/>
      <c r="AE100" s="147"/>
      <c r="AF100" s="147"/>
      <c r="AG100" s="147"/>
      <c r="AH100" s="147"/>
      <c r="AI100" s="1006"/>
      <c r="AJ100" s="993"/>
      <c r="AK100" s="996"/>
      <c r="AL100" s="148"/>
      <c r="AM100" s="148"/>
      <c r="AN100" s="994"/>
      <c r="AO100" s="147"/>
      <c r="AP100" s="147"/>
      <c r="AQ100" s="997"/>
      <c r="AR100" s="999"/>
      <c r="AS100" s="1000"/>
      <c r="AT100" s="1006"/>
      <c r="AU100" s="993"/>
      <c r="AV100" s="996"/>
      <c r="AW100" s="148"/>
      <c r="AX100" s="148"/>
      <c r="AY100" s="994"/>
      <c r="AZ100" s="147"/>
      <c r="BA100" s="147"/>
      <c r="BB100" s="997"/>
      <c r="BC100" s="999"/>
      <c r="BD100" s="1000"/>
      <c r="BE100" s="1006"/>
      <c r="BF100" s="993"/>
      <c r="BG100" s="996"/>
      <c r="BH100" s="148"/>
      <c r="BI100" s="148"/>
      <c r="BJ100" s="994"/>
      <c r="BK100" s="147"/>
      <c r="BL100" s="147"/>
      <c r="BM100" s="997"/>
      <c r="BN100" s="999"/>
      <c r="BO100" s="1000"/>
      <c r="BP100" s="1006"/>
      <c r="BQ100" s="993"/>
      <c r="BR100" s="996"/>
      <c r="BS100" s="148"/>
      <c r="BT100" s="148"/>
      <c r="BU100" s="994"/>
      <c r="BV100" s="147"/>
      <c r="BW100" s="147"/>
      <c r="BX100" s="997"/>
      <c r="BY100" s="999"/>
      <c r="BZ100" s="1000"/>
      <c r="CA100" s="1006"/>
      <c r="CB100" s="993"/>
      <c r="CC100" s="994"/>
      <c r="CD100" s="148"/>
      <c r="CE100" s="148"/>
      <c r="CF100" s="994"/>
      <c r="CG100" s="147"/>
      <c r="CH100" s="147"/>
      <c r="CI100" s="997"/>
      <c r="CJ100" s="999"/>
      <c r="CK100" s="1000"/>
      <c r="CL100" s="1006"/>
      <c r="CM100" s="993"/>
      <c r="CN100" s="996"/>
      <c r="CO100" s="148"/>
      <c r="CP100" s="148"/>
      <c r="CQ100" s="994"/>
      <c r="CR100" s="147"/>
      <c r="CS100" s="147"/>
      <c r="CT100" s="997"/>
      <c r="CU100" s="999"/>
      <c r="CV100" s="1000"/>
      <c r="CW100" s="1006"/>
      <c r="CX100" s="993"/>
      <c r="CY100" s="996"/>
      <c r="CZ100" s="148"/>
      <c r="DA100" s="148"/>
      <c r="DB100" s="994"/>
      <c r="DC100" s="147"/>
      <c r="DD100" s="147"/>
      <c r="DE100" s="997"/>
      <c r="DF100" s="999"/>
      <c r="DG100" s="1000"/>
      <c r="DH100" s="1006"/>
      <c r="DI100" s="993"/>
      <c r="DJ100" s="996"/>
      <c r="DK100" s="148"/>
      <c r="DL100" s="148"/>
      <c r="DM100" s="994"/>
      <c r="DN100" s="147"/>
      <c r="DO100" s="147"/>
      <c r="DP100" s="997"/>
      <c r="DQ100" s="999"/>
      <c r="DR100" s="1000"/>
      <c r="DS100" s="1006"/>
      <c r="DT100" s="993"/>
      <c r="DU100" s="996"/>
      <c r="DV100" s="148"/>
      <c r="DW100" s="148"/>
      <c r="DX100" s="994"/>
      <c r="DY100" s="147"/>
      <c r="DZ100" s="147"/>
      <c r="EA100" s="997"/>
      <c r="EB100" s="999"/>
      <c r="EC100" s="1000"/>
      <c r="ED100" s="1006"/>
      <c r="EE100" s="993"/>
      <c r="EF100" s="996"/>
      <c r="EG100" s="148"/>
      <c r="EH100" s="148"/>
      <c r="EI100" s="994"/>
      <c r="EJ100" s="147"/>
      <c r="EK100" s="147"/>
      <c r="EL100" s="997"/>
      <c r="EM100" s="999"/>
      <c r="EN100" s="1000"/>
      <c r="EO100" s="1006"/>
      <c r="EP100" s="993"/>
      <c r="EQ100" s="996"/>
      <c r="ER100" s="148"/>
      <c r="ES100" s="148"/>
      <c r="ET100" s="994"/>
      <c r="EU100" s="147"/>
      <c r="EV100" s="147"/>
      <c r="EW100" s="997"/>
      <c r="EX100" s="999"/>
      <c r="EY100" s="1000"/>
      <c r="EZ100" s="1006"/>
      <c r="FA100" s="993"/>
      <c r="FB100" s="996"/>
      <c r="FC100" s="148"/>
      <c r="FD100" s="148"/>
      <c r="FE100" s="994"/>
      <c r="FF100" s="147"/>
      <c r="FG100" s="147"/>
      <c r="FH100" s="997"/>
      <c r="FI100" s="999"/>
      <c r="FJ100" s="1000"/>
      <c r="FK100" s="1006"/>
      <c r="FL100" s="993"/>
      <c r="FM100" s="996"/>
      <c r="FN100" s="148"/>
      <c r="FO100" s="148"/>
      <c r="FP100" s="994"/>
      <c r="FQ100" s="147"/>
      <c r="FR100" s="147"/>
      <c r="FS100" s="997"/>
      <c r="FT100" s="999"/>
      <c r="FU100" s="1000"/>
      <c r="FV100" s="1006"/>
      <c r="FW100" s="993"/>
      <c r="FX100" s="996"/>
      <c r="FY100" s="148"/>
      <c r="FZ100" s="148"/>
      <c r="GA100" s="994"/>
      <c r="GB100" s="147"/>
      <c r="GC100" s="147"/>
      <c r="GD100" s="997"/>
      <c r="GE100" s="999"/>
      <c r="GF100" s="1000"/>
      <c r="GG100" s="1006"/>
      <c r="GH100" s="993"/>
      <c r="GI100" s="996"/>
      <c r="GJ100" s="148"/>
      <c r="GK100" s="148"/>
      <c r="GL100" s="994"/>
      <c r="GM100" s="147"/>
      <c r="GN100" s="147"/>
      <c r="GO100" s="997"/>
      <c r="GP100" s="999"/>
      <c r="GQ100" s="1000"/>
      <c r="GR100" s="1006"/>
      <c r="GS100" s="993"/>
      <c r="GT100" s="996"/>
      <c r="GU100" s="148"/>
      <c r="GV100" s="148"/>
      <c r="GW100" s="994"/>
      <c r="GX100" s="147"/>
      <c r="GY100" s="147"/>
      <c r="GZ100" s="997"/>
      <c r="HA100" s="999"/>
      <c r="HB100" s="1000"/>
      <c r="HC100" s="1006"/>
      <c r="HD100" s="993"/>
      <c r="HE100" s="996"/>
      <c r="HF100" s="148"/>
      <c r="HG100" s="148"/>
      <c r="HH100" s="994"/>
      <c r="HI100" s="147"/>
      <c r="HJ100" s="147"/>
      <c r="HK100" s="997"/>
      <c r="HL100" s="999"/>
      <c r="HM100" s="1000"/>
      <c r="HN100" s="1006"/>
      <c r="HO100" s="993"/>
      <c r="HP100" s="996"/>
      <c r="HQ100" s="148"/>
      <c r="HR100" s="148"/>
      <c r="HS100" s="994"/>
      <c r="HT100" s="147"/>
      <c r="HU100" s="147"/>
      <c r="HV100" s="997"/>
      <c r="HW100" s="999"/>
      <c r="HX100" s="1000"/>
      <c r="HY100" s="1006"/>
      <c r="HZ100" s="993"/>
      <c r="IA100" s="996"/>
      <c r="IB100" s="148"/>
      <c r="IC100" s="148"/>
      <c r="ID100" s="994"/>
      <c r="IE100" s="147"/>
      <c r="IF100" s="147"/>
      <c r="IG100" s="997"/>
      <c r="IH100" s="999"/>
      <c r="II100" s="1000"/>
      <c r="IJ100" s="1006"/>
      <c r="IK100" s="993"/>
      <c r="IL100" s="996"/>
      <c r="IM100" s="148"/>
      <c r="IN100" s="148"/>
      <c r="IO100" s="994"/>
      <c r="IP100" s="147"/>
      <c r="IQ100" s="147"/>
      <c r="IR100" s="997"/>
      <c r="IS100" s="999"/>
      <c r="IT100" s="1000"/>
      <c r="IU100" s="30"/>
      <c r="IV100" s="30"/>
      <c r="IW100" s="30"/>
      <c r="IX100" s="30"/>
      <c r="IY100" s="1001"/>
      <c r="IZ100" s="1001"/>
      <c r="JA100" s="1005"/>
      <c r="JB100" s="1002"/>
      <c r="JD100" s="171"/>
      <c r="JE100" s="171"/>
      <c r="JF100" s="171"/>
      <c r="JG100" s="171"/>
      <c r="JH100" s="171"/>
      <c r="JI100" s="171"/>
    </row>
    <row r="101" spans="2:269" ht="15.75" customHeight="1" x14ac:dyDescent="0.25">
      <c r="B101" s="260">
        <v>95</v>
      </c>
      <c r="C101" s="991"/>
      <c r="D101" s="990"/>
      <c r="E101" s="486"/>
      <c r="F101" s="1143"/>
      <c r="G101" s="995"/>
      <c r="H101" s="221"/>
      <c r="I101" s="183"/>
      <c r="J101" s="183"/>
      <c r="K101" s="1088"/>
      <c r="L101" s="375"/>
      <c r="M101" s="31"/>
      <c r="N101" s="1292"/>
      <c r="O101" s="1096"/>
      <c r="P101" s="147"/>
      <c r="Q101" s="147"/>
      <c r="R101" s="147"/>
      <c r="S101" s="147"/>
      <c r="T101" s="147"/>
      <c r="U101" s="147"/>
      <c r="V101" s="147"/>
      <c r="W101" s="147"/>
      <c r="X101" s="147"/>
      <c r="Y101" s="147"/>
      <c r="Z101" s="147"/>
      <c r="AA101" s="147"/>
      <c r="AB101" s="147"/>
      <c r="AC101" s="147"/>
      <c r="AD101" s="147"/>
      <c r="AE101" s="147"/>
      <c r="AF101" s="147"/>
      <c r="AG101" s="147"/>
      <c r="AH101" s="147"/>
      <c r="AI101" s="1006"/>
      <c r="AJ101" s="993"/>
      <c r="AK101" s="996"/>
      <c r="AL101" s="148"/>
      <c r="AM101" s="148"/>
      <c r="AN101" s="994"/>
      <c r="AO101" s="147"/>
      <c r="AP101" s="147"/>
      <c r="AQ101" s="997"/>
      <c r="AR101" s="999"/>
      <c r="AS101" s="1000"/>
      <c r="AT101" s="1006"/>
      <c r="AU101" s="993"/>
      <c r="AV101" s="996"/>
      <c r="AW101" s="148"/>
      <c r="AX101" s="148"/>
      <c r="AY101" s="994"/>
      <c r="AZ101" s="147"/>
      <c r="BA101" s="147"/>
      <c r="BB101" s="997"/>
      <c r="BC101" s="999"/>
      <c r="BD101" s="1000"/>
      <c r="BE101" s="1006"/>
      <c r="BF101" s="993"/>
      <c r="BG101" s="996"/>
      <c r="BH101" s="148"/>
      <c r="BI101" s="148"/>
      <c r="BJ101" s="994"/>
      <c r="BK101" s="147"/>
      <c r="BL101" s="147"/>
      <c r="BM101" s="997"/>
      <c r="BN101" s="999"/>
      <c r="BO101" s="1000"/>
      <c r="BP101" s="1006"/>
      <c r="BQ101" s="993"/>
      <c r="BR101" s="996"/>
      <c r="BS101" s="148"/>
      <c r="BT101" s="148"/>
      <c r="BU101" s="994"/>
      <c r="BV101" s="147"/>
      <c r="BW101" s="147"/>
      <c r="BX101" s="997"/>
      <c r="BY101" s="999"/>
      <c r="BZ101" s="1000"/>
      <c r="CA101" s="1006"/>
      <c r="CB101" s="993"/>
      <c r="CC101" s="994"/>
      <c r="CD101" s="148"/>
      <c r="CE101" s="148"/>
      <c r="CF101" s="994"/>
      <c r="CG101" s="147"/>
      <c r="CH101" s="147"/>
      <c r="CI101" s="997"/>
      <c r="CJ101" s="999"/>
      <c r="CK101" s="1000"/>
      <c r="CL101" s="1006"/>
      <c r="CM101" s="993"/>
      <c r="CN101" s="996"/>
      <c r="CO101" s="148"/>
      <c r="CP101" s="148"/>
      <c r="CQ101" s="994"/>
      <c r="CR101" s="147"/>
      <c r="CS101" s="147"/>
      <c r="CT101" s="997"/>
      <c r="CU101" s="999"/>
      <c r="CV101" s="1000"/>
      <c r="CW101" s="1006"/>
      <c r="CX101" s="993"/>
      <c r="CY101" s="996"/>
      <c r="CZ101" s="148"/>
      <c r="DA101" s="148"/>
      <c r="DB101" s="994"/>
      <c r="DC101" s="147"/>
      <c r="DD101" s="147"/>
      <c r="DE101" s="997"/>
      <c r="DF101" s="999"/>
      <c r="DG101" s="1000"/>
      <c r="DH101" s="1006"/>
      <c r="DI101" s="993"/>
      <c r="DJ101" s="996"/>
      <c r="DK101" s="148"/>
      <c r="DL101" s="148"/>
      <c r="DM101" s="994"/>
      <c r="DN101" s="147"/>
      <c r="DO101" s="147"/>
      <c r="DP101" s="997"/>
      <c r="DQ101" s="999"/>
      <c r="DR101" s="1000"/>
      <c r="DS101" s="1006"/>
      <c r="DT101" s="993"/>
      <c r="DU101" s="996"/>
      <c r="DV101" s="148"/>
      <c r="DW101" s="148"/>
      <c r="DX101" s="994"/>
      <c r="DY101" s="147"/>
      <c r="DZ101" s="147"/>
      <c r="EA101" s="997"/>
      <c r="EB101" s="999"/>
      <c r="EC101" s="1000"/>
      <c r="ED101" s="1006"/>
      <c r="EE101" s="993"/>
      <c r="EF101" s="996"/>
      <c r="EG101" s="148"/>
      <c r="EH101" s="148"/>
      <c r="EI101" s="994"/>
      <c r="EJ101" s="147"/>
      <c r="EK101" s="147"/>
      <c r="EL101" s="997"/>
      <c r="EM101" s="999"/>
      <c r="EN101" s="1000"/>
      <c r="EO101" s="1006"/>
      <c r="EP101" s="993"/>
      <c r="EQ101" s="996"/>
      <c r="ER101" s="148"/>
      <c r="ES101" s="148"/>
      <c r="ET101" s="994"/>
      <c r="EU101" s="147"/>
      <c r="EV101" s="147"/>
      <c r="EW101" s="997"/>
      <c r="EX101" s="999"/>
      <c r="EY101" s="1000"/>
      <c r="EZ101" s="1006"/>
      <c r="FA101" s="993"/>
      <c r="FB101" s="996"/>
      <c r="FC101" s="148"/>
      <c r="FD101" s="148"/>
      <c r="FE101" s="994"/>
      <c r="FF101" s="147"/>
      <c r="FG101" s="147"/>
      <c r="FH101" s="997"/>
      <c r="FI101" s="999"/>
      <c r="FJ101" s="1000"/>
      <c r="FK101" s="1006"/>
      <c r="FL101" s="993"/>
      <c r="FM101" s="996"/>
      <c r="FN101" s="148"/>
      <c r="FO101" s="148"/>
      <c r="FP101" s="994"/>
      <c r="FQ101" s="147"/>
      <c r="FR101" s="147"/>
      <c r="FS101" s="997"/>
      <c r="FT101" s="999"/>
      <c r="FU101" s="1000"/>
      <c r="FV101" s="1006"/>
      <c r="FW101" s="993"/>
      <c r="FX101" s="996"/>
      <c r="FY101" s="148"/>
      <c r="FZ101" s="148"/>
      <c r="GA101" s="994"/>
      <c r="GB101" s="147"/>
      <c r="GC101" s="147"/>
      <c r="GD101" s="997"/>
      <c r="GE101" s="999"/>
      <c r="GF101" s="1000"/>
      <c r="GG101" s="1006"/>
      <c r="GH101" s="993"/>
      <c r="GI101" s="996"/>
      <c r="GJ101" s="148"/>
      <c r="GK101" s="148"/>
      <c r="GL101" s="994"/>
      <c r="GM101" s="147"/>
      <c r="GN101" s="147"/>
      <c r="GO101" s="997"/>
      <c r="GP101" s="999"/>
      <c r="GQ101" s="1000"/>
      <c r="GR101" s="1006"/>
      <c r="GS101" s="993"/>
      <c r="GT101" s="996"/>
      <c r="GU101" s="148"/>
      <c r="GV101" s="148"/>
      <c r="GW101" s="994"/>
      <c r="GX101" s="147"/>
      <c r="GY101" s="147"/>
      <c r="GZ101" s="997"/>
      <c r="HA101" s="999"/>
      <c r="HB101" s="1000"/>
      <c r="HC101" s="1006"/>
      <c r="HD101" s="993"/>
      <c r="HE101" s="996"/>
      <c r="HF101" s="148"/>
      <c r="HG101" s="148"/>
      <c r="HH101" s="994"/>
      <c r="HI101" s="147"/>
      <c r="HJ101" s="147"/>
      <c r="HK101" s="997"/>
      <c r="HL101" s="999"/>
      <c r="HM101" s="1000"/>
      <c r="HN101" s="1006"/>
      <c r="HO101" s="993"/>
      <c r="HP101" s="996"/>
      <c r="HQ101" s="148"/>
      <c r="HR101" s="148"/>
      <c r="HS101" s="994"/>
      <c r="HT101" s="147"/>
      <c r="HU101" s="147"/>
      <c r="HV101" s="997"/>
      <c r="HW101" s="999"/>
      <c r="HX101" s="1000"/>
      <c r="HY101" s="1006"/>
      <c r="HZ101" s="993"/>
      <c r="IA101" s="996"/>
      <c r="IB101" s="148"/>
      <c r="IC101" s="148"/>
      <c r="ID101" s="994"/>
      <c r="IE101" s="147"/>
      <c r="IF101" s="147"/>
      <c r="IG101" s="997"/>
      <c r="IH101" s="999"/>
      <c r="II101" s="1000"/>
      <c r="IJ101" s="1006"/>
      <c r="IK101" s="993"/>
      <c r="IL101" s="996"/>
      <c r="IM101" s="148"/>
      <c r="IN101" s="148"/>
      <c r="IO101" s="994"/>
      <c r="IP101" s="147"/>
      <c r="IQ101" s="147"/>
      <c r="IR101" s="997"/>
      <c r="IS101" s="999"/>
      <c r="IT101" s="1000"/>
      <c r="IU101" s="30"/>
      <c r="IV101" s="30"/>
      <c r="IW101" s="30"/>
      <c r="IX101" s="30"/>
      <c r="IY101" s="1001"/>
      <c r="IZ101" s="1001"/>
      <c r="JA101" s="1005"/>
      <c r="JB101" s="1002"/>
      <c r="JD101" s="171"/>
      <c r="JE101" s="171"/>
      <c r="JF101" s="171"/>
      <c r="JG101" s="171"/>
      <c r="JH101" s="171"/>
      <c r="JI101" s="171"/>
    </row>
    <row r="102" spans="2:269" ht="15.75" customHeight="1" x14ac:dyDescent="0.25">
      <c r="B102" s="260">
        <v>96</v>
      </c>
      <c r="C102" s="991"/>
      <c r="D102" s="990"/>
      <c r="E102" s="486"/>
      <c r="F102" s="1143"/>
      <c r="G102" s="995"/>
      <c r="H102" s="221"/>
      <c r="I102" s="183"/>
      <c r="J102" s="183"/>
      <c r="K102" s="1088"/>
      <c r="L102" s="375"/>
      <c r="M102" s="31"/>
      <c r="N102" s="1292"/>
      <c r="O102" s="1096"/>
      <c r="P102" s="147"/>
      <c r="Q102" s="147"/>
      <c r="R102" s="147"/>
      <c r="S102" s="147"/>
      <c r="T102" s="147"/>
      <c r="U102" s="147"/>
      <c r="V102" s="147"/>
      <c r="W102" s="147"/>
      <c r="X102" s="147"/>
      <c r="Y102" s="147"/>
      <c r="Z102" s="147"/>
      <c r="AA102" s="147"/>
      <c r="AB102" s="147"/>
      <c r="AC102" s="147"/>
      <c r="AD102" s="147"/>
      <c r="AE102" s="147"/>
      <c r="AF102" s="147"/>
      <c r="AG102" s="147"/>
      <c r="AH102" s="147"/>
      <c r="AI102" s="1006"/>
      <c r="AJ102" s="993"/>
      <c r="AK102" s="996"/>
      <c r="AL102" s="148"/>
      <c r="AM102" s="148"/>
      <c r="AN102" s="994"/>
      <c r="AO102" s="147"/>
      <c r="AP102" s="147"/>
      <c r="AQ102" s="997"/>
      <c r="AR102" s="999"/>
      <c r="AS102" s="1000"/>
      <c r="AT102" s="1006"/>
      <c r="AU102" s="993"/>
      <c r="AV102" s="996"/>
      <c r="AW102" s="148"/>
      <c r="AX102" s="148"/>
      <c r="AY102" s="994"/>
      <c r="AZ102" s="147"/>
      <c r="BA102" s="147"/>
      <c r="BB102" s="997"/>
      <c r="BC102" s="999"/>
      <c r="BD102" s="1000"/>
      <c r="BE102" s="1006"/>
      <c r="BF102" s="993"/>
      <c r="BG102" s="996"/>
      <c r="BH102" s="148"/>
      <c r="BI102" s="148"/>
      <c r="BJ102" s="994"/>
      <c r="BK102" s="147"/>
      <c r="BL102" s="147"/>
      <c r="BM102" s="997"/>
      <c r="BN102" s="999"/>
      <c r="BO102" s="1000"/>
      <c r="BP102" s="1006"/>
      <c r="BQ102" s="993"/>
      <c r="BR102" s="996"/>
      <c r="BS102" s="148"/>
      <c r="BT102" s="148"/>
      <c r="BU102" s="994"/>
      <c r="BV102" s="147"/>
      <c r="BW102" s="147"/>
      <c r="BX102" s="997"/>
      <c r="BY102" s="999"/>
      <c r="BZ102" s="1000"/>
      <c r="CA102" s="1006"/>
      <c r="CB102" s="993"/>
      <c r="CC102" s="994"/>
      <c r="CD102" s="148"/>
      <c r="CE102" s="148"/>
      <c r="CF102" s="994"/>
      <c r="CG102" s="147"/>
      <c r="CH102" s="147"/>
      <c r="CI102" s="997"/>
      <c r="CJ102" s="999"/>
      <c r="CK102" s="1000"/>
      <c r="CL102" s="1006"/>
      <c r="CM102" s="993"/>
      <c r="CN102" s="996"/>
      <c r="CO102" s="148"/>
      <c r="CP102" s="148"/>
      <c r="CQ102" s="994"/>
      <c r="CR102" s="147"/>
      <c r="CS102" s="147"/>
      <c r="CT102" s="997"/>
      <c r="CU102" s="999"/>
      <c r="CV102" s="1000"/>
      <c r="CW102" s="1006"/>
      <c r="CX102" s="993"/>
      <c r="CY102" s="996"/>
      <c r="CZ102" s="148"/>
      <c r="DA102" s="148"/>
      <c r="DB102" s="994"/>
      <c r="DC102" s="147"/>
      <c r="DD102" s="147"/>
      <c r="DE102" s="997"/>
      <c r="DF102" s="999"/>
      <c r="DG102" s="1000"/>
      <c r="DH102" s="1006"/>
      <c r="DI102" s="993"/>
      <c r="DJ102" s="996"/>
      <c r="DK102" s="148"/>
      <c r="DL102" s="148"/>
      <c r="DM102" s="994"/>
      <c r="DN102" s="147"/>
      <c r="DO102" s="147"/>
      <c r="DP102" s="997"/>
      <c r="DQ102" s="999"/>
      <c r="DR102" s="1000"/>
      <c r="DS102" s="1006"/>
      <c r="DT102" s="993"/>
      <c r="DU102" s="996"/>
      <c r="DV102" s="148"/>
      <c r="DW102" s="148"/>
      <c r="DX102" s="994"/>
      <c r="DY102" s="147"/>
      <c r="DZ102" s="147"/>
      <c r="EA102" s="997"/>
      <c r="EB102" s="999"/>
      <c r="EC102" s="1000"/>
      <c r="ED102" s="1006"/>
      <c r="EE102" s="993"/>
      <c r="EF102" s="996"/>
      <c r="EG102" s="148"/>
      <c r="EH102" s="148"/>
      <c r="EI102" s="994"/>
      <c r="EJ102" s="147"/>
      <c r="EK102" s="147"/>
      <c r="EL102" s="997"/>
      <c r="EM102" s="999"/>
      <c r="EN102" s="1000"/>
      <c r="EO102" s="1006"/>
      <c r="EP102" s="993"/>
      <c r="EQ102" s="996"/>
      <c r="ER102" s="148"/>
      <c r="ES102" s="148"/>
      <c r="ET102" s="994"/>
      <c r="EU102" s="147"/>
      <c r="EV102" s="147"/>
      <c r="EW102" s="997"/>
      <c r="EX102" s="999"/>
      <c r="EY102" s="1000"/>
      <c r="EZ102" s="1006"/>
      <c r="FA102" s="993"/>
      <c r="FB102" s="996"/>
      <c r="FC102" s="148"/>
      <c r="FD102" s="148"/>
      <c r="FE102" s="994"/>
      <c r="FF102" s="147"/>
      <c r="FG102" s="147"/>
      <c r="FH102" s="997"/>
      <c r="FI102" s="999"/>
      <c r="FJ102" s="1000"/>
      <c r="FK102" s="1006"/>
      <c r="FL102" s="993"/>
      <c r="FM102" s="996"/>
      <c r="FN102" s="148"/>
      <c r="FO102" s="148"/>
      <c r="FP102" s="994"/>
      <c r="FQ102" s="147"/>
      <c r="FR102" s="147"/>
      <c r="FS102" s="997"/>
      <c r="FT102" s="999"/>
      <c r="FU102" s="1000"/>
      <c r="FV102" s="1006"/>
      <c r="FW102" s="993"/>
      <c r="FX102" s="996"/>
      <c r="FY102" s="148"/>
      <c r="FZ102" s="148"/>
      <c r="GA102" s="994"/>
      <c r="GB102" s="147"/>
      <c r="GC102" s="147"/>
      <c r="GD102" s="997"/>
      <c r="GE102" s="999"/>
      <c r="GF102" s="1000"/>
      <c r="GG102" s="1006"/>
      <c r="GH102" s="993"/>
      <c r="GI102" s="996"/>
      <c r="GJ102" s="148"/>
      <c r="GK102" s="148"/>
      <c r="GL102" s="994"/>
      <c r="GM102" s="147"/>
      <c r="GN102" s="147"/>
      <c r="GO102" s="997"/>
      <c r="GP102" s="999"/>
      <c r="GQ102" s="1000"/>
      <c r="GR102" s="1006"/>
      <c r="GS102" s="993"/>
      <c r="GT102" s="996"/>
      <c r="GU102" s="148"/>
      <c r="GV102" s="148"/>
      <c r="GW102" s="994"/>
      <c r="GX102" s="147"/>
      <c r="GY102" s="147"/>
      <c r="GZ102" s="997"/>
      <c r="HA102" s="999"/>
      <c r="HB102" s="1000"/>
      <c r="HC102" s="1006"/>
      <c r="HD102" s="993"/>
      <c r="HE102" s="996"/>
      <c r="HF102" s="148"/>
      <c r="HG102" s="148"/>
      <c r="HH102" s="994"/>
      <c r="HI102" s="147"/>
      <c r="HJ102" s="147"/>
      <c r="HK102" s="997"/>
      <c r="HL102" s="999"/>
      <c r="HM102" s="1000"/>
      <c r="HN102" s="1006"/>
      <c r="HO102" s="993"/>
      <c r="HP102" s="996"/>
      <c r="HQ102" s="148"/>
      <c r="HR102" s="148"/>
      <c r="HS102" s="994"/>
      <c r="HT102" s="147"/>
      <c r="HU102" s="147"/>
      <c r="HV102" s="997"/>
      <c r="HW102" s="999"/>
      <c r="HX102" s="1000"/>
      <c r="HY102" s="1006"/>
      <c r="HZ102" s="993"/>
      <c r="IA102" s="996"/>
      <c r="IB102" s="148"/>
      <c r="IC102" s="148"/>
      <c r="ID102" s="994"/>
      <c r="IE102" s="147"/>
      <c r="IF102" s="147"/>
      <c r="IG102" s="997"/>
      <c r="IH102" s="999"/>
      <c r="II102" s="1000"/>
      <c r="IJ102" s="1006"/>
      <c r="IK102" s="993"/>
      <c r="IL102" s="996"/>
      <c r="IM102" s="148"/>
      <c r="IN102" s="148"/>
      <c r="IO102" s="994"/>
      <c r="IP102" s="147"/>
      <c r="IQ102" s="147"/>
      <c r="IR102" s="997"/>
      <c r="IS102" s="999"/>
      <c r="IT102" s="1000"/>
      <c r="IU102" s="30"/>
      <c r="IV102" s="30"/>
      <c r="IW102" s="30"/>
      <c r="IX102" s="30"/>
      <c r="IY102" s="1001"/>
      <c r="IZ102" s="1001"/>
      <c r="JA102" s="1005"/>
      <c r="JB102" s="1002"/>
      <c r="JD102" s="171"/>
      <c r="JE102" s="171"/>
      <c r="JF102" s="171"/>
      <c r="JG102" s="171"/>
      <c r="JH102" s="171"/>
      <c r="JI102" s="171"/>
    </row>
    <row r="103" spans="2:269" ht="15.75" customHeight="1" x14ac:dyDescent="0.25">
      <c r="B103" s="260">
        <v>97</v>
      </c>
      <c r="C103" s="991"/>
      <c r="D103" s="990"/>
      <c r="E103" s="486"/>
      <c r="F103" s="1143"/>
      <c r="G103" s="995"/>
      <c r="H103" s="221"/>
      <c r="I103" s="183"/>
      <c r="J103" s="183"/>
      <c r="K103" s="1088"/>
      <c r="L103" s="375"/>
      <c r="M103" s="31"/>
      <c r="N103" s="1292"/>
      <c r="O103" s="1096"/>
      <c r="P103" s="147"/>
      <c r="Q103" s="147"/>
      <c r="R103" s="147"/>
      <c r="S103" s="147"/>
      <c r="T103" s="147"/>
      <c r="U103" s="147"/>
      <c r="V103" s="147"/>
      <c r="W103" s="147"/>
      <c r="X103" s="147"/>
      <c r="Y103" s="147"/>
      <c r="Z103" s="147"/>
      <c r="AA103" s="147"/>
      <c r="AB103" s="147"/>
      <c r="AC103" s="147"/>
      <c r="AD103" s="147"/>
      <c r="AE103" s="147"/>
      <c r="AF103" s="147"/>
      <c r="AG103" s="147"/>
      <c r="AH103" s="147"/>
      <c r="AI103" s="1006"/>
      <c r="AJ103" s="993"/>
      <c r="AK103" s="996"/>
      <c r="AL103" s="148"/>
      <c r="AM103" s="148"/>
      <c r="AN103" s="994"/>
      <c r="AO103" s="147"/>
      <c r="AP103" s="147"/>
      <c r="AQ103" s="997"/>
      <c r="AR103" s="999"/>
      <c r="AS103" s="1000"/>
      <c r="AT103" s="1006"/>
      <c r="AU103" s="993"/>
      <c r="AV103" s="996"/>
      <c r="AW103" s="148"/>
      <c r="AX103" s="148"/>
      <c r="AY103" s="994"/>
      <c r="AZ103" s="147"/>
      <c r="BA103" s="147"/>
      <c r="BB103" s="997"/>
      <c r="BC103" s="999"/>
      <c r="BD103" s="1000"/>
      <c r="BE103" s="1006"/>
      <c r="BF103" s="993"/>
      <c r="BG103" s="996"/>
      <c r="BH103" s="148"/>
      <c r="BI103" s="148"/>
      <c r="BJ103" s="994"/>
      <c r="BK103" s="147"/>
      <c r="BL103" s="147"/>
      <c r="BM103" s="997"/>
      <c r="BN103" s="999"/>
      <c r="BO103" s="1000"/>
      <c r="BP103" s="1006"/>
      <c r="BQ103" s="993"/>
      <c r="BR103" s="996"/>
      <c r="BS103" s="148"/>
      <c r="BT103" s="148"/>
      <c r="BU103" s="994"/>
      <c r="BV103" s="147"/>
      <c r="BW103" s="147"/>
      <c r="BX103" s="997"/>
      <c r="BY103" s="999"/>
      <c r="BZ103" s="1000"/>
      <c r="CA103" s="1006"/>
      <c r="CB103" s="993"/>
      <c r="CC103" s="994"/>
      <c r="CD103" s="148"/>
      <c r="CE103" s="148"/>
      <c r="CF103" s="994"/>
      <c r="CG103" s="147"/>
      <c r="CH103" s="147"/>
      <c r="CI103" s="997"/>
      <c r="CJ103" s="999"/>
      <c r="CK103" s="1000"/>
      <c r="CL103" s="1006"/>
      <c r="CM103" s="993"/>
      <c r="CN103" s="996"/>
      <c r="CO103" s="148"/>
      <c r="CP103" s="148"/>
      <c r="CQ103" s="994"/>
      <c r="CR103" s="147"/>
      <c r="CS103" s="147"/>
      <c r="CT103" s="997"/>
      <c r="CU103" s="999"/>
      <c r="CV103" s="1000"/>
      <c r="CW103" s="1006"/>
      <c r="CX103" s="993"/>
      <c r="CY103" s="996"/>
      <c r="CZ103" s="148"/>
      <c r="DA103" s="148"/>
      <c r="DB103" s="994"/>
      <c r="DC103" s="147"/>
      <c r="DD103" s="147"/>
      <c r="DE103" s="997"/>
      <c r="DF103" s="999"/>
      <c r="DG103" s="1000"/>
      <c r="DH103" s="1006"/>
      <c r="DI103" s="993"/>
      <c r="DJ103" s="996"/>
      <c r="DK103" s="148"/>
      <c r="DL103" s="148"/>
      <c r="DM103" s="994"/>
      <c r="DN103" s="147"/>
      <c r="DO103" s="147"/>
      <c r="DP103" s="997"/>
      <c r="DQ103" s="999"/>
      <c r="DR103" s="1000"/>
      <c r="DS103" s="1006"/>
      <c r="DT103" s="993"/>
      <c r="DU103" s="996"/>
      <c r="DV103" s="148"/>
      <c r="DW103" s="148"/>
      <c r="DX103" s="994"/>
      <c r="DY103" s="147"/>
      <c r="DZ103" s="147"/>
      <c r="EA103" s="997"/>
      <c r="EB103" s="999"/>
      <c r="EC103" s="1000"/>
      <c r="ED103" s="1006"/>
      <c r="EE103" s="993"/>
      <c r="EF103" s="996"/>
      <c r="EG103" s="148"/>
      <c r="EH103" s="148"/>
      <c r="EI103" s="994"/>
      <c r="EJ103" s="147"/>
      <c r="EK103" s="147"/>
      <c r="EL103" s="997"/>
      <c r="EM103" s="999"/>
      <c r="EN103" s="1000"/>
      <c r="EO103" s="1006"/>
      <c r="EP103" s="993"/>
      <c r="EQ103" s="996"/>
      <c r="ER103" s="148"/>
      <c r="ES103" s="148"/>
      <c r="ET103" s="994"/>
      <c r="EU103" s="147"/>
      <c r="EV103" s="147"/>
      <c r="EW103" s="997"/>
      <c r="EX103" s="999"/>
      <c r="EY103" s="1000"/>
      <c r="EZ103" s="1006"/>
      <c r="FA103" s="993"/>
      <c r="FB103" s="996"/>
      <c r="FC103" s="148"/>
      <c r="FD103" s="148"/>
      <c r="FE103" s="994"/>
      <c r="FF103" s="147"/>
      <c r="FG103" s="147"/>
      <c r="FH103" s="997"/>
      <c r="FI103" s="999"/>
      <c r="FJ103" s="1000"/>
      <c r="FK103" s="1006"/>
      <c r="FL103" s="993"/>
      <c r="FM103" s="996"/>
      <c r="FN103" s="148"/>
      <c r="FO103" s="148"/>
      <c r="FP103" s="994"/>
      <c r="FQ103" s="147"/>
      <c r="FR103" s="147"/>
      <c r="FS103" s="997"/>
      <c r="FT103" s="999"/>
      <c r="FU103" s="1000"/>
      <c r="FV103" s="1006"/>
      <c r="FW103" s="993"/>
      <c r="FX103" s="996"/>
      <c r="FY103" s="148"/>
      <c r="FZ103" s="148"/>
      <c r="GA103" s="994"/>
      <c r="GB103" s="147"/>
      <c r="GC103" s="147"/>
      <c r="GD103" s="997"/>
      <c r="GE103" s="999"/>
      <c r="GF103" s="1000"/>
      <c r="GG103" s="1006"/>
      <c r="GH103" s="993"/>
      <c r="GI103" s="996"/>
      <c r="GJ103" s="148"/>
      <c r="GK103" s="148"/>
      <c r="GL103" s="994"/>
      <c r="GM103" s="147"/>
      <c r="GN103" s="147"/>
      <c r="GO103" s="997"/>
      <c r="GP103" s="999"/>
      <c r="GQ103" s="1000"/>
      <c r="GR103" s="1006"/>
      <c r="GS103" s="993"/>
      <c r="GT103" s="996"/>
      <c r="GU103" s="148"/>
      <c r="GV103" s="148"/>
      <c r="GW103" s="994"/>
      <c r="GX103" s="147"/>
      <c r="GY103" s="147"/>
      <c r="GZ103" s="997"/>
      <c r="HA103" s="999"/>
      <c r="HB103" s="1000"/>
      <c r="HC103" s="1006"/>
      <c r="HD103" s="993"/>
      <c r="HE103" s="996"/>
      <c r="HF103" s="148"/>
      <c r="HG103" s="148"/>
      <c r="HH103" s="994"/>
      <c r="HI103" s="147"/>
      <c r="HJ103" s="147"/>
      <c r="HK103" s="997"/>
      <c r="HL103" s="999"/>
      <c r="HM103" s="1000"/>
      <c r="HN103" s="1006"/>
      <c r="HO103" s="993"/>
      <c r="HP103" s="996"/>
      <c r="HQ103" s="148"/>
      <c r="HR103" s="148"/>
      <c r="HS103" s="994"/>
      <c r="HT103" s="147"/>
      <c r="HU103" s="147"/>
      <c r="HV103" s="997"/>
      <c r="HW103" s="999"/>
      <c r="HX103" s="1000"/>
      <c r="HY103" s="1006"/>
      <c r="HZ103" s="993"/>
      <c r="IA103" s="996"/>
      <c r="IB103" s="148"/>
      <c r="IC103" s="148"/>
      <c r="ID103" s="994"/>
      <c r="IE103" s="147"/>
      <c r="IF103" s="147"/>
      <c r="IG103" s="997"/>
      <c r="IH103" s="999"/>
      <c r="II103" s="1000"/>
      <c r="IJ103" s="1006"/>
      <c r="IK103" s="993"/>
      <c r="IL103" s="996"/>
      <c r="IM103" s="148"/>
      <c r="IN103" s="148"/>
      <c r="IO103" s="994"/>
      <c r="IP103" s="147"/>
      <c r="IQ103" s="147"/>
      <c r="IR103" s="997"/>
      <c r="IS103" s="999"/>
      <c r="IT103" s="1000"/>
      <c r="IU103" s="30"/>
      <c r="IV103" s="30"/>
      <c r="IW103" s="30"/>
      <c r="IX103" s="30"/>
      <c r="IY103" s="1001"/>
      <c r="IZ103" s="1001"/>
      <c r="JA103" s="1005"/>
      <c r="JB103" s="1002"/>
      <c r="JD103" s="171"/>
      <c r="JE103" s="171"/>
      <c r="JF103" s="171"/>
      <c r="JG103" s="171"/>
      <c r="JH103" s="171"/>
      <c r="JI103" s="171"/>
    </row>
    <row r="104" spans="2:269" ht="15.75" customHeight="1" x14ac:dyDescent="0.25">
      <c r="B104" s="260">
        <v>98</v>
      </c>
      <c r="C104" s="991"/>
      <c r="D104" s="990"/>
      <c r="E104" s="486"/>
      <c r="F104" s="1143"/>
      <c r="G104" s="995"/>
      <c r="H104" s="221"/>
      <c r="I104" s="183"/>
      <c r="J104" s="183"/>
      <c r="K104" s="1088"/>
      <c r="L104" s="375"/>
      <c r="M104" s="31"/>
      <c r="N104" s="1292"/>
      <c r="O104" s="1096"/>
      <c r="P104" s="147"/>
      <c r="Q104" s="147"/>
      <c r="R104" s="147"/>
      <c r="S104" s="147"/>
      <c r="T104" s="147"/>
      <c r="U104" s="147"/>
      <c r="V104" s="147"/>
      <c r="W104" s="147"/>
      <c r="X104" s="147"/>
      <c r="Y104" s="147"/>
      <c r="Z104" s="147"/>
      <c r="AA104" s="147"/>
      <c r="AB104" s="147"/>
      <c r="AC104" s="147"/>
      <c r="AD104" s="147"/>
      <c r="AE104" s="147"/>
      <c r="AF104" s="147"/>
      <c r="AG104" s="147"/>
      <c r="AH104" s="147"/>
      <c r="AI104" s="1006"/>
      <c r="AJ104" s="993"/>
      <c r="AK104" s="996"/>
      <c r="AL104" s="148"/>
      <c r="AM104" s="148"/>
      <c r="AN104" s="994"/>
      <c r="AO104" s="147"/>
      <c r="AP104" s="147"/>
      <c r="AQ104" s="997"/>
      <c r="AR104" s="999"/>
      <c r="AS104" s="1000"/>
      <c r="AT104" s="1006"/>
      <c r="AU104" s="993"/>
      <c r="AV104" s="996"/>
      <c r="AW104" s="148"/>
      <c r="AX104" s="148"/>
      <c r="AY104" s="994"/>
      <c r="AZ104" s="147"/>
      <c r="BA104" s="147"/>
      <c r="BB104" s="997"/>
      <c r="BC104" s="999"/>
      <c r="BD104" s="1000"/>
      <c r="BE104" s="1006"/>
      <c r="BF104" s="993"/>
      <c r="BG104" s="996"/>
      <c r="BH104" s="148"/>
      <c r="BI104" s="148"/>
      <c r="BJ104" s="994"/>
      <c r="BK104" s="147"/>
      <c r="BL104" s="147"/>
      <c r="BM104" s="997"/>
      <c r="BN104" s="999"/>
      <c r="BO104" s="1000"/>
      <c r="BP104" s="1006"/>
      <c r="BQ104" s="993"/>
      <c r="BR104" s="996"/>
      <c r="BS104" s="148"/>
      <c r="BT104" s="148"/>
      <c r="BU104" s="994"/>
      <c r="BV104" s="147"/>
      <c r="BW104" s="147"/>
      <c r="BX104" s="997"/>
      <c r="BY104" s="999"/>
      <c r="BZ104" s="1000"/>
      <c r="CA104" s="1006"/>
      <c r="CB104" s="993"/>
      <c r="CC104" s="994"/>
      <c r="CD104" s="148"/>
      <c r="CE104" s="148"/>
      <c r="CF104" s="994"/>
      <c r="CG104" s="147"/>
      <c r="CH104" s="147"/>
      <c r="CI104" s="997"/>
      <c r="CJ104" s="999"/>
      <c r="CK104" s="1000"/>
      <c r="CL104" s="1006"/>
      <c r="CM104" s="993"/>
      <c r="CN104" s="996"/>
      <c r="CO104" s="148"/>
      <c r="CP104" s="148"/>
      <c r="CQ104" s="994"/>
      <c r="CR104" s="147"/>
      <c r="CS104" s="147"/>
      <c r="CT104" s="997"/>
      <c r="CU104" s="999"/>
      <c r="CV104" s="1000"/>
      <c r="CW104" s="1006"/>
      <c r="CX104" s="993"/>
      <c r="CY104" s="996"/>
      <c r="CZ104" s="148"/>
      <c r="DA104" s="148"/>
      <c r="DB104" s="994"/>
      <c r="DC104" s="147"/>
      <c r="DD104" s="147"/>
      <c r="DE104" s="997"/>
      <c r="DF104" s="999"/>
      <c r="DG104" s="1000"/>
      <c r="DH104" s="1006"/>
      <c r="DI104" s="993"/>
      <c r="DJ104" s="996"/>
      <c r="DK104" s="148"/>
      <c r="DL104" s="148"/>
      <c r="DM104" s="994"/>
      <c r="DN104" s="147"/>
      <c r="DO104" s="147"/>
      <c r="DP104" s="997"/>
      <c r="DQ104" s="999"/>
      <c r="DR104" s="1000"/>
      <c r="DS104" s="1006"/>
      <c r="DT104" s="993"/>
      <c r="DU104" s="996"/>
      <c r="DV104" s="148"/>
      <c r="DW104" s="148"/>
      <c r="DX104" s="994"/>
      <c r="DY104" s="147"/>
      <c r="DZ104" s="147"/>
      <c r="EA104" s="997"/>
      <c r="EB104" s="999"/>
      <c r="EC104" s="1000"/>
      <c r="ED104" s="1006"/>
      <c r="EE104" s="993"/>
      <c r="EF104" s="996"/>
      <c r="EG104" s="148"/>
      <c r="EH104" s="148"/>
      <c r="EI104" s="994"/>
      <c r="EJ104" s="147"/>
      <c r="EK104" s="147"/>
      <c r="EL104" s="997"/>
      <c r="EM104" s="999"/>
      <c r="EN104" s="1000"/>
      <c r="EO104" s="1006"/>
      <c r="EP104" s="993"/>
      <c r="EQ104" s="996"/>
      <c r="ER104" s="148"/>
      <c r="ES104" s="148"/>
      <c r="ET104" s="994"/>
      <c r="EU104" s="147"/>
      <c r="EV104" s="147"/>
      <c r="EW104" s="997"/>
      <c r="EX104" s="999"/>
      <c r="EY104" s="1000"/>
      <c r="EZ104" s="1006"/>
      <c r="FA104" s="993"/>
      <c r="FB104" s="996"/>
      <c r="FC104" s="148"/>
      <c r="FD104" s="148"/>
      <c r="FE104" s="994"/>
      <c r="FF104" s="147"/>
      <c r="FG104" s="147"/>
      <c r="FH104" s="997"/>
      <c r="FI104" s="999"/>
      <c r="FJ104" s="1000"/>
      <c r="FK104" s="1006"/>
      <c r="FL104" s="993"/>
      <c r="FM104" s="996"/>
      <c r="FN104" s="148"/>
      <c r="FO104" s="148"/>
      <c r="FP104" s="994"/>
      <c r="FQ104" s="147"/>
      <c r="FR104" s="147"/>
      <c r="FS104" s="997"/>
      <c r="FT104" s="999"/>
      <c r="FU104" s="1000"/>
      <c r="FV104" s="1006"/>
      <c r="FW104" s="993"/>
      <c r="FX104" s="996"/>
      <c r="FY104" s="148"/>
      <c r="FZ104" s="148"/>
      <c r="GA104" s="994"/>
      <c r="GB104" s="147"/>
      <c r="GC104" s="147"/>
      <c r="GD104" s="997"/>
      <c r="GE104" s="999"/>
      <c r="GF104" s="1000"/>
      <c r="GG104" s="1006"/>
      <c r="GH104" s="993"/>
      <c r="GI104" s="996"/>
      <c r="GJ104" s="148"/>
      <c r="GK104" s="148"/>
      <c r="GL104" s="994"/>
      <c r="GM104" s="147"/>
      <c r="GN104" s="147"/>
      <c r="GO104" s="997"/>
      <c r="GP104" s="999"/>
      <c r="GQ104" s="1000"/>
      <c r="GR104" s="1006"/>
      <c r="GS104" s="993"/>
      <c r="GT104" s="996"/>
      <c r="GU104" s="148"/>
      <c r="GV104" s="148"/>
      <c r="GW104" s="994"/>
      <c r="GX104" s="147"/>
      <c r="GY104" s="147"/>
      <c r="GZ104" s="997"/>
      <c r="HA104" s="999"/>
      <c r="HB104" s="1000"/>
      <c r="HC104" s="1006"/>
      <c r="HD104" s="993"/>
      <c r="HE104" s="996"/>
      <c r="HF104" s="148"/>
      <c r="HG104" s="148"/>
      <c r="HH104" s="994"/>
      <c r="HI104" s="147"/>
      <c r="HJ104" s="147"/>
      <c r="HK104" s="997"/>
      <c r="HL104" s="999"/>
      <c r="HM104" s="1000"/>
      <c r="HN104" s="1006"/>
      <c r="HO104" s="993"/>
      <c r="HP104" s="996"/>
      <c r="HQ104" s="148"/>
      <c r="HR104" s="148"/>
      <c r="HS104" s="994"/>
      <c r="HT104" s="147"/>
      <c r="HU104" s="147"/>
      <c r="HV104" s="997"/>
      <c r="HW104" s="999"/>
      <c r="HX104" s="1000"/>
      <c r="HY104" s="1006"/>
      <c r="HZ104" s="993"/>
      <c r="IA104" s="996"/>
      <c r="IB104" s="148"/>
      <c r="IC104" s="148"/>
      <c r="ID104" s="994"/>
      <c r="IE104" s="147"/>
      <c r="IF104" s="147"/>
      <c r="IG104" s="997"/>
      <c r="IH104" s="999"/>
      <c r="II104" s="1000"/>
      <c r="IJ104" s="1006"/>
      <c r="IK104" s="993"/>
      <c r="IL104" s="996"/>
      <c r="IM104" s="148"/>
      <c r="IN104" s="148"/>
      <c r="IO104" s="994"/>
      <c r="IP104" s="147"/>
      <c r="IQ104" s="147"/>
      <c r="IR104" s="997"/>
      <c r="IS104" s="999"/>
      <c r="IT104" s="1000"/>
      <c r="IU104" s="30"/>
      <c r="IV104" s="30"/>
      <c r="IW104" s="30"/>
      <c r="IX104" s="30"/>
      <c r="IY104" s="1001"/>
      <c r="IZ104" s="1001"/>
      <c r="JA104" s="1005"/>
      <c r="JB104" s="1002"/>
      <c r="JD104" s="171"/>
      <c r="JE104" s="171"/>
      <c r="JF104" s="171"/>
      <c r="JG104" s="171"/>
      <c r="JH104" s="171"/>
      <c r="JI104" s="171"/>
    </row>
    <row r="105" spans="2:269" ht="15.75" customHeight="1" x14ac:dyDescent="0.25">
      <c r="B105" s="260">
        <v>99</v>
      </c>
      <c r="C105" s="991"/>
      <c r="D105" s="990"/>
      <c r="E105" s="486"/>
      <c r="F105" s="1143"/>
      <c r="G105" s="995"/>
      <c r="H105" s="221"/>
      <c r="I105" s="183"/>
      <c r="J105" s="183"/>
      <c r="K105" s="1088"/>
      <c r="L105" s="375"/>
      <c r="M105" s="31"/>
      <c r="N105" s="1292"/>
      <c r="O105" s="1096"/>
      <c r="P105" s="147"/>
      <c r="Q105" s="147"/>
      <c r="R105" s="147"/>
      <c r="S105" s="147"/>
      <c r="T105" s="147"/>
      <c r="U105" s="147"/>
      <c r="V105" s="147"/>
      <c r="W105" s="147"/>
      <c r="X105" s="147"/>
      <c r="Y105" s="147"/>
      <c r="Z105" s="147"/>
      <c r="AA105" s="147"/>
      <c r="AB105" s="147"/>
      <c r="AC105" s="147"/>
      <c r="AD105" s="147"/>
      <c r="AE105" s="147"/>
      <c r="AF105" s="147"/>
      <c r="AG105" s="147"/>
      <c r="AH105" s="147"/>
      <c r="AI105" s="1006"/>
      <c r="AJ105" s="993"/>
      <c r="AK105" s="996"/>
      <c r="AL105" s="148"/>
      <c r="AM105" s="148"/>
      <c r="AN105" s="994"/>
      <c r="AO105" s="147"/>
      <c r="AP105" s="147"/>
      <c r="AQ105" s="997"/>
      <c r="AR105" s="999"/>
      <c r="AS105" s="1000"/>
      <c r="AT105" s="1006"/>
      <c r="AU105" s="993"/>
      <c r="AV105" s="996"/>
      <c r="AW105" s="148"/>
      <c r="AX105" s="148"/>
      <c r="AY105" s="994"/>
      <c r="AZ105" s="147"/>
      <c r="BA105" s="147"/>
      <c r="BB105" s="997"/>
      <c r="BC105" s="999"/>
      <c r="BD105" s="1000"/>
      <c r="BE105" s="1006"/>
      <c r="BF105" s="993"/>
      <c r="BG105" s="996"/>
      <c r="BH105" s="148"/>
      <c r="BI105" s="148"/>
      <c r="BJ105" s="994"/>
      <c r="BK105" s="147"/>
      <c r="BL105" s="147"/>
      <c r="BM105" s="997"/>
      <c r="BN105" s="999"/>
      <c r="BO105" s="1000"/>
      <c r="BP105" s="1006"/>
      <c r="BQ105" s="993"/>
      <c r="BR105" s="996"/>
      <c r="BS105" s="148"/>
      <c r="BT105" s="148"/>
      <c r="BU105" s="994"/>
      <c r="BV105" s="147"/>
      <c r="BW105" s="147"/>
      <c r="BX105" s="997"/>
      <c r="BY105" s="999"/>
      <c r="BZ105" s="1000"/>
      <c r="CA105" s="1006"/>
      <c r="CB105" s="993"/>
      <c r="CC105" s="994"/>
      <c r="CD105" s="148"/>
      <c r="CE105" s="148"/>
      <c r="CF105" s="994"/>
      <c r="CG105" s="147"/>
      <c r="CH105" s="147"/>
      <c r="CI105" s="997"/>
      <c r="CJ105" s="999"/>
      <c r="CK105" s="1000"/>
      <c r="CL105" s="1006"/>
      <c r="CM105" s="993"/>
      <c r="CN105" s="996"/>
      <c r="CO105" s="148"/>
      <c r="CP105" s="148"/>
      <c r="CQ105" s="994"/>
      <c r="CR105" s="147"/>
      <c r="CS105" s="147"/>
      <c r="CT105" s="997"/>
      <c r="CU105" s="999"/>
      <c r="CV105" s="1000"/>
      <c r="CW105" s="1006"/>
      <c r="CX105" s="993"/>
      <c r="CY105" s="996"/>
      <c r="CZ105" s="148"/>
      <c r="DA105" s="148"/>
      <c r="DB105" s="994"/>
      <c r="DC105" s="147"/>
      <c r="DD105" s="147"/>
      <c r="DE105" s="997"/>
      <c r="DF105" s="999"/>
      <c r="DG105" s="1000"/>
      <c r="DH105" s="1006"/>
      <c r="DI105" s="993"/>
      <c r="DJ105" s="996"/>
      <c r="DK105" s="148"/>
      <c r="DL105" s="148"/>
      <c r="DM105" s="994"/>
      <c r="DN105" s="147"/>
      <c r="DO105" s="147"/>
      <c r="DP105" s="997"/>
      <c r="DQ105" s="999"/>
      <c r="DR105" s="1000"/>
      <c r="DS105" s="1006"/>
      <c r="DT105" s="993"/>
      <c r="DU105" s="996"/>
      <c r="DV105" s="148"/>
      <c r="DW105" s="148"/>
      <c r="DX105" s="994"/>
      <c r="DY105" s="147"/>
      <c r="DZ105" s="147"/>
      <c r="EA105" s="997"/>
      <c r="EB105" s="999"/>
      <c r="EC105" s="1000"/>
      <c r="ED105" s="1006"/>
      <c r="EE105" s="993"/>
      <c r="EF105" s="996"/>
      <c r="EG105" s="148"/>
      <c r="EH105" s="148"/>
      <c r="EI105" s="994"/>
      <c r="EJ105" s="147"/>
      <c r="EK105" s="147"/>
      <c r="EL105" s="997"/>
      <c r="EM105" s="999"/>
      <c r="EN105" s="1000"/>
      <c r="EO105" s="1006"/>
      <c r="EP105" s="993"/>
      <c r="EQ105" s="996"/>
      <c r="ER105" s="148"/>
      <c r="ES105" s="148"/>
      <c r="ET105" s="994"/>
      <c r="EU105" s="147"/>
      <c r="EV105" s="147"/>
      <c r="EW105" s="997"/>
      <c r="EX105" s="999"/>
      <c r="EY105" s="1000"/>
      <c r="EZ105" s="1006"/>
      <c r="FA105" s="993"/>
      <c r="FB105" s="996"/>
      <c r="FC105" s="148"/>
      <c r="FD105" s="148"/>
      <c r="FE105" s="994"/>
      <c r="FF105" s="147"/>
      <c r="FG105" s="147"/>
      <c r="FH105" s="997"/>
      <c r="FI105" s="999"/>
      <c r="FJ105" s="1000"/>
      <c r="FK105" s="1006"/>
      <c r="FL105" s="993"/>
      <c r="FM105" s="996"/>
      <c r="FN105" s="148"/>
      <c r="FO105" s="148"/>
      <c r="FP105" s="994"/>
      <c r="FQ105" s="147"/>
      <c r="FR105" s="147"/>
      <c r="FS105" s="997"/>
      <c r="FT105" s="999"/>
      <c r="FU105" s="1000"/>
      <c r="FV105" s="1006"/>
      <c r="FW105" s="993"/>
      <c r="FX105" s="996"/>
      <c r="FY105" s="148"/>
      <c r="FZ105" s="148"/>
      <c r="GA105" s="994"/>
      <c r="GB105" s="147"/>
      <c r="GC105" s="147"/>
      <c r="GD105" s="997"/>
      <c r="GE105" s="999"/>
      <c r="GF105" s="1000"/>
      <c r="GG105" s="1006"/>
      <c r="GH105" s="993"/>
      <c r="GI105" s="996"/>
      <c r="GJ105" s="148"/>
      <c r="GK105" s="148"/>
      <c r="GL105" s="994"/>
      <c r="GM105" s="147"/>
      <c r="GN105" s="147"/>
      <c r="GO105" s="997"/>
      <c r="GP105" s="999"/>
      <c r="GQ105" s="1000"/>
      <c r="GR105" s="1006"/>
      <c r="GS105" s="993"/>
      <c r="GT105" s="996"/>
      <c r="GU105" s="148"/>
      <c r="GV105" s="148"/>
      <c r="GW105" s="994"/>
      <c r="GX105" s="147"/>
      <c r="GY105" s="147"/>
      <c r="GZ105" s="997"/>
      <c r="HA105" s="999"/>
      <c r="HB105" s="1000"/>
      <c r="HC105" s="1006"/>
      <c r="HD105" s="993"/>
      <c r="HE105" s="996"/>
      <c r="HF105" s="148"/>
      <c r="HG105" s="148"/>
      <c r="HH105" s="994"/>
      <c r="HI105" s="147"/>
      <c r="HJ105" s="147"/>
      <c r="HK105" s="997"/>
      <c r="HL105" s="999"/>
      <c r="HM105" s="1000"/>
      <c r="HN105" s="1006"/>
      <c r="HO105" s="993"/>
      <c r="HP105" s="996"/>
      <c r="HQ105" s="148"/>
      <c r="HR105" s="148"/>
      <c r="HS105" s="994"/>
      <c r="HT105" s="147"/>
      <c r="HU105" s="147"/>
      <c r="HV105" s="997"/>
      <c r="HW105" s="999"/>
      <c r="HX105" s="1000"/>
      <c r="HY105" s="1006"/>
      <c r="HZ105" s="993"/>
      <c r="IA105" s="996"/>
      <c r="IB105" s="148"/>
      <c r="IC105" s="148"/>
      <c r="ID105" s="994"/>
      <c r="IE105" s="147"/>
      <c r="IF105" s="147"/>
      <c r="IG105" s="997"/>
      <c r="IH105" s="999"/>
      <c r="II105" s="1000"/>
      <c r="IJ105" s="1006"/>
      <c r="IK105" s="993"/>
      <c r="IL105" s="996"/>
      <c r="IM105" s="148"/>
      <c r="IN105" s="148"/>
      <c r="IO105" s="994"/>
      <c r="IP105" s="147"/>
      <c r="IQ105" s="147"/>
      <c r="IR105" s="997"/>
      <c r="IS105" s="999"/>
      <c r="IT105" s="1000"/>
      <c r="IU105" s="30"/>
      <c r="IV105" s="30"/>
      <c r="IW105" s="30"/>
      <c r="IX105" s="30"/>
      <c r="IY105" s="1001"/>
      <c r="IZ105" s="1001"/>
      <c r="JA105" s="1005"/>
      <c r="JB105" s="1002"/>
      <c r="JD105" s="171"/>
      <c r="JE105" s="171"/>
      <c r="JF105" s="171"/>
      <c r="JG105" s="171"/>
      <c r="JH105" s="171"/>
      <c r="JI105" s="171"/>
    </row>
    <row r="106" spans="2:269" ht="15.75" customHeight="1" x14ac:dyDescent="0.25">
      <c r="B106" s="260">
        <v>100</v>
      </c>
      <c r="C106" s="991"/>
      <c r="D106" s="990"/>
      <c r="E106" s="486"/>
      <c r="F106" s="1143"/>
      <c r="G106" s="995"/>
      <c r="H106" s="221"/>
      <c r="I106" s="183"/>
      <c r="J106" s="183"/>
      <c r="K106" s="1088"/>
      <c r="L106" s="375"/>
      <c r="M106" s="31"/>
      <c r="N106" s="1292"/>
      <c r="O106" s="1096"/>
      <c r="P106" s="147"/>
      <c r="Q106" s="147"/>
      <c r="R106" s="147"/>
      <c r="S106" s="147"/>
      <c r="T106" s="147"/>
      <c r="U106" s="147"/>
      <c r="V106" s="147"/>
      <c r="W106" s="147"/>
      <c r="X106" s="147"/>
      <c r="Y106" s="147"/>
      <c r="Z106" s="147"/>
      <c r="AA106" s="147"/>
      <c r="AB106" s="147"/>
      <c r="AC106" s="147"/>
      <c r="AD106" s="147"/>
      <c r="AE106" s="147"/>
      <c r="AF106" s="147"/>
      <c r="AG106" s="147"/>
      <c r="AH106" s="147"/>
      <c r="AI106" s="1006"/>
      <c r="AJ106" s="993"/>
      <c r="AK106" s="996"/>
      <c r="AL106" s="148"/>
      <c r="AM106" s="148"/>
      <c r="AN106" s="994"/>
      <c r="AO106" s="147"/>
      <c r="AP106" s="147"/>
      <c r="AQ106" s="997"/>
      <c r="AR106" s="999"/>
      <c r="AS106" s="1000"/>
      <c r="AT106" s="1006"/>
      <c r="AU106" s="993"/>
      <c r="AV106" s="996"/>
      <c r="AW106" s="148"/>
      <c r="AX106" s="148"/>
      <c r="AY106" s="994"/>
      <c r="AZ106" s="147"/>
      <c r="BA106" s="147"/>
      <c r="BB106" s="997"/>
      <c r="BC106" s="999"/>
      <c r="BD106" s="1000"/>
      <c r="BE106" s="1006"/>
      <c r="BF106" s="993"/>
      <c r="BG106" s="996"/>
      <c r="BH106" s="148"/>
      <c r="BI106" s="148"/>
      <c r="BJ106" s="994"/>
      <c r="BK106" s="147"/>
      <c r="BL106" s="147"/>
      <c r="BM106" s="997"/>
      <c r="BN106" s="999"/>
      <c r="BO106" s="1000"/>
      <c r="BP106" s="1006"/>
      <c r="BQ106" s="993"/>
      <c r="BR106" s="996"/>
      <c r="BS106" s="148"/>
      <c r="BT106" s="148"/>
      <c r="BU106" s="994"/>
      <c r="BV106" s="147"/>
      <c r="BW106" s="147"/>
      <c r="BX106" s="997"/>
      <c r="BY106" s="999"/>
      <c r="BZ106" s="1000"/>
      <c r="CA106" s="1006"/>
      <c r="CB106" s="993"/>
      <c r="CC106" s="994"/>
      <c r="CD106" s="148"/>
      <c r="CE106" s="148"/>
      <c r="CF106" s="994"/>
      <c r="CG106" s="147"/>
      <c r="CH106" s="147"/>
      <c r="CI106" s="997"/>
      <c r="CJ106" s="999"/>
      <c r="CK106" s="1000"/>
      <c r="CL106" s="1006"/>
      <c r="CM106" s="993"/>
      <c r="CN106" s="996"/>
      <c r="CO106" s="148"/>
      <c r="CP106" s="148"/>
      <c r="CQ106" s="994"/>
      <c r="CR106" s="147"/>
      <c r="CS106" s="147"/>
      <c r="CT106" s="997"/>
      <c r="CU106" s="999"/>
      <c r="CV106" s="1000"/>
      <c r="CW106" s="1006"/>
      <c r="CX106" s="993"/>
      <c r="CY106" s="996"/>
      <c r="CZ106" s="148"/>
      <c r="DA106" s="148"/>
      <c r="DB106" s="994"/>
      <c r="DC106" s="147"/>
      <c r="DD106" s="147"/>
      <c r="DE106" s="997"/>
      <c r="DF106" s="999"/>
      <c r="DG106" s="1000"/>
      <c r="DH106" s="1006"/>
      <c r="DI106" s="993"/>
      <c r="DJ106" s="996"/>
      <c r="DK106" s="148"/>
      <c r="DL106" s="148"/>
      <c r="DM106" s="994"/>
      <c r="DN106" s="147"/>
      <c r="DO106" s="147"/>
      <c r="DP106" s="997"/>
      <c r="DQ106" s="999"/>
      <c r="DR106" s="1000"/>
      <c r="DS106" s="1006"/>
      <c r="DT106" s="993"/>
      <c r="DU106" s="996"/>
      <c r="DV106" s="148"/>
      <c r="DW106" s="148"/>
      <c r="DX106" s="994"/>
      <c r="DY106" s="147"/>
      <c r="DZ106" s="147"/>
      <c r="EA106" s="997"/>
      <c r="EB106" s="999"/>
      <c r="EC106" s="1000"/>
      <c r="ED106" s="1006"/>
      <c r="EE106" s="993"/>
      <c r="EF106" s="996"/>
      <c r="EG106" s="148"/>
      <c r="EH106" s="148"/>
      <c r="EI106" s="994"/>
      <c r="EJ106" s="147"/>
      <c r="EK106" s="147"/>
      <c r="EL106" s="997"/>
      <c r="EM106" s="999"/>
      <c r="EN106" s="1000"/>
      <c r="EO106" s="1006"/>
      <c r="EP106" s="993"/>
      <c r="EQ106" s="996"/>
      <c r="ER106" s="148"/>
      <c r="ES106" s="148"/>
      <c r="ET106" s="994"/>
      <c r="EU106" s="147"/>
      <c r="EV106" s="147"/>
      <c r="EW106" s="997"/>
      <c r="EX106" s="999"/>
      <c r="EY106" s="1000"/>
      <c r="EZ106" s="1006"/>
      <c r="FA106" s="993"/>
      <c r="FB106" s="996"/>
      <c r="FC106" s="148"/>
      <c r="FD106" s="148"/>
      <c r="FE106" s="994"/>
      <c r="FF106" s="147"/>
      <c r="FG106" s="147"/>
      <c r="FH106" s="997"/>
      <c r="FI106" s="999"/>
      <c r="FJ106" s="1000"/>
      <c r="FK106" s="1006"/>
      <c r="FL106" s="993"/>
      <c r="FM106" s="996"/>
      <c r="FN106" s="148"/>
      <c r="FO106" s="148"/>
      <c r="FP106" s="994"/>
      <c r="FQ106" s="147"/>
      <c r="FR106" s="147"/>
      <c r="FS106" s="997"/>
      <c r="FT106" s="999"/>
      <c r="FU106" s="1000"/>
      <c r="FV106" s="1006"/>
      <c r="FW106" s="993"/>
      <c r="FX106" s="996"/>
      <c r="FY106" s="148"/>
      <c r="FZ106" s="148"/>
      <c r="GA106" s="994"/>
      <c r="GB106" s="147"/>
      <c r="GC106" s="147"/>
      <c r="GD106" s="997"/>
      <c r="GE106" s="999"/>
      <c r="GF106" s="1000"/>
      <c r="GG106" s="1006"/>
      <c r="GH106" s="993"/>
      <c r="GI106" s="996"/>
      <c r="GJ106" s="148"/>
      <c r="GK106" s="148"/>
      <c r="GL106" s="994"/>
      <c r="GM106" s="147"/>
      <c r="GN106" s="147"/>
      <c r="GO106" s="997"/>
      <c r="GP106" s="999"/>
      <c r="GQ106" s="1000"/>
      <c r="GR106" s="1006"/>
      <c r="GS106" s="993"/>
      <c r="GT106" s="996"/>
      <c r="GU106" s="148"/>
      <c r="GV106" s="148"/>
      <c r="GW106" s="994"/>
      <c r="GX106" s="147"/>
      <c r="GY106" s="147"/>
      <c r="GZ106" s="997"/>
      <c r="HA106" s="999"/>
      <c r="HB106" s="1000"/>
      <c r="HC106" s="1006"/>
      <c r="HD106" s="993"/>
      <c r="HE106" s="996"/>
      <c r="HF106" s="148"/>
      <c r="HG106" s="148"/>
      <c r="HH106" s="994"/>
      <c r="HI106" s="147"/>
      <c r="HJ106" s="147"/>
      <c r="HK106" s="997"/>
      <c r="HL106" s="999"/>
      <c r="HM106" s="1000"/>
      <c r="HN106" s="1006"/>
      <c r="HO106" s="993"/>
      <c r="HP106" s="996"/>
      <c r="HQ106" s="148"/>
      <c r="HR106" s="148"/>
      <c r="HS106" s="994"/>
      <c r="HT106" s="147"/>
      <c r="HU106" s="147"/>
      <c r="HV106" s="997"/>
      <c r="HW106" s="999"/>
      <c r="HX106" s="1000"/>
      <c r="HY106" s="1006"/>
      <c r="HZ106" s="993"/>
      <c r="IA106" s="996"/>
      <c r="IB106" s="148"/>
      <c r="IC106" s="148"/>
      <c r="ID106" s="994"/>
      <c r="IE106" s="147"/>
      <c r="IF106" s="147"/>
      <c r="IG106" s="997"/>
      <c r="IH106" s="999"/>
      <c r="II106" s="1000"/>
      <c r="IJ106" s="1006"/>
      <c r="IK106" s="993"/>
      <c r="IL106" s="996"/>
      <c r="IM106" s="148"/>
      <c r="IN106" s="148"/>
      <c r="IO106" s="994"/>
      <c r="IP106" s="147"/>
      <c r="IQ106" s="147"/>
      <c r="IR106" s="997"/>
      <c r="IS106" s="999"/>
      <c r="IT106" s="1000"/>
      <c r="IU106" s="30"/>
      <c r="IV106" s="30"/>
      <c r="IW106" s="30"/>
      <c r="IX106" s="30"/>
      <c r="IY106" s="1001"/>
      <c r="IZ106" s="1001"/>
      <c r="JA106" s="1005"/>
      <c r="JB106" s="1002"/>
      <c r="JD106" s="171"/>
      <c r="JE106" s="171"/>
      <c r="JF106" s="171"/>
      <c r="JG106" s="171"/>
      <c r="JH106" s="171"/>
      <c r="JI106" s="171"/>
    </row>
    <row r="107" spans="2:269" ht="15.75" customHeight="1" x14ac:dyDescent="0.25">
      <c r="B107" s="260">
        <v>101</v>
      </c>
      <c r="C107" s="991"/>
      <c r="D107" s="990"/>
      <c r="E107" s="486"/>
      <c r="F107" s="1143"/>
      <c r="G107" s="995"/>
      <c r="H107" s="221"/>
      <c r="I107" s="183"/>
      <c r="J107" s="183"/>
      <c r="K107" s="1088"/>
      <c r="L107" s="375"/>
      <c r="M107" s="31"/>
      <c r="N107" s="1292"/>
      <c r="O107" s="1096"/>
      <c r="P107" s="147"/>
      <c r="Q107" s="147"/>
      <c r="R107" s="147"/>
      <c r="S107" s="147"/>
      <c r="T107" s="147"/>
      <c r="U107" s="147"/>
      <c r="V107" s="147"/>
      <c r="W107" s="147"/>
      <c r="X107" s="147"/>
      <c r="Y107" s="147"/>
      <c r="Z107" s="147"/>
      <c r="AA107" s="147"/>
      <c r="AB107" s="147"/>
      <c r="AC107" s="147"/>
      <c r="AD107" s="147"/>
      <c r="AE107" s="147"/>
      <c r="AF107" s="147"/>
      <c r="AG107" s="147"/>
      <c r="AH107" s="147"/>
      <c r="AI107" s="1006"/>
      <c r="AJ107" s="993"/>
      <c r="AK107" s="996"/>
      <c r="AL107" s="148"/>
      <c r="AM107" s="148"/>
      <c r="AN107" s="994"/>
      <c r="AO107" s="147"/>
      <c r="AP107" s="147"/>
      <c r="AQ107" s="997"/>
      <c r="AR107" s="999"/>
      <c r="AS107" s="1000"/>
      <c r="AT107" s="1006"/>
      <c r="AU107" s="993"/>
      <c r="AV107" s="996"/>
      <c r="AW107" s="148"/>
      <c r="AX107" s="148"/>
      <c r="AY107" s="994"/>
      <c r="AZ107" s="147"/>
      <c r="BA107" s="147"/>
      <c r="BB107" s="997"/>
      <c r="BC107" s="999"/>
      <c r="BD107" s="1000"/>
      <c r="BE107" s="1006"/>
      <c r="BF107" s="993"/>
      <c r="BG107" s="996"/>
      <c r="BH107" s="148"/>
      <c r="BI107" s="148"/>
      <c r="BJ107" s="994"/>
      <c r="BK107" s="147"/>
      <c r="BL107" s="147"/>
      <c r="BM107" s="997"/>
      <c r="BN107" s="999"/>
      <c r="BO107" s="1000"/>
      <c r="BP107" s="1006"/>
      <c r="BQ107" s="993"/>
      <c r="BR107" s="996"/>
      <c r="BS107" s="148"/>
      <c r="BT107" s="148"/>
      <c r="BU107" s="994"/>
      <c r="BV107" s="147"/>
      <c r="BW107" s="147"/>
      <c r="BX107" s="997"/>
      <c r="BY107" s="999"/>
      <c r="BZ107" s="1000"/>
      <c r="CA107" s="1006"/>
      <c r="CB107" s="993"/>
      <c r="CC107" s="994"/>
      <c r="CD107" s="148"/>
      <c r="CE107" s="148"/>
      <c r="CF107" s="994"/>
      <c r="CG107" s="147"/>
      <c r="CH107" s="147"/>
      <c r="CI107" s="997"/>
      <c r="CJ107" s="999"/>
      <c r="CK107" s="1000"/>
      <c r="CL107" s="1006"/>
      <c r="CM107" s="993"/>
      <c r="CN107" s="996"/>
      <c r="CO107" s="148"/>
      <c r="CP107" s="148"/>
      <c r="CQ107" s="994"/>
      <c r="CR107" s="147"/>
      <c r="CS107" s="147"/>
      <c r="CT107" s="997"/>
      <c r="CU107" s="999"/>
      <c r="CV107" s="1000"/>
      <c r="CW107" s="1006"/>
      <c r="CX107" s="993"/>
      <c r="CY107" s="996"/>
      <c r="CZ107" s="148"/>
      <c r="DA107" s="148"/>
      <c r="DB107" s="994"/>
      <c r="DC107" s="147"/>
      <c r="DD107" s="147"/>
      <c r="DE107" s="997"/>
      <c r="DF107" s="999"/>
      <c r="DG107" s="1000"/>
      <c r="DH107" s="1006"/>
      <c r="DI107" s="993"/>
      <c r="DJ107" s="996"/>
      <c r="DK107" s="148"/>
      <c r="DL107" s="148"/>
      <c r="DM107" s="994"/>
      <c r="DN107" s="147"/>
      <c r="DO107" s="147"/>
      <c r="DP107" s="997"/>
      <c r="DQ107" s="999"/>
      <c r="DR107" s="1000"/>
      <c r="DS107" s="1006"/>
      <c r="DT107" s="993"/>
      <c r="DU107" s="996"/>
      <c r="DV107" s="148"/>
      <c r="DW107" s="148"/>
      <c r="DX107" s="994"/>
      <c r="DY107" s="147"/>
      <c r="DZ107" s="147"/>
      <c r="EA107" s="997"/>
      <c r="EB107" s="999"/>
      <c r="EC107" s="1000"/>
      <c r="ED107" s="1006"/>
      <c r="EE107" s="993"/>
      <c r="EF107" s="996"/>
      <c r="EG107" s="148"/>
      <c r="EH107" s="148"/>
      <c r="EI107" s="994"/>
      <c r="EJ107" s="147"/>
      <c r="EK107" s="147"/>
      <c r="EL107" s="997"/>
      <c r="EM107" s="999"/>
      <c r="EN107" s="1000"/>
      <c r="EO107" s="1006"/>
      <c r="EP107" s="993"/>
      <c r="EQ107" s="996"/>
      <c r="ER107" s="148"/>
      <c r="ES107" s="148"/>
      <c r="ET107" s="994"/>
      <c r="EU107" s="147"/>
      <c r="EV107" s="147"/>
      <c r="EW107" s="997"/>
      <c r="EX107" s="999"/>
      <c r="EY107" s="1000"/>
      <c r="EZ107" s="1006"/>
      <c r="FA107" s="993"/>
      <c r="FB107" s="996"/>
      <c r="FC107" s="148"/>
      <c r="FD107" s="148"/>
      <c r="FE107" s="994"/>
      <c r="FF107" s="147"/>
      <c r="FG107" s="147"/>
      <c r="FH107" s="997"/>
      <c r="FI107" s="999"/>
      <c r="FJ107" s="1000"/>
      <c r="FK107" s="1006"/>
      <c r="FL107" s="993"/>
      <c r="FM107" s="996"/>
      <c r="FN107" s="148"/>
      <c r="FO107" s="148"/>
      <c r="FP107" s="994"/>
      <c r="FQ107" s="147"/>
      <c r="FR107" s="147"/>
      <c r="FS107" s="997"/>
      <c r="FT107" s="999"/>
      <c r="FU107" s="1000"/>
      <c r="FV107" s="1006"/>
      <c r="FW107" s="993"/>
      <c r="FX107" s="996"/>
      <c r="FY107" s="148"/>
      <c r="FZ107" s="148"/>
      <c r="GA107" s="994"/>
      <c r="GB107" s="147"/>
      <c r="GC107" s="147"/>
      <c r="GD107" s="997"/>
      <c r="GE107" s="999"/>
      <c r="GF107" s="1000"/>
      <c r="GG107" s="1006"/>
      <c r="GH107" s="993"/>
      <c r="GI107" s="996"/>
      <c r="GJ107" s="148"/>
      <c r="GK107" s="148"/>
      <c r="GL107" s="994"/>
      <c r="GM107" s="147"/>
      <c r="GN107" s="147"/>
      <c r="GO107" s="997"/>
      <c r="GP107" s="999"/>
      <c r="GQ107" s="1000"/>
      <c r="GR107" s="1006"/>
      <c r="GS107" s="993"/>
      <c r="GT107" s="996"/>
      <c r="GU107" s="148"/>
      <c r="GV107" s="148"/>
      <c r="GW107" s="994"/>
      <c r="GX107" s="147"/>
      <c r="GY107" s="147"/>
      <c r="GZ107" s="997"/>
      <c r="HA107" s="999"/>
      <c r="HB107" s="1000"/>
      <c r="HC107" s="1006"/>
      <c r="HD107" s="993"/>
      <c r="HE107" s="996"/>
      <c r="HF107" s="148"/>
      <c r="HG107" s="148"/>
      <c r="HH107" s="994"/>
      <c r="HI107" s="147"/>
      <c r="HJ107" s="147"/>
      <c r="HK107" s="997"/>
      <c r="HL107" s="999"/>
      <c r="HM107" s="1000"/>
      <c r="HN107" s="1006"/>
      <c r="HO107" s="993"/>
      <c r="HP107" s="996"/>
      <c r="HQ107" s="148"/>
      <c r="HR107" s="148"/>
      <c r="HS107" s="994"/>
      <c r="HT107" s="147"/>
      <c r="HU107" s="147"/>
      <c r="HV107" s="997"/>
      <c r="HW107" s="999"/>
      <c r="HX107" s="1000"/>
      <c r="HY107" s="1006"/>
      <c r="HZ107" s="993"/>
      <c r="IA107" s="996"/>
      <c r="IB107" s="148"/>
      <c r="IC107" s="148"/>
      <c r="ID107" s="994"/>
      <c r="IE107" s="147"/>
      <c r="IF107" s="147"/>
      <c r="IG107" s="997"/>
      <c r="IH107" s="999"/>
      <c r="II107" s="1000"/>
      <c r="IJ107" s="1006"/>
      <c r="IK107" s="993"/>
      <c r="IL107" s="996"/>
      <c r="IM107" s="148"/>
      <c r="IN107" s="148"/>
      <c r="IO107" s="994"/>
      <c r="IP107" s="147"/>
      <c r="IQ107" s="147"/>
      <c r="IR107" s="997"/>
      <c r="IS107" s="999"/>
      <c r="IT107" s="1000"/>
      <c r="IU107" s="30"/>
      <c r="IV107" s="30"/>
      <c r="IW107" s="30"/>
      <c r="IX107" s="30"/>
      <c r="IY107" s="1001"/>
      <c r="IZ107" s="1001"/>
      <c r="JA107" s="1005"/>
      <c r="JB107" s="1002"/>
      <c r="JD107" s="171"/>
      <c r="JE107" s="171"/>
      <c r="JF107" s="171"/>
      <c r="JG107" s="171"/>
      <c r="JH107" s="171"/>
      <c r="JI107" s="171"/>
    </row>
    <row r="108" spans="2:269" ht="15.75" customHeight="1" x14ac:dyDescent="0.25">
      <c r="B108" s="260">
        <v>102</v>
      </c>
      <c r="C108" s="991"/>
      <c r="D108" s="990"/>
      <c r="E108" s="486"/>
      <c r="F108" s="1143"/>
      <c r="G108" s="995"/>
      <c r="H108" s="221"/>
      <c r="I108" s="183"/>
      <c r="J108" s="183"/>
      <c r="K108" s="1088"/>
      <c r="L108" s="375"/>
      <c r="M108" s="31"/>
      <c r="N108" s="1292"/>
      <c r="O108" s="1096"/>
      <c r="P108" s="147"/>
      <c r="Q108" s="147"/>
      <c r="R108" s="147"/>
      <c r="S108" s="147"/>
      <c r="T108" s="147"/>
      <c r="U108" s="147"/>
      <c r="V108" s="147"/>
      <c r="W108" s="147"/>
      <c r="X108" s="147"/>
      <c r="Y108" s="147"/>
      <c r="Z108" s="147"/>
      <c r="AA108" s="147"/>
      <c r="AB108" s="147"/>
      <c r="AC108" s="147"/>
      <c r="AD108" s="147"/>
      <c r="AE108" s="147"/>
      <c r="AF108" s="147"/>
      <c r="AG108" s="147"/>
      <c r="AH108" s="147"/>
      <c r="AI108" s="1006"/>
      <c r="AJ108" s="993"/>
      <c r="AK108" s="996"/>
      <c r="AL108" s="148"/>
      <c r="AM108" s="148"/>
      <c r="AN108" s="994"/>
      <c r="AO108" s="147"/>
      <c r="AP108" s="147"/>
      <c r="AQ108" s="997"/>
      <c r="AR108" s="999"/>
      <c r="AS108" s="1000"/>
      <c r="AT108" s="1006"/>
      <c r="AU108" s="993"/>
      <c r="AV108" s="996"/>
      <c r="AW108" s="148"/>
      <c r="AX108" s="148"/>
      <c r="AY108" s="994"/>
      <c r="AZ108" s="147"/>
      <c r="BA108" s="147"/>
      <c r="BB108" s="997"/>
      <c r="BC108" s="999"/>
      <c r="BD108" s="1000"/>
      <c r="BE108" s="1006"/>
      <c r="BF108" s="993"/>
      <c r="BG108" s="996"/>
      <c r="BH108" s="148"/>
      <c r="BI108" s="148"/>
      <c r="BJ108" s="994"/>
      <c r="BK108" s="147"/>
      <c r="BL108" s="147"/>
      <c r="BM108" s="997"/>
      <c r="BN108" s="999"/>
      <c r="BO108" s="1000"/>
      <c r="BP108" s="1006"/>
      <c r="BQ108" s="993"/>
      <c r="BR108" s="996"/>
      <c r="BS108" s="148"/>
      <c r="BT108" s="148"/>
      <c r="BU108" s="994"/>
      <c r="BV108" s="147"/>
      <c r="BW108" s="147"/>
      <c r="BX108" s="997"/>
      <c r="BY108" s="999"/>
      <c r="BZ108" s="1000"/>
      <c r="CA108" s="1006"/>
      <c r="CB108" s="993"/>
      <c r="CC108" s="994"/>
      <c r="CD108" s="148"/>
      <c r="CE108" s="148"/>
      <c r="CF108" s="994"/>
      <c r="CG108" s="147"/>
      <c r="CH108" s="147"/>
      <c r="CI108" s="997"/>
      <c r="CJ108" s="999"/>
      <c r="CK108" s="1000"/>
      <c r="CL108" s="1006"/>
      <c r="CM108" s="993"/>
      <c r="CN108" s="996"/>
      <c r="CO108" s="148"/>
      <c r="CP108" s="148"/>
      <c r="CQ108" s="994"/>
      <c r="CR108" s="147"/>
      <c r="CS108" s="147"/>
      <c r="CT108" s="997"/>
      <c r="CU108" s="999"/>
      <c r="CV108" s="1000"/>
      <c r="CW108" s="1006"/>
      <c r="CX108" s="993"/>
      <c r="CY108" s="996"/>
      <c r="CZ108" s="148"/>
      <c r="DA108" s="148"/>
      <c r="DB108" s="994"/>
      <c r="DC108" s="147"/>
      <c r="DD108" s="147"/>
      <c r="DE108" s="997"/>
      <c r="DF108" s="999"/>
      <c r="DG108" s="1000"/>
      <c r="DH108" s="1006"/>
      <c r="DI108" s="993"/>
      <c r="DJ108" s="996"/>
      <c r="DK108" s="148"/>
      <c r="DL108" s="148"/>
      <c r="DM108" s="994"/>
      <c r="DN108" s="147"/>
      <c r="DO108" s="147"/>
      <c r="DP108" s="997"/>
      <c r="DQ108" s="999"/>
      <c r="DR108" s="1000"/>
      <c r="DS108" s="1006"/>
      <c r="DT108" s="993"/>
      <c r="DU108" s="996"/>
      <c r="DV108" s="148"/>
      <c r="DW108" s="148"/>
      <c r="DX108" s="994"/>
      <c r="DY108" s="147"/>
      <c r="DZ108" s="147"/>
      <c r="EA108" s="997"/>
      <c r="EB108" s="999"/>
      <c r="EC108" s="1000"/>
      <c r="ED108" s="1006"/>
      <c r="EE108" s="993"/>
      <c r="EF108" s="996"/>
      <c r="EG108" s="148"/>
      <c r="EH108" s="148"/>
      <c r="EI108" s="994"/>
      <c r="EJ108" s="147"/>
      <c r="EK108" s="147"/>
      <c r="EL108" s="997"/>
      <c r="EM108" s="999"/>
      <c r="EN108" s="1000"/>
      <c r="EO108" s="1006"/>
      <c r="EP108" s="993"/>
      <c r="EQ108" s="996"/>
      <c r="ER108" s="148"/>
      <c r="ES108" s="148"/>
      <c r="ET108" s="994"/>
      <c r="EU108" s="147"/>
      <c r="EV108" s="147"/>
      <c r="EW108" s="997"/>
      <c r="EX108" s="999"/>
      <c r="EY108" s="1000"/>
      <c r="EZ108" s="1006"/>
      <c r="FA108" s="993"/>
      <c r="FB108" s="996"/>
      <c r="FC108" s="148"/>
      <c r="FD108" s="148"/>
      <c r="FE108" s="994"/>
      <c r="FF108" s="147"/>
      <c r="FG108" s="147"/>
      <c r="FH108" s="997"/>
      <c r="FI108" s="999"/>
      <c r="FJ108" s="1000"/>
      <c r="FK108" s="1006"/>
      <c r="FL108" s="993"/>
      <c r="FM108" s="996"/>
      <c r="FN108" s="148"/>
      <c r="FO108" s="148"/>
      <c r="FP108" s="994"/>
      <c r="FQ108" s="147"/>
      <c r="FR108" s="147"/>
      <c r="FS108" s="997"/>
      <c r="FT108" s="999"/>
      <c r="FU108" s="1000"/>
      <c r="FV108" s="1006"/>
      <c r="FW108" s="993"/>
      <c r="FX108" s="996"/>
      <c r="FY108" s="148"/>
      <c r="FZ108" s="148"/>
      <c r="GA108" s="994"/>
      <c r="GB108" s="147"/>
      <c r="GC108" s="147"/>
      <c r="GD108" s="997"/>
      <c r="GE108" s="999"/>
      <c r="GF108" s="1000"/>
      <c r="GG108" s="1006"/>
      <c r="GH108" s="993"/>
      <c r="GI108" s="996"/>
      <c r="GJ108" s="148"/>
      <c r="GK108" s="148"/>
      <c r="GL108" s="994"/>
      <c r="GM108" s="147"/>
      <c r="GN108" s="147"/>
      <c r="GO108" s="997"/>
      <c r="GP108" s="999"/>
      <c r="GQ108" s="1000"/>
      <c r="GR108" s="1006"/>
      <c r="GS108" s="993"/>
      <c r="GT108" s="996"/>
      <c r="GU108" s="148"/>
      <c r="GV108" s="148"/>
      <c r="GW108" s="994"/>
      <c r="GX108" s="147"/>
      <c r="GY108" s="147"/>
      <c r="GZ108" s="997"/>
      <c r="HA108" s="999"/>
      <c r="HB108" s="1000"/>
      <c r="HC108" s="1006"/>
      <c r="HD108" s="993"/>
      <c r="HE108" s="996"/>
      <c r="HF108" s="148"/>
      <c r="HG108" s="148"/>
      <c r="HH108" s="994"/>
      <c r="HI108" s="147"/>
      <c r="HJ108" s="147"/>
      <c r="HK108" s="997"/>
      <c r="HL108" s="999"/>
      <c r="HM108" s="1000"/>
      <c r="HN108" s="1006"/>
      <c r="HO108" s="993"/>
      <c r="HP108" s="996"/>
      <c r="HQ108" s="148"/>
      <c r="HR108" s="148"/>
      <c r="HS108" s="994"/>
      <c r="HT108" s="147"/>
      <c r="HU108" s="147"/>
      <c r="HV108" s="997"/>
      <c r="HW108" s="999"/>
      <c r="HX108" s="1000"/>
      <c r="HY108" s="1006"/>
      <c r="HZ108" s="993"/>
      <c r="IA108" s="996"/>
      <c r="IB108" s="148"/>
      <c r="IC108" s="148"/>
      <c r="ID108" s="994"/>
      <c r="IE108" s="147"/>
      <c r="IF108" s="147"/>
      <c r="IG108" s="997"/>
      <c r="IH108" s="999"/>
      <c r="II108" s="1000"/>
      <c r="IJ108" s="1006"/>
      <c r="IK108" s="993"/>
      <c r="IL108" s="996"/>
      <c r="IM108" s="148"/>
      <c r="IN108" s="148"/>
      <c r="IO108" s="994"/>
      <c r="IP108" s="147"/>
      <c r="IQ108" s="147"/>
      <c r="IR108" s="997"/>
      <c r="IS108" s="999"/>
      <c r="IT108" s="1000"/>
      <c r="IU108" s="30"/>
      <c r="IV108" s="30"/>
      <c r="IW108" s="30"/>
      <c r="IX108" s="30"/>
      <c r="IY108" s="1001"/>
      <c r="IZ108" s="1001"/>
      <c r="JA108" s="1005"/>
      <c r="JB108" s="1002"/>
      <c r="JD108" s="171"/>
      <c r="JE108" s="171"/>
      <c r="JF108" s="171"/>
      <c r="JG108" s="171"/>
      <c r="JH108" s="171"/>
      <c r="JI108" s="171"/>
    </row>
    <row r="109" spans="2:269" ht="15.75" customHeight="1" x14ac:dyDescent="0.25">
      <c r="B109" s="260">
        <v>103</v>
      </c>
      <c r="C109" s="991"/>
      <c r="D109" s="990"/>
      <c r="E109" s="486"/>
      <c r="F109" s="1143"/>
      <c r="G109" s="995"/>
      <c r="H109" s="221"/>
      <c r="I109" s="183"/>
      <c r="J109" s="183"/>
      <c r="K109" s="1088"/>
      <c r="L109" s="375"/>
      <c r="M109" s="31"/>
      <c r="N109" s="1292"/>
      <c r="O109" s="1096"/>
      <c r="P109" s="147"/>
      <c r="Q109" s="147"/>
      <c r="R109" s="147"/>
      <c r="S109" s="147"/>
      <c r="T109" s="147"/>
      <c r="U109" s="147"/>
      <c r="V109" s="147"/>
      <c r="W109" s="147"/>
      <c r="X109" s="147"/>
      <c r="Y109" s="147"/>
      <c r="Z109" s="147"/>
      <c r="AA109" s="147"/>
      <c r="AB109" s="147"/>
      <c r="AC109" s="147"/>
      <c r="AD109" s="147"/>
      <c r="AE109" s="147"/>
      <c r="AF109" s="147"/>
      <c r="AG109" s="147"/>
      <c r="AH109" s="147"/>
      <c r="AI109" s="1006"/>
      <c r="AJ109" s="993"/>
      <c r="AK109" s="996"/>
      <c r="AL109" s="148"/>
      <c r="AM109" s="148"/>
      <c r="AN109" s="994"/>
      <c r="AO109" s="147"/>
      <c r="AP109" s="147"/>
      <c r="AQ109" s="997"/>
      <c r="AR109" s="999"/>
      <c r="AS109" s="1000"/>
      <c r="AT109" s="1006"/>
      <c r="AU109" s="993"/>
      <c r="AV109" s="996"/>
      <c r="AW109" s="148"/>
      <c r="AX109" s="148"/>
      <c r="AY109" s="994"/>
      <c r="AZ109" s="147"/>
      <c r="BA109" s="147"/>
      <c r="BB109" s="997"/>
      <c r="BC109" s="999"/>
      <c r="BD109" s="1000"/>
      <c r="BE109" s="1006"/>
      <c r="BF109" s="993"/>
      <c r="BG109" s="996"/>
      <c r="BH109" s="148"/>
      <c r="BI109" s="148"/>
      <c r="BJ109" s="994"/>
      <c r="BK109" s="147"/>
      <c r="BL109" s="147"/>
      <c r="BM109" s="997"/>
      <c r="BN109" s="999"/>
      <c r="BO109" s="1000"/>
      <c r="BP109" s="1006"/>
      <c r="BQ109" s="993"/>
      <c r="BR109" s="996"/>
      <c r="BS109" s="148"/>
      <c r="BT109" s="148"/>
      <c r="BU109" s="994"/>
      <c r="BV109" s="147"/>
      <c r="BW109" s="147"/>
      <c r="BX109" s="997"/>
      <c r="BY109" s="999"/>
      <c r="BZ109" s="1000"/>
      <c r="CA109" s="1006"/>
      <c r="CB109" s="993"/>
      <c r="CC109" s="994"/>
      <c r="CD109" s="148"/>
      <c r="CE109" s="148"/>
      <c r="CF109" s="994"/>
      <c r="CG109" s="147"/>
      <c r="CH109" s="147"/>
      <c r="CI109" s="997"/>
      <c r="CJ109" s="999"/>
      <c r="CK109" s="1000"/>
      <c r="CL109" s="1006"/>
      <c r="CM109" s="993"/>
      <c r="CN109" s="996"/>
      <c r="CO109" s="148"/>
      <c r="CP109" s="148"/>
      <c r="CQ109" s="994"/>
      <c r="CR109" s="147"/>
      <c r="CS109" s="147"/>
      <c r="CT109" s="997"/>
      <c r="CU109" s="999"/>
      <c r="CV109" s="1000"/>
      <c r="CW109" s="1006"/>
      <c r="CX109" s="993"/>
      <c r="CY109" s="996"/>
      <c r="CZ109" s="148"/>
      <c r="DA109" s="148"/>
      <c r="DB109" s="994"/>
      <c r="DC109" s="147"/>
      <c r="DD109" s="147"/>
      <c r="DE109" s="997"/>
      <c r="DF109" s="999"/>
      <c r="DG109" s="1000"/>
      <c r="DH109" s="1006"/>
      <c r="DI109" s="993"/>
      <c r="DJ109" s="996"/>
      <c r="DK109" s="148"/>
      <c r="DL109" s="148"/>
      <c r="DM109" s="994"/>
      <c r="DN109" s="147"/>
      <c r="DO109" s="147"/>
      <c r="DP109" s="997"/>
      <c r="DQ109" s="999"/>
      <c r="DR109" s="1000"/>
      <c r="DS109" s="1006"/>
      <c r="DT109" s="993"/>
      <c r="DU109" s="996"/>
      <c r="DV109" s="148"/>
      <c r="DW109" s="148"/>
      <c r="DX109" s="994"/>
      <c r="DY109" s="147"/>
      <c r="DZ109" s="147"/>
      <c r="EA109" s="997"/>
      <c r="EB109" s="999"/>
      <c r="EC109" s="1000"/>
      <c r="ED109" s="1006"/>
      <c r="EE109" s="993"/>
      <c r="EF109" s="996"/>
      <c r="EG109" s="148"/>
      <c r="EH109" s="148"/>
      <c r="EI109" s="994"/>
      <c r="EJ109" s="147"/>
      <c r="EK109" s="147"/>
      <c r="EL109" s="997"/>
      <c r="EM109" s="999"/>
      <c r="EN109" s="1000"/>
      <c r="EO109" s="1006"/>
      <c r="EP109" s="993"/>
      <c r="EQ109" s="996"/>
      <c r="ER109" s="148"/>
      <c r="ES109" s="148"/>
      <c r="ET109" s="994"/>
      <c r="EU109" s="147"/>
      <c r="EV109" s="147"/>
      <c r="EW109" s="997"/>
      <c r="EX109" s="999"/>
      <c r="EY109" s="1000"/>
      <c r="EZ109" s="1006"/>
      <c r="FA109" s="993"/>
      <c r="FB109" s="996"/>
      <c r="FC109" s="148"/>
      <c r="FD109" s="148"/>
      <c r="FE109" s="994"/>
      <c r="FF109" s="147"/>
      <c r="FG109" s="147"/>
      <c r="FH109" s="997"/>
      <c r="FI109" s="999"/>
      <c r="FJ109" s="1000"/>
      <c r="FK109" s="1006"/>
      <c r="FL109" s="993"/>
      <c r="FM109" s="996"/>
      <c r="FN109" s="148"/>
      <c r="FO109" s="148"/>
      <c r="FP109" s="994"/>
      <c r="FQ109" s="147"/>
      <c r="FR109" s="147"/>
      <c r="FS109" s="997"/>
      <c r="FT109" s="999"/>
      <c r="FU109" s="1000"/>
      <c r="FV109" s="1006"/>
      <c r="FW109" s="993"/>
      <c r="FX109" s="996"/>
      <c r="FY109" s="148"/>
      <c r="FZ109" s="148"/>
      <c r="GA109" s="994"/>
      <c r="GB109" s="147"/>
      <c r="GC109" s="147"/>
      <c r="GD109" s="997"/>
      <c r="GE109" s="999"/>
      <c r="GF109" s="1000"/>
      <c r="GG109" s="1006"/>
      <c r="GH109" s="993"/>
      <c r="GI109" s="996"/>
      <c r="GJ109" s="148"/>
      <c r="GK109" s="148"/>
      <c r="GL109" s="994"/>
      <c r="GM109" s="147"/>
      <c r="GN109" s="147"/>
      <c r="GO109" s="997"/>
      <c r="GP109" s="999"/>
      <c r="GQ109" s="1000"/>
      <c r="GR109" s="1006"/>
      <c r="GS109" s="993"/>
      <c r="GT109" s="996"/>
      <c r="GU109" s="148"/>
      <c r="GV109" s="148"/>
      <c r="GW109" s="994"/>
      <c r="GX109" s="147"/>
      <c r="GY109" s="147"/>
      <c r="GZ109" s="997"/>
      <c r="HA109" s="999"/>
      <c r="HB109" s="1000"/>
      <c r="HC109" s="1006"/>
      <c r="HD109" s="993"/>
      <c r="HE109" s="996"/>
      <c r="HF109" s="148"/>
      <c r="HG109" s="148"/>
      <c r="HH109" s="994"/>
      <c r="HI109" s="147"/>
      <c r="HJ109" s="147"/>
      <c r="HK109" s="997"/>
      <c r="HL109" s="999"/>
      <c r="HM109" s="1000"/>
      <c r="HN109" s="1006"/>
      <c r="HO109" s="993"/>
      <c r="HP109" s="996"/>
      <c r="HQ109" s="148"/>
      <c r="HR109" s="148"/>
      <c r="HS109" s="994"/>
      <c r="HT109" s="147"/>
      <c r="HU109" s="147"/>
      <c r="HV109" s="997"/>
      <c r="HW109" s="999"/>
      <c r="HX109" s="1000"/>
      <c r="HY109" s="1006"/>
      <c r="HZ109" s="993"/>
      <c r="IA109" s="996"/>
      <c r="IB109" s="148"/>
      <c r="IC109" s="148"/>
      <c r="ID109" s="994"/>
      <c r="IE109" s="147"/>
      <c r="IF109" s="147"/>
      <c r="IG109" s="997"/>
      <c r="IH109" s="999"/>
      <c r="II109" s="1000"/>
      <c r="IJ109" s="1006"/>
      <c r="IK109" s="993"/>
      <c r="IL109" s="996"/>
      <c r="IM109" s="148"/>
      <c r="IN109" s="148"/>
      <c r="IO109" s="994"/>
      <c r="IP109" s="147"/>
      <c r="IQ109" s="147"/>
      <c r="IR109" s="997"/>
      <c r="IS109" s="999"/>
      <c r="IT109" s="1000"/>
      <c r="IU109" s="30"/>
      <c r="IV109" s="30"/>
      <c r="IW109" s="30"/>
      <c r="IX109" s="30"/>
      <c r="IY109" s="1001"/>
      <c r="IZ109" s="1001"/>
      <c r="JA109" s="1005"/>
      <c r="JB109" s="1002"/>
      <c r="JD109" s="171"/>
      <c r="JE109" s="171"/>
      <c r="JF109" s="171"/>
      <c r="JG109" s="171"/>
      <c r="JH109" s="171"/>
      <c r="JI109" s="171"/>
    </row>
    <row r="110" spans="2:269" ht="15.75" customHeight="1" x14ac:dyDescent="0.25">
      <c r="B110" s="260">
        <v>104</v>
      </c>
      <c r="C110" s="991"/>
      <c r="D110" s="990"/>
      <c r="E110" s="486"/>
      <c r="F110" s="1143"/>
      <c r="G110" s="995"/>
      <c r="H110" s="221"/>
      <c r="I110" s="183"/>
      <c r="J110" s="183"/>
      <c r="K110" s="1088"/>
      <c r="L110" s="375"/>
      <c r="M110" s="31"/>
      <c r="N110" s="1292"/>
      <c r="O110" s="1096"/>
      <c r="P110" s="147"/>
      <c r="Q110" s="147"/>
      <c r="R110" s="147"/>
      <c r="S110" s="147"/>
      <c r="T110" s="147"/>
      <c r="U110" s="147"/>
      <c r="V110" s="147"/>
      <c r="W110" s="147"/>
      <c r="X110" s="147"/>
      <c r="Y110" s="147"/>
      <c r="Z110" s="147"/>
      <c r="AA110" s="147"/>
      <c r="AB110" s="147"/>
      <c r="AC110" s="147"/>
      <c r="AD110" s="147"/>
      <c r="AE110" s="147"/>
      <c r="AF110" s="147"/>
      <c r="AG110" s="147"/>
      <c r="AH110" s="147"/>
      <c r="AI110" s="1006"/>
      <c r="AJ110" s="993"/>
      <c r="AK110" s="996"/>
      <c r="AL110" s="148"/>
      <c r="AM110" s="148"/>
      <c r="AN110" s="994"/>
      <c r="AO110" s="147"/>
      <c r="AP110" s="147"/>
      <c r="AQ110" s="997"/>
      <c r="AR110" s="999"/>
      <c r="AS110" s="1000"/>
      <c r="AT110" s="1006"/>
      <c r="AU110" s="993"/>
      <c r="AV110" s="996"/>
      <c r="AW110" s="148"/>
      <c r="AX110" s="148"/>
      <c r="AY110" s="994"/>
      <c r="AZ110" s="147"/>
      <c r="BA110" s="147"/>
      <c r="BB110" s="997"/>
      <c r="BC110" s="999"/>
      <c r="BD110" s="1000"/>
      <c r="BE110" s="1006"/>
      <c r="BF110" s="993"/>
      <c r="BG110" s="996"/>
      <c r="BH110" s="148"/>
      <c r="BI110" s="148"/>
      <c r="BJ110" s="994"/>
      <c r="BK110" s="147"/>
      <c r="BL110" s="147"/>
      <c r="BM110" s="997"/>
      <c r="BN110" s="999"/>
      <c r="BO110" s="1000"/>
      <c r="BP110" s="1006"/>
      <c r="BQ110" s="993"/>
      <c r="BR110" s="996"/>
      <c r="BS110" s="148"/>
      <c r="BT110" s="148"/>
      <c r="BU110" s="994"/>
      <c r="BV110" s="147"/>
      <c r="BW110" s="147"/>
      <c r="BX110" s="997"/>
      <c r="BY110" s="999"/>
      <c r="BZ110" s="1000"/>
      <c r="CA110" s="1006"/>
      <c r="CB110" s="993"/>
      <c r="CC110" s="994"/>
      <c r="CD110" s="148"/>
      <c r="CE110" s="148"/>
      <c r="CF110" s="994"/>
      <c r="CG110" s="147"/>
      <c r="CH110" s="147"/>
      <c r="CI110" s="997"/>
      <c r="CJ110" s="999"/>
      <c r="CK110" s="1000"/>
      <c r="CL110" s="1006"/>
      <c r="CM110" s="993"/>
      <c r="CN110" s="996"/>
      <c r="CO110" s="148"/>
      <c r="CP110" s="148"/>
      <c r="CQ110" s="994"/>
      <c r="CR110" s="147"/>
      <c r="CS110" s="147"/>
      <c r="CT110" s="997"/>
      <c r="CU110" s="999"/>
      <c r="CV110" s="1000"/>
      <c r="CW110" s="1006"/>
      <c r="CX110" s="993"/>
      <c r="CY110" s="996"/>
      <c r="CZ110" s="148"/>
      <c r="DA110" s="148"/>
      <c r="DB110" s="994"/>
      <c r="DC110" s="147"/>
      <c r="DD110" s="147"/>
      <c r="DE110" s="997"/>
      <c r="DF110" s="999"/>
      <c r="DG110" s="1000"/>
      <c r="DH110" s="1006"/>
      <c r="DI110" s="993"/>
      <c r="DJ110" s="996"/>
      <c r="DK110" s="148"/>
      <c r="DL110" s="148"/>
      <c r="DM110" s="994"/>
      <c r="DN110" s="147"/>
      <c r="DO110" s="147"/>
      <c r="DP110" s="997"/>
      <c r="DQ110" s="999"/>
      <c r="DR110" s="1000"/>
      <c r="DS110" s="1006"/>
      <c r="DT110" s="993"/>
      <c r="DU110" s="996"/>
      <c r="DV110" s="148"/>
      <c r="DW110" s="148"/>
      <c r="DX110" s="994"/>
      <c r="DY110" s="147"/>
      <c r="DZ110" s="147"/>
      <c r="EA110" s="997"/>
      <c r="EB110" s="999"/>
      <c r="EC110" s="1000"/>
      <c r="ED110" s="1006"/>
      <c r="EE110" s="993"/>
      <c r="EF110" s="996"/>
      <c r="EG110" s="148"/>
      <c r="EH110" s="148"/>
      <c r="EI110" s="994"/>
      <c r="EJ110" s="147"/>
      <c r="EK110" s="147"/>
      <c r="EL110" s="997"/>
      <c r="EM110" s="999"/>
      <c r="EN110" s="1000"/>
      <c r="EO110" s="1006"/>
      <c r="EP110" s="993"/>
      <c r="EQ110" s="996"/>
      <c r="ER110" s="148"/>
      <c r="ES110" s="148"/>
      <c r="ET110" s="994"/>
      <c r="EU110" s="147"/>
      <c r="EV110" s="147"/>
      <c r="EW110" s="997"/>
      <c r="EX110" s="999"/>
      <c r="EY110" s="1000"/>
      <c r="EZ110" s="1006"/>
      <c r="FA110" s="993"/>
      <c r="FB110" s="996"/>
      <c r="FC110" s="148"/>
      <c r="FD110" s="148"/>
      <c r="FE110" s="994"/>
      <c r="FF110" s="147"/>
      <c r="FG110" s="147"/>
      <c r="FH110" s="997"/>
      <c r="FI110" s="999"/>
      <c r="FJ110" s="1000"/>
      <c r="FK110" s="1006"/>
      <c r="FL110" s="993"/>
      <c r="FM110" s="996"/>
      <c r="FN110" s="148"/>
      <c r="FO110" s="148"/>
      <c r="FP110" s="994"/>
      <c r="FQ110" s="147"/>
      <c r="FR110" s="147"/>
      <c r="FS110" s="997"/>
      <c r="FT110" s="999"/>
      <c r="FU110" s="1000"/>
      <c r="FV110" s="1006"/>
      <c r="FW110" s="993"/>
      <c r="FX110" s="996"/>
      <c r="FY110" s="148"/>
      <c r="FZ110" s="148"/>
      <c r="GA110" s="994"/>
      <c r="GB110" s="147"/>
      <c r="GC110" s="147"/>
      <c r="GD110" s="997"/>
      <c r="GE110" s="999"/>
      <c r="GF110" s="1000"/>
      <c r="GG110" s="1006"/>
      <c r="GH110" s="993"/>
      <c r="GI110" s="996"/>
      <c r="GJ110" s="148"/>
      <c r="GK110" s="148"/>
      <c r="GL110" s="994"/>
      <c r="GM110" s="147"/>
      <c r="GN110" s="147"/>
      <c r="GO110" s="997"/>
      <c r="GP110" s="999"/>
      <c r="GQ110" s="1000"/>
      <c r="GR110" s="1006"/>
      <c r="GS110" s="993"/>
      <c r="GT110" s="996"/>
      <c r="GU110" s="148"/>
      <c r="GV110" s="148"/>
      <c r="GW110" s="994"/>
      <c r="GX110" s="147"/>
      <c r="GY110" s="147"/>
      <c r="GZ110" s="997"/>
      <c r="HA110" s="999"/>
      <c r="HB110" s="1000"/>
      <c r="HC110" s="1006"/>
      <c r="HD110" s="993"/>
      <c r="HE110" s="996"/>
      <c r="HF110" s="148"/>
      <c r="HG110" s="148"/>
      <c r="HH110" s="994"/>
      <c r="HI110" s="147"/>
      <c r="HJ110" s="147"/>
      <c r="HK110" s="997"/>
      <c r="HL110" s="999"/>
      <c r="HM110" s="1000"/>
      <c r="HN110" s="1006"/>
      <c r="HO110" s="993"/>
      <c r="HP110" s="996"/>
      <c r="HQ110" s="148"/>
      <c r="HR110" s="148"/>
      <c r="HS110" s="994"/>
      <c r="HT110" s="147"/>
      <c r="HU110" s="147"/>
      <c r="HV110" s="997"/>
      <c r="HW110" s="999"/>
      <c r="HX110" s="1000"/>
      <c r="HY110" s="1006"/>
      <c r="HZ110" s="993"/>
      <c r="IA110" s="996"/>
      <c r="IB110" s="148"/>
      <c r="IC110" s="148"/>
      <c r="ID110" s="994"/>
      <c r="IE110" s="147"/>
      <c r="IF110" s="147"/>
      <c r="IG110" s="997"/>
      <c r="IH110" s="999"/>
      <c r="II110" s="1000"/>
      <c r="IJ110" s="1006"/>
      <c r="IK110" s="993"/>
      <c r="IL110" s="996"/>
      <c r="IM110" s="148"/>
      <c r="IN110" s="148"/>
      <c r="IO110" s="994"/>
      <c r="IP110" s="147"/>
      <c r="IQ110" s="147"/>
      <c r="IR110" s="997"/>
      <c r="IS110" s="999"/>
      <c r="IT110" s="1000"/>
      <c r="IU110" s="30"/>
      <c r="IV110" s="30"/>
      <c r="IW110" s="30"/>
      <c r="IX110" s="30"/>
      <c r="IY110" s="1001"/>
      <c r="IZ110" s="1001"/>
      <c r="JA110" s="1005"/>
      <c r="JB110" s="1002"/>
      <c r="JD110" s="171"/>
      <c r="JE110" s="171"/>
      <c r="JF110" s="171"/>
      <c r="JG110" s="171"/>
      <c r="JH110" s="171"/>
      <c r="JI110" s="171"/>
    </row>
    <row r="111" spans="2:269" ht="15.75" customHeight="1" x14ac:dyDescent="0.25">
      <c r="B111" s="260">
        <v>105</v>
      </c>
      <c r="C111" s="991"/>
      <c r="D111" s="990"/>
      <c r="E111" s="486"/>
      <c r="F111" s="1143"/>
      <c r="G111" s="995"/>
      <c r="H111" s="221"/>
      <c r="I111" s="183"/>
      <c r="J111" s="183"/>
      <c r="K111" s="1088"/>
      <c r="L111" s="375"/>
      <c r="M111" s="31"/>
      <c r="N111" s="1292"/>
      <c r="O111" s="1096"/>
      <c r="P111" s="147"/>
      <c r="Q111" s="147"/>
      <c r="R111" s="147"/>
      <c r="S111" s="147"/>
      <c r="T111" s="147"/>
      <c r="U111" s="147"/>
      <c r="V111" s="147"/>
      <c r="W111" s="147"/>
      <c r="X111" s="147"/>
      <c r="Y111" s="147"/>
      <c r="Z111" s="147"/>
      <c r="AA111" s="147"/>
      <c r="AB111" s="147"/>
      <c r="AC111" s="147"/>
      <c r="AD111" s="147"/>
      <c r="AE111" s="147"/>
      <c r="AF111" s="147"/>
      <c r="AG111" s="147"/>
      <c r="AH111" s="147"/>
      <c r="AI111" s="1006"/>
      <c r="AJ111" s="993"/>
      <c r="AK111" s="996"/>
      <c r="AL111" s="148"/>
      <c r="AM111" s="148"/>
      <c r="AN111" s="994"/>
      <c r="AO111" s="147"/>
      <c r="AP111" s="147"/>
      <c r="AQ111" s="997"/>
      <c r="AR111" s="999"/>
      <c r="AS111" s="1000"/>
      <c r="AT111" s="1006"/>
      <c r="AU111" s="993"/>
      <c r="AV111" s="996"/>
      <c r="AW111" s="148"/>
      <c r="AX111" s="148"/>
      <c r="AY111" s="994"/>
      <c r="AZ111" s="147"/>
      <c r="BA111" s="147"/>
      <c r="BB111" s="997"/>
      <c r="BC111" s="999"/>
      <c r="BD111" s="1000"/>
      <c r="BE111" s="1006"/>
      <c r="BF111" s="993"/>
      <c r="BG111" s="996"/>
      <c r="BH111" s="148"/>
      <c r="BI111" s="148"/>
      <c r="BJ111" s="994"/>
      <c r="BK111" s="147"/>
      <c r="BL111" s="147"/>
      <c r="BM111" s="997"/>
      <c r="BN111" s="999"/>
      <c r="BO111" s="1000"/>
      <c r="BP111" s="1006"/>
      <c r="BQ111" s="993"/>
      <c r="BR111" s="996"/>
      <c r="BS111" s="148"/>
      <c r="BT111" s="148"/>
      <c r="BU111" s="994"/>
      <c r="BV111" s="147"/>
      <c r="BW111" s="147"/>
      <c r="BX111" s="997"/>
      <c r="BY111" s="999"/>
      <c r="BZ111" s="1000"/>
      <c r="CA111" s="1006"/>
      <c r="CB111" s="993"/>
      <c r="CC111" s="994"/>
      <c r="CD111" s="148"/>
      <c r="CE111" s="148"/>
      <c r="CF111" s="994"/>
      <c r="CG111" s="147"/>
      <c r="CH111" s="147"/>
      <c r="CI111" s="997"/>
      <c r="CJ111" s="999"/>
      <c r="CK111" s="1000"/>
      <c r="CL111" s="1006"/>
      <c r="CM111" s="993"/>
      <c r="CN111" s="996"/>
      <c r="CO111" s="148"/>
      <c r="CP111" s="148"/>
      <c r="CQ111" s="994"/>
      <c r="CR111" s="147"/>
      <c r="CS111" s="147"/>
      <c r="CT111" s="997"/>
      <c r="CU111" s="999"/>
      <c r="CV111" s="1000"/>
      <c r="CW111" s="1006"/>
      <c r="CX111" s="993"/>
      <c r="CY111" s="996"/>
      <c r="CZ111" s="148"/>
      <c r="DA111" s="148"/>
      <c r="DB111" s="994"/>
      <c r="DC111" s="147"/>
      <c r="DD111" s="147"/>
      <c r="DE111" s="997"/>
      <c r="DF111" s="999"/>
      <c r="DG111" s="1000"/>
      <c r="DH111" s="1006"/>
      <c r="DI111" s="993"/>
      <c r="DJ111" s="996"/>
      <c r="DK111" s="148"/>
      <c r="DL111" s="148"/>
      <c r="DM111" s="994"/>
      <c r="DN111" s="147"/>
      <c r="DO111" s="147"/>
      <c r="DP111" s="997"/>
      <c r="DQ111" s="999"/>
      <c r="DR111" s="1000"/>
      <c r="DS111" s="1006"/>
      <c r="DT111" s="993"/>
      <c r="DU111" s="996"/>
      <c r="DV111" s="148"/>
      <c r="DW111" s="148"/>
      <c r="DX111" s="994"/>
      <c r="DY111" s="147"/>
      <c r="DZ111" s="147"/>
      <c r="EA111" s="997"/>
      <c r="EB111" s="999"/>
      <c r="EC111" s="1000"/>
      <c r="ED111" s="1006"/>
      <c r="EE111" s="993"/>
      <c r="EF111" s="996"/>
      <c r="EG111" s="148"/>
      <c r="EH111" s="148"/>
      <c r="EI111" s="994"/>
      <c r="EJ111" s="147"/>
      <c r="EK111" s="147"/>
      <c r="EL111" s="997"/>
      <c r="EM111" s="999"/>
      <c r="EN111" s="1000"/>
      <c r="EO111" s="1006"/>
      <c r="EP111" s="993"/>
      <c r="EQ111" s="996"/>
      <c r="ER111" s="148"/>
      <c r="ES111" s="148"/>
      <c r="ET111" s="994"/>
      <c r="EU111" s="147"/>
      <c r="EV111" s="147"/>
      <c r="EW111" s="997"/>
      <c r="EX111" s="999"/>
      <c r="EY111" s="1000"/>
      <c r="EZ111" s="1006"/>
      <c r="FA111" s="993"/>
      <c r="FB111" s="996"/>
      <c r="FC111" s="148"/>
      <c r="FD111" s="148"/>
      <c r="FE111" s="994"/>
      <c r="FF111" s="147"/>
      <c r="FG111" s="147"/>
      <c r="FH111" s="997"/>
      <c r="FI111" s="999"/>
      <c r="FJ111" s="1000"/>
      <c r="FK111" s="1006"/>
      <c r="FL111" s="993"/>
      <c r="FM111" s="996"/>
      <c r="FN111" s="148"/>
      <c r="FO111" s="148"/>
      <c r="FP111" s="994"/>
      <c r="FQ111" s="147"/>
      <c r="FR111" s="147"/>
      <c r="FS111" s="997"/>
      <c r="FT111" s="999"/>
      <c r="FU111" s="1000"/>
      <c r="FV111" s="1006"/>
      <c r="FW111" s="993"/>
      <c r="FX111" s="996"/>
      <c r="FY111" s="148"/>
      <c r="FZ111" s="148"/>
      <c r="GA111" s="994"/>
      <c r="GB111" s="147"/>
      <c r="GC111" s="147"/>
      <c r="GD111" s="997"/>
      <c r="GE111" s="999"/>
      <c r="GF111" s="1000"/>
      <c r="GG111" s="1006"/>
      <c r="GH111" s="993"/>
      <c r="GI111" s="996"/>
      <c r="GJ111" s="148"/>
      <c r="GK111" s="148"/>
      <c r="GL111" s="994"/>
      <c r="GM111" s="147"/>
      <c r="GN111" s="147"/>
      <c r="GO111" s="997"/>
      <c r="GP111" s="999"/>
      <c r="GQ111" s="1000"/>
      <c r="GR111" s="1006"/>
      <c r="GS111" s="993"/>
      <c r="GT111" s="996"/>
      <c r="GU111" s="148"/>
      <c r="GV111" s="148"/>
      <c r="GW111" s="994"/>
      <c r="GX111" s="147"/>
      <c r="GY111" s="147"/>
      <c r="GZ111" s="997"/>
      <c r="HA111" s="999"/>
      <c r="HB111" s="1000"/>
      <c r="HC111" s="1006"/>
      <c r="HD111" s="993"/>
      <c r="HE111" s="996"/>
      <c r="HF111" s="148"/>
      <c r="HG111" s="148"/>
      <c r="HH111" s="994"/>
      <c r="HI111" s="147"/>
      <c r="HJ111" s="147"/>
      <c r="HK111" s="997"/>
      <c r="HL111" s="999"/>
      <c r="HM111" s="1000"/>
      <c r="HN111" s="1006"/>
      <c r="HO111" s="993"/>
      <c r="HP111" s="996"/>
      <c r="HQ111" s="148"/>
      <c r="HR111" s="148"/>
      <c r="HS111" s="994"/>
      <c r="HT111" s="147"/>
      <c r="HU111" s="147"/>
      <c r="HV111" s="997"/>
      <c r="HW111" s="999"/>
      <c r="HX111" s="1000"/>
      <c r="HY111" s="1006"/>
      <c r="HZ111" s="993"/>
      <c r="IA111" s="996"/>
      <c r="IB111" s="148"/>
      <c r="IC111" s="148"/>
      <c r="ID111" s="994"/>
      <c r="IE111" s="147"/>
      <c r="IF111" s="147"/>
      <c r="IG111" s="997"/>
      <c r="IH111" s="999"/>
      <c r="II111" s="1000"/>
      <c r="IJ111" s="1006"/>
      <c r="IK111" s="993"/>
      <c r="IL111" s="996"/>
      <c r="IM111" s="148"/>
      <c r="IN111" s="148"/>
      <c r="IO111" s="994"/>
      <c r="IP111" s="147"/>
      <c r="IQ111" s="147"/>
      <c r="IR111" s="997"/>
      <c r="IS111" s="999"/>
      <c r="IT111" s="1000"/>
      <c r="IU111" s="30"/>
      <c r="IV111" s="30"/>
      <c r="IW111" s="30"/>
      <c r="IX111" s="30"/>
      <c r="IY111" s="1001"/>
      <c r="IZ111" s="1001"/>
      <c r="JA111" s="1005"/>
      <c r="JB111" s="1002"/>
      <c r="JD111" s="171"/>
      <c r="JE111" s="171"/>
      <c r="JF111" s="171"/>
      <c r="JG111" s="171"/>
      <c r="JH111" s="171"/>
      <c r="JI111" s="171"/>
    </row>
    <row r="112" spans="2:269" ht="15.75" customHeight="1" x14ac:dyDescent="0.25">
      <c r="B112" s="260">
        <v>106</v>
      </c>
      <c r="C112" s="991"/>
      <c r="D112" s="990"/>
      <c r="E112" s="486"/>
      <c r="F112" s="1143"/>
      <c r="G112" s="995"/>
      <c r="H112" s="221"/>
      <c r="I112" s="183"/>
      <c r="J112" s="183"/>
      <c r="K112" s="1088"/>
      <c r="L112" s="375"/>
      <c r="M112" s="31"/>
      <c r="N112" s="1292"/>
      <c r="O112" s="1096"/>
      <c r="P112" s="147"/>
      <c r="Q112" s="147"/>
      <c r="R112" s="147"/>
      <c r="S112" s="147"/>
      <c r="T112" s="147"/>
      <c r="U112" s="147"/>
      <c r="V112" s="147"/>
      <c r="W112" s="147"/>
      <c r="X112" s="147"/>
      <c r="Y112" s="147"/>
      <c r="Z112" s="147"/>
      <c r="AA112" s="147"/>
      <c r="AB112" s="147"/>
      <c r="AC112" s="147"/>
      <c r="AD112" s="147"/>
      <c r="AE112" s="147"/>
      <c r="AF112" s="147"/>
      <c r="AG112" s="147"/>
      <c r="AH112" s="147"/>
      <c r="AI112" s="1006"/>
      <c r="AJ112" s="993"/>
      <c r="AK112" s="996"/>
      <c r="AL112" s="148"/>
      <c r="AM112" s="148"/>
      <c r="AN112" s="994"/>
      <c r="AO112" s="147"/>
      <c r="AP112" s="147"/>
      <c r="AQ112" s="997"/>
      <c r="AR112" s="999"/>
      <c r="AS112" s="1000"/>
      <c r="AT112" s="1006"/>
      <c r="AU112" s="993"/>
      <c r="AV112" s="996"/>
      <c r="AW112" s="148"/>
      <c r="AX112" s="148"/>
      <c r="AY112" s="994"/>
      <c r="AZ112" s="147"/>
      <c r="BA112" s="147"/>
      <c r="BB112" s="997"/>
      <c r="BC112" s="999"/>
      <c r="BD112" s="1000"/>
      <c r="BE112" s="1006"/>
      <c r="BF112" s="993"/>
      <c r="BG112" s="996"/>
      <c r="BH112" s="148"/>
      <c r="BI112" s="148"/>
      <c r="BJ112" s="994"/>
      <c r="BK112" s="147"/>
      <c r="BL112" s="147"/>
      <c r="BM112" s="997"/>
      <c r="BN112" s="999"/>
      <c r="BO112" s="1000"/>
      <c r="BP112" s="1006"/>
      <c r="BQ112" s="993"/>
      <c r="BR112" s="996"/>
      <c r="BS112" s="148"/>
      <c r="BT112" s="148"/>
      <c r="BU112" s="994"/>
      <c r="BV112" s="147"/>
      <c r="BW112" s="147"/>
      <c r="BX112" s="997"/>
      <c r="BY112" s="999"/>
      <c r="BZ112" s="1000"/>
      <c r="CA112" s="1006"/>
      <c r="CB112" s="993"/>
      <c r="CC112" s="994"/>
      <c r="CD112" s="148"/>
      <c r="CE112" s="148"/>
      <c r="CF112" s="994"/>
      <c r="CG112" s="147"/>
      <c r="CH112" s="147"/>
      <c r="CI112" s="997"/>
      <c r="CJ112" s="999"/>
      <c r="CK112" s="1000"/>
      <c r="CL112" s="1006"/>
      <c r="CM112" s="993"/>
      <c r="CN112" s="996"/>
      <c r="CO112" s="148"/>
      <c r="CP112" s="148"/>
      <c r="CQ112" s="994"/>
      <c r="CR112" s="147"/>
      <c r="CS112" s="147"/>
      <c r="CT112" s="997"/>
      <c r="CU112" s="999"/>
      <c r="CV112" s="1000"/>
      <c r="CW112" s="1006"/>
      <c r="CX112" s="993"/>
      <c r="CY112" s="996"/>
      <c r="CZ112" s="148"/>
      <c r="DA112" s="148"/>
      <c r="DB112" s="994"/>
      <c r="DC112" s="147"/>
      <c r="DD112" s="147"/>
      <c r="DE112" s="997"/>
      <c r="DF112" s="999"/>
      <c r="DG112" s="1000"/>
      <c r="DH112" s="1006"/>
      <c r="DI112" s="993"/>
      <c r="DJ112" s="996"/>
      <c r="DK112" s="148"/>
      <c r="DL112" s="148"/>
      <c r="DM112" s="994"/>
      <c r="DN112" s="147"/>
      <c r="DO112" s="147"/>
      <c r="DP112" s="997"/>
      <c r="DQ112" s="999"/>
      <c r="DR112" s="1000"/>
      <c r="DS112" s="1006"/>
      <c r="DT112" s="993"/>
      <c r="DU112" s="996"/>
      <c r="DV112" s="148"/>
      <c r="DW112" s="148"/>
      <c r="DX112" s="994"/>
      <c r="DY112" s="147"/>
      <c r="DZ112" s="147"/>
      <c r="EA112" s="997"/>
      <c r="EB112" s="999"/>
      <c r="EC112" s="1000"/>
      <c r="ED112" s="1006"/>
      <c r="EE112" s="993"/>
      <c r="EF112" s="996"/>
      <c r="EG112" s="148"/>
      <c r="EH112" s="148"/>
      <c r="EI112" s="994"/>
      <c r="EJ112" s="147"/>
      <c r="EK112" s="147"/>
      <c r="EL112" s="997"/>
      <c r="EM112" s="999"/>
      <c r="EN112" s="1000"/>
      <c r="EO112" s="1006"/>
      <c r="EP112" s="993"/>
      <c r="EQ112" s="996"/>
      <c r="ER112" s="148"/>
      <c r="ES112" s="148"/>
      <c r="ET112" s="994"/>
      <c r="EU112" s="147"/>
      <c r="EV112" s="147"/>
      <c r="EW112" s="997"/>
      <c r="EX112" s="999"/>
      <c r="EY112" s="1000"/>
      <c r="EZ112" s="1006"/>
      <c r="FA112" s="993"/>
      <c r="FB112" s="996"/>
      <c r="FC112" s="148"/>
      <c r="FD112" s="148"/>
      <c r="FE112" s="994"/>
      <c r="FF112" s="147"/>
      <c r="FG112" s="147"/>
      <c r="FH112" s="997"/>
      <c r="FI112" s="999"/>
      <c r="FJ112" s="1000"/>
      <c r="FK112" s="1006"/>
      <c r="FL112" s="993"/>
      <c r="FM112" s="996"/>
      <c r="FN112" s="148"/>
      <c r="FO112" s="148"/>
      <c r="FP112" s="994"/>
      <c r="FQ112" s="147"/>
      <c r="FR112" s="147"/>
      <c r="FS112" s="997"/>
      <c r="FT112" s="999"/>
      <c r="FU112" s="1000"/>
      <c r="FV112" s="1006"/>
      <c r="FW112" s="993"/>
      <c r="FX112" s="996"/>
      <c r="FY112" s="148"/>
      <c r="FZ112" s="148"/>
      <c r="GA112" s="994"/>
      <c r="GB112" s="147"/>
      <c r="GC112" s="147"/>
      <c r="GD112" s="997"/>
      <c r="GE112" s="999"/>
      <c r="GF112" s="1000"/>
      <c r="GG112" s="1006"/>
      <c r="GH112" s="993"/>
      <c r="GI112" s="996"/>
      <c r="GJ112" s="148"/>
      <c r="GK112" s="148"/>
      <c r="GL112" s="994"/>
      <c r="GM112" s="147"/>
      <c r="GN112" s="147"/>
      <c r="GO112" s="997"/>
      <c r="GP112" s="999"/>
      <c r="GQ112" s="1000"/>
      <c r="GR112" s="1006"/>
      <c r="GS112" s="993"/>
      <c r="GT112" s="996"/>
      <c r="GU112" s="148"/>
      <c r="GV112" s="148"/>
      <c r="GW112" s="994"/>
      <c r="GX112" s="147"/>
      <c r="GY112" s="147"/>
      <c r="GZ112" s="997"/>
      <c r="HA112" s="999"/>
      <c r="HB112" s="1000"/>
      <c r="HC112" s="1006"/>
      <c r="HD112" s="993"/>
      <c r="HE112" s="996"/>
      <c r="HF112" s="148"/>
      <c r="HG112" s="148"/>
      <c r="HH112" s="994"/>
      <c r="HI112" s="147"/>
      <c r="HJ112" s="147"/>
      <c r="HK112" s="997"/>
      <c r="HL112" s="999"/>
      <c r="HM112" s="1000"/>
      <c r="HN112" s="1006"/>
      <c r="HO112" s="993"/>
      <c r="HP112" s="996"/>
      <c r="HQ112" s="148"/>
      <c r="HR112" s="148"/>
      <c r="HS112" s="994"/>
      <c r="HT112" s="147"/>
      <c r="HU112" s="147"/>
      <c r="HV112" s="997"/>
      <c r="HW112" s="999"/>
      <c r="HX112" s="1000"/>
      <c r="HY112" s="1006"/>
      <c r="HZ112" s="993"/>
      <c r="IA112" s="996"/>
      <c r="IB112" s="148"/>
      <c r="IC112" s="148"/>
      <c r="ID112" s="994"/>
      <c r="IE112" s="147"/>
      <c r="IF112" s="147"/>
      <c r="IG112" s="997"/>
      <c r="IH112" s="999"/>
      <c r="II112" s="1000"/>
      <c r="IJ112" s="1006"/>
      <c r="IK112" s="993"/>
      <c r="IL112" s="996"/>
      <c r="IM112" s="148"/>
      <c r="IN112" s="148"/>
      <c r="IO112" s="994"/>
      <c r="IP112" s="147"/>
      <c r="IQ112" s="147"/>
      <c r="IR112" s="997"/>
      <c r="IS112" s="999"/>
      <c r="IT112" s="1000"/>
      <c r="IU112" s="30"/>
      <c r="IV112" s="30"/>
      <c r="IW112" s="30"/>
      <c r="IX112" s="30"/>
      <c r="IY112" s="1001"/>
      <c r="IZ112" s="1001"/>
      <c r="JA112" s="1005"/>
      <c r="JB112" s="1002"/>
      <c r="JD112" s="171"/>
      <c r="JE112" s="171"/>
      <c r="JF112" s="171"/>
      <c r="JG112" s="171"/>
      <c r="JH112" s="171"/>
      <c r="JI112" s="171"/>
    </row>
    <row r="113" spans="2:269" ht="15.75" customHeight="1" x14ac:dyDescent="0.25">
      <c r="B113" s="260">
        <v>107</v>
      </c>
      <c r="C113" s="991"/>
      <c r="D113" s="990"/>
      <c r="E113" s="486"/>
      <c r="F113" s="1143"/>
      <c r="G113" s="995"/>
      <c r="H113" s="221"/>
      <c r="I113" s="183"/>
      <c r="J113" s="183"/>
      <c r="K113" s="1088"/>
      <c r="L113" s="375"/>
      <c r="M113" s="31"/>
      <c r="N113" s="1292"/>
      <c r="O113" s="1096"/>
      <c r="P113" s="147"/>
      <c r="Q113" s="147"/>
      <c r="R113" s="147"/>
      <c r="S113" s="147"/>
      <c r="T113" s="147"/>
      <c r="U113" s="147"/>
      <c r="V113" s="147"/>
      <c r="W113" s="147"/>
      <c r="X113" s="147"/>
      <c r="Y113" s="147"/>
      <c r="Z113" s="147"/>
      <c r="AA113" s="147"/>
      <c r="AB113" s="147"/>
      <c r="AC113" s="147"/>
      <c r="AD113" s="147"/>
      <c r="AE113" s="147"/>
      <c r="AF113" s="147"/>
      <c r="AG113" s="147"/>
      <c r="AH113" s="147"/>
      <c r="AI113" s="1006"/>
      <c r="AJ113" s="993"/>
      <c r="AK113" s="996"/>
      <c r="AL113" s="148"/>
      <c r="AM113" s="148"/>
      <c r="AN113" s="994"/>
      <c r="AO113" s="147"/>
      <c r="AP113" s="147"/>
      <c r="AQ113" s="997"/>
      <c r="AR113" s="999"/>
      <c r="AS113" s="1000"/>
      <c r="AT113" s="1006"/>
      <c r="AU113" s="993"/>
      <c r="AV113" s="996"/>
      <c r="AW113" s="148"/>
      <c r="AX113" s="148"/>
      <c r="AY113" s="994"/>
      <c r="AZ113" s="147"/>
      <c r="BA113" s="147"/>
      <c r="BB113" s="997"/>
      <c r="BC113" s="999"/>
      <c r="BD113" s="1000"/>
      <c r="BE113" s="1006"/>
      <c r="BF113" s="993"/>
      <c r="BG113" s="996"/>
      <c r="BH113" s="148"/>
      <c r="BI113" s="148"/>
      <c r="BJ113" s="994"/>
      <c r="BK113" s="147"/>
      <c r="BL113" s="147"/>
      <c r="BM113" s="997"/>
      <c r="BN113" s="999"/>
      <c r="BO113" s="1000"/>
      <c r="BP113" s="1006"/>
      <c r="BQ113" s="993"/>
      <c r="BR113" s="996"/>
      <c r="BS113" s="148"/>
      <c r="BT113" s="148"/>
      <c r="BU113" s="994"/>
      <c r="BV113" s="147"/>
      <c r="BW113" s="147"/>
      <c r="BX113" s="997"/>
      <c r="BY113" s="999"/>
      <c r="BZ113" s="1000"/>
      <c r="CA113" s="1006"/>
      <c r="CB113" s="993"/>
      <c r="CC113" s="994"/>
      <c r="CD113" s="148"/>
      <c r="CE113" s="148"/>
      <c r="CF113" s="994"/>
      <c r="CG113" s="147"/>
      <c r="CH113" s="147"/>
      <c r="CI113" s="997"/>
      <c r="CJ113" s="999"/>
      <c r="CK113" s="1000"/>
      <c r="CL113" s="1006"/>
      <c r="CM113" s="993"/>
      <c r="CN113" s="996"/>
      <c r="CO113" s="148"/>
      <c r="CP113" s="148"/>
      <c r="CQ113" s="994"/>
      <c r="CR113" s="147"/>
      <c r="CS113" s="147"/>
      <c r="CT113" s="997"/>
      <c r="CU113" s="999"/>
      <c r="CV113" s="1000"/>
      <c r="CW113" s="1006"/>
      <c r="CX113" s="993"/>
      <c r="CY113" s="996"/>
      <c r="CZ113" s="148"/>
      <c r="DA113" s="148"/>
      <c r="DB113" s="994"/>
      <c r="DC113" s="147"/>
      <c r="DD113" s="147"/>
      <c r="DE113" s="997"/>
      <c r="DF113" s="999"/>
      <c r="DG113" s="1000"/>
      <c r="DH113" s="1006"/>
      <c r="DI113" s="993"/>
      <c r="DJ113" s="996"/>
      <c r="DK113" s="148"/>
      <c r="DL113" s="148"/>
      <c r="DM113" s="994"/>
      <c r="DN113" s="147"/>
      <c r="DO113" s="147"/>
      <c r="DP113" s="997"/>
      <c r="DQ113" s="999"/>
      <c r="DR113" s="1000"/>
      <c r="DS113" s="1006"/>
      <c r="DT113" s="993"/>
      <c r="DU113" s="996"/>
      <c r="DV113" s="148"/>
      <c r="DW113" s="148"/>
      <c r="DX113" s="994"/>
      <c r="DY113" s="147"/>
      <c r="DZ113" s="147"/>
      <c r="EA113" s="997"/>
      <c r="EB113" s="999"/>
      <c r="EC113" s="1000"/>
      <c r="ED113" s="1006"/>
      <c r="EE113" s="993"/>
      <c r="EF113" s="996"/>
      <c r="EG113" s="148"/>
      <c r="EH113" s="148"/>
      <c r="EI113" s="994"/>
      <c r="EJ113" s="147"/>
      <c r="EK113" s="147"/>
      <c r="EL113" s="997"/>
      <c r="EM113" s="999"/>
      <c r="EN113" s="1000"/>
      <c r="EO113" s="1006"/>
      <c r="EP113" s="993"/>
      <c r="EQ113" s="996"/>
      <c r="ER113" s="148"/>
      <c r="ES113" s="148"/>
      <c r="ET113" s="994"/>
      <c r="EU113" s="147"/>
      <c r="EV113" s="147"/>
      <c r="EW113" s="997"/>
      <c r="EX113" s="999"/>
      <c r="EY113" s="1000"/>
      <c r="EZ113" s="1006"/>
      <c r="FA113" s="993"/>
      <c r="FB113" s="996"/>
      <c r="FC113" s="148"/>
      <c r="FD113" s="148"/>
      <c r="FE113" s="994"/>
      <c r="FF113" s="147"/>
      <c r="FG113" s="147"/>
      <c r="FH113" s="997"/>
      <c r="FI113" s="999"/>
      <c r="FJ113" s="1000"/>
      <c r="FK113" s="1006"/>
      <c r="FL113" s="993"/>
      <c r="FM113" s="996"/>
      <c r="FN113" s="148"/>
      <c r="FO113" s="148"/>
      <c r="FP113" s="994"/>
      <c r="FQ113" s="147"/>
      <c r="FR113" s="147"/>
      <c r="FS113" s="997"/>
      <c r="FT113" s="999"/>
      <c r="FU113" s="1000"/>
      <c r="FV113" s="1006"/>
      <c r="FW113" s="993"/>
      <c r="FX113" s="996"/>
      <c r="FY113" s="148"/>
      <c r="FZ113" s="148"/>
      <c r="GA113" s="994"/>
      <c r="GB113" s="147"/>
      <c r="GC113" s="147"/>
      <c r="GD113" s="997"/>
      <c r="GE113" s="999"/>
      <c r="GF113" s="1000"/>
      <c r="GG113" s="1006"/>
      <c r="GH113" s="993"/>
      <c r="GI113" s="996"/>
      <c r="GJ113" s="148"/>
      <c r="GK113" s="148"/>
      <c r="GL113" s="994"/>
      <c r="GM113" s="147"/>
      <c r="GN113" s="147"/>
      <c r="GO113" s="997"/>
      <c r="GP113" s="999"/>
      <c r="GQ113" s="1000"/>
      <c r="GR113" s="1006"/>
      <c r="GS113" s="993"/>
      <c r="GT113" s="996"/>
      <c r="GU113" s="148"/>
      <c r="GV113" s="148"/>
      <c r="GW113" s="994"/>
      <c r="GX113" s="147"/>
      <c r="GY113" s="147"/>
      <c r="GZ113" s="997"/>
      <c r="HA113" s="999"/>
      <c r="HB113" s="1000"/>
      <c r="HC113" s="1006"/>
      <c r="HD113" s="993"/>
      <c r="HE113" s="996"/>
      <c r="HF113" s="148"/>
      <c r="HG113" s="148"/>
      <c r="HH113" s="994"/>
      <c r="HI113" s="147"/>
      <c r="HJ113" s="147"/>
      <c r="HK113" s="997"/>
      <c r="HL113" s="999"/>
      <c r="HM113" s="1000"/>
      <c r="HN113" s="1006"/>
      <c r="HO113" s="993"/>
      <c r="HP113" s="996"/>
      <c r="HQ113" s="148"/>
      <c r="HR113" s="148"/>
      <c r="HS113" s="994"/>
      <c r="HT113" s="147"/>
      <c r="HU113" s="147"/>
      <c r="HV113" s="997"/>
      <c r="HW113" s="999"/>
      <c r="HX113" s="1000"/>
      <c r="HY113" s="1006"/>
      <c r="HZ113" s="993"/>
      <c r="IA113" s="996"/>
      <c r="IB113" s="148"/>
      <c r="IC113" s="148"/>
      <c r="ID113" s="994"/>
      <c r="IE113" s="147"/>
      <c r="IF113" s="147"/>
      <c r="IG113" s="997"/>
      <c r="IH113" s="999"/>
      <c r="II113" s="1000"/>
      <c r="IJ113" s="1006"/>
      <c r="IK113" s="993"/>
      <c r="IL113" s="996"/>
      <c r="IM113" s="148"/>
      <c r="IN113" s="148"/>
      <c r="IO113" s="994"/>
      <c r="IP113" s="147"/>
      <c r="IQ113" s="147"/>
      <c r="IR113" s="997"/>
      <c r="IS113" s="999"/>
      <c r="IT113" s="1000"/>
      <c r="IU113" s="30"/>
      <c r="IV113" s="30"/>
      <c r="IW113" s="30"/>
      <c r="IX113" s="30"/>
      <c r="IY113" s="1001"/>
      <c r="IZ113" s="1001"/>
      <c r="JA113" s="1005"/>
      <c r="JB113" s="1002"/>
      <c r="JD113" s="171"/>
      <c r="JE113" s="171"/>
      <c r="JF113" s="171"/>
      <c r="JG113" s="171"/>
      <c r="JH113" s="171"/>
      <c r="JI113" s="171"/>
    </row>
    <row r="114" spans="2:269" ht="15.75" customHeight="1" x14ac:dyDescent="0.25">
      <c r="B114" s="260">
        <v>108</v>
      </c>
      <c r="C114" s="991"/>
      <c r="D114" s="990"/>
      <c r="E114" s="486"/>
      <c r="F114" s="1143"/>
      <c r="G114" s="995"/>
      <c r="H114" s="221"/>
      <c r="I114" s="183"/>
      <c r="J114" s="183"/>
      <c r="K114" s="1088"/>
      <c r="L114" s="375"/>
      <c r="M114" s="31"/>
      <c r="N114" s="1292"/>
      <c r="O114" s="1096"/>
      <c r="P114" s="147"/>
      <c r="Q114" s="147"/>
      <c r="R114" s="147"/>
      <c r="S114" s="147"/>
      <c r="T114" s="147"/>
      <c r="U114" s="147"/>
      <c r="V114" s="147"/>
      <c r="W114" s="147"/>
      <c r="X114" s="147"/>
      <c r="Y114" s="147"/>
      <c r="Z114" s="147"/>
      <c r="AA114" s="147"/>
      <c r="AB114" s="147"/>
      <c r="AC114" s="147"/>
      <c r="AD114" s="147"/>
      <c r="AE114" s="147"/>
      <c r="AF114" s="147"/>
      <c r="AG114" s="147"/>
      <c r="AH114" s="147"/>
      <c r="AI114" s="1006"/>
      <c r="AJ114" s="993"/>
      <c r="AK114" s="996"/>
      <c r="AL114" s="148"/>
      <c r="AM114" s="148"/>
      <c r="AN114" s="994"/>
      <c r="AO114" s="147"/>
      <c r="AP114" s="147"/>
      <c r="AQ114" s="997"/>
      <c r="AR114" s="999"/>
      <c r="AS114" s="1000"/>
      <c r="AT114" s="1006"/>
      <c r="AU114" s="993"/>
      <c r="AV114" s="996"/>
      <c r="AW114" s="148"/>
      <c r="AX114" s="148"/>
      <c r="AY114" s="994"/>
      <c r="AZ114" s="147"/>
      <c r="BA114" s="147"/>
      <c r="BB114" s="997"/>
      <c r="BC114" s="999"/>
      <c r="BD114" s="1000"/>
      <c r="BE114" s="1006"/>
      <c r="BF114" s="993"/>
      <c r="BG114" s="996"/>
      <c r="BH114" s="148"/>
      <c r="BI114" s="148"/>
      <c r="BJ114" s="994"/>
      <c r="BK114" s="147"/>
      <c r="BL114" s="147"/>
      <c r="BM114" s="997"/>
      <c r="BN114" s="999"/>
      <c r="BO114" s="1000"/>
      <c r="BP114" s="1006"/>
      <c r="BQ114" s="993"/>
      <c r="BR114" s="996"/>
      <c r="BS114" s="148"/>
      <c r="BT114" s="148"/>
      <c r="BU114" s="994"/>
      <c r="BV114" s="147"/>
      <c r="BW114" s="147"/>
      <c r="BX114" s="997"/>
      <c r="BY114" s="999"/>
      <c r="BZ114" s="1000"/>
      <c r="CA114" s="1006"/>
      <c r="CB114" s="993"/>
      <c r="CC114" s="994"/>
      <c r="CD114" s="148"/>
      <c r="CE114" s="148"/>
      <c r="CF114" s="994"/>
      <c r="CG114" s="147"/>
      <c r="CH114" s="147"/>
      <c r="CI114" s="997"/>
      <c r="CJ114" s="999"/>
      <c r="CK114" s="1000"/>
      <c r="CL114" s="1006"/>
      <c r="CM114" s="993"/>
      <c r="CN114" s="996"/>
      <c r="CO114" s="148"/>
      <c r="CP114" s="148"/>
      <c r="CQ114" s="994"/>
      <c r="CR114" s="147"/>
      <c r="CS114" s="147"/>
      <c r="CT114" s="997"/>
      <c r="CU114" s="999"/>
      <c r="CV114" s="1000"/>
      <c r="CW114" s="1006"/>
      <c r="CX114" s="993"/>
      <c r="CY114" s="996"/>
      <c r="CZ114" s="148"/>
      <c r="DA114" s="148"/>
      <c r="DB114" s="994"/>
      <c r="DC114" s="147"/>
      <c r="DD114" s="147"/>
      <c r="DE114" s="997"/>
      <c r="DF114" s="999"/>
      <c r="DG114" s="1000"/>
      <c r="DH114" s="1006"/>
      <c r="DI114" s="993"/>
      <c r="DJ114" s="996"/>
      <c r="DK114" s="148"/>
      <c r="DL114" s="148"/>
      <c r="DM114" s="994"/>
      <c r="DN114" s="147"/>
      <c r="DO114" s="147"/>
      <c r="DP114" s="997"/>
      <c r="DQ114" s="999"/>
      <c r="DR114" s="1000"/>
      <c r="DS114" s="1006"/>
      <c r="DT114" s="993"/>
      <c r="DU114" s="996"/>
      <c r="DV114" s="148"/>
      <c r="DW114" s="148"/>
      <c r="DX114" s="994"/>
      <c r="DY114" s="147"/>
      <c r="DZ114" s="147"/>
      <c r="EA114" s="997"/>
      <c r="EB114" s="999"/>
      <c r="EC114" s="1000"/>
      <c r="ED114" s="1006"/>
      <c r="EE114" s="993"/>
      <c r="EF114" s="996"/>
      <c r="EG114" s="148"/>
      <c r="EH114" s="148"/>
      <c r="EI114" s="994"/>
      <c r="EJ114" s="147"/>
      <c r="EK114" s="147"/>
      <c r="EL114" s="997"/>
      <c r="EM114" s="999"/>
      <c r="EN114" s="1000"/>
      <c r="EO114" s="1006"/>
      <c r="EP114" s="993"/>
      <c r="EQ114" s="996"/>
      <c r="ER114" s="148"/>
      <c r="ES114" s="148"/>
      <c r="ET114" s="994"/>
      <c r="EU114" s="147"/>
      <c r="EV114" s="147"/>
      <c r="EW114" s="997"/>
      <c r="EX114" s="999"/>
      <c r="EY114" s="1000"/>
      <c r="EZ114" s="1006"/>
      <c r="FA114" s="993"/>
      <c r="FB114" s="996"/>
      <c r="FC114" s="148"/>
      <c r="FD114" s="148"/>
      <c r="FE114" s="994"/>
      <c r="FF114" s="147"/>
      <c r="FG114" s="147"/>
      <c r="FH114" s="997"/>
      <c r="FI114" s="999"/>
      <c r="FJ114" s="1000"/>
      <c r="FK114" s="1006"/>
      <c r="FL114" s="993"/>
      <c r="FM114" s="996"/>
      <c r="FN114" s="148"/>
      <c r="FO114" s="148"/>
      <c r="FP114" s="994"/>
      <c r="FQ114" s="147"/>
      <c r="FR114" s="147"/>
      <c r="FS114" s="997"/>
      <c r="FT114" s="999"/>
      <c r="FU114" s="1000"/>
      <c r="FV114" s="1006"/>
      <c r="FW114" s="993"/>
      <c r="FX114" s="996"/>
      <c r="FY114" s="148"/>
      <c r="FZ114" s="148"/>
      <c r="GA114" s="994"/>
      <c r="GB114" s="147"/>
      <c r="GC114" s="147"/>
      <c r="GD114" s="997"/>
      <c r="GE114" s="999"/>
      <c r="GF114" s="1000"/>
      <c r="GG114" s="1006"/>
      <c r="GH114" s="993"/>
      <c r="GI114" s="996"/>
      <c r="GJ114" s="148"/>
      <c r="GK114" s="148"/>
      <c r="GL114" s="994"/>
      <c r="GM114" s="147"/>
      <c r="GN114" s="147"/>
      <c r="GO114" s="997"/>
      <c r="GP114" s="999"/>
      <c r="GQ114" s="1000"/>
      <c r="GR114" s="1006"/>
      <c r="GS114" s="993"/>
      <c r="GT114" s="996"/>
      <c r="GU114" s="148"/>
      <c r="GV114" s="148"/>
      <c r="GW114" s="994"/>
      <c r="GX114" s="147"/>
      <c r="GY114" s="147"/>
      <c r="GZ114" s="997"/>
      <c r="HA114" s="999"/>
      <c r="HB114" s="1000"/>
      <c r="HC114" s="1006"/>
      <c r="HD114" s="993"/>
      <c r="HE114" s="996"/>
      <c r="HF114" s="148"/>
      <c r="HG114" s="148"/>
      <c r="HH114" s="994"/>
      <c r="HI114" s="147"/>
      <c r="HJ114" s="147"/>
      <c r="HK114" s="997"/>
      <c r="HL114" s="999"/>
      <c r="HM114" s="1000"/>
      <c r="HN114" s="1006"/>
      <c r="HO114" s="993"/>
      <c r="HP114" s="996"/>
      <c r="HQ114" s="148"/>
      <c r="HR114" s="148"/>
      <c r="HS114" s="994"/>
      <c r="HT114" s="147"/>
      <c r="HU114" s="147"/>
      <c r="HV114" s="997"/>
      <c r="HW114" s="999"/>
      <c r="HX114" s="1000"/>
      <c r="HY114" s="1006"/>
      <c r="HZ114" s="993"/>
      <c r="IA114" s="996"/>
      <c r="IB114" s="148"/>
      <c r="IC114" s="148"/>
      <c r="ID114" s="994"/>
      <c r="IE114" s="147"/>
      <c r="IF114" s="147"/>
      <c r="IG114" s="997"/>
      <c r="IH114" s="999"/>
      <c r="II114" s="1000"/>
      <c r="IJ114" s="1006"/>
      <c r="IK114" s="993"/>
      <c r="IL114" s="996"/>
      <c r="IM114" s="148"/>
      <c r="IN114" s="148"/>
      <c r="IO114" s="994"/>
      <c r="IP114" s="147"/>
      <c r="IQ114" s="147"/>
      <c r="IR114" s="997"/>
      <c r="IS114" s="999"/>
      <c r="IT114" s="1000"/>
      <c r="IU114" s="30"/>
      <c r="IV114" s="30"/>
      <c r="IW114" s="30"/>
      <c r="IX114" s="30"/>
      <c r="IY114" s="1001"/>
      <c r="IZ114" s="1001"/>
      <c r="JA114" s="1005"/>
      <c r="JB114" s="1002"/>
      <c r="JD114" s="171"/>
      <c r="JE114" s="171"/>
      <c r="JF114" s="171"/>
      <c r="JG114" s="171"/>
      <c r="JH114" s="171"/>
      <c r="JI114" s="171"/>
    </row>
    <row r="115" spans="2:269" ht="15.75" customHeight="1" x14ac:dyDescent="0.25">
      <c r="B115" s="260">
        <v>109</v>
      </c>
      <c r="C115" s="991"/>
      <c r="D115" s="990"/>
      <c r="E115" s="486"/>
      <c r="F115" s="1143"/>
      <c r="G115" s="995"/>
      <c r="H115" s="221"/>
      <c r="I115" s="183"/>
      <c r="J115" s="183"/>
      <c r="K115" s="1088"/>
      <c r="L115" s="375"/>
      <c r="M115" s="31"/>
      <c r="N115" s="1292"/>
      <c r="O115" s="1096"/>
      <c r="P115" s="147"/>
      <c r="Q115" s="147"/>
      <c r="R115" s="147"/>
      <c r="S115" s="147"/>
      <c r="T115" s="147"/>
      <c r="U115" s="147"/>
      <c r="V115" s="147"/>
      <c r="W115" s="147"/>
      <c r="X115" s="147"/>
      <c r="Y115" s="147"/>
      <c r="Z115" s="147"/>
      <c r="AA115" s="147"/>
      <c r="AB115" s="147"/>
      <c r="AC115" s="147"/>
      <c r="AD115" s="147"/>
      <c r="AE115" s="147"/>
      <c r="AF115" s="147"/>
      <c r="AG115" s="147"/>
      <c r="AH115" s="147"/>
      <c r="AI115" s="1006"/>
      <c r="AJ115" s="993"/>
      <c r="AK115" s="996"/>
      <c r="AL115" s="148"/>
      <c r="AM115" s="148"/>
      <c r="AN115" s="994"/>
      <c r="AO115" s="147"/>
      <c r="AP115" s="147"/>
      <c r="AQ115" s="997"/>
      <c r="AR115" s="999"/>
      <c r="AS115" s="1000"/>
      <c r="AT115" s="1006"/>
      <c r="AU115" s="993"/>
      <c r="AV115" s="996"/>
      <c r="AW115" s="148"/>
      <c r="AX115" s="148"/>
      <c r="AY115" s="994"/>
      <c r="AZ115" s="147"/>
      <c r="BA115" s="147"/>
      <c r="BB115" s="997"/>
      <c r="BC115" s="999"/>
      <c r="BD115" s="1000"/>
      <c r="BE115" s="1006"/>
      <c r="BF115" s="993"/>
      <c r="BG115" s="996"/>
      <c r="BH115" s="148"/>
      <c r="BI115" s="148"/>
      <c r="BJ115" s="994"/>
      <c r="BK115" s="147"/>
      <c r="BL115" s="147"/>
      <c r="BM115" s="997"/>
      <c r="BN115" s="999"/>
      <c r="BO115" s="1000"/>
      <c r="BP115" s="1006"/>
      <c r="BQ115" s="993"/>
      <c r="BR115" s="996"/>
      <c r="BS115" s="148"/>
      <c r="BT115" s="148"/>
      <c r="BU115" s="994"/>
      <c r="BV115" s="147"/>
      <c r="BW115" s="147"/>
      <c r="BX115" s="997"/>
      <c r="BY115" s="999"/>
      <c r="BZ115" s="1000"/>
      <c r="CA115" s="1006"/>
      <c r="CB115" s="993"/>
      <c r="CC115" s="994"/>
      <c r="CD115" s="148"/>
      <c r="CE115" s="148"/>
      <c r="CF115" s="994"/>
      <c r="CG115" s="147"/>
      <c r="CH115" s="147"/>
      <c r="CI115" s="997"/>
      <c r="CJ115" s="999"/>
      <c r="CK115" s="1000"/>
      <c r="CL115" s="1006"/>
      <c r="CM115" s="993"/>
      <c r="CN115" s="996"/>
      <c r="CO115" s="148"/>
      <c r="CP115" s="148"/>
      <c r="CQ115" s="994"/>
      <c r="CR115" s="147"/>
      <c r="CS115" s="147"/>
      <c r="CT115" s="997"/>
      <c r="CU115" s="999"/>
      <c r="CV115" s="1000"/>
      <c r="CW115" s="1006"/>
      <c r="CX115" s="993"/>
      <c r="CY115" s="996"/>
      <c r="CZ115" s="148"/>
      <c r="DA115" s="148"/>
      <c r="DB115" s="994"/>
      <c r="DC115" s="147"/>
      <c r="DD115" s="147"/>
      <c r="DE115" s="997"/>
      <c r="DF115" s="999"/>
      <c r="DG115" s="1000"/>
      <c r="DH115" s="1006"/>
      <c r="DI115" s="993"/>
      <c r="DJ115" s="996"/>
      <c r="DK115" s="148"/>
      <c r="DL115" s="148"/>
      <c r="DM115" s="994"/>
      <c r="DN115" s="147"/>
      <c r="DO115" s="147"/>
      <c r="DP115" s="997"/>
      <c r="DQ115" s="999"/>
      <c r="DR115" s="1000"/>
      <c r="DS115" s="1006"/>
      <c r="DT115" s="993"/>
      <c r="DU115" s="996"/>
      <c r="DV115" s="148"/>
      <c r="DW115" s="148"/>
      <c r="DX115" s="994"/>
      <c r="DY115" s="147"/>
      <c r="DZ115" s="147"/>
      <c r="EA115" s="997"/>
      <c r="EB115" s="999"/>
      <c r="EC115" s="1000"/>
      <c r="ED115" s="1006"/>
      <c r="EE115" s="993"/>
      <c r="EF115" s="996"/>
      <c r="EG115" s="148"/>
      <c r="EH115" s="148"/>
      <c r="EI115" s="994"/>
      <c r="EJ115" s="147"/>
      <c r="EK115" s="147"/>
      <c r="EL115" s="997"/>
      <c r="EM115" s="999"/>
      <c r="EN115" s="1000"/>
      <c r="EO115" s="1006"/>
      <c r="EP115" s="993"/>
      <c r="EQ115" s="996"/>
      <c r="ER115" s="148"/>
      <c r="ES115" s="148"/>
      <c r="ET115" s="994"/>
      <c r="EU115" s="147"/>
      <c r="EV115" s="147"/>
      <c r="EW115" s="997"/>
      <c r="EX115" s="999"/>
      <c r="EY115" s="1000"/>
      <c r="EZ115" s="1006"/>
      <c r="FA115" s="993"/>
      <c r="FB115" s="996"/>
      <c r="FC115" s="148"/>
      <c r="FD115" s="148"/>
      <c r="FE115" s="994"/>
      <c r="FF115" s="147"/>
      <c r="FG115" s="147"/>
      <c r="FH115" s="997"/>
      <c r="FI115" s="999"/>
      <c r="FJ115" s="1000"/>
      <c r="FK115" s="1006"/>
      <c r="FL115" s="993"/>
      <c r="FM115" s="996"/>
      <c r="FN115" s="148"/>
      <c r="FO115" s="148"/>
      <c r="FP115" s="994"/>
      <c r="FQ115" s="147"/>
      <c r="FR115" s="147"/>
      <c r="FS115" s="997"/>
      <c r="FT115" s="999"/>
      <c r="FU115" s="1000"/>
      <c r="FV115" s="1006"/>
      <c r="FW115" s="993"/>
      <c r="FX115" s="996"/>
      <c r="FY115" s="148"/>
      <c r="FZ115" s="148"/>
      <c r="GA115" s="994"/>
      <c r="GB115" s="147"/>
      <c r="GC115" s="147"/>
      <c r="GD115" s="997"/>
      <c r="GE115" s="999"/>
      <c r="GF115" s="1000"/>
      <c r="GG115" s="1006"/>
      <c r="GH115" s="993"/>
      <c r="GI115" s="996"/>
      <c r="GJ115" s="148"/>
      <c r="GK115" s="148"/>
      <c r="GL115" s="994"/>
      <c r="GM115" s="147"/>
      <c r="GN115" s="147"/>
      <c r="GO115" s="997"/>
      <c r="GP115" s="999"/>
      <c r="GQ115" s="1000"/>
      <c r="GR115" s="1006"/>
      <c r="GS115" s="993"/>
      <c r="GT115" s="996"/>
      <c r="GU115" s="148"/>
      <c r="GV115" s="148"/>
      <c r="GW115" s="994"/>
      <c r="GX115" s="147"/>
      <c r="GY115" s="147"/>
      <c r="GZ115" s="997"/>
      <c r="HA115" s="999"/>
      <c r="HB115" s="1000"/>
      <c r="HC115" s="1006"/>
      <c r="HD115" s="993"/>
      <c r="HE115" s="996"/>
      <c r="HF115" s="148"/>
      <c r="HG115" s="148"/>
      <c r="HH115" s="994"/>
      <c r="HI115" s="147"/>
      <c r="HJ115" s="147"/>
      <c r="HK115" s="997"/>
      <c r="HL115" s="999"/>
      <c r="HM115" s="1000"/>
      <c r="HN115" s="1006"/>
      <c r="HO115" s="993"/>
      <c r="HP115" s="996"/>
      <c r="HQ115" s="148"/>
      <c r="HR115" s="148"/>
      <c r="HS115" s="994"/>
      <c r="HT115" s="147"/>
      <c r="HU115" s="147"/>
      <c r="HV115" s="997"/>
      <c r="HW115" s="999"/>
      <c r="HX115" s="1000"/>
      <c r="HY115" s="1006"/>
      <c r="HZ115" s="993"/>
      <c r="IA115" s="996"/>
      <c r="IB115" s="148"/>
      <c r="IC115" s="148"/>
      <c r="ID115" s="994"/>
      <c r="IE115" s="147"/>
      <c r="IF115" s="147"/>
      <c r="IG115" s="997"/>
      <c r="IH115" s="999"/>
      <c r="II115" s="1000"/>
      <c r="IJ115" s="1006"/>
      <c r="IK115" s="993"/>
      <c r="IL115" s="996"/>
      <c r="IM115" s="148"/>
      <c r="IN115" s="148"/>
      <c r="IO115" s="994"/>
      <c r="IP115" s="147"/>
      <c r="IQ115" s="147"/>
      <c r="IR115" s="997"/>
      <c r="IS115" s="999"/>
      <c r="IT115" s="1000"/>
      <c r="IU115" s="30"/>
      <c r="IV115" s="30"/>
      <c r="IW115" s="30"/>
      <c r="IX115" s="30"/>
      <c r="IY115" s="1001"/>
      <c r="IZ115" s="1001"/>
      <c r="JA115" s="1005"/>
      <c r="JB115" s="1002"/>
      <c r="JD115" s="171"/>
      <c r="JE115" s="171"/>
      <c r="JF115" s="171"/>
      <c r="JG115" s="171"/>
      <c r="JH115" s="171"/>
      <c r="JI115" s="171"/>
    </row>
    <row r="116" spans="2:269" ht="15.75" customHeight="1" x14ac:dyDescent="0.25">
      <c r="B116" s="260">
        <v>110</v>
      </c>
      <c r="C116" s="991"/>
      <c r="D116" s="990"/>
      <c r="E116" s="486"/>
      <c r="F116" s="1143"/>
      <c r="G116" s="995"/>
      <c r="H116" s="221"/>
      <c r="I116" s="183"/>
      <c r="J116" s="183"/>
      <c r="K116" s="1088"/>
      <c r="L116" s="375"/>
      <c r="M116" s="31"/>
      <c r="N116" s="1292"/>
      <c r="O116" s="1096"/>
      <c r="P116" s="147"/>
      <c r="Q116" s="147"/>
      <c r="R116" s="147"/>
      <c r="S116" s="147"/>
      <c r="T116" s="147"/>
      <c r="U116" s="147"/>
      <c r="V116" s="147"/>
      <c r="W116" s="147"/>
      <c r="X116" s="147"/>
      <c r="Y116" s="147"/>
      <c r="Z116" s="147"/>
      <c r="AA116" s="147"/>
      <c r="AB116" s="147"/>
      <c r="AC116" s="147"/>
      <c r="AD116" s="147"/>
      <c r="AE116" s="147"/>
      <c r="AF116" s="147"/>
      <c r="AG116" s="147"/>
      <c r="AH116" s="147"/>
      <c r="AI116" s="1006"/>
      <c r="AJ116" s="993"/>
      <c r="AK116" s="996"/>
      <c r="AL116" s="148"/>
      <c r="AM116" s="148"/>
      <c r="AN116" s="994"/>
      <c r="AO116" s="147"/>
      <c r="AP116" s="147"/>
      <c r="AQ116" s="997"/>
      <c r="AR116" s="999"/>
      <c r="AS116" s="1000"/>
      <c r="AT116" s="1006"/>
      <c r="AU116" s="993"/>
      <c r="AV116" s="996"/>
      <c r="AW116" s="148"/>
      <c r="AX116" s="148"/>
      <c r="AY116" s="994"/>
      <c r="AZ116" s="147"/>
      <c r="BA116" s="147"/>
      <c r="BB116" s="997"/>
      <c r="BC116" s="999"/>
      <c r="BD116" s="1000"/>
      <c r="BE116" s="1006"/>
      <c r="BF116" s="993"/>
      <c r="BG116" s="996"/>
      <c r="BH116" s="148"/>
      <c r="BI116" s="148"/>
      <c r="BJ116" s="994"/>
      <c r="BK116" s="147"/>
      <c r="BL116" s="147"/>
      <c r="BM116" s="997"/>
      <c r="BN116" s="999"/>
      <c r="BO116" s="1000"/>
      <c r="BP116" s="1006"/>
      <c r="BQ116" s="993"/>
      <c r="BR116" s="996"/>
      <c r="BS116" s="148"/>
      <c r="BT116" s="148"/>
      <c r="BU116" s="994"/>
      <c r="BV116" s="147"/>
      <c r="BW116" s="147"/>
      <c r="BX116" s="997"/>
      <c r="BY116" s="999"/>
      <c r="BZ116" s="1000"/>
      <c r="CA116" s="1006"/>
      <c r="CB116" s="993"/>
      <c r="CC116" s="994"/>
      <c r="CD116" s="148"/>
      <c r="CE116" s="148"/>
      <c r="CF116" s="994"/>
      <c r="CG116" s="147"/>
      <c r="CH116" s="147"/>
      <c r="CI116" s="997"/>
      <c r="CJ116" s="999"/>
      <c r="CK116" s="1000"/>
      <c r="CL116" s="1006"/>
      <c r="CM116" s="993"/>
      <c r="CN116" s="996"/>
      <c r="CO116" s="148"/>
      <c r="CP116" s="148"/>
      <c r="CQ116" s="994"/>
      <c r="CR116" s="147"/>
      <c r="CS116" s="147"/>
      <c r="CT116" s="997"/>
      <c r="CU116" s="999"/>
      <c r="CV116" s="1000"/>
      <c r="CW116" s="1006"/>
      <c r="CX116" s="993"/>
      <c r="CY116" s="996"/>
      <c r="CZ116" s="148"/>
      <c r="DA116" s="148"/>
      <c r="DB116" s="994"/>
      <c r="DC116" s="147"/>
      <c r="DD116" s="147"/>
      <c r="DE116" s="997"/>
      <c r="DF116" s="999"/>
      <c r="DG116" s="1000"/>
      <c r="DH116" s="1006"/>
      <c r="DI116" s="993"/>
      <c r="DJ116" s="996"/>
      <c r="DK116" s="148"/>
      <c r="DL116" s="148"/>
      <c r="DM116" s="994"/>
      <c r="DN116" s="147"/>
      <c r="DO116" s="147"/>
      <c r="DP116" s="997"/>
      <c r="DQ116" s="999"/>
      <c r="DR116" s="1000"/>
      <c r="DS116" s="1006"/>
      <c r="DT116" s="993"/>
      <c r="DU116" s="996"/>
      <c r="DV116" s="148"/>
      <c r="DW116" s="148"/>
      <c r="DX116" s="994"/>
      <c r="DY116" s="147"/>
      <c r="DZ116" s="147"/>
      <c r="EA116" s="997"/>
      <c r="EB116" s="999"/>
      <c r="EC116" s="1000"/>
      <c r="ED116" s="1006"/>
      <c r="EE116" s="993"/>
      <c r="EF116" s="996"/>
      <c r="EG116" s="148"/>
      <c r="EH116" s="148"/>
      <c r="EI116" s="994"/>
      <c r="EJ116" s="147"/>
      <c r="EK116" s="147"/>
      <c r="EL116" s="997"/>
      <c r="EM116" s="999"/>
      <c r="EN116" s="1000"/>
      <c r="EO116" s="1006"/>
      <c r="EP116" s="993"/>
      <c r="EQ116" s="996"/>
      <c r="ER116" s="148"/>
      <c r="ES116" s="148"/>
      <c r="ET116" s="994"/>
      <c r="EU116" s="147"/>
      <c r="EV116" s="147"/>
      <c r="EW116" s="997"/>
      <c r="EX116" s="999"/>
      <c r="EY116" s="1000"/>
      <c r="EZ116" s="1006"/>
      <c r="FA116" s="993"/>
      <c r="FB116" s="996"/>
      <c r="FC116" s="148"/>
      <c r="FD116" s="148"/>
      <c r="FE116" s="994"/>
      <c r="FF116" s="147"/>
      <c r="FG116" s="147"/>
      <c r="FH116" s="997"/>
      <c r="FI116" s="999"/>
      <c r="FJ116" s="1000"/>
      <c r="FK116" s="1006"/>
      <c r="FL116" s="993"/>
      <c r="FM116" s="996"/>
      <c r="FN116" s="148"/>
      <c r="FO116" s="148"/>
      <c r="FP116" s="994"/>
      <c r="FQ116" s="147"/>
      <c r="FR116" s="147"/>
      <c r="FS116" s="997"/>
      <c r="FT116" s="999"/>
      <c r="FU116" s="1000"/>
      <c r="FV116" s="1006"/>
      <c r="FW116" s="993"/>
      <c r="FX116" s="996"/>
      <c r="FY116" s="148"/>
      <c r="FZ116" s="148"/>
      <c r="GA116" s="994"/>
      <c r="GB116" s="147"/>
      <c r="GC116" s="147"/>
      <c r="GD116" s="997"/>
      <c r="GE116" s="999"/>
      <c r="GF116" s="1000"/>
      <c r="GG116" s="1006"/>
      <c r="GH116" s="993"/>
      <c r="GI116" s="996"/>
      <c r="GJ116" s="148"/>
      <c r="GK116" s="148"/>
      <c r="GL116" s="994"/>
      <c r="GM116" s="147"/>
      <c r="GN116" s="147"/>
      <c r="GO116" s="997"/>
      <c r="GP116" s="999"/>
      <c r="GQ116" s="1000"/>
      <c r="GR116" s="1006"/>
      <c r="GS116" s="993"/>
      <c r="GT116" s="996"/>
      <c r="GU116" s="148"/>
      <c r="GV116" s="148"/>
      <c r="GW116" s="994"/>
      <c r="GX116" s="147"/>
      <c r="GY116" s="147"/>
      <c r="GZ116" s="997"/>
      <c r="HA116" s="999"/>
      <c r="HB116" s="1000"/>
      <c r="HC116" s="1006"/>
      <c r="HD116" s="993"/>
      <c r="HE116" s="996"/>
      <c r="HF116" s="148"/>
      <c r="HG116" s="148"/>
      <c r="HH116" s="994"/>
      <c r="HI116" s="147"/>
      <c r="HJ116" s="147"/>
      <c r="HK116" s="997"/>
      <c r="HL116" s="999"/>
      <c r="HM116" s="1000"/>
      <c r="HN116" s="1006"/>
      <c r="HO116" s="993"/>
      <c r="HP116" s="996"/>
      <c r="HQ116" s="148"/>
      <c r="HR116" s="148"/>
      <c r="HS116" s="994"/>
      <c r="HT116" s="147"/>
      <c r="HU116" s="147"/>
      <c r="HV116" s="997"/>
      <c r="HW116" s="999"/>
      <c r="HX116" s="1000"/>
      <c r="HY116" s="1006"/>
      <c r="HZ116" s="993"/>
      <c r="IA116" s="996"/>
      <c r="IB116" s="148"/>
      <c r="IC116" s="148"/>
      <c r="ID116" s="994"/>
      <c r="IE116" s="147"/>
      <c r="IF116" s="147"/>
      <c r="IG116" s="997"/>
      <c r="IH116" s="999"/>
      <c r="II116" s="1000"/>
      <c r="IJ116" s="1006"/>
      <c r="IK116" s="993"/>
      <c r="IL116" s="996"/>
      <c r="IM116" s="148"/>
      <c r="IN116" s="148"/>
      <c r="IO116" s="994"/>
      <c r="IP116" s="147"/>
      <c r="IQ116" s="147"/>
      <c r="IR116" s="997"/>
      <c r="IS116" s="999"/>
      <c r="IT116" s="1000"/>
      <c r="IU116" s="30"/>
      <c r="IV116" s="30"/>
      <c r="IW116" s="30"/>
      <c r="IX116" s="30"/>
      <c r="IY116" s="1001"/>
      <c r="IZ116" s="1001"/>
      <c r="JA116" s="1005"/>
      <c r="JB116" s="1002"/>
      <c r="JD116" s="171"/>
      <c r="JE116" s="171"/>
      <c r="JF116" s="171"/>
      <c r="JG116" s="171"/>
      <c r="JH116" s="171"/>
      <c r="JI116" s="171"/>
    </row>
    <row r="117" spans="2:269" ht="15.75" customHeight="1" x14ac:dyDescent="0.25">
      <c r="B117" s="260">
        <v>111</v>
      </c>
      <c r="C117" s="991"/>
      <c r="D117" s="990"/>
      <c r="E117" s="486"/>
      <c r="F117" s="1143"/>
      <c r="G117" s="995"/>
      <c r="H117" s="221"/>
      <c r="I117" s="183"/>
      <c r="J117" s="183"/>
      <c r="K117" s="1088"/>
      <c r="L117" s="375"/>
      <c r="M117" s="31"/>
      <c r="N117" s="1292"/>
      <c r="O117" s="1096"/>
      <c r="P117" s="147"/>
      <c r="Q117" s="147"/>
      <c r="R117" s="147"/>
      <c r="S117" s="147"/>
      <c r="T117" s="147"/>
      <c r="U117" s="147"/>
      <c r="V117" s="147"/>
      <c r="W117" s="147"/>
      <c r="X117" s="147"/>
      <c r="Y117" s="147"/>
      <c r="Z117" s="147"/>
      <c r="AA117" s="147"/>
      <c r="AB117" s="147"/>
      <c r="AC117" s="147"/>
      <c r="AD117" s="147"/>
      <c r="AE117" s="147"/>
      <c r="AF117" s="147"/>
      <c r="AG117" s="147"/>
      <c r="AH117" s="147"/>
      <c r="AI117" s="1006"/>
      <c r="AJ117" s="993"/>
      <c r="AK117" s="996"/>
      <c r="AL117" s="148"/>
      <c r="AM117" s="148"/>
      <c r="AN117" s="994"/>
      <c r="AO117" s="147"/>
      <c r="AP117" s="147"/>
      <c r="AQ117" s="997"/>
      <c r="AR117" s="999"/>
      <c r="AS117" s="1000"/>
      <c r="AT117" s="1006"/>
      <c r="AU117" s="993"/>
      <c r="AV117" s="996"/>
      <c r="AW117" s="148"/>
      <c r="AX117" s="148"/>
      <c r="AY117" s="994"/>
      <c r="AZ117" s="147"/>
      <c r="BA117" s="147"/>
      <c r="BB117" s="997"/>
      <c r="BC117" s="999"/>
      <c r="BD117" s="1000"/>
      <c r="BE117" s="1006"/>
      <c r="BF117" s="993"/>
      <c r="BG117" s="996"/>
      <c r="BH117" s="148"/>
      <c r="BI117" s="148"/>
      <c r="BJ117" s="994"/>
      <c r="BK117" s="147"/>
      <c r="BL117" s="147"/>
      <c r="BM117" s="997"/>
      <c r="BN117" s="999"/>
      <c r="BO117" s="1000"/>
      <c r="BP117" s="1006"/>
      <c r="BQ117" s="993"/>
      <c r="BR117" s="996"/>
      <c r="BS117" s="148"/>
      <c r="BT117" s="148"/>
      <c r="BU117" s="994"/>
      <c r="BV117" s="147"/>
      <c r="BW117" s="147"/>
      <c r="BX117" s="997"/>
      <c r="BY117" s="999"/>
      <c r="BZ117" s="1000"/>
      <c r="CA117" s="1006"/>
      <c r="CB117" s="993"/>
      <c r="CC117" s="994"/>
      <c r="CD117" s="148"/>
      <c r="CE117" s="148"/>
      <c r="CF117" s="994"/>
      <c r="CG117" s="147"/>
      <c r="CH117" s="147"/>
      <c r="CI117" s="997"/>
      <c r="CJ117" s="999"/>
      <c r="CK117" s="1000"/>
      <c r="CL117" s="1006"/>
      <c r="CM117" s="993"/>
      <c r="CN117" s="996"/>
      <c r="CO117" s="148"/>
      <c r="CP117" s="148"/>
      <c r="CQ117" s="994"/>
      <c r="CR117" s="147"/>
      <c r="CS117" s="147"/>
      <c r="CT117" s="997"/>
      <c r="CU117" s="999"/>
      <c r="CV117" s="1000"/>
      <c r="CW117" s="1006"/>
      <c r="CX117" s="993"/>
      <c r="CY117" s="996"/>
      <c r="CZ117" s="148"/>
      <c r="DA117" s="148"/>
      <c r="DB117" s="994"/>
      <c r="DC117" s="147"/>
      <c r="DD117" s="147"/>
      <c r="DE117" s="997"/>
      <c r="DF117" s="999"/>
      <c r="DG117" s="1000"/>
      <c r="DH117" s="1006"/>
      <c r="DI117" s="993"/>
      <c r="DJ117" s="996"/>
      <c r="DK117" s="148"/>
      <c r="DL117" s="148"/>
      <c r="DM117" s="994"/>
      <c r="DN117" s="147"/>
      <c r="DO117" s="147"/>
      <c r="DP117" s="997"/>
      <c r="DQ117" s="999"/>
      <c r="DR117" s="1000"/>
      <c r="DS117" s="1006"/>
      <c r="DT117" s="993"/>
      <c r="DU117" s="996"/>
      <c r="DV117" s="148"/>
      <c r="DW117" s="148"/>
      <c r="DX117" s="994"/>
      <c r="DY117" s="147"/>
      <c r="DZ117" s="147"/>
      <c r="EA117" s="997"/>
      <c r="EB117" s="999"/>
      <c r="EC117" s="1000"/>
      <c r="ED117" s="1006"/>
      <c r="EE117" s="993"/>
      <c r="EF117" s="996"/>
      <c r="EG117" s="148"/>
      <c r="EH117" s="148"/>
      <c r="EI117" s="994"/>
      <c r="EJ117" s="147"/>
      <c r="EK117" s="147"/>
      <c r="EL117" s="997"/>
      <c r="EM117" s="999"/>
      <c r="EN117" s="1000"/>
      <c r="EO117" s="1006"/>
      <c r="EP117" s="993"/>
      <c r="EQ117" s="996"/>
      <c r="ER117" s="148"/>
      <c r="ES117" s="148"/>
      <c r="ET117" s="994"/>
      <c r="EU117" s="147"/>
      <c r="EV117" s="147"/>
      <c r="EW117" s="997"/>
      <c r="EX117" s="999"/>
      <c r="EY117" s="1000"/>
      <c r="EZ117" s="1006"/>
      <c r="FA117" s="993"/>
      <c r="FB117" s="996"/>
      <c r="FC117" s="148"/>
      <c r="FD117" s="148"/>
      <c r="FE117" s="994"/>
      <c r="FF117" s="147"/>
      <c r="FG117" s="147"/>
      <c r="FH117" s="997"/>
      <c r="FI117" s="999"/>
      <c r="FJ117" s="1000"/>
      <c r="FK117" s="1006"/>
      <c r="FL117" s="993"/>
      <c r="FM117" s="996"/>
      <c r="FN117" s="148"/>
      <c r="FO117" s="148"/>
      <c r="FP117" s="994"/>
      <c r="FQ117" s="147"/>
      <c r="FR117" s="147"/>
      <c r="FS117" s="997"/>
      <c r="FT117" s="999"/>
      <c r="FU117" s="1000"/>
      <c r="FV117" s="1006"/>
      <c r="FW117" s="993"/>
      <c r="FX117" s="996"/>
      <c r="FY117" s="148"/>
      <c r="FZ117" s="148"/>
      <c r="GA117" s="994"/>
      <c r="GB117" s="147"/>
      <c r="GC117" s="147"/>
      <c r="GD117" s="997"/>
      <c r="GE117" s="999"/>
      <c r="GF117" s="1000"/>
      <c r="GG117" s="1006"/>
      <c r="GH117" s="993"/>
      <c r="GI117" s="996"/>
      <c r="GJ117" s="148"/>
      <c r="GK117" s="148"/>
      <c r="GL117" s="994"/>
      <c r="GM117" s="147"/>
      <c r="GN117" s="147"/>
      <c r="GO117" s="997"/>
      <c r="GP117" s="999"/>
      <c r="GQ117" s="1000"/>
      <c r="GR117" s="1006"/>
      <c r="GS117" s="993"/>
      <c r="GT117" s="996"/>
      <c r="GU117" s="148"/>
      <c r="GV117" s="148"/>
      <c r="GW117" s="994"/>
      <c r="GX117" s="147"/>
      <c r="GY117" s="147"/>
      <c r="GZ117" s="997"/>
      <c r="HA117" s="999"/>
      <c r="HB117" s="1000"/>
      <c r="HC117" s="1006"/>
      <c r="HD117" s="993"/>
      <c r="HE117" s="996"/>
      <c r="HF117" s="148"/>
      <c r="HG117" s="148"/>
      <c r="HH117" s="994"/>
      <c r="HI117" s="147"/>
      <c r="HJ117" s="147"/>
      <c r="HK117" s="997"/>
      <c r="HL117" s="999"/>
      <c r="HM117" s="1000"/>
      <c r="HN117" s="1006"/>
      <c r="HO117" s="993"/>
      <c r="HP117" s="996"/>
      <c r="HQ117" s="148"/>
      <c r="HR117" s="148"/>
      <c r="HS117" s="994"/>
      <c r="HT117" s="147"/>
      <c r="HU117" s="147"/>
      <c r="HV117" s="997"/>
      <c r="HW117" s="999"/>
      <c r="HX117" s="1000"/>
      <c r="HY117" s="1006"/>
      <c r="HZ117" s="993"/>
      <c r="IA117" s="996"/>
      <c r="IB117" s="148"/>
      <c r="IC117" s="148"/>
      <c r="ID117" s="994"/>
      <c r="IE117" s="147"/>
      <c r="IF117" s="147"/>
      <c r="IG117" s="997"/>
      <c r="IH117" s="999"/>
      <c r="II117" s="1000"/>
      <c r="IJ117" s="1006"/>
      <c r="IK117" s="993"/>
      <c r="IL117" s="996"/>
      <c r="IM117" s="148"/>
      <c r="IN117" s="148"/>
      <c r="IO117" s="994"/>
      <c r="IP117" s="147"/>
      <c r="IQ117" s="147"/>
      <c r="IR117" s="997"/>
      <c r="IS117" s="999"/>
      <c r="IT117" s="1000"/>
      <c r="IU117" s="30"/>
      <c r="IV117" s="30"/>
      <c r="IW117" s="30"/>
      <c r="IX117" s="30"/>
      <c r="IY117" s="1001"/>
      <c r="IZ117" s="1001"/>
      <c r="JA117" s="1005"/>
      <c r="JB117" s="1002"/>
      <c r="JD117" s="171"/>
      <c r="JE117" s="171"/>
      <c r="JF117" s="171"/>
      <c r="JG117" s="171"/>
      <c r="JH117" s="171"/>
      <c r="JI117" s="171"/>
    </row>
    <row r="118" spans="2:269" ht="15.75" customHeight="1" x14ac:dyDescent="0.25">
      <c r="B118" s="260">
        <v>112</v>
      </c>
      <c r="C118" s="991"/>
      <c r="D118" s="990"/>
      <c r="E118" s="486"/>
      <c r="F118" s="1143"/>
      <c r="G118" s="995"/>
      <c r="H118" s="221"/>
      <c r="I118" s="183"/>
      <c r="J118" s="183"/>
      <c r="K118" s="1088"/>
      <c r="L118" s="375"/>
      <c r="M118" s="31"/>
      <c r="N118" s="1292"/>
      <c r="O118" s="1096"/>
      <c r="P118" s="147"/>
      <c r="Q118" s="147"/>
      <c r="R118" s="147"/>
      <c r="S118" s="147"/>
      <c r="T118" s="147"/>
      <c r="U118" s="147"/>
      <c r="V118" s="147"/>
      <c r="W118" s="147"/>
      <c r="X118" s="147"/>
      <c r="Y118" s="147"/>
      <c r="Z118" s="147"/>
      <c r="AA118" s="147"/>
      <c r="AB118" s="147"/>
      <c r="AC118" s="147"/>
      <c r="AD118" s="147"/>
      <c r="AE118" s="147"/>
      <c r="AF118" s="147"/>
      <c r="AG118" s="147"/>
      <c r="AH118" s="147"/>
      <c r="AI118" s="1006"/>
      <c r="AJ118" s="993"/>
      <c r="AK118" s="996"/>
      <c r="AL118" s="148"/>
      <c r="AM118" s="148"/>
      <c r="AN118" s="994"/>
      <c r="AO118" s="147"/>
      <c r="AP118" s="147"/>
      <c r="AQ118" s="997"/>
      <c r="AR118" s="999"/>
      <c r="AS118" s="1000"/>
      <c r="AT118" s="1006"/>
      <c r="AU118" s="993"/>
      <c r="AV118" s="996"/>
      <c r="AW118" s="148"/>
      <c r="AX118" s="148"/>
      <c r="AY118" s="994"/>
      <c r="AZ118" s="147"/>
      <c r="BA118" s="147"/>
      <c r="BB118" s="997"/>
      <c r="BC118" s="999"/>
      <c r="BD118" s="1000"/>
      <c r="BE118" s="1006"/>
      <c r="BF118" s="993"/>
      <c r="BG118" s="996"/>
      <c r="BH118" s="148"/>
      <c r="BI118" s="148"/>
      <c r="BJ118" s="994"/>
      <c r="BK118" s="147"/>
      <c r="BL118" s="147"/>
      <c r="BM118" s="997"/>
      <c r="BN118" s="999"/>
      <c r="BO118" s="1000"/>
      <c r="BP118" s="1006"/>
      <c r="BQ118" s="993"/>
      <c r="BR118" s="996"/>
      <c r="BS118" s="148"/>
      <c r="BT118" s="148"/>
      <c r="BU118" s="994"/>
      <c r="BV118" s="147"/>
      <c r="BW118" s="147"/>
      <c r="BX118" s="997"/>
      <c r="BY118" s="999"/>
      <c r="BZ118" s="1000"/>
      <c r="CA118" s="1006"/>
      <c r="CB118" s="993"/>
      <c r="CC118" s="994"/>
      <c r="CD118" s="148"/>
      <c r="CE118" s="148"/>
      <c r="CF118" s="994"/>
      <c r="CG118" s="147"/>
      <c r="CH118" s="147"/>
      <c r="CI118" s="997"/>
      <c r="CJ118" s="999"/>
      <c r="CK118" s="1000"/>
      <c r="CL118" s="1006"/>
      <c r="CM118" s="993"/>
      <c r="CN118" s="996"/>
      <c r="CO118" s="148"/>
      <c r="CP118" s="148"/>
      <c r="CQ118" s="994"/>
      <c r="CR118" s="147"/>
      <c r="CS118" s="147"/>
      <c r="CT118" s="997"/>
      <c r="CU118" s="999"/>
      <c r="CV118" s="1000"/>
      <c r="CW118" s="1006"/>
      <c r="CX118" s="993"/>
      <c r="CY118" s="996"/>
      <c r="CZ118" s="148"/>
      <c r="DA118" s="148"/>
      <c r="DB118" s="994"/>
      <c r="DC118" s="147"/>
      <c r="DD118" s="147"/>
      <c r="DE118" s="997"/>
      <c r="DF118" s="999"/>
      <c r="DG118" s="1000"/>
      <c r="DH118" s="1006"/>
      <c r="DI118" s="993"/>
      <c r="DJ118" s="996"/>
      <c r="DK118" s="148"/>
      <c r="DL118" s="148"/>
      <c r="DM118" s="994"/>
      <c r="DN118" s="147"/>
      <c r="DO118" s="147"/>
      <c r="DP118" s="997"/>
      <c r="DQ118" s="999"/>
      <c r="DR118" s="1000"/>
      <c r="DS118" s="1006"/>
      <c r="DT118" s="993"/>
      <c r="DU118" s="996"/>
      <c r="DV118" s="148"/>
      <c r="DW118" s="148"/>
      <c r="DX118" s="994"/>
      <c r="DY118" s="147"/>
      <c r="DZ118" s="147"/>
      <c r="EA118" s="997"/>
      <c r="EB118" s="999"/>
      <c r="EC118" s="1000"/>
      <c r="ED118" s="1006"/>
      <c r="EE118" s="993"/>
      <c r="EF118" s="996"/>
      <c r="EG118" s="148"/>
      <c r="EH118" s="148"/>
      <c r="EI118" s="994"/>
      <c r="EJ118" s="147"/>
      <c r="EK118" s="147"/>
      <c r="EL118" s="997"/>
      <c r="EM118" s="999"/>
      <c r="EN118" s="1000"/>
      <c r="EO118" s="1006"/>
      <c r="EP118" s="993"/>
      <c r="EQ118" s="996"/>
      <c r="ER118" s="148"/>
      <c r="ES118" s="148"/>
      <c r="ET118" s="994"/>
      <c r="EU118" s="147"/>
      <c r="EV118" s="147"/>
      <c r="EW118" s="997"/>
      <c r="EX118" s="999"/>
      <c r="EY118" s="1000"/>
      <c r="EZ118" s="1006"/>
      <c r="FA118" s="993"/>
      <c r="FB118" s="996"/>
      <c r="FC118" s="148"/>
      <c r="FD118" s="148"/>
      <c r="FE118" s="994"/>
      <c r="FF118" s="147"/>
      <c r="FG118" s="147"/>
      <c r="FH118" s="997"/>
      <c r="FI118" s="999"/>
      <c r="FJ118" s="1000"/>
      <c r="FK118" s="1006"/>
      <c r="FL118" s="993"/>
      <c r="FM118" s="996"/>
      <c r="FN118" s="148"/>
      <c r="FO118" s="148"/>
      <c r="FP118" s="994"/>
      <c r="FQ118" s="147"/>
      <c r="FR118" s="147"/>
      <c r="FS118" s="997"/>
      <c r="FT118" s="999"/>
      <c r="FU118" s="1000"/>
      <c r="FV118" s="1006"/>
      <c r="FW118" s="993"/>
      <c r="FX118" s="996"/>
      <c r="FY118" s="148"/>
      <c r="FZ118" s="148"/>
      <c r="GA118" s="994"/>
      <c r="GB118" s="147"/>
      <c r="GC118" s="147"/>
      <c r="GD118" s="997"/>
      <c r="GE118" s="999"/>
      <c r="GF118" s="1000"/>
      <c r="GG118" s="1006"/>
      <c r="GH118" s="993"/>
      <c r="GI118" s="996"/>
      <c r="GJ118" s="148"/>
      <c r="GK118" s="148"/>
      <c r="GL118" s="994"/>
      <c r="GM118" s="147"/>
      <c r="GN118" s="147"/>
      <c r="GO118" s="997"/>
      <c r="GP118" s="999"/>
      <c r="GQ118" s="1000"/>
      <c r="GR118" s="1006"/>
      <c r="GS118" s="993"/>
      <c r="GT118" s="996"/>
      <c r="GU118" s="148"/>
      <c r="GV118" s="148"/>
      <c r="GW118" s="994"/>
      <c r="GX118" s="147"/>
      <c r="GY118" s="147"/>
      <c r="GZ118" s="997"/>
      <c r="HA118" s="999"/>
      <c r="HB118" s="1000"/>
      <c r="HC118" s="1006"/>
      <c r="HD118" s="993"/>
      <c r="HE118" s="996"/>
      <c r="HF118" s="148"/>
      <c r="HG118" s="148"/>
      <c r="HH118" s="994"/>
      <c r="HI118" s="147"/>
      <c r="HJ118" s="147"/>
      <c r="HK118" s="997"/>
      <c r="HL118" s="999"/>
      <c r="HM118" s="1000"/>
      <c r="HN118" s="1006"/>
      <c r="HO118" s="993"/>
      <c r="HP118" s="996"/>
      <c r="HQ118" s="148"/>
      <c r="HR118" s="148"/>
      <c r="HS118" s="994"/>
      <c r="HT118" s="147"/>
      <c r="HU118" s="147"/>
      <c r="HV118" s="997"/>
      <c r="HW118" s="999"/>
      <c r="HX118" s="1000"/>
      <c r="HY118" s="1006"/>
      <c r="HZ118" s="993"/>
      <c r="IA118" s="996"/>
      <c r="IB118" s="148"/>
      <c r="IC118" s="148"/>
      <c r="ID118" s="994"/>
      <c r="IE118" s="147"/>
      <c r="IF118" s="147"/>
      <c r="IG118" s="997"/>
      <c r="IH118" s="999"/>
      <c r="II118" s="1000"/>
      <c r="IJ118" s="1006"/>
      <c r="IK118" s="993"/>
      <c r="IL118" s="996"/>
      <c r="IM118" s="148"/>
      <c r="IN118" s="148"/>
      <c r="IO118" s="994"/>
      <c r="IP118" s="147"/>
      <c r="IQ118" s="147"/>
      <c r="IR118" s="997"/>
      <c r="IS118" s="999"/>
      <c r="IT118" s="1000"/>
      <c r="IU118" s="30"/>
      <c r="IV118" s="30"/>
      <c r="IW118" s="30"/>
      <c r="IX118" s="30"/>
      <c r="IY118" s="1001"/>
      <c r="IZ118" s="1001"/>
      <c r="JA118" s="1005"/>
      <c r="JB118" s="1002"/>
      <c r="JD118" s="171"/>
      <c r="JE118" s="171"/>
      <c r="JF118" s="171"/>
      <c r="JG118" s="171"/>
      <c r="JH118" s="171"/>
      <c r="JI118" s="171"/>
    </row>
    <row r="119" spans="2:269" ht="15.75" customHeight="1" x14ac:dyDescent="0.25">
      <c r="B119" s="260">
        <v>113</v>
      </c>
      <c r="C119" s="991"/>
      <c r="D119" s="990"/>
      <c r="E119" s="486"/>
      <c r="F119" s="1143"/>
      <c r="G119" s="995"/>
      <c r="H119" s="221"/>
      <c r="I119" s="183"/>
      <c r="J119" s="183"/>
      <c r="K119" s="1088"/>
      <c r="L119" s="375"/>
      <c r="M119" s="31"/>
      <c r="N119" s="1292"/>
      <c r="O119" s="1096"/>
      <c r="P119" s="147"/>
      <c r="Q119" s="147"/>
      <c r="R119" s="147"/>
      <c r="S119" s="147"/>
      <c r="T119" s="147"/>
      <c r="U119" s="147"/>
      <c r="V119" s="147"/>
      <c r="W119" s="147"/>
      <c r="X119" s="147"/>
      <c r="Y119" s="147"/>
      <c r="Z119" s="147"/>
      <c r="AA119" s="147"/>
      <c r="AB119" s="147"/>
      <c r="AC119" s="147"/>
      <c r="AD119" s="147"/>
      <c r="AE119" s="147"/>
      <c r="AF119" s="147"/>
      <c r="AG119" s="147"/>
      <c r="AH119" s="147"/>
      <c r="AI119" s="1006"/>
      <c r="AJ119" s="993"/>
      <c r="AK119" s="996"/>
      <c r="AL119" s="148"/>
      <c r="AM119" s="148"/>
      <c r="AN119" s="994"/>
      <c r="AO119" s="147"/>
      <c r="AP119" s="147"/>
      <c r="AQ119" s="997"/>
      <c r="AR119" s="999"/>
      <c r="AS119" s="1000"/>
      <c r="AT119" s="1006"/>
      <c r="AU119" s="993"/>
      <c r="AV119" s="996"/>
      <c r="AW119" s="148"/>
      <c r="AX119" s="148"/>
      <c r="AY119" s="994"/>
      <c r="AZ119" s="147"/>
      <c r="BA119" s="147"/>
      <c r="BB119" s="997"/>
      <c r="BC119" s="999"/>
      <c r="BD119" s="1000"/>
      <c r="BE119" s="1006"/>
      <c r="BF119" s="993"/>
      <c r="BG119" s="996"/>
      <c r="BH119" s="148"/>
      <c r="BI119" s="148"/>
      <c r="BJ119" s="994"/>
      <c r="BK119" s="147"/>
      <c r="BL119" s="147"/>
      <c r="BM119" s="997"/>
      <c r="BN119" s="999"/>
      <c r="BO119" s="1000"/>
      <c r="BP119" s="1006"/>
      <c r="BQ119" s="993"/>
      <c r="BR119" s="996"/>
      <c r="BS119" s="148"/>
      <c r="BT119" s="148"/>
      <c r="BU119" s="994"/>
      <c r="BV119" s="147"/>
      <c r="BW119" s="147"/>
      <c r="BX119" s="997"/>
      <c r="BY119" s="999"/>
      <c r="BZ119" s="1000"/>
      <c r="CA119" s="1006"/>
      <c r="CB119" s="993"/>
      <c r="CC119" s="994"/>
      <c r="CD119" s="148"/>
      <c r="CE119" s="148"/>
      <c r="CF119" s="994"/>
      <c r="CG119" s="147"/>
      <c r="CH119" s="147"/>
      <c r="CI119" s="997"/>
      <c r="CJ119" s="999"/>
      <c r="CK119" s="1000"/>
      <c r="CL119" s="1006"/>
      <c r="CM119" s="993"/>
      <c r="CN119" s="996"/>
      <c r="CO119" s="148"/>
      <c r="CP119" s="148"/>
      <c r="CQ119" s="994"/>
      <c r="CR119" s="147"/>
      <c r="CS119" s="147"/>
      <c r="CT119" s="997"/>
      <c r="CU119" s="999"/>
      <c r="CV119" s="1000"/>
      <c r="CW119" s="1006"/>
      <c r="CX119" s="993"/>
      <c r="CY119" s="996"/>
      <c r="CZ119" s="148"/>
      <c r="DA119" s="148"/>
      <c r="DB119" s="994"/>
      <c r="DC119" s="147"/>
      <c r="DD119" s="147"/>
      <c r="DE119" s="997"/>
      <c r="DF119" s="999"/>
      <c r="DG119" s="1000"/>
      <c r="DH119" s="1006"/>
      <c r="DI119" s="993"/>
      <c r="DJ119" s="996"/>
      <c r="DK119" s="148"/>
      <c r="DL119" s="148"/>
      <c r="DM119" s="994"/>
      <c r="DN119" s="147"/>
      <c r="DO119" s="147"/>
      <c r="DP119" s="997"/>
      <c r="DQ119" s="999"/>
      <c r="DR119" s="1000"/>
      <c r="DS119" s="1006"/>
      <c r="DT119" s="993"/>
      <c r="DU119" s="996"/>
      <c r="DV119" s="148"/>
      <c r="DW119" s="148"/>
      <c r="DX119" s="994"/>
      <c r="DY119" s="147"/>
      <c r="DZ119" s="147"/>
      <c r="EA119" s="997"/>
      <c r="EB119" s="999"/>
      <c r="EC119" s="1000"/>
      <c r="ED119" s="1006"/>
      <c r="EE119" s="993"/>
      <c r="EF119" s="996"/>
      <c r="EG119" s="148"/>
      <c r="EH119" s="148"/>
      <c r="EI119" s="994"/>
      <c r="EJ119" s="147"/>
      <c r="EK119" s="147"/>
      <c r="EL119" s="997"/>
      <c r="EM119" s="999"/>
      <c r="EN119" s="1000"/>
      <c r="EO119" s="1006"/>
      <c r="EP119" s="993"/>
      <c r="EQ119" s="996"/>
      <c r="ER119" s="148"/>
      <c r="ES119" s="148"/>
      <c r="ET119" s="994"/>
      <c r="EU119" s="147"/>
      <c r="EV119" s="147"/>
      <c r="EW119" s="997"/>
      <c r="EX119" s="999"/>
      <c r="EY119" s="1000"/>
      <c r="EZ119" s="1006"/>
      <c r="FA119" s="993"/>
      <c r="FB119" s="996"/>
      <c r="FC119" s="148"/>
      <c r="FD119" s="148"/>
      <c r="FE119" s="994"/>
      <c r="FF119" s="147"/>
      <c r="FG119" s="147"/>
      <c r="FH119" s="997"/>
      <c r="FI119" s="999"/>
      <c r="FJ119" s="1000"/>
      <c r="FK119" s="1006"/>
      <c r="FL119" s="993"/>
      <c r="FM119" s="996"/>
      <c r="FN119" s="148"/>
      <c r="FO119" s="148"/>
      <c r="FP119" s="994"/>
      <c r="FQ119" s="147"/>
      <c r="FR119" s="147"/>
      <c r="FS119" s="997"/>
      <c r="FT119" s="999"/>
      <c r="FU119" s="1000"/>
      <c r="FV119" s="1006"/>
      <c r="FW119" s="993"/>
      <c r="FX119" s="996"/>
      <c r="FY119" s="148"/>
      <c r="FZ119" s="148"/>
      <c r="GA119" s="994"/>
      <c r="GB119" s="147"/>
      <c r="GC119" s="147"/>
      <c r="GD119" s="997"/>
      <c r="GE119" s="999"/>
      <c r="GF119" s="1000"/>
      <c r="GG119" s="1006"/>
      <c r="GH119" s="993"/>
      <c r="GI119" s="996"/>
      <c r="GJ119" s="148"/>
      <c r="GK119" s="148"/>
      <c r="GL119" s="994"/>
      <c r="GM119" s="147"/>
      <c r="GN119" s="147"/>
      <c r="GO119" s="997"/>
      <c r="GP119" s="999"/>
      <c r="GQ119" s="1000"/>
      <c r="GR119" s="1006"/>
      <c r="GS119" s="993"/>
      <c r="GT119" s="996"/>
      <c r="GU119" s="148"/>
      <c r="GV119" s="148"/>
      <c r="GW119" s="994"/>
      <c r="GX119" s="147"/>
      <c r="GY119" s="147"/>
      <c r="GZ119" s="997"/>
      <c r="HA119" s="999"/>
      <c r="HB119" s="1000"/>
      <c r="HC119" s="1006"/>
      <c r="HD119" s="993"/>
      <c r="HE119" s="996"/>
      <c r="HF119" s="148"/>
      <c r="HG119" s="148"/>
      <c r="HH119" s="994"/>
      <c r="HI119" s="147"/>
      <c r="HJ119" s="147"/>
      <c r="HK119" s="997"/>
      <c r="HL119" s="999"/>
      <c r="HM119" s="1000"/>
      <c r="HN119" s="1006"/>
      <c r="HO119" s="993"/>
      <c r="HP119" s="996"/>
      <c r="HQ119" s="148"/>
      <c r="HR119" s="148"/>
      <c r="HS119" s="994"/>
      <c r="HT119" s="147"/>
      <c r="HU119" s="147"/>
      <c r="HV119" s="997"/>
      <c r="HW119" s="999"/>
      <c r="HX119" s="1000"/>
      <c r="HY119" s="1006"/>
      <c r="HZ119" s="993"/>
      <c r="IA119" s="996"/>
      <c r="IB119" s="148"/>
      <c r="IC119" s="148"/>
      <c r="ID119" s="994"/>
      <c r="IE119" s="147"/>
      <c r="IF119" s="147"/>
      <c r="IG119" s="997"/>
      <c r="IH119" s="999"/>
      <c r="II119" s="1000"/>
      <c r="IJ119" s="1006"/>
      <c r="IK119" s="993"/>
      <c r="IL119" s="996"/>
      <c r="IM119" s="148"/>
      <c r="IN119" s="148"/>
      <c r="IO119" s="994"/>
      <c r="IP119" s="147"/>
      <c r="IQ119" s="147"/>
      <c r="IR119" s="997"/>
      <c r="IS119" s="999"/>
      <c r="IT119" s="1000"/>
      <c r="IU119" s="30"/>
      <c r="IV119" s="30"/>
      <c r="IW119" s="30"/>
      <c r="IX119" s="30"/>
      <c r="IY119" s="1001"/>
      <c r="IZ119" s="1001"/>
      <c r="JA119" s="1005"/>
      <c r="JB119" s="1002"/>
      <c r="JD119" s="171"/>
      <c r="JE119" s="171"/>
      <c r="JF119" s="171"/>
      <c r="JG119" s="171"/>
      <c r="JH119" s="171"/>
      <c r="JI119" s="171"/>
    </row>
    <row r="120" spans="2:269" ht="15.75" customHeight="1" x14ac:dyDescent="0.25">
      <c r="B120" s="260">
        <v>114</v>
      </c>
      <c r="C120" s="991"/>
      <c r="D120" s="990"/>
      <c r="E120" s="486"/>
      <c r="F120" s="1143"/>
      <c r="G120" s="995"/>
      <c r="H120" s="221"/>
      <c r="I120" s="183"/>
      <c r="J120" s="183"/>
      <c r="K120" s="1088"/>
      <c r="L120" s="375"/>
      <c r="M120" s="31"/>
      <c r="N120" s="1292"/>
      <c r="O120" s="1096"/>
      <c r="P120" s="147"/>
      <c r="Q120" s="147"/>
      <c r="R120" s="147"/>
      <c r="S120" s="147"/>
      <c r="T120" s="147"/>
      <c r="U120" s="147"/>
      <c r="V120" s="147"/>
      <c r="W120" s="147"/>
      <c r="X120" s="147"/>
      <c r="Y120" s="147"/>
      <c r="Z120" s="147"/>
      <c r="AA120" s="147"/>
      <c r="AB120" s="147"/>
      <c r="AC120" s="147"/>
      <c r="AD120" s="147"/>
      <c r="AE120" s="147"/>
      <c r="AF120" s="147"/>
      <c r="AG120" s="147"/>
      <c r="AH120" s="147"/>
      <c r="AI120" s="1006"/>
      <c r="AJ120" s="993"/>
      <c r="AK120" s="996"/>
      <c r="AL120" s="148"/>
      <c r="AM120" s="148"/>
      <c r="AN120" s="994"/>
      <c r="AO120" s="147"/>
      <c r="AP120" s="147"/>
      <c r="AQ120" s="997"/>
      <c r="AR120" s="999"/>
      <c r="AS120" s="1000"/>
      <c r="AT120" s="1006"/>
      <c r="AU120" s="993"/>
      <c r="AV120" s="996"/>
      <c r="AW120" s="148"/>
      <c r="AX120" s="148"/>
      <c r="AY120" s="994"/>
      <c r="AZ120" s="147"/>
      <c r="BA120" s="147"/>
      <c r="BB120" s="997"/>
      <c r="BC120" s="999"/>
      <c r="BD120" s="1000"/>
      <c r="BE120" s="1006"/>
      <c r="BF120" s="993"/>
      <c r="BG120" s="996"/>
      <c r="BH120" s="148"/>
      <c r="BI120" s="148"/>
      <c r="BJ120" s="994"/>
      <c r="BK120" s="147"/>
      <c r="BL120" s="147"/>
      <c r="BM120" s="997"/>
      <c r="BN120" s="999"/>
      <c r="BO120" s="1000"/>
      <c r="BP120" s="1006"/>
      <c r="BQ120" s="993"/>
      <c r="BR120" s="996"/>
      <c r="BS120" s="148"/>
      <c r="BT120" s="148"/>
      <c r="BU120" s="994"/>
      <c r="BV120" s="147"/>
      <c r="BW120" s="147"/>
      <c r="BX120" s="997"/>
      <c r="BY120" s="999"/>
      <c r="BZ120" s="1000"/>
      <c r="CA120" s="1006"/>
      <c r="CB120" s="993"/>
      <c r="CC120" s="994"/>
      <c r="CD120" s="148"/>
      <c r="CE120" s="148"/>
      <c r="CF120" s="994"/>
      <c r="CG120" s="147"/>
      <c r="CH120" s="147"/>
      <c r="CI120" s="997"/>
      <c r="CJ120" s="999"/>
      <c r="CK120" s="1000"/>
      <c r="CL120" s="1006"/>
      <c r="CM120" s="993"/>
      <c r="CN120" s="996"/>
      <c r="CO120" s="148"/>
      <c r="CP120" s="148"/>
      <c r="CQ120" s="994"/>
      <c r="CR120" s="147"/>
      <c r="CS120" s="147"/>
      <c r="CT120" s="997"/>
      <c r="CU120" s="999"/>
      <c r="CV120" s="1000"/>
      <c r="CW120" s="1006"/>
      <c r="CX120" s="993"/>
      <c r="CY120" s="996"/>
      <c r="CZ120" s="148"/>
      <c r="DA120" s="148"/>
      <c r="DB120" s="994"/>
      <c r="DC120" s="147"/>
      <c r="DD120" s="147"/>
      <c r="DE120" s="997"/>
      <c r="DF120" s="999"/>
      <c r="DG120" s="1000"/>
      <c r="DH120" s="1006"/>
      <c r="DI120" s="993"/>
      <c r="DJ120" s="996"/>
      <c r="DK120" s="148"/>
      <c r="DL120" s="148"/>
      <c r="DM120" s="994"/>
      <c r="DN120" s="147"/>
      <c r="DO120" s="147"/>
      <c r="DP120" s="997"/>
      <c r="DQ120" s="999"/>
      <c r="DR120" s="1000"/>
      <c r="DS120" s="1006"/>
      <c r="DT120" s="993"/>
      <c r="DU120" s="996"/>
      <c r="DV120" s="148"/>
      <c r="DW120" s="148"/>
      <c r="DX120" s="994"/>
      <c r="DY120" s="147"/>
      <c r="DZ120" s="147"/>
      <c r="EA120" s="997"/>
      <c r="EB120" s="999"/>
      <c r="EC120" s="1000"/>
      <c r="ED120" s="1006"/>
      <c r="EE120" s="993"/>
      <c r="EF120" s="996"/>
      <c r="EG120" s="148"/>
      <c r="EH120" s="148"/>
      <c r="EI120" s="994"/>
      <c r="EJ120" s="147"/>
      <c r="EK120" s="147"/>
      <c r="EL120" s="997"/>
      <c r="EM120" s="999"/>
      <c r="EN120" s="1000"/>
      <c r="EO120" s="1006"/>
      <c r="EP120" s="993"/>
      <c r="EQ120" s="996"/>
      <c r="ER120" s="148"/>
      <c r="ES120" s="148"/>
      <c r="ET120" s="994"/>
      <c r="EU120" s="147"/>
      <c r="EV120" s="147"/>
      <c r="EW120" s="997"/>
      <c r="EX120" s="999"/>
      <c r="EY120" s="1000"/>
      <c r="EZ120" s="1006"/>
      <c r="FA120" s="993"/>
      <c r="FB120" s="996"/>
      <c r="FC120" s="148"/>
      <c r="FD120" s="148"/>
      <c r="FE120" s="994"/>
      <c r="FF120" s="147"/>
      <c r="FG120" s="147"/>
      <c r="FH120" s="997"/>
      <c r="FI120" s="999"/>
      <c r="FJ120" s="1000"/>
      <c r="FK120" s="1006"/>
      <c r="FL120" s="993"/>
      <c r="FM120" s="996"/>
      <c r="FN120" s="148"/>
      <c r="FO120" s="148"/>
      <c r="FP120" s="994"/>
      <c r="FQ120" s="147"/>
      <c r="FR120" s="147"/>
      <c r="FS120" s="997"/>
      <c r="FT120" s="999"/>
      <c r="FU120" s="1000"/>
      <c r="FV120" s="1006"/>
      <c r="FW120" s="993"/>
      <c r="FX120" s="996"/>
      <c r="FY120" s="148"/>
      <c r="FZ120" s="148"/>
      <c r="GA120" s="994"/>
      <c r="GB120" s="147"/>
      <c r="GC120" s="147"/>
      <c r="GD120" s="997"/>
      <c r="GE120" s="999"/>
      <c r="GF120" s="1000"/>
      <c r="GG120" s="1006"/>
      <c r="GH120" s="993"/>
      <c r="GI120" s="996"/>
      <c r="GJ120" s="148"/>
      <c r="GK120" s="148"/>
      <c r="GL120" s="994"/>
      <c r="GM120" s="147"/>
      <c r="GN120" s="147"/>
      <c r="GO120" s="997"/>
      <c r="GP120" s="999"/>
      <c r="GQ120" s="1000"/>
      <c r="GR120" s="1006"/>
      <c r="GS120" s="993"/>
      <c r="GT120" s="996"/>
      <c r="GU120" s="148"/>
      <c r="GV120" s="148"/>
      <c r="GW120" s="994"/>
      <c r="GX120" s="147"/>
      <c r="GY120" s="147"/>
      <c r="GZ120" s="997"/>
      <c r="HA120" s="999"/>
      <c r="HB120" s="1000"/>
      <c r="HC120" s="1006"/>
      <c r="HD120" s="993"/>
      <c r="HE120" s="996"/>
      <c r="HF120" s="148"/>
      <c r="HG120" s="148"/>
      <c r="HH120" s="994"/>
      <c r="HI120" s="147"/>
      <c r="HJ120" s="147"/>
      <c r="HK120" s="997"/>
      <c r="HL120" s="999"/>
      <c r="HM120" s="1000"/>
      <c r="HN120" s="1006"/>
      <c r="HO120" s="993"/>
      <c r="HP120" s="996"/>
      <c r="HQ120" s="148"/>
      <c r="HR120" s="148"/>
      <c r="HS120" s="994"/>
      <c r="HT120" s="147"/>
      <c r="HU120" s="147"/>
      <c r="HV120" s="997"/>
      <c r="HW120" s="999"/>
      <c r="HX120" s="1000"/>
      <c r="HY120" s="1006"/>
      <c r="HZ120" s="993"/>
      <c r="IA120" s="996"/>
      <c r="IB120" s="148"/>
      <c r="IC120" s="148"/>
      <c r="ID120" s="994"/>
      <c r="IE120" s="147"/>
      <c r="IF120" s="147"/>
      <c r="IG120" s="997"/>
      <c r="IH120" s="999"/>
      <c r="II120" s="1000"/>
      <c r="IJ120" s="1006"/>
      <c r="IK120" s="993"/>
      <c r="IL120" s="996"/>
      <c r="IM120" s="148"/>
      <c r="IN120" s="148"/>
      <c r="IO120" s="994"/>
      <c r="IP120" s="147"/>
      <c r="IQ120" s="147"/>
      <c r="IR120" s="997"/>
      <c r="IS120" s="999"/>
      <c r="IT120" s="1000"/>
      <c r="IU120" s="30"/>
      <c r="IV120" s="30"/>
      <c r="IW120" s="30"/>
      <c r="IX120" s="30"/>
      <c r="IY120" s="1001"/>
      <c r="IZ120" s="1001"/>
      <c r="JA120" s="1005"/>
      <c r="JB120" s="1002"/>
      <c r="JD120" s="171"/>
      <c r="JE120" s="171"/>
      <c r="JF120" s="171"/>
      <c r="JG120" s="171"/>
      <c r="JH120" s="171"/>
      <c r="JI120" s="171"/>
    </row>
    <row r="121" spans="2:269" ht="15.75" customHeight="1" x14ac:dyDescent="0.25">
      <c r="B121" s="260">
        <v>115</v>
      </c>
      <c r="C121" s="991"/>
      <c r="D121" s="990"/>
      <c r="E121" s="486"/>
      <c r="F121" s="1143"/>
      <c r="G121" s="995"/>
      <c r="H121" s="221"/>
      <c r="I121" s="183"/>
      <c r="J121" s="183"/>
      <c r="K121" s="1088"/>
      <c r="L121" s="375"/>
      <c r="M121" s="31"/>
      <c r="N121" s="1292"/>
      <c r="O121" s="1096"/>
      <c r="P121" s="147"/>
      <c r="Q121" s="147"/>
      <c r="R121" s="147"/>
      <c r="S121" s="147"/>
      <c r="T121" s="147"/>
      <c r="U121" s="147"/>
      <c r="V121" s="147"/>
      <c r="W121" s="147"/>
      <c r="X121" s="147"/>
      <c r="Y121" s="147"/>
      <c r="Z121" s="147"/>
      <c r="AA121" s="147"/>
      <c r="AB121" s="147"/>
      <c r="AC121" s="147"/>
      <c r="AD121" s="147"/>
      <c r="AE121" s="147"/>
      <c r="AF121" s="147"/>
      <c r="AG121" s="147"/>
      <c r="AH121" s="147"/>
      <c r="AI121" s="1006"/>
      <c r="AJ121" s="993"/>
      <c r="AK121" s="996"/>
      <c r="AL121" s="148"/>
      <c r="AM121" s="148"/>
      <c r="AN121" s="994"/>
      <c r="AO121" s="147"/>
      <c r="AP121" s="147"/>
      <c r="AQ121" s="997"/>
      <c r="AR121" s="999"/>
      <c r="AS121" s="1000"/>
      <c r="AT121" s="1006"/>
      <c r="AU121" s="993"/>
      <c r="AV121" s="996"/>
      <c r="AW121" s="148"/>
      <c r="AX121" s="148"/>
      <c r="AY121" s="994"/>
      <c r="AZ121" s="147"/>
      <c r="BA121" s="147"/>
      <c r="BB121" s="997"/>
      <c r="BC121" s="999"/>
      <c r="BD121" s="1000"/>
      <c r="BE121" s="1006"/>
      <c r="BF121" s="993"/>
      <c r="BG121" s="996"/>
      <c r="BH121" s="148"/>
      <c r="BI121" s="148"/>
      <c r="BJ121" s="994"/>
      <c r="BK121" s="147"/>
      <c r="BL121" s="147"/>
      <c r="BM121" s="997"/>
      <c r="BN121" s="999"/>
      <c r="BO121" s="1000"/>
      <c r="BP121" s="1006"/>
      <c r="BQ121" s="993"/>
      <c r="BR121" s="996"/>
      <c r="BS121" s="148"/>
      <c r="BT121" s="148"/>
      <c r="BU121" s="994"/>
      <c r="BV121" s="147"/>
      <c r="BW121" s="147"/>
      <c r="BX121" s="997"/>
      <c r="BY121" s="999"/>
      <c r="BZ121" s="1000"/>
      <c r="CA121" s="1006"/>
      <c r="CB121" s="993"/>
      <c r="CC121" s="994"/>
      <c r="CD121" s="148"/>
      <c r="CE121" s="148"/>
      <c r="CF121" s="994"/>
      <c r="CG121" s="147"/>
      <c r="CH121" s="147"/>
      <c r="CI121" s="997"/>
      <c r="CJ121" s="999"/>
      <c r="CK121" s="1000"/>
      <c r="CL121" s="1006"/>
      <c r="CM121" s="993"/>
      <c r="CN121" s="996"/>
      <c r="CO121" s="148"/>
      <c r="CP121" s="148"/>
      <c r="CQ121" s="994"/>
      <c r="CR121" s="147"/>
      <c r="CS121" s="147"/>
      <c r="CT121" s="997"/>
      <c r="CU121" s="999"/>
      <c r="CV121" s="1000"/>
      <c r="CW121" s="1006"/>
      <c r="CX121" s="993"/>
      <c r="CY121" s="996"/>
      <c r="CZ121" s="148"/>
      <c r="DA121" s="148"/>
      <c r="DB121" s="994"/>
      <c r="DC121" s="147"/>
      <c r="DD121" s="147"/>
      <c r="DE121" s="997"/>
      <c r="DF121" s="999"/>
      <c r="DG121" s="1000"/>
      <c r="DH121" s="1006"/>
      <c r="DI121" s="993"/>
      <c r="DJ121" s="996"/>
      <c r="DK121" s="148"/>
      <c r="DL121" s="148"/>
      <c r="DM121" s="994"/>
      <c r="DN121" s="147"/>
      <c r="DO121" s="147"/>
      <c r="DP121" s="997"/>
      <c r="DQ121" s="999"/>
      <c r="DR121" s="1000"/>
      <c r="DS121" s="1006"/>
      <c r="DT121" s="993"/>
      <c r="DU121" s="996"/>
      <c r="DV121" s="148"/>
      <c r="DW121" s="148"/>
      <c r="DX121" s="994"/>
      <c r="DY121" s="147"/>
      <c r="DZ121" s="147"/>
      <c r="EA121" s="997"/>
      <c r="EB121" s="999"/>
      <c r="EC121" s="1000"/>
      <c r="ED121" s="1006"/>
      <c r="EE121" s="993"/>
      <c r="EF121" s="996"/>
      <c r="EG121" s="148"/>
      <c r="EH121" s="148"/>
      <c r="EI121" s="994"/>
      <c r="EJ121" s="147"/>
      <c r="EK121" s="147"/>
      <c r="EL121" s="997"/>
      <c r="EM121" s="999"/>
      <c r="EN121" s="1000"/>
      <c r="EO121" s="1006"/>
      <c r="EP121" s="993"/>
      <c r="EQ121" s="996"/>
      <c r="ER121" s="148"/>
      <c r="ES121" s="148"/>
      <c r="ET121" s="994"/>
      <c r="EU121" s="147"/>
      <c r="EV121" s="147"/>
      <c r="EW121" s="997"/>
      <c r="EX121" s="999"/>
      <c r="EY121" s="1000"/>
      <c r="EZ121" s="1006"/>
      <c r="FA121" s="993"/>
      <c r="FB121" s="996"/>
      <c r="FC121" s="148"/>
      <c r="FD121" s="148"/>
      <c r="FE121" s="994"/>
      <c r="FF121" s="147"/>
      <c r="FG121" s="147"/>
      <c r="FH121" s="997"/>
      <c r="FI121" s="999"/>
      <c r="FJ121" s="1000"/>
      <c r="FK121" s="1006"/>
      <c r="FL121" s="993"/>
      <c r="FM121" s="996"/>
      <c r="FN121" s="148"/>
      <c r="FO121" s="148"/>
      <c r="FP121" s="994"/>
      <c r="FQ121" s="147"/>
      <c r="FR121" s="147"/>
      <c r="FS121" s="997"/>
      <c r="FT121" s="999"/>
      <c r="FU121" s="1000"/>
      <c r="FV121" s="1006"/>
      <c r="FW121" s="993"/>
      <c r="FX121" s="996"/>
      <c r="FY121" s="148"/>
      <c r="FZ121" s="148"/>
      <c r="GA121" s="994"/>
      <c r="GB121" s="147"/>
      <c r="GC121" s="147"/>
      <c r="GD121" s="997"/>
      <c r="GE121" s="999"/>
      <c r="GF121" s="1000"/>
      <c r="GG121" s="1006"/>
      <c r="GH121" s="993"/>
      <c r="GI121" s="996"/>
      <c r="GJ121" s="148"/>
      <c r="GK121" s="148"/>
      <c r="GL121" s="994"/>
      <c r="GM121" s="147"/>
      <c r="GN121" s="147"/>
      <c r="GO121" s="997"/>
      <c r="GP121" s="999"/>
      <c r="GQ121" s="1000"/>
      <c r="GR121" s="1006"/>
      <c r="GS121" s="993"/>
      <c r="GT121" s="996"/>
      <c r="GU121" s="148"/>
      <c r="GV121" s="148"/>
      <c r="GW121" s="994"/>
      <c r="GX121" s="147"/>
      <c r="GY121" s="147"/>
      <c r="GZ121" s="997"/>
      <c r="HA121" s="999"/>
      <c r="HB121" s="1000"/>
      <c r="HC121" s="1006"/>
      <c r="HD121" s="993"/>
      <c r="HE121" s="996"/>
      <c r="HF121" s="148"/>
      <c r="HG121" s="148"/>
      <c r="HH121" s="994"/>
      <c r="HI121" s="147"/>
      <c r="HJ121" s="147"/>
      <c r="HK121" s="997"/>
      <c r="HL121" s="999"/>
      <c r="HM121" s="1000"/>
      <c r="HN121" s="1006"/>
      <c r="HO121" s="993"/>
      <c r="HP121" s="996"/>
      <c r="HQ121" s="148"/>
      <c r="HR121" s="148"/>
      <c r="HS121" s="994"/>
      <c r="HT121" s="147"/>
      <c r="HU121" s="147"/>
      <c r="HV121" s="997"/>
      <c r="HW121" s="999"/>
      <c r="HX121" s="1000"/>
      <c r="HY121" s="1006"/>
      <c r="HZ121" s="993"/>
      <c r="IA121" s="996"/>
      <c r="IB121" s="148"/>
      <c r="IC121" s="148"/>
      <c r="ID121" s="994"/>
      <c r="IE121" s="147"/>
      <c r="IF121" s="147"/>
      <c r="IG121" s="997"/>
      <c r="IH121" s="999"/>
      <c r="II121" s="1000"/>
      <c r="IJ121" s="1006"/>
      <c r="IK121" s="993"/>
      <c r="IL121" s="996"/>
      <c r="IM121" s="148"/>
      <c r="IN121" s="148"/>
      <c r="IO121" s="994"/>
      <c r="IP121" s="147"/>
      <c r="IQ121" s="147"/>
      <c r="IR121" s="997"/>
      <c r="IS121" s="999"/>
      <c r="IT121" s="1000"/>
      <c r="IU121" s="30"/>
      <c r="IV121" s="30"/>
      <c r="IW121" s="30"/>
      <c r="IX121" s="30"/>
      <c r="IY121" s="1001"/>
      <c r="IZ121" s="1001"/>
      <c r="JA121" s="1005"/>
      <c r="JB121" s="1002"/>
      <c r="JD121" s="171"/>
      <c r="JE121" s="171"/>
      <c r="JF121" s="171"/>
      <c r="JG121" s="171"/>
      <c r="JH121" s="171"/>
      <c r="JI121" s="171"/>
    </row>
    <row r="122" spans="2:269" ht="15.75" customHeight="1" x14ac:dyDescent="0.25">
      <c r="B122" s="260">
        <v>116</v>
      </c>
      <c r="C122" s="991"/>
      <c r="D122" s="990"/>
      <c r="E122" s="486"/>
      <c r="F122" s="1143"/>
      <c r="G122" s="995"/>
      <c r="H122" s="221"/>
      <c r="I122" s="183"/>
      <c r="J122" s="183"/>
      <c r="K122" s="1088"/>
      <c r="L122" s="375"/>
      <c r="M122" s="31"/>
      <c r="N122" s="1292"/>
      <c r="O122" s="1096"/>
      <c r="P122" s="147"/>
      <c r="Q122" s="147"/>
      <c r="R122" s="147"/>
      <c r="S122" s="147"/>
      <c r="T122" s="147"/>
      <c r="U122" s="147"/>
      <c r="V122" s="147"/>
      <c r="W122" s="147"/>
      <c r="X122" s="147"/>
      <c r="Y122" s="147"/>
      <c r="Z122" s="147"/>
      <c r="AA122" s="147"/>
      <c r="AB122" s="147"/>
      <c r="AC122" s="147"/>
      <c r="AD122" s="147"/>
      <c r="AE122" s="147"/>
      <c r="AF122" s="147"/>
      <c r="AG122" s="147"/>
      <c r="AH122" s="147"/>
      <c r="AI122" s="1006"/>
      <c r="AJ122" s="993"/>
      <c r="AK122" s="996"/>
      <c r="AL122" s="148"/>
      <c r="AM122" s="148"/>
      <c r="AN122" s="994"/>
      <c r="AO122" s="147"/>
      <c r="AP122" s="147"/>
      <c r="AQ122" s="997"/>
      <c r="AR122" s="999"/>
      <c r="AS122" s="1000"/>
      <c r="AT122" s="1006"/>
      <c r="AU122" s="993"/>
      <c r="AV122" s="996"/>
      <c r="AW122" s="148"/>
      <c r="AX122" s="148"/>
      <c r="AY122" s="994"/>
      <c r="AZ122" s="147"/>
      <c r="BA122" s="147"/>
      <c r="BB122" s="997"/>
      <c r="BC122" s="999"/>
      <c r="BD122" s="1000"/>
      <c r="BE122" s="1006"/>
      <c r="BF122" s="993"/>
      <c r="BG122" s="996"/>
      <c r="BH122" s="148"/>
      <c r="BI122" s="148"/>
      <c r="BJ122" s="994"/>
      <c r="BK122" s="147"/>
      <c r="BL122" s="147"/>
      <c r="BM122" s="997"/>
      <c r="BN122" s="999"/>
      <c r="BO122" s="1000"/>
      <c r="BP122" s="1006"/>
      <c r="BQ122" s="993"/>
      <c r="BR122" s="996"/>
      <c r="BS122" s="148"/>
      <c r="BT122" s="148"/>
      <c r="BU122" s="994"/>
      <c r="BV122" s="147"/>
      <c r="BW122" s="147"/>
      <c r="BX122" s="997"/>
      <c r="BY122" s="999"/>
      <c r="BZ122" s="1000"/>
      <c r="CA122" s="1006"/>
      <c r="CB122" s="993"/>
      <c r="CC122" s="994"/>
      <c r="CD122" s="148"/>
      <c r="CE122" s="148"/>
      <c r="CF122" s="994"/>
      <c r="CG122" s="147"/>
      <c r="CH122" s="147"/>
      <c r="CI122" s="997"/>
      <c r="CJ122" s="999"/>
      <c r="CK122" s="1000"/>
      <c r="CL122" s="1006"/>
      <c r="CM122" s="993"/>
      <c r="CN122" s="996"/>
      <c r="CO122" s="148"/>
      <c r="CP122" s="148"/>
      <c r="CQ122" s="994"/>
      <c r="CR122" s="147"/>
      <c r="CS122" s="147"/>
      <c r="CT122" s="997"/>
      <c r="CU122" s="999"/>
      <c r="CV122" s="1000"/>
      <c r="CW122" s="1006"/>
      <c r="CX122" s="993"/>
      <c r="CY122" s="996"/>
      <c r="CZ122" s="148"/>
      <c r="DA122" s="148"/>
      <c r="DB122" s="994"/>
      <c r="DC122" s="147"/>
      <c r="DD122" s="147"/>
      <c r="DE122" s="997"/>
      <c r="DF122" s="999"/>
      <c r="DG122" s="1000"/>
      <c r="DH122" s="1006"/>
      <c r="DI122" s="993"/>
      <c r="DJ122" s="996"/>
      <c r="DK122" s="148"/>
      <c r="DL122" s="148"/>
      <c r="DM122" s="994"/>
      <c r="DN122" s="147"/>
      <c r="DO122" s="147"/>
      <c r="DP122" s="997"/>
      <c r="DQ122" s="999"/>
      <c r="DR122" s="1000"/>
      <c r="DS122" s="1006"/>
      <c r="DT122" s="993"/>
      <c r="DU122" s="996"/>
      <c r="DV122" s="148"/>
      <c r="DW122" s="148"/>
      <c r="DX122" s="994"/>
      <c r="DY122" s="147"/>
      <c r="DZ122" s="147"/>
      <c r="EA122" s="997"/>
      <c r="EB122" s="999"/>
      <c r="EC122" s="1000"/>
      <c r="ED122" s="1006"/>
      <c r="EE122" s="993"/>
      <c r="EF122" s="996"/>
      <c r="EG122" s="148"/>
      <c r="EH122" s="148"/>
      <c r="EI122" s="994"/>
      <c r="EJ122" s="147"/>
      <c r="EK122" s="147"/>
      <c r="EL122" s="997"/>
      <c r="EM122" s="999"/>
      <c r="EN122" s="1000"/>
      <c r="EO122" s="1006"/>
      <c r="EP122" s="993"/>
      <c r="EQ122" s="996"/>
      <c r="ER122" s="148"/>
      <c r="ES122" s="148"/>
      <c r="ET122" s="994"/>
      <c r="EU122" s="147"/>
      <c r="EV122" s="147"/>
      <c r="EW122" s="997"/>
      <c r="EX122" s="999"/>
      <c r="EY122" s="1000"/>
      <c r="EZ122" s="1006"/>
      <c r="FA122" s="993"/>
      <c r="FB122" s="996"/>
      <c r="FC122" s="148"/>
      <c r="FD122" s="148"/>
      <c r="FE122" s="994"/>
      <c r="FF122" s="147"/>
      <c r="FG122" s="147"/>
      <c r="FH122" s="997"/>
      <c r="FI122" s="999"/>
      <c r="FJ122" s="1000"/>
      <c r="FK122" s="1006"/>
      <c r="FL122" s="993"/>
      <c r="FM122" s="996"/>
      <c r="FN122" s="148"/>
      <c r="FO122" s="148"/>
      <c r="FP122" s="994"/>
      <c r="FQ122" s="147"/>
      <c r="FR122" s="147"/>
      <c r="FS122" s="997"/>
      <c r="FT122" s="999"/>
      <c r="FU122" s="1000"/>
      <c r="FV122" s="1006"/>
      <c r="FW122" s="993"/>
      <c r="FX122" s="996"/>
      <c r="FY122" s="148"/>
      <c r="FZ122" s="148"/>
      <c r="GA122" s="994"/>
      <c r="GB122" s="147"/>
      <c r="GC122" s="147"/>
      <c r="GD122" s="997"/>
      <c r="GE122" s="999"/>
      <c r="GF122" s="1000"/>
      <c r="GG122" s="1006"/>
      <c r="GH122" s="993"/>
      <c r="GI122" s="996"/>
      <c r="GJ122" s="148"/>
      <c r="GK122" s="148"/>
      <c r="GL122" s="994"/>
      <c r="GM122" s="147"/>
      <c r="GN122" s="147"/>
      <c r="GO122" s="997"/>
      <c r="GP122" s="999"/>
      <c r="GQ122" s="1000"/>
      <c r="GR122" s="1006"/>
      <c r="GS122" s="993"/>
      <c r="GT122" s="996"/>
      <c r="GU122" s="148"/>
      <c r="GV122" s="148"/>
      <c r="GW122" s="994"/>
      <c r="GX122" s="147"/>
      <c r="GY122" s="147"/>
      <c r="GZ122" s="997"/>
      <c r="HA122" s="999"/>
      <c r="HB122" s="1000"/>
      <c r="HC122" s="1006"/>
      <c r="HD122" s="993"/>
      <c r="HE122" s="996"/>
      <c r="HF122" s="148"/>
      <c r="HG122" s="148"/>
      <c r="HH122" s="994"/>
      <c r="HI122" s="147"/>
      <c r="HJ122" s="147"/>
      <c r="HK122" s="997"/>
      <c r="HL122" s="999"/>
      <c r="HM122" s="1000"/>
      <c r="HN122" s="1006"/>
      <c r="HO122" s="993"/>
      <c r="HP122" s="996"/>
      <c r="HQ122" s="148"/>
      <c r="HR122" s="148"/>
      <c r="HS122" s="994"/>
      <c r="HT122" s="147"/>
      <c r="HU122" s="147"/>
      <c r="HV122" s="997"/>
      <c r="HW122" s="999"/>
      <c r="HX122" s="1000"/>
      <c r="HY122" s="1006"/>
      <c r="HZ122" s="993"/>
      <c r="IA122" s="996"/>
      <c r="IB122" s="148"/>
      <c r="IC122" s="148"/>
      <c r="ID122" s="994"/>
      <c r="IE122" s="147"/>
      <c r="IF122" s="147"/>
      <c r="IG122" s="997"/>
      <c r="IH122" s="999"/>
      <c r="II122" s="1000"/>
      <c r="IJ122" s="1006"/>
      <c r="IK122" s="993"/>
      <c r="IL122" s="996"/>
      <c r="IM122" s="148"/>
      <c r="IN122" s="148"/>
      <c r="IO122" s="994"/>
      <c r="IP122" s="147"/>
      <c r="IQ122" s="147"/>
      <c r="IR122" s="997"/>
      <c r="IS122" s="999"/>
      <c r="IT122" s="1000"/>
      <c r="IU122" s="30"/>
      <c r="IV122" s="30"/>
      <c r="IW122" s="30"/>
      <c r="IX122" s="30"/>
      <c r="IY122" s="1001"/>
      <c r="IZ122" s="1001"/>
      <c r="JA122" s="1005"/>
      <c r="JB122" s="1002"/>
      <c r="JE122" s="171"/>
      <c r="JF122" s="171"/>
      <c r="JG122" s="171"/>
      <c r="JH122" s="171"/>
      <c r="JI122" s="171"/>
    </row>
    <row r="123" spans="2:269" ht="15.75" customHeight="1" x14ac:dyDescent="0.25">
      <c r="B123" s="260">
        <v>117</v>
      </c>
      <c r="C123" s="991"/>
      <c r="D123" s="990"/>
      <c r="E123" s="486"/>
      <c r="F123" s="1143"/>
      <c r="G123" s="995"/>
      <c r="H123" s="221"/>
      <c r="I123" s="183"/>
      <c r="J123" s="183"/>
      <c r="K123" s="1088"/>
      <c r="L123" s="375"/>
      <c r="M123" s="31"/>
      <c r="N123" s="1292"/>
      <c r="O123" s="1096"/>
      <c r="P123" s="147"/>
      <c r="Q123" s="147"/>
      <c r="R123" s="147"/>
      <c r="S123" s="147"/>
      <c r="T123" s="147"/>
      <c r="U123" s="147"/>
      <c r="V123" s="147"/>
      <c r="W123" s="147"/>
      <c r="X123" s="147"/>
      <c r="Y123" s="147"/>
      <c r="Z123" s="147"/>
      <c r="AA123" s="147"/>
      <c r="AB123" s="147"/>
      <c r="AC123" s="147"/>
      <c r="AD123" s="147"/>
      <c r="AE123" s="147"/>
      <c r="AF123" s="147"/>
      <c r="AG123" s="147"/>
      <c r="AH123" s="147"/>
      <c r="AI123" s="1006"/>
      <c r="AJ123" s="993"/>
      <c r="AK123" s="996"/>
      <c r="AL123" s="148"/>
      <c r="AM123" s="148"/>
      <c r="AN123" s="994"/>
      <c r="AO123" s="147"/>
      <c r="AP123" s="147"/>
      <c r="AQ123" s="997"/>
      <c r="AR123" s="999"/>
      <c r="AS123" s="1000"/>
      <c r="AT123" s="1006"/>
      <c r="AU123" s="993"/>
      <c r="AV123" s="996"/>
      <c r="AW123" s="148"/>
      <c r="AX123" s="148"/>
      <c r="AY123" s="994"/>
      <c r="AZ123" s="147"/>
      <c r="BA123" s="147"/>
      <c r="BB123" s="997"/>
      <c r="BC123" s="999"/>
      <c r="BD123" s="1000"/>
      <c r="BE123" s="1006"/>
      <c r="BF123" s="993"/>
      <c r="BG123" s="996"/>
      <c r="BH123" s="148"/>
      <c r="BI123" s="148"/>
      <c r="BJ123" s="994"/>
      <c r="BK123" s="147"/>
      <c r="BL123" s="147"/>
      <c r="BM123" s="997"/>
      <c r="BN123" s="999"/>
      <c r="BO123" s="1000"/>
      <c r="BP123" s="1006"/>
      <c r="BQ123" s="993"/>
      <c r="BR123" s="996"/>
      <c r="BS123" s="148"/>
      <c r="BT123" s="148"/>
      <c r="BU123" s="994"/>
      <c r="BV123" s="147"/>
      <c r="BW123" s="147"/>
      <c r="BX123" s="997"/>
      <c r="BY123" s="999"/>
      <c r="BZ123" s="1000"/>
      <c r="CA123" s="1006"/>
      <c r="CB123" s="993"/>
      <c r="CC123" s="994"/>
      <c r="CD123" s="148"/>
      <c r="CE123" s="148"/>
      <c r="CF123" s="994"/>
      <c r="CG123" s="147"/>
      <c r="CH123" s="147"/>
      <c r="CI123" s="997"/>
      <c r="CJ123" s="999"/>
      <c r="CK123" s="1000"/>
      <c r="CL123" s="1006"/>
      <c r="CM123" s="993"/>
      <c r="CN123" s="996"/>
      <c r="CO123" s="148"/>
      <c r="CP123" s="148"/>
      <c r="CQ123" s="994"/>
      <c r="CR123" s="147"/>
      <c r="CS123" s="147"/>
      <c r="CT123" s="997"/>
      <c r="CU123" s="999"/>
      <c r="CV123" s="1000"/>
      <c r="CW123" s="1006"/>
      <c r="CX123" s="993"/>
      <c r="CY123" s="996"/>
      <c r="CZ123" s="148"/>
      <c r="DA123" s="148"/>
      <c r="DB123" s="994"/>
      <c r="DC123" s="147"/>
      <c r="DD123" s="147"/>
      <c r="DE123" s="997"/>
      <c r="DF123" s="999"/>
      <c r="DG123" s="1000"/>
      <c r="DH123" s="1006"/>
      <c r="DI123" s="993"/>
      <c r="DJ123" s="996"/>
      <c r="DK123" s="148"/>
      <c r="DL123" s="148"/>
      <c r="DM123" s="994"/>
      <c r="DN123" s="147"/>
      <c r="DO123" s="147"/>
      <c r="DP123" s="997"/>
      <c r="DQ123" s="999"/>
      <c r="DR123" s="1000"/>
      <c r="DS123" s="1006"/>
      <c r="DT123" s="993"/>
      <c r="DU123" s="996"/>
      <c r="DV123" s="148"/>
      <c r="DW123" s="148"/>
      <c r="DX123" s="994"/>
      <c r="DY123" s="147"/>
      <c r="DZ123" s="147"/>
      <c r="EA123" s="997"/>
      <c r="EB123" s="999"/>
      <c r="EC123" s="1000"/>
      <c r="ED123" s="1006"/>
      <c r="EE123" s="993"/>
      <c r="EF123" s="996"/>
      <c r="EG123" s="148"/>
      <c r="EH123" s="148"/>
      <c r="EI123" s="994"/>
      <c r="EJ123" s="147"/>
      <c r="EK123" s="147"/>
      <c r="EL123" s="997"/>
      <c r="EM123" s="999"/>
      <c r="EN123" s="1000"/>
      <c r="EO123" s="1006"/>
      <c r="EP123" s="993"/>
      <c r="EQ123" s="996"/>
      <c r="ER123" s="148"/>
      <c r="ES123" s="148"/>
      <c r="ET123" s="994"/>
      <c r="EU123" s="147"/>
      <c r="EV123" s="147"/>
      <c r="EW123" s="997"/>
      <c r="EX123" s="999"/>
      <c r="EY123" s="1000"/>
      <c r="EZ123" s="1006"/>
      <c r="FA123" s="993"/>
      <c r="FB123" s="996"/>
      <c r="FC123" s="148"/>
      <c r="FD123" s="148"/>
      <c r="FE123" s="994"/>
      <c r="FF123" s="147"/>
      <c r="FG123" s="147"/>
      <c r="FH123" s="997"/>
      <c r="FI123" s="999"/>
      <c r="FJ123" s="1000"/>
      <c r="FK123" s="1006"/>
      <c r="FL123" s="993"/>
      <c r="FM123" s="996"/>
      <c r="FN123" s="148"/>
      <c r="FO123" s="148"/>
      <c r="FP123" s="994"/>
      <c r="FQ123" s="147"/>
      <c r="FR123" s="147"/>
      <c r="FS123" s="997"/>
      <c r="FT123" s="999"/>
      <c r="FU123" s="1000"/>
      <c r="FV123" s="1006"/>
      <c r="FW123" s="993"/>
      <c r="FX123" s="996"/>
      <c r="FY123" s="148"/>
      <c r="FZ123" s="148"/>
      <c r="GA123" s="994"/>
      <c r="GB123" s="147"/>
      <c r="GC123" s="147"/>
      <c r="GD123" s="997"/>
      <c r="GE123" s="999"/>
      <c r="GF123" s="1000"/>
      <c r="GG123" s="1006"/>
      <c r="GH123" s="993"/>
      <c r="GI123" s="996"/>
      <c r="GJ123" s="148"/>
      <c r="GK123" s="148"/>
      <c r="GL123" s="994"/>
      <c r="GM123" s="147"/>
      <c r="GN123" s="147"/>
      <c r="GO123" s="997"/>
      <c r="GP123" s="999"/>
      <c r="GQ123" s="1000"/>
      <c r="GR123" s="1006"/>
      <c r="GS123" s="993"/>
      <c r="GT123" s="996"/>
      <c r="GU123" s="148"/>
      <c r="GV123" s="148"/>
      <c r="GW123" s="994"/>
      <c r="GX123" s="147"/>
      <c r="GY123" s="147"/>
      <c r="GZ123" s="997"/>
      <c r="HA123" s="999"/>
      <c r="HB123" s="1000"/>
      <c r="HC123" s="1006"/>
      <c r="HD123" s="993"/>
      <c r="HE123" s="996"/>
      <c r="HF123" s="148"/>
      <c r="HG123" s="148"/>
      <c r="HH123" s="994"/>
      <c r="HI123" s="147"/>
      <c r="HJ123" s="147"/>
      <c r="HK123" s="997"/>
      <c r="HL123" s="999"/>
      <c r="HM123" s="1000"/>
      <c r="HN123" s="1006"/>
      <c r="HO123" s="993"/>
      <c r="HP123" s="996"/>
      <c r="HQ123" s="148"/>
      <c r="HR123" s="148"/>
      <c r="HS123" s="994"/>
      <c r="HT123" s="147"/>
      <c r="HU123" s="147"/>
      <c r="HV123" s="997"/>
      <c r="HW123" s="999"/>
      <c r="HX123" s="1000"/>
      <c r="HY123" s="1006"/>
      <c r="HZ123" s="993"/>
      <c r="IA123" s="996"/>
      <c r="IB123" s="148"/>
      <c r="IC123" s="148"/>
      <c r="ID123" s="994"/>
      <c r="IE123" s="147"/>
      <c r="IF123" s="147"/>
      <c r="IG123" s="997"/>
      <c r="IH123" s="999"/>
      <c r="II123" s="1000"/>
      <c r="IJ123" s="1006"/>
      <c r="IK123" s="993"/>
      <c r="IL123" s="996"/>
      <c r="IM123" s="148"/>
      <c r="IN123" s="148"/>
      <c r="IO123" s="994"/>
      <c r="IP123" s="147"/>
      <c r="IQ123" s="147"/>
      <c r="IR123" s="997"/>
      <c r="IS123" s="999"/>
      <c r="IT123" s="1000"/>
      <c r="IU123" s="30"/>
      <c r="IV123" s="30"/>
      <c r="IW123" s="30"/>
      <c r="IX123" s="30"/>
      <c r="IY123" s="1001"/>
      <c r="IZ123" s="1001"/>
      <c r="JA123" s="1005"/>
      <c r="JB123" s="1002"/>
      <c r="JE123" s="171"/>
      <c r="JF123" s="171"/>
      <c r="JG123" s="171"/>
      <c r="JH123" s="171"/>
      <c r="JI123" s="171"/>
    </row>
    <row r="124" spans="2:269" ht="15.75" customHeight="1" x14ac:dyDescent="0.25">
      <c r="B124" s="260">
        <v>118</v>
      </c>
      <c r="C124" s="991"/>
      <c r="D124" s="990"/>
      <c r="E124" s="486"/>
      <c r="F124" s="1143"/>
      <c r="G124" s="995"/>
      <c r="H124" s="221"/>
      <c r="I124" s="183"/>
      <c r="J124" s="183"/>
      <c r="K124" s="1088"/>
      <c r="L124" s="375"/>
      <c r="M124" s="31"/>
      <c r="N124" s="1292"/>
      <c r="O124" s="1096"/>
      <c r="P124" s="147"/>
      <c r="Q124" s="147"/>
      <c r="R124" s="147"/>
      <c r="S124" s="147"/>
      <c r="T124" s="147"/>
      <c r="U124" s="147"/>
      <c r="V124" s="147"/>
      <c r="W124" s="147"/>
      <c r="X124" s="147"/>
      <c r="Y124" s="147"/>
      <c r="Z124" s="147"/>
      <c r="AA124" s="147"/>
      <c r="AB124" s="147"/>
      <c r="AC124" s="147"/>
      <c r="AD124" s="147"/>
      <c r="AE124" s="147"/>
      <c r="AF124" s="147"/>
      <c r="AG124" s="147"/>
      <c r="AH124" s="147"/>
      <c r="AI124" s="1006"/>
      <c r="AJ124" s="993"/>
      <c r="AK124" s="996"/>
      <c r="AL124" s="148"/>
      <c r="AM124" s="148"/>
      <c r="AN124" s="994"/>
      <c r="AO124" s="147"/>
      <c r="AP124" s="147"/>
      <c r="AQ124" s="997"/>
      <c r="AR124" s="999"/>
      <c r="AS124" s="1000"/>
      <c r="AT124" s="1006"/>
      <c r="AU124" s="993"/>
      <c r="AV124" s="996"/>
      <c r="AW124" s="148"/>
      <c r="AX124" s="148"/>
      <c r="AY124" s="994"/>
      <c r="AZ124" s="147"/>
      <c r="BA124" s="147"/>
      <c r="BB124" s="997"/>
      <c r="BC124" s="999"/>
      <c r="BD124" s="1000"/>
      <c r="BE124" s="1006"/>
      <c r="BF124" s="993"/>
      <c r="BG124" s="996"/>
      <c r="BH124" s="148"/>
      <c r="BI124" s="148"/>
      <c r="BJ124" s="994"/>
      <c r="BK124" s="147"/>
      <c r="BL124" s="147"/>
      <c r="BM124" s="997"/>
      <c r="BN124" s="999"/>
      <c r="BO124" s="1000"/>
      <c r="BP124" s="1006"/>
      <c r="BQ124" s="993"/>
      <c r="BR124" s="996"/>
      <c r="BS124" s="148"/>
      <c r="BT124" s="148"/>
      <c r="BU124" s="994"/>
      <c r="BV124" s="147"/>
      <c r="BW124" s="147"/>
      <c r="BX124" s="997"/>
      <c r="BY124" s="999"/>
      <c r="BZ124" s="1000"/>
      <c r="CA124" s="1006"/>
      <c r="CB124" s="993"/>
      <c r="CC124" s="994"/>
      <c r="CD124" s="148"/>
      <c r="CE124" s="148"/>
      <c r="CF124" s="994"/>
      <c r="CG124" s="147"/>
      <c r="CH124" s="147"/>
      <c r="CI124" s="997"/>
      <c r="CJ124" s="999"/>
      <c r="CK124" s="1000"/>
      <c r="CL124" s="1006"/>
      <c r="CM124" s="993"/>
      <c r="CN124" s="996"/>
      <c r="CO124" s="148"/>
      <c r="CP124" s="148"/>
      <c r="CQ124" s="994"/>
      <c r="CR124" s="147"/>
      <c r="CS124" s="147"/>
      <c r="CT124" s="997"/>
      <c r="CU124" s="999"/>
      <c r="CV124" s="1000"/>
      <c r="CW124" s="1006"/>
      <c r="CX124" s="993"/>
      <c r="CY124" s="996"/>
      <c r="CZ124" s="148"/>
      <c r="DA124" s="148"/>
      <c r="DB124" s="994"/>
      <c r="DC124" s="147"/>
      <c r="DD124" s="147"/>
      <c r="DE124" s="997"/>
      <c r="DF124" s="999"/>
      <c r="DG124" s="1000"/>
      <c r="DH124" s="1006"/>
      <c r="DI124" s="993"/>
      <c r="DJ124" s="996"/>
      <c r="DK124" s="148"/>
      <c r="DL124" s="148"/>
      <c r="DM124" s="994"/>
      <c r="DN124" s="147"/>
      <c r="DO124" s="147"/>
      <c r="DP124" s="997"/>
      <c r="DQ124" s="999"/>
      <c r="DR124" s="1000"/>
      <c r="DS124" s="1006"/>
      <c r="DT124" s="993"/>
      <c r="DU124" s="996"/>
      <c r="DV124" s="148"/>
      <c r="DW124" s="148"/>
      <c r="DX124" s="994"/>
      <c r="DY124" s="147"/>
      <c r="DZ124" s="147"/>
      <c r="EA124" s="997"/>
      <c r="EB124" s="999"/>
      <c r="EC124" s="1000"/>
      <c r="ED124" s="1006"/>
      <c r="EE124" s="993"/>
      <c r="EF124" s="996"/>
      <c r="EG124" s="148"/>
      <c r="EH124" s="148"/>
      <c r="EI124" s="994"/>
      <c r="EJ124" s="147"/>
      <c r="EK124" s="147"/>
      <c r="EL124" s="997"/>
      <c r="EM124" s="999"/>
      <c r="EN124" s="1000"/>
      <c r="EO124" s="1006"/>
      <c r="EP124" s="993"/>
      <c r="EQ124" s="996"/>
      <c r="ER124" s="148"/>
      <c r="ES124" s="148"/>
      <c r="ET124" s="994"/>
      <c r="EU124" s="147"/>
      <c r="EV124" s="147"/>
      <c r="EW124" s="997"/>
      <c r="EX124" s="999"/>
      <c r="EY124" s="1000"/>
      <c r="EZ124" s="1006"/>
      <c r="FA124" s="993"/>
      <c r="FB124" s="996"/>
      <c r="FC124" s="148"/>
      <c r="FD124" s="148"/>
      <c r="FE124" s="994"/>
      <c r="FF124" s="147"/>
      <c r="FG124" s="147"/>
      <c r="FH124" s="997"/>
      <c r="FI124" s="999"/>
      <c r="FJ124" s="1000"/>
      <c r="FK124" s="1006"/>
      <c r="FL124" s="993"/>
      <c r="FM124" s="996"/>
      <c r="FN124" s="148"/>
      <c r="FO124" s="148"/>
      <c r="FP124" s="994"/>
      <c r="FQ124" s="147"/>
      <c r="FR124" s="147"/>
      <c r="FS124" s="997"/>
      <c r="FT124" s="999"/>
      <c r="FU124" s="1000"/>
      <c r="FV124" s="1006"/>
      <c r="FW124" s="993"/>
      <c r="FX124" s="996"/>
      <c r="FY124" s="148"/>
      <c r="FZ124" s="148"/>
      <c r="GA124" s="994"/>
      <c r="GB124" s="147"/>
      <c r="GC124" s="147"/>
      <c r="GD124" s="997"/>
      <c r="GE124" s="999"/>
      <c r="GF124" s="1000"/>
      <c r="GG124" s="1006"/>
      <c r="GH124" s="993"/>
      <c r="GI124" s="996"/>
      <c r="GJ124" s="148"/>
      <c r="GK124" s="148"/>
      <c r="GL124" s="994"/>
      <c r="GM124" s="147"/>
      <c r="GN124" s="147"/>
      <c r="GO124" s="997"/>
      <c r="GP124" s="999"/>
      <c r="GQ124" s="1000"/>
      <c r="GR124" s="1006"/>
      <c r="GS124" s="993"/>
      <c r="GT124" s="996"/>
      <c r="GU124" s="148"/>
      <c r="GV124" s="148"/>
      <c r="GW124" s="994"/>
      <c r="GX124" s="147"/>
      <c r="GY124" s="147"/>
      <c r="GZ124" s="997"/>
      <c r="HA124" s="999"/>
      <c r="HB124" s="1000"/>
      <c r="HC124" s="1006"/>
      <c r="HD124" s="993"/>
      <c r="HE124" s="996"/>
      <c r="HF124" s="148"/>
      <c r="HG124" s="148"/>
      <c r="HH124" s="994"/>
      <c r="HI124" s="147"/>
      <c r="HJ124" s="147"/>
      <c r="HK124" s="997"/>
      <c r="HL124" s="999"/>
      <c r="HM124" s="1000"/>
      <c r="HN124" s="1006"/>
      <c r="HO124" s="993"/>
      <c r="HP124" s="996"/>
      <c r="HQ124" s="148"/>
      <c r="HR124" s="148"/>
      <c r="HS124" s="994"/>
      <c r="HT124" s="147"/>
      <c r="HU124" s="147"/>
      <c r="HV124" s="997"/>
      <c r="HW124" s="999"/>
      <c r="HX124" s="1000"/>
      <c r="HY124" s="1006"/>
      <c r="HZ124" s="993"/>
      <c r="IA124" s="996"/>
      <c r="IB124" s="148"/>
      <c r="IC124" s="148"/>
      <c r="ID124" s="994"/>
      <c r="IE124" s="147"/>
      <c r="IF124" s="147"/>
      <c r="IG124" s="997"/>
      <c r="IH124" s="999"/>
      <c r="II124" s="1000"/>
      <c r="IJ124" s="1006"/>
      <c r="IK124" s="993"/>
      <c r="IL124" s="996"/>
      <c r="IM124" s="148"/>
      <c r="IN124" s="148"/>
      <c r="IO124" s="994"/>
      <c r="IP124" s="147"/>
      <c r="IQ124" s="147"/>
      <c r="IR124" s="997"/>
      <c r="IS124" s="999"/>
      <c r="IT124" s="1000"/>
      <c r="IU124" s="30"/>
      <c r="IV124" s="30"/>
      <c r="IW124" s="30"/>
      <c r="IX124" s="30"/>
      <c r="IY124" s="1001"/>
      <c r="IZ124" s="1001"/>
      <c r="JA124" s="1005"/>
      <c r="JB124" s="1002"/>
      <c r="JE124" s="171"/>
      <c r="JF124" s="171"/>
      <c r="JG124" s="171"/>
      <c r="JH124" s="171"/>
      <c r="JI124" s="171"/>
    </row>
    <row r="125" spans="2:269" ht="15.75" customHeight="1" x14ac:dyDescent="0.25">
      <c r="B125" s="260">
        <v>119</v>
      </c>
      <c r="C125" s="991"/>
      <c r="D125" s="990"/>
      <c r="E125" s="486"/>
      <c r="F125" s="1143"/>
      <c r="G125" s="995"/>
      <c r="H125" s="221"/>
      <c r="I125" s="183"/>
      <c r="J125" s="183"/>
      <c r="K125" s="1088"/>
      <c r="L125" s="375"/>
      <c r="M125" s="31"/>
      <c r="N125" s="1292"/>
      <c r="O125" s="1096"/>
      <c r="P125" s="147"/>
      <c r="Q125" s="147"/>
      <c r="R125" s="147"/>
      <c r="S125" s="147"/>
      <c r="T125" s="147"/>
      <c r="U125" s="147"/>
      <c r="V125" s="147"/>
      <c r="W125" s="147"/>
      <c r="X125" s="147"/>
      <c r="Y125" s="147"/>
      <c r="Z125" s="147"/>
      <c r="AA125" s="147"/>
      <c r="AB125" s="147"/>
      <c r="AC125" s="147"/>
      <c r="AD125" s="147"/>
      <c r="AE125" s="147"/>
      <c r="AF125" s="147"/>
      <c r="AG125" s="147"/>
      <c r="AH125" s="147"/>
      <c r="AI125" s="1006"/>
      <c r="AJ125" s="993"/>
      <c r="AK125" s="996"/>
      <c r="AL125" s="148"/>
      <c r="AM125" s="148"/>
      <c r="AN125" s="994"/>
      <c r="AO125" s="147"/>
      <c r="AP125" s="147"/>
      <c r="AQ125" s="997"/>
      <c r="AR125" s="999"/>
      <c r="AS125" s="1000"/>
      <c r="AT125" s="1006"/>
      <c r="AU125" s="993"/>
      <c r="AV125" s="996"/>
      <c r="AW125" s="148"/>
      <c r="AX125" s="148"/>
      <c r="AY125" s="994"/>
      <c r="AZ125" s="147"/>
      <c r="BA125" s="147"/>
      <c r="BB125" s="997"/>
      <c r="BC125" s="999"/>
      <c r="BD125" s="1000"/>
      <c r="BE125" s="1006"/>
      <c r="BF125" s="993"/>
      <c r="BG125" s="996"/>
      <c r="BH125" s="148"/>
      <c r="BI125" s="148"/>
      <c r="BJ125" s="994"/>
      <c r="BK125" s="147"/>
      <c r="BL125" s="147"/>
      <c r="BM125" s="997"/>
      <c r="BN125" s="999"/>
      <c r="BO125" s="1000"/>
      <c r="BP125" s="1006"/>
      <c r="BQ125" s="993"/>
      <c r="BR125" s="996"/>
      <c r="BS125" s="148"/>
      <c r="BT125" s="148"/>
      <c r="BU125" s="994"/>
      <c r="BV125" s="147"/>
      <c r="BW125" s="147"/>
      <c r="BX125" s="997"/>
      <c r="BY125" s="999"/>
      <c r="BZ125" s="1000"/>
      <c r="CA125" s="1006"/>
      <c r="CB125" s="993"/>
      <c r="CC125" s="994"/>
      <c r="CD125" s="148"/>
      <c r="CE125" s="148"/>
      <c r="CF125" s="994"/>
      <c r="CG125" s="147"/>
      <c r="CH125" s="147"/>
      <c r="CI125" s="997"/>
      <c r="CJ125" s="999"/>
      <c r="CK125" s="1000"/>
      <c r="CL125" s="1006"/>
      <c r="CM125" s="993"/>
      <c r="CN125" s="996"/>
      <c r="CO125" s="148"/>
      <c r="CP125" s="148"/>
      <c r="CQ125" s="994"/>
      <c r="CR125" s="147"/>
      <c r="CS125" s="147"/>
      <c r="CT125" s="997"/>
      <c r="CU125" s="999"/>
      <c r="CV125" s="1000"/>
      <c r="CW125" s="1006"/>
      <c r="CX125" s="993"/>
      <c r="CY125" s="996"/>
      <c r="CZ125" s="148"/>
      <c r="DA125" s="148"/>
      <c r="DB125" s="994"/>
      <c r="DC125" s="147"/>
      <c r="DD125" s="147"/>
      <c r="DE125" s="997"/>
      <c r="DF125" s="999"/>
      <c r="DG125" s="1000"/>
      <c r="DH125" s="1006"/>
      <c r="DI125" s="993"/>
      <c r="DJ125" s="996"/>
      <c r="DK125" s="148"/>
      <c r="DL125" s="148"/>
      <c r="DM125" s="994"/>
      <c r="DN125" s="147"/>
      <c r="DO125" s="147"/>
      <c r="DP125" s="997"/>
      <c r="DQ125" s="999"/>
      <c r="DR125" s="1000"/>
      <c r="DS125" s="1006"/>
      <c r="DT125" s="993"/>
      <c r="DU125" s="996"/>
      <c r="DV125" s="148"/>
      <c r="DW125" s="148"/>
      <c r="DX125" s="994"/>
      <c r="DY125" s="147"/>
      <c r="DZ125" s="147"/>
      <c r="EA125" s="997"/>
      <c r="EB125" s="999"/>
      <c r="EC125" s="1000"/>
      <c r="ED125" s="1006"/>
      <c r="EE125" s="993"/>
      <c r="EF125" s="996"/>
      <c r="EG125" s="148"/>
      <c r="EH125" s="148"/>
      <c r="EI125" s="994"/>
      <c r="EJ125" s="147"/>
      <c r="EK125" s="147"/>
      <c r="EL125" s="997"/>
      <c r="EM125" s="999"/>
      <c r="EN125" s="1000"/>
      <c r="EO125" s="1006"/>
      <c r="EP125" s="993"/>
      <c r="EQ125" s="996"/>
      <c r="ER125" s="148"/>
      <c r="ES125" s="148"/>
      <c r="ET125" s="994"/>
      <c r="EU125" s="147"/>
      <c r="EV125" s="147"/>
      <c r="EW125" s="997"/>
      <c r="EX125" s="999"/>
      <c r="EY125" s="1000"/>
      <c r="EZ125" s="1006"/>
      <c r="FA125" s="993"/>
      <c r="FB125" s="996"/>
      <c r="FC125" s="148"/>
      <c r="FD125" s="148"/>
      <c r="FE125" s="994"/>
      <c r="FF125" s="147"/>
      <c r="FG125" s="147"/>
      <c r="FH125" s="997"/>
      <c r="FI125" s="999"/>
      <c r="FJ125" s="1000"/>
      <c r="FK125" s="1006"/>
      <c r="FL125" s="993"/>
      <c r="FM125" s="996"/>
      <c r="FN125" s="148"/>
      <c r="FO125" s="148"/>
      <c r="FP125" s="994"/>
      <c r="FQ125" s="147"/>
      <c r="FR125" s="147"/>
      <c r="FS125" s="997"/>
      <c r="FT125" s="999"/>
      <c r="FU125" s="1000"/>
      <c r="FV125" s="1006"/>
      <c r="FW125" s="993"/>
      <c r="FX125" s="996"/>
      <c r="FY125" s="148"/>
      <c r="FZ125" s="148"/>
      <c r="GA125" s="994"/>
      <c r="GB125" s="147"/>
      <c r="GC125" s="147"/>
      <c r="GD125" s="997"/>
      <c r="GE125" s="999"/>
      <c r="GF125" s="1000"/>
      <c r="GG125" s="1006"/>
      <c r="GH125" s="993"/>
      <c r="GI125" s="996"/>
      <c r="GJ125" s="148"/>
      <c r="GK125" s="148"/>
      <c r="GL125" s="994"/>
      <c r="GM125" s="147"/>
      <c r="GN125" s="147"/>
      <c r="GO125" s="997"/>
      <c r="GP125" s="999"/>
      <c r="GQ125" s="1000"/>
      <c r="GR125" s="1006"/>
      <c r="GS125" s="993"/>
      <c r="GT125" s="996"/>
      <c r="GU125" s="148"/>
      <c r="GV125" s="148"/>
      <c r="GW125" s="994"/>
      <c r="GX125" s="147"/>
      <c r="GY125" s="147"/>
      <c r="GZ125" s="997"/>
      <c r="HA125" s="999"/>
      <c r="HB125" s="1000"/>
      <c r="HC125" s="1006"/>
      <c r="HD125" s="993"/>
      <c r="HE125" s="996"/>
      <c r="HF125" s="148"/>
      <c r="HG125" s="148"/>
      <c r="HH125" s="994"/>
      <c r="HI125" s="147"/>
      <c r="HJ125" s="147"/>
      <c r="HK125" s="997"/>
      <c r="HL125" s="999"/>
      <c r="HM125" s="1000"/>
      <c r="HN125" s="1006"/>
      <c r="HO125" s="993"/>
      <c r="HP125" s="996"/>
      <c r="HQ125" s="148"/>
      <c r="HR125" s="148"/>
      <c r="HS125" s="994"/>
      <c r="HT125" s="147"/>
      <c r="HU125" s="147"/>
      <c r="HV125" s="997"/>
      <c r="HW125" s="999"/>
      <c r="HX125" s="1000"/>
      <c r="HY125" s="1006"/>
      <c r="HZ125" s="993"/>
      <c r="IA125" s="996"/>
      <c r="IB125" s="148"/>
      <c r="IC125" s="148"/>
      <c r="ID125" s="994"/>
      <c r="IE125" s="147"/>
      <c r="IF125" s="147"/>
      <c r="IG125" s="997"/>
      <c r="IH125" s="999"/>
      <c r="II125" s="1000"/>
      <c r="IJ125" s="1006"/>
      <c r="IK125" s="993"/>
      <c r="IL125" s="996"/>
      <c r="IM125" s="148"/>
      <c r="IN125" s="148"/>
      <c r="IO125" s="994"/>
      <c r="IP125" s="147"/>
      <c r="IQ125" s="147"/>
      <c r="IR125" s="997"/>
      <c r="IS125" s="999"/>
      <c r="IT125" s="1000"/>
      <c r="IU125" s="30"/>
      <c r="IV125" s="30"/>
      <c r="IW125" s="30"/>
      <c r="IX125" s="30"/>
      <c r="IY125" s="1001"/>
      <c r="IZ125" s="1001"/>
      <c r="JA125" s="1005"/>
      <c r="JB125" s="1002"/>
      <c r="JE125" s="171"/>
      <c r="JF125" s="171"/>
      <c r="JG125" s="171"/>
      <c r="JH125" s="171"/>
      <c r="JI125" s="171"/>
    </row>
    <row r="126" spans="2:269" ht="15.75" customHeight="1" x14ac:dyDescent="0.25">
      <c r="B126" s="260">
        <v>120</v>
      </c>
      <c r="C126" s="991"/>
      <c r="D126" s="990"/>
      <c r="E126" s="486"/>
      <c r="F126" s="1143"/>
      <c r="G126" s="995"/>
      <c r="H126" s="221"/>
      <c r="I126" s="183"/>
      <c r="J126" s="183"/>
      <c r="K126" s="1088"/>
      <c r="L126" s="375"/>
      <c r="M126" s="31"/>
      <c r="N126" s="1292"/>
      <c r="O126" s="1096"/>
      <c r="P126" s="147"/>
      <c r="Q126" s="147"/>
      <c r="R126" s="147"/>
      <c r="S126" s="147"/>
      <c r="T126" s="147"/>
      <c r="U126" s="147"/>
      <c r="V126" s="147"/>
      <c r="W126" s="147"/>
      <c r="X126" s="147"/>
      <c r="Y126" s="147"/>
      <c r="Z126" s="147"/>
      <c r="AA126" s="147"/>
      <c r="AB126" s="147"/>
      <c r="AC126" s="147"/>
      <c r="AD126" s="147"/>
      <c r="AE126" s="147"/>
      <c r="AF126" s="147"/>
      <c r="AG126" s="147"/>
      <c r="AH126" s="147"/>
      <c r="AI126" s="1006"/>
      <c r="AJ126" s="993"/>
      <c r="AK126" s="996"/>
      <c r="AL126" s="148"/>
      <c r="AM126" s="148"/>
      <c r="AN126" s="994"/>
      <c r="AO126" s="147"/>
      <c r="AP126" s="147"/>
      <c r="AQ126" s="997"/>
      <c r="AR126" s="999"/>
      <c r="AS126" s="1000"/>
      <c r="AT126" s="1006"/>
      <c r="AU126" s="993"/>
      <c r="AV126" s="996"/>
      <c r="AW126" s="148"/>
      <c r="AX126" s="148"/>
      <c r="AY126" s="994"/>
      <c r="AZ126" s="147"/>
      <c r="BA126" s="147"/>
      <c r="BB126" s="997"/>
      <c r="BC126" s="999"/>
      <c r="BD126" s="1000"/>
      <c r="BE126" s="1006"/>
      <c r="BF126" s="993"/>
      <c r="BG126" s="996"/>
      <c r="BH126" s="148"/>
      <c r="BI126" s="148"/>
      <c r="BJ126" s="994"/>
      <c r="BK126" s="147"/>
      <c r="BL126" s="147"/>
      <c r="BM126" s="997"/>
      <c r="BN126" s="999"/>
      <c r="BO126" s="1000"/>
      <c r="BP126" s="1006"/>
      <c r="BQ126" s="993"/>
      <c r="BR126" s="996"/>
      <c r="BS126" s="148"/>
      <c r="BT126" s="148"/>
      <c r="BU126" s="994"/>
      <c r="BV126" s="147"/>
      <c r="BW126" s="147"/>
      <c r="BX126" s="997"/>
      <c r="BY126" s="999"/>
      <c r="BZ126" s="1000"/>
      <c r="CA126" s="1006"/>
      <c r="CB126" s="993"/>
      <c r="CC126" s="994"/>
      <c r="CD126" s="148"/>
      <c r="CE126" s="148"/>
      <c r="CF126" s="994"/>
      <c r="CG126" s="147"/>
      <c r="CH126" s="147"/>
      <c r="CI126" s="997"/>
      <c r="CJ126" s="999"/>
      <c r="CK126" s="1000"/>
      <c r="CL126" s="1006"/>
      <c r="CM126" s="993"/>
      <c r="CN126" s="996"/>
      <c r="CO126" s="148"/>
      <c r="CP126" s="148"/>
      <c r="CQ126" s="994"/>
      <c r="CR126" s="147"/>
      <c r="CS126" s="147"/>
      <c r="CT126" s="997"/>
      <c r="CU126" s="999"/>
      <c r="CV126" s="1000"/>
      <c r="CW126" s="1006"/>
      <c r="CX126" s="993"/>
      <c r="CY126" s="996"/>
      <c r="CZ126" s="148"/>
      <c r="DA126" s="148"/>
      <c r="DB126" s="994"/>
      <c r="DC126" s="147"/>
      <c r="DD126" s="147"/>
      <c r="DE126" s="997"/>
      <c r="DF126" s="999"/>
      <c r="DG126" s="1000"/>
      <c r="DH126" s="1006"/>
      <c r="DI126" s="993"/>
      <c r="DJ126" s="996"/>
      <c r="DK126" s="148"/>
      <c r="DL126" s="148"/>
      <c r="DM126" s="994"/>
      <c r="DN126" s="147"/>
      <c r="DO126" s="147"/>
      <c r="DP126" s="997"/>
      <c r="DQ126" s="999"/>
      <c r="DR126" s="1000"/>
      <c r="DS126" s="1006"/>
      <c r="DT126" s="993"/>
      <c r="DU126" s="996"/>
      <c r="DV126" s="148"/>
      <c r="DW126" s="148"/>
      <c r="DX126" s="994"/>
      <c r="DY126" s="147"/>
      <c r="DZ126" s="147"/>
      <c r="EA126" s="997"/>
      <c r="EB126" s="999"/>
      <c r="EC126" s="1000"/>
      <c r="ED126" s="1006"/>
      <c r="EE126" s="993"/>
      <c r="EF126" s="996"/>
      <c r="EG126" s="148"/>
      <c r="EH126" s="148"/>
      <c r="EI126" s="994"/>
      <c r="EJ126" s="147"/>
      <c r="EK126" s="147"/>
      <c r="EL126" s="997"/>
      <c r="EM126" s="999"/>
      <c r="EN126" s="1000"/>
      <c r="EO126" s="1006"/>
      <c r="EP126" s="993"/>
      <c r="EQ126" s="996"/>
      <c r="ER126" s="148"/>
      <c r="ES126" s="148"/>
      <c r="ET126" s="994"/>
      <c r="EU126" s="147"/>
      <c r="EV126" s="147"/>
      <c r="EW126" s="997"/>
      <c r="EX126" s="999"/>
      <c r="EY126" s="1000"/>
      <c r="EZ126" s="1006"/>
      <c r="FA126" s="993"/>
      <c r="FB126" s="996"/>
      <c r="FC126" s="148"/>
      <c r="FD126" s="148"/>
      <c r="FE126" s="994"/>
      <c r="FF126" s="147"/>
      <c r="FG126" s="147"/>
      <c r="FH126" s="997"/>
      <c r="FI126" s="999"/>
      <c r="FJ126" s="1000"/>
      <c r="FK126" s="1006"/>
      <c r="FL126" s="993"/>
      <c r="FM126" s="996"/>
      <c r="FN126" s="148"/>
      <c r="FO126" s="148"/>
      <c r="FP126" s="994"/>
      <c r="FQ126" s="147"/>
      <c r="FR126" s="147"/>
      <c r="FS126" s="997"/>
      <c r="FT126" s="999"/>
      <c r="FU126" s="1000"/>
      <c r="FV126" s="1006"/>
      <c r="FW126" s="993"/>
      <c r="FX126" s="996"/>
      <c r="FY126" s="148"/>
      <c r="FZ126" s="148"/>
      <c r="GA126" s="994"/>
      <c r="GB126" s="147"/>
      <c r="GC126" s="147"/>
      <c r="GD126" s="997"/>
      <c r="GE126" s="999"/>
      <c r="GF126" s="1000"/>
      <c r="GG126" s="1006"/>
      <c r="GH126" s="993"/>
      <c r="GI126" s="996"/>
      <c r="GJ126" s="148"/>
      <c r="GK126" s="148"/>
      <c r="GL126" s="994"/>
      <c r="GM126" s="147"/>
      <c r="GN126" s="147"/>
      <c r="GO126" s="997"/>
      <c r="GP126" s="999"/>
      <c r="GQ126" s="1000"/>
      <c r="GR126" s="1006"/>
      <c r="GS126" s="993"/>
      <c r="GT126" s="996"/>
      <c r="GU126" s="148"/>
      <c r="GV126" s="148"/>
      <c r="GW126" s="994"/>
      <c r="GX126" s="147"/>
      <c r="GY126" s="147"/>
      <c r="GZ126" s="997"/>
      <c r="HA126" s="999"/>
      <c r="HB126" s="1000"/>
      <c r="HC126" s="1006"/>
      <c r="HD126" s="993"/>
      <c r="HE126" s="996"/>
      <c r="HF126" s="148"/>
      <c r="HG126" s="148"/>
      <c r="HH126" s="994"/>
      <c r="HI126" s="147"/>
      <c r="HJ126" s="147"/>
      <c r="HK126" s="997"/>
      <c r="HL126" s="999"/>
      <c r="HM126" s="1000"/>
      <c r="HN126" s="1006"/>
      <c r="HO126" s="993"/>
      <c r="HP126" s="996"/>
      <c r="HQ126" s="148"/>
      <c r="HR126" s="148"/>
      <c r="HS126" s="994"/>
      <c r="HT126" s="147"/>
      <c r="HU126" s="147"/>
      <c r="HV126" s="997"/>
      <c r="HW126" s="999"/>
      <c r="HX126" s="1000"/>
      <c r="HY126" s="1006"/>
      <c r="HZ126" s="993"/>
      <c r="IA126" s="996"/>
      <c r="IB126" s="148"/>
      <c r="IC126" s="148"/>
      <c r="ID126" s="994"/>
      <c r="IE126" s="147"/>
      <c r="IF126" s="147"/>
      <c r="IG126" s="997"/>
      <c r="IH126" s="999"/>
      <c r="II126" s="1000"/>
      <c r="IJ126" s="1006"/>
      <c r="IK126" s="993"/>
      <c r="IL126" s="996"/>
      <c r="IM126" s="148"/>
      <c r="IN126" s="148"/>
      <c r="IO126" s="994"/>
      <c r="IP126" s="147"/>
      <c r="IQ126" s="147"/>
      <c r="IR126" s="997"/>
      <c r="IS126" s="999"/>
      <c r="IT126" s="1000"/>
      <c r="IU126" s="30"/>
      <c r="IV126" s="30"/>
      <c r="IW126" s="30"/>
      <c r="IX126" s="30"/>
      <c r="IY126" s="1001"/>
      <c r="IZ126" s="1001"/>
      <c r="JA126" s="1005"/>
      <c r="JB126" s="1002"/>
      <c r="JE126" s="171"/>
      <c r="JF126" s="171"/>
      <c r="JG126" s="171"/>
      <c r="JH126" s="171"/>
      <c r="JI126" s="171"/>
    </row>
    <row r="127" spans="2:269" ht="15.75" customHeight="1" x14ac:dyDescent="0.25">
      <c r="B127" s="260">
        <v>121</v>
      </c>
      <c r="C127" s="991"/>
      <c r="D127" s="990"/>
      <c r="E127" s="486"/>
      <c r="F127" s="1143"/>
      <c r="G127" s="995"/>
      <c r="H127" s="221"/>
      <c r="I127" s="183"/>
      <c r="J127" s="183"/>
      <c r="K127" s="1088"/>
      <c r="L127" s="375"/>
      <c r="M127" s="31"/>
      <c r="N127" s="1292"/>
      <c r="O127" s="1096"/>
      <c r="P127" s="147"/>
      <c r="Q127" s="147"/>
      <c r="R127" s="147"/>
      <c r="S127" s="147"/>
      <c r="T127" s="147"/>
      <c r="U127" s="147"/>
      <c r="V127" s="147"/>
      <c r="W127" s="147"/>
      <c r="X127" s="147"/>
      <c r="Y127" s="147"/>
      <c r="Z127" s="147"/>
      <c r="AA127" s="147"/>
      <c r="AB127" s="147"/>
      <c r="AC127" s="147"/>
      <c r="AD127" s="147"/>
      <c r="AE127" s="147"/>
      <c r="AF127" s="147"/>
      <c r="AG127" s="147"/>
      <c r="AH127" s="147"/>
      <c r="AI127" s="1006"/>
      <c r="AJ127" s="993"/>
      <c r="AK127" s="996"/>
      <c r="AL127" s="148"/>
      <c r="AM127" s="148"/>
      <c r="AN127" s="994"/>
      <c r="AO127" s="147"/>
      <c r="AP127" s="147"/>
      <c r="AQ127" s="997"/>
      <c r="AR127" s="999"/>
      <c r="AS127" s="1000"/>
      <c r="AT127" s="1006"/>
      <c r="AU127" s="993"/>
      <c r="AV127" s="996"/>
      <c r="AW127" s="148"/>
      <c r="AX127" s="148"/>
      <c r="AY127" s="994"/>
      <c r="AZ127" s="147"/>
      <c r="BA127" s="147"/>
      <c r="BB127" s="997"/>
      <c r="BC127" s="999"/>
      <c r="BD127" s="1000"/>
      <c r="BE127" s="1006"/>
      <c r="BF127" s="993"/>
      <c r="BG127" s="996"/>
      <c r="BH127" s="148"/>
      <c r="BI127" s="148"/>
      <c r="BJ127" s="994"/>
      <c r="BK127" s="147"/>
      <c r="BL127" s="147"/>
      <c r="BM127" s="997"/>
      <c r="BN127" s="999"/>
      <c r="BO127" s="1000"/>
      <c r="BP127" s="1006"/>
      <c r="BQ127" s="993"/>
      <c r="BR127" s="996"/>
      <c r="BS127" s="148"/>
      <c r="BT127" s="148"/>
      <c r="BU127" s="994"/>
      <c r="BV127" s="147"/>
      <c r="BW127" s="147"/>
      <c r="BX127" s="997"/>
      <c r="BY127" s="999"/>
      <c r="BZ127" s="1000"/>
      <c r="CA127" s="1006"/>
      <c r="CB127" s="993"/>
      <c r="CC127" s="994"/>
      <c r="CD127" s="148"/>
      <c r="CE127" s="148"/>
      <c r="CF127" s="994"/>
      <c r="CG127" s="147"/>
      <c r="CH127" s="147"/>
      <c r="CI127" s="997"/>
      <c r="CJ127" s="999"/>
      <c r="CK127" s="1000"/>
      <c r="CL127" s="1006"/>
      <c r="CM127" s="993"/>
      <c r="CN127" s="996"/>
      <c r="CO127" s="148"/>
      <c r="CP127" s="148"/>
      <c r="CQ127" s="994"/>
      <c r="CR127" s="147"/>
      <c r="CS127" s="147"/>
      <c r="CT127" s="997"/>
      <c r="CU127" s="999"/>
      <c r="CV127" s="1000"/>
      <c r="CW127" s="1006"/>
      <c r="CX127" s="993"/>
      <c r="CY127" s="996"/>
      <c r="CZ127" s="148"/>
      <c r="DA127" s="148"/>
      <c r="DB127" s="994"/>
      <c r="DC127" s="147"/>
      <c r="DD127" s="147"/>
      <c r="DE127" s="997"/>
      <c r="DF127" s="999"/>
      <c r="DG127" s="1000"/>
      <c r="DH127" s="1006"/>
      <c r="DI127" s="993"/>
      <c r="DJ127" s="996"/>
      <c r="DK127" s="148"/>
      <c r="DL127" s="148"/>
      <c r="DM127" s="994"/>
      <c r="DN127" s="147"/>
      <c r="DO127" s="147"/>
      <c r="DP127" s="997"/>
      <c r="DQ127" s="999"/>
      <c r="DR127" s="1000"/>
      <c r="DS127" s="1006"/>
      <c r="DT127" s="993"/>
      <c r="DU127" s="996"/>
      <c r="DV127" s="148"/>
      <c r="DW127" s="148"/>
      <c r="DX127" s="994"/>
      <c r="DY127" s="147"/>
      <c r="DZ127" s="147"/>
      <c r="EA127" s="997"/>
      <c r="EB127" s="999"/>
      <c r="EC127" s="1000"/>
      <c r="ED127" s="1006"/>
      <c r="EE127" s="993"/>
      <c r="EF127" s="996"/>
      <c r="EG127" s="148"/>
      <c r="EH127" s="148"/>
      <c r="EI127" s="994"/>
      <c r="EJ127" s="147"/>
      <c r="EK127" s="147"/>
      <c r="EL127" s="997"/>
      <c r="EM127" s="999"/>
      <c r="EN127" s="1000"/>
      <c r="EO127" s="1006"/>
      <c r="EP127" s="993"/>
      <c r="EQ127" s="996"/>
      <c r="ER127" s="148"/>
      <c r="ES127" s="148"/>
      <c r="ET127" s="994"/>
      <c r="EU127" s="147"/>
      <c r="EV127" s="147"/>
      <c r="EW127" s="997"/>
      <c r="EX127" s="999"/>
      <c r="EY127" s="1000"/>
      <c r="EZ127" s="1006"/>
      <c r="FA127" s="993"/>
      <c r="FB127" s="996"/>
      <c r="FC127" s="148"/>
      <c r="FD127" s="148"/>
      <c r="FE127" s="994"/>
      <c r="FF127" s="147"/>
      <c r="FG127" s="147"/>
      <c r="FH127" s="997"/>
      <c r="FI127" s="999"/>
      <c r="FJ127" s="1000"/>
      <c r="FK127" s="1006"/>
      <c r="FL127" s="993"/>
      <c r="FM127" s="996"/>
      <c r="FN127" s="148"/>
      <c r="FO127" s="148"/>
      <c r="FP127" s="994"/>
      <c r="FQ127" s="147"/>
      <c r="FR127" s="147"/>
      <c r="FS127" s="997"/>
      <c r="FT127" s="999"/>
      <c r="FU127" s="1000"/>
      <c r="FV127" s="1006"/>
      <c r="FW127" s="993"/>
      <c r="FX127" s="996"/>
      <c r="FY127" s="148"/>
      <c r="FZ127" s="148"/>
      <c r="GA127" s="994"/>
      <c r="GB127" s="147"/>
      <c r="GC127" s="147"/>
      <c r="GD127" s="997"/>
      <c r="GE127" s="999"/>
      <c r="GF127" s="1000"/>
      <c r="GG127" s="1006"/>
      <c r="GH127" s="993"/>
      <c r="GI127" s="996"/>
      <c r="GJ127" s="148"/>
      <c r="GK127" s="148"/>
      <c r="GL127" s="994"/>
      <c r="GM127" s="147"/>
      <c r="GN127" s="147"/>
      <c r="GO127" s="997"/>
      <c r="GP127" s="999"/>
      <c r="GQ127" s="1000"/>
      <c r="GR127" s="1006"/>
      <c r="GS127" s="993"/>
      <c r="GT127" s="996"/>
      <c r="GU127" s="148"/>
      <c r="GV127" s="148"/>
      <c r="GW127" s="994"/>
      <c r="GX127" s="147"/>
      <c r="GY127" s="147"/>
      <c r="GZ127" s="997"/>
      <c r="HA127" s="999"/>
      <c r="HB127" s="1000"/>
      <c r="HC127" s="1006"/>
      <c r="HD127" s="993"/>
      <c r="HE127" s="996"/>
      <c r="HF127" s="148"/>
      <c r="HG127" s="148"/>
      <c r="HH127" s="994"/>
      <c r="HI127" s="147"/>
      <c r="HJ127" s="147"/>
      <c r="HK127" s="997"/>
      <c r="HL127" s="999"/>
      <c r="HM127" s="1000"/>
      <c r="HN127" s="1006"/>
      <c r="HO127" s="993"/>
      <c r="HP127" s="996"/>
      <c r="HQ127" s="148"/>
      <c r="HR127" s="148"/>
      <c r="HS127" s="994"/>
      <c r="HT127" s="147"/>
      <c r="HU127" s="147"/>
      <c r="HV127" s="997"/>
      <c r="HW127" s="999"/>
      <c r="HX127" s="1000"/>
      <c r="HY127" s="1006"/>
      <c r="HZ127" s="993"/>
      <c r="IA127" s="996"/>
      <c r="IB127" s="148"/>
      <c r="IC127" s="148"/>
      <c r="ID127" s="994"/>
      <c r="IE127" s="147"/>
      <c r="IF127" s="147"/>
      <c r="IG127" s="997"/>
      <c r="IH127" s="999"/>
      <c r="II127" s="1000"/>
      <c r="IJ127" s="1006"/>
      <c r="IK127" s="993"/>
      <c r="IL127" s="996"/>
      <c r="IM127" s="148"/>
      <c r="IN127" s="148"/>
      <c r="IO127" s="994"/>
      <c r="IP127" s="147"/>
      <c r="IQ127" s="147"/>
      <c r="IR127" s="997"/>
      <c r="IS127" s="999"/>
      <c r="IT127" s="1000"/>
      <c r="IU127" s="30"/>
      <c r="IV127" s="30"/>
      <c r="IW127" s="30"/>
      <c r="IX127" s="30"/>
      <c r="IY127" s="1001"/>
      <c r="IZ127" s="1001"/>
      <c r="JA127" s="1005"/>
      <c r="JB127" s="1002"/>
      <c r="JE127" s="171"/>
      <c r="JF127" s="171"/>
      <c r="JG127" s="171"/>
      <c r="JH127" s="171"/>
      <c r="JI127" s="171"/>
    </row>
    <row r="128" spans="2:269" ht="15.75" customHeight="1" x14ac:dyDescent="0.25">
      <c r="B128" s="260">
        <v>122</v>
      </c>
      <c r="C128" s="991"/>
      <c r="D128" s="990"/>
      <c r="E128" s="486"/>
      <c r="F128" s="1143"/>
      <c r="G128" s="995"/>
      <c r="H128" s="221"/>
      <c r="I128" s="183"/>
      <c r="J128" s="183"/>
      <c r="K128" s="1088"/>
      <c r="L128" s="375"/>
      <c r="M128" s="31"/>
      <c r="N128" s="1292"/>
      <c r="O128" s="1096"/>
      <c r="P128" s="147"/>
      <c r="Q128" s="147"/>
      <c r="R128" s="147"/>
      <c r="S128" s="147"/>
      <c r="T128" s="147"/>
      <c r="U128" s="147"/>
      <c r="V128" s="147"/>
      <c r="W128" s="147"/>
      <c r="X128" s="147"/>
      <c r="Y128" s="147"/>
      <c r="Z128" s="147"/>
      <c r="AA128" s="147"/>
      <c r="AB128" s="147"/>
      <c r="AC128" s="147"/>
      <c r="AD128" s="147"/>
      <c r="AE128" s="147"/>
      <c r="AF128" s="147"/>
      <c r="AG128" s="147"/>
      <c r="AH128" s="147"/>
      <c r="AI128" s="1006"/>
      <c r="AJ128" s="993"/>
      <c r="AK128" s="996"/>
      <c r="AL128" s="148"/>
      <c r="AM128" s="148"/>
      <c r="AN128" s="994"/>
      <c r="AO128" s="147"/>
      <c r="AP128" s="147"/>
      <c r="AQ128" s="997"/>
      <c r="AR128" s="999"/>
      <c r="AS128" s="1000"/>
      <c r="AT128" s="1006"/>
      <c r="AU128" s="993"/>
      <c r="AV128" s="996"/>
      <c r="AW128" s="148"/>
      <c r="AX128" s="148"/>
      <c r="AY128" s="994"/>
      <c r="AZ128" s="147"/>
      <c r="BA128" s="147"/>
      <c r="BB128" s="997"/>
      <c r="BC128" s="999"/>
      <c r="BD128" s="1000"/>
      <c r="BE128" s="1006"/>
      <c r="BF128" s="993"/>
      <c r="BG128" s="996"/>
      <c r="BH128" s="148"/>
      <c r="BI128" s="148"/>
      <c r="BJ128" s="994"/>
      <c r="BK128" s="147"/>
      <c r="BL128" s="147"/>
      <c r="BM128" s="997"/>
      <c r="BN128" s="999"/>
      <c r="BO128" s="1000"/>
      <c r="BP128" s="1006"/>
      <c r="BQ128" s="993"/>
      <c r="BR128" s="996"/>
      <c r="BS128" s="148"/>
      <c r="BT128" s="148"/>
      <c r="BU128" s="994"/>
      <c r="BV128" s="147"/>
      <c r="BW128" s="147"/>
      <c r="BX128" s="997"/>
      <c r="BY128" s="999"/>
      <c r="BZ128" s="1000"/>
      <c r="CA128" s="1006"/>
      <c r="CB128" s="993"/>
      <c r="CC128" s="994"/>
      <c r="CD128" s="148"/>
      <c r="CE128" s="148"/>
      <c r="CF128" s="994"/>
      <c r="CG128" s="147"/>
      <c r="CH128" s="147"/>
      <c r="CI128" s="997"/>
      <c r="CJ128" s="999"/>
      <c r="CK128" s="1000"/>
      <c r="CL128" s="1006"/>
      <c r="CM128" s="993"/>
      <c r="CN128" s="996"/>
      <c r="CO128" s="148"/>
      <c r="CP128" s="148"/>
      <c r="CQ128" s="994"/>
      <c r="CR128" s="147"/>
      <c r="CS128" s="147"/>
      <c r="CT128" s="997"/>
      <c r="CU128" s="999"/>
      <c r="CV128" s="1000"/>
      <c r="CW128" s="1006"/>
      <c r="CX128" s="993"/>
      <c r="CY128" s="996"/>
      <c r="CZ128" s="148"/>
      <c r="DA128" s="148"/>
      <c r="DB128" s="994"/>
      <c r="DC128" s="147"/>
      <c r="DD128" s="147"/>
      <c r="DE128" s="997"/>
      <c r="DF128" s="999"/>
      <c r="DG128" s="1000"/>
      <c r="DH128" s="1006"/>
      <c r="DI128" s="993"/>
      <c r="DJ128" s="996"/>
      <c r="DK128" s="148"/>
      <c r="DL128" s="148"/>
      <c r="DM128" s="994"/>
      <c r="DN128" s="147"/>
      <c r="DO128" s="147"/>
      <c r="DP128" s="997"/>
      <c r="DQ128" s="999"/>
      <c r="DR128" s="1000"/>
      <c r="DS128" s="1006"/>
      <c r="DT128" s="993"/>
      <c r="DU128" s="996"/>
      <c r="DV128" s="148"/>
      <c r="DW128" s="148"/>
      <c r="DX128" s="994"/>
      <c r="DY128" s="147"/>
      <c r="DZ128" s="147"/>
      <c r="EA128" s="997"/>
      <c r="EB128" s="999"/>
      <c r="EC128" s="1000"/>
      <c r="ED128" s="1006"/>
      <c r="EE128" s="993"/>
      <c r="EF128" s="996"/>
      <c r="EG128" s="148"/>
      <c r="EH128" s="148"/>
      <c r="EI128" s="994"/>
      <c r="EJ128" s="147"/>
      <c r="EK128" s="147"/>
      <c r="EL128" s="997"/>
      <c r="EM128" s="999"/>
      <c r="EN128" s="1000"/>
      <c r="EO128" s="1006"/>
      <c r="EP128" s="993"/>
      <c r="EQ128" s="996"/>
      <c r="ER128" s="148"/>
      <c r="ES128" s="148"/>
      <c r="ET128" s="994"/>
      <c r="EU128" s="147"/>
      <c r="EV128" s="147"/>
      <c r="EW128" s="997"/>
      <c r="EX128" s="999"/>
      <c r="EY128" s="1000"/>
      <c r="EZ128" s="1006"/>
      <c r="FA128" s="993"/>
      <c r="FB128" s="996"/>
      <c r="FC128" s="148"/>
      <c r="FD128" s="148"/>
      <c r="FE128" s="994"/>
      <c r="FF128" s="147"/>
      <c r="FG128" s="147"/>
      <c r="FH128" s="997"/>
      <c r="FI128" s="999"/>
      <c r="FJ128" s="1000"/>
      <c r="FK128" s="1006"/>
      <c r="FL128" s="993"/>
      <c r="FM128" s="996"/>
      <c r="FN128" s="148"/>
      <c r="FO128" s="148"/>
      <c r="FP128" s="994"/>
      <c r="FQ128" s="147"/>
      <c r="FR128" s="147"/>
      <c r="FS128" s="997"/>
      <c r="FT128" s="999"/>
      <c r="FU128" s="1000"/>
      <c r="FV128" s="1006"/>
      <c r="FW128" s="993"/>
      <c r="FX128" s="996"/>
      <c r="FY128" s="148"/>
      <c r="FZ128" s="148"/>
      <c r="GA128" s="994"/>
      <c r="GB128" s="147"/>
      <c r="GC128" s="147"/>
      <c r="GD128" s="997"/>
      <c r="GE128" s="999"/>
      <c r="GF128" s="1000"/>
      <c r="GG128" s="1006"/>
      <c r="GH128" s="993"/>
      <c r="GI128" s="996"/>
      <c r="GJ128" s="148"/>
      <c r="GK128" s="148"/>
      <c r="GL128" s="994"/>
      <c r="GM128" s="147"/>
      <c r="GN128" s="147"/>
      <c r="GO128" s="997"/>
      <c r="GP128" s="999"/>
      <c r="GQ128" s="1000"/>
      <c r="GR128" s="1006"/>
      <c r="GS128" s="993"/>
      <c r="GT128" s="996"/>
      <c r="GU128" s="148"/>
      <c r="GV128" s="148"/>
      <c r="GW128" s="994"/>
      <c r="GX128" s="147"/>
      <c r="GY128" s="147"/>
      <c r="GZ128" s="997"/>
      <c r="HA128" s="999"/>
      <c r="HB128" s="1000"/>
      <c r="HC128" s="1006"/>
      <c r="HD128" s="993"/>
      <c r="HE128" s="996"/>
      <c r="HF128" s="148"/>
      <c r="HG128" s="148"/>
      <c r="HH128" s="994"/>
      <c r="HI128" s="147"/>
      <c r="HJ128" s="147"/>
      <c r="HK128" s="997"/>
      <c r="HL128" s="999"/>
      <c r="HM128" s="1000"/>
      <c r="HN128" s="1006"/>
      <c r="HO128" s="993"/>
      <c r="HP128" s="996"/>
      <c r="HQ128" s="148"/>
      <c r="HR128" s="148"/>
      <c r="HS128" s="994"/>
      <c r="HT128" s="147"/>
      <c r="HU128" s="147"/>
      <c r="HV128" s="997"/>
      <c r="HW128" s="999"/>
      <c r="HX128" s="1000"/>
      <c r="HY128" s="1006"/>
      <c r="HZ128" s="993"/>
      <c r="IA128" s="996"/>
      <c r="IB128" s="148"/>
      <c r="IC128" s="148"/>
      <c r="ID128" s="994"/>
      <c r="IE128" s="147"/>
      <c r="IF128" s="147"/>
      <c r="IG128" s="997"/>
      <c r="IH128" s="999"/>
      <c r="II128" s="1000"/>
      <c r="IJ128" s="1006"/>
      <c r="IK128" s="993"/>
      <c r="IL128" s="996"/>
      <c r="IM128" s="148"/>
      <c r="IN128" s="148"/>
      <c r="IO128" s="994"/>
      <c r="IP128" s="147"/>
      <c r="IQ128" s="147"/>
      <c r="IR128" s="997"/>
      <c r="IS128" s="999"/>
      <c r="IT128" s="1000"/>
      <c r="IU128" s="30"/>
      <c r="IV128" s="30"/>
      <c r="IW128" s="30"/>
      <c r="IX128" s="30"/>
      <c r="IY128" s="1001"/>
      <c r="IZ128" s="1001"/>
      <c r="JA128" s="1005"/>
      <c r="JB128" s="1002"/>
      <c r="JE128" s="171"/>
      <c r="JF128" s="171"/>
      <c r="JG128" s="171"/>
      <c r="JH128" s="171"/>
      <c r="JI128" s="171"/>
    </row>
    <row r="129" spans="2:269" ht="15.75" customHeight="1" x14ac:dyDescent="0.25">
      <c r="B129" s="260">
        <v>123</v>
      </c>
      <c r="C129" s="991"/>
      <c r="D129" s="990"/>
      <c r="E129" s="486"/>
      <c r="F129" s="1143"/>
      <c r="G129" s="995"/>
      <c r="H129" s="221"/>
      <c r="I129" s="183"/>
      <c r="J129" s="183"/>
      <c r="K129" s="1088"/>
      <c r="L129" s="375"/>
      <c r="M129" s="31"/>
      <c r="N129" s="1292"/>
      <c r="O129" s="1096"/>
      <c r="P129" s="147"/>
      <c r="Q129" s="147"/>
      <c r="R129" s="147"/>
      <c r="S129" s="147"/>
      <c r="T129" s="147"/>
      <c r="U129" s="147"/>
      <c r="V129" s="147"/>
      <c r="W129" s="147"/>
      <c r="X129" s="147"/>
      <c r="Y129" s="147"/>
      <c r="Z129" s="147"/>
      <c r="AA129" s="147"/>
      <c r="AB129" s="147"/>
      <c r="AC129" s="147"/>
      <c r="AD129" s="147"/>
      <c r="AE129" s="147"/>
      <c r="AF129" s="147"/>
      <c r="AG129" s="147"/>
      <c r="AH129" s="147"/>
      <c r="AI129" s="1006"/>
      <c r="AJ129" s="993"/>
      <c r="AK129" s="996"/>
      <c r="AL129" s="148"/>
      <c r="AM129" s="148"/>
      <c r="AN129" s="994"/>
      <c r="AO129" s="147"/>
      <c r="AP129" s="147"/>
      <c r="AQ129" s="997"/>
      <c r="AR129" s="999"/>
      <c r="AS129" s="1000"/>
      <c r="AT129" s="1006"/>
      <c r="AU129" s="993"/>
      <c r="AV129" s="996"/>
      <c r="AW129" s="148"/>
      <c r="AX129" s="148"/>
      <c r="AY129" s="994"/>
      <c r="AZ129" s="147"/>
      <c r="BA129" s="147"/>
      <c r="BB129" s="997"/>
      <c r="BC129" s="999"/>
      <c r="BD129" s="1000"/>
      <c r="BE129" s="1006"/>
      <c r="BF129" s="993"/>
      <c r="BG129" s="996"/>
      <c r="BH129" s="148"/>
      <c r="BI129" s="148"/>
      <c r="BJ129" s="994"/>
      <c r="BK129" s="147"/>
      <c r="BL129" s="147"/>
      <c r="BM129" s="997"/>
      <c r="BN129" s="999"/>
      <c r="BO129" s="1000"/>
      <c r="BP129" s="1006"/>
      <c r="BQ129" s="993"/>
      <c r="BR129" s="996"/>
      <c r="BS129" s="148"/>
      <c r="BT129" s="148"/>
      <c r="BU129" s="994"/>
      <c r="BV129" s="147"/>
      <c r="BW129" s="147"/>
      <c r="BX129" s="997"/>
      <c r="BY129" s="999"/>
      <c r="BZ129" s="1000"/>
      <c r="CA129" s="1006"/>
      <c r="CB129" s="993"/>
      <c r="CC129" s="994"/>
      <c r="CD129" s="148"/>
      <c r="CE129" s="148"/>
      <c r="CF129" s="994"/>
      <c r="CG129" s="147"/>
      <c r="CH129" s="147"/>
      <c r="CI129" s="997"/>
      <c r="CJ129" s="999"/>
      <c r="CK129" s="1000"/>
      <c r="CL129" s="1006"/>
      <c r="CM129" s="993"/>
      <c r="CN129" s="996"/>
      <c r="CO129" s="148"/>
      <c r="CP129" s="148"/>
      <c r="CQ129" s="994"/>
      <c r="CR129" s="147"/>
      <c r="CS129" s="147"/>
      <c r="CT129" s="997"/>
      <c r="CU129" s="999"/>
      <c r="CV129" s="1000"/>
      <c r="CW129" s="1006"/>
      <c r="CX129" s="993"/>
      <c r="CY129" s="996"/>
      <c r="CZ129" s="148"/>
      <c r="DA129" s="148"/>
      <c r="DB129" s="994"/>
      <c r="DC129" s="147"/>
      <c r="DD129" s="147"/>
      <c r="DE129" s="997"/>
      <c r="DF129" s="999"/>
      <c r="DG129" s="1000"/>
      <c r="DH129" s="1006"/>
      <c r="DI129" s="993"/>
      <c r="DJ129" s="996"/>
      <c r="DK129" s="148"/>
      <c r="DL129" s="148"/>
      <c r="DM129" s="994"/>
      <c r="DN129" s="147"/>
      <c r="DO129" s="147"/>
      <c r="DP129" s="997"/>
      <c r="DQ129" s="999"/>
      <c r="DR129" s="1000"/>
      <c r="DS129" s="1006"/>
      <c r="DT129" s="993"/>
      <c r="DU129" s="996"/>
      <c r="DV129" s="148"/>
      <c r="DW129" s="148"/>
      <c r="DX129" s="994"/>
      <c r="DY129" s="147"/>
      <c r="DZ129" s="147"/>
      <c r="EA129" s="997"/>
      <c r="EB129" s="999"/>
      <c r="EC129" s="1000"/>
      <c r="ED129" s="1006"/>
      <c r="EE129" s="993"/>
      <c r="EF129" s="996"/>
      <c r="EG129" s="148"/>
      <c r="EH129" s="148"/>
      <c r="EI129" s="994"/>
      <c r="EJ129" s="147"/>
      <c r="EK129" s="147"/>
      <c r="EL129" s="997"/>
      <c r="EM129" s="999"/>
      <c r="EN129" s="1000"/>
      <c r="EO129" s="1006"/>
      <c r="EP129" s="993"/>
      <c r="EQ129" s="996"/>
      <c r="ER129" s="148"/>
      <c r="ES129" s="148"/>
      <c r="ET129" s="994"/>
      <c r="EU129" s="147"/>
      <c r="EV129" s="147"/>
      <c r="EW129" s="997"/>
      <c r="EX129" s="999"/>
      <c r="EY129" s="1000"/>
      <c r="EZ129" s="1006"/>
      <c r="FA129" s="993"/>
      <c r="FB129" s="996"/>
      <c r="FC129" s="148"/>
      <c r="FD129" s="148"/>
      <c r="FE129" s="994"/>
      <c r="FF129" s="147"/>
      <c r="FG129" s="147"/>
      <c r="FH129" s="997"/>
      <c r="FI129" s="999"/>
      <c r="FJ129" s="1000"/>
      <c r="FK129" s="1006"/>
      <c r="FL129" s="993"/>
      <c r="FM129" s="996"/>
      <c r="FN129" s="148"/>
      <c r="FO129" s="148"/>
      <c r="FP129" s="994"/>
      <c r="FQ129" s="147"/>
      <c r="FR129" s="147"/>
      <c r="FS129" s="997"/>
      <c r="FT129" s="999"/>
      <c r="FU129" s="1000"/>
      <c r="FV129" s="1006"/>
      <c r="FW129" s="993"/>
      <c r="FX129" s="996"/>
      <c r="FY129" s="148"/>
      <c r="FZ129" s="148"/>
      <c r="GA129" s="994"/>
      <c r="GB129" s="147"/>
      <c r="GC129" s="147"/>
      <c r="GD129" s="997"/>
      <c r="GE129" s="999"/>
      <c r="GF129" s="1000"/>
      <c r="GG129" s="1006"/>
      <c r="GH129" s="993"/>
      <c r="GI129" s="996"/>
      <c r="GJ129" s="148"/>
      <c r="GK129" s="148"/>
      <c r="GL129" s="994"/>
      <c r="GM129" s="147"/>
      <c r="GN129" s="147"/>
      <c r="GO129" s="997"/>
      <c r="GP129" s="999"/>
      <c r="GQ129" s="1000"/>
      <c r="GR129" s="1006"/>
      <c r="GS129" s="993"/>
      <c r="GT129" s="996"/>
      <c r="GU129" s="148"/>
      <c r="GV129" s="148"/>
      <c r="GW129" s="994"/>
      <c r="GX129" s="147"/>
      <c r="GY129" s="147"/>
      <c r="GZ129" s="997"/>
      <c r="HA129" s="999"/>
      <c r="HB129" s="1000"/>
      <c r="HC129" s="1006"/>
      <c r="HD129" s="993"/>
      <c r="HE129" s="996"/>
      <c r="HF129" s="148"/>
      <c r="HG129" s="148"/>
      <c r="HH129" s="994"/>
      <c r="HI129" s="147"/>
      <c r="HJ129" s="147"/>
      <c r="HK129" s="997"/>
      <c r="HL129" s="999"/>
      <c r="HM129" s="1000"/>
      <c r="HN129" s="1006"/>
      <c r="HO129" s="993"/>
      <c r="HP129" s="996"/>
      <c r="HQ129" s="148"/>
      <c r="HR129" s="148"/>
      <c r="HS129" s="994"/>
      <c r="HT129" s="147"/>
      <c r="HU129" s="147"/>
      <c r="HV129" s="997"/>
      <c r="HW129" s="999"/>
      <c r="HX129" s="1000"/>
      <c r="HY129" s="1006"/>
      <c r="HZ129" s="993"/>
      <c r="IA129" s="996"/>
      <c r="IB129" s="148"/>
      <c r="IC129" s="148"/>
      <c r="ID129" s="994"/>
      <c r="IE129" s="147"/>
      <c r="IF129" s="147"/>
      <c r="IG129" s="997"/>
      <c r="IH129" s="999"/>
      <c r="II129" s="1000"/>
      <c r="IJ129" s="1006"/>
      <c r="IK129" s="993"/>
      <c r="IL129" s="996"/>
      <c r="IM129" s="148"/>
      <c r="IN129" s="148"/>
      <c r="IO129" s="994"/>
      <c r="IP129" s="147"/>
      <c r="IQ129" s="147"/>
      <c r="IR129" s="997"/>
      <c r="IS129" s="999"/>
      <c r="IT129" s="1000"/>
      <c r="IU129" s="30"/>
      <c r="IV129" s="30"/>
      <c r="IW129" s="30"/>
      <c r="IX129" s="30"/>
      <c r="IY129" s="1001"/>
      <c r="IZ129" s="1001"/>
      <c r="JA129" s="1005"/>
      <c r="JB129" s="1002"/>
      <c r="JE129" s="171"/>
      <c r="JF129" s="171"/>
      <c r="JG129" s="171"/>
      <c r="JH129" s="171"/>
      <c r="JI129" s="171"/>
    </row>
    <row r="130" spans="2:269" ht="15.75" customHeight="1" x14ac:dyDescent="0.25">
      <c r="B130" s="260">
        <v>124</v>
      </c>
      <c r="C130" s="991"/>
      <c r="D130" s="990"/>
      <c r="E130" s="486"/>
      <c r="F130" s="1143"/>
      <c r="G130" s="995"/>
      <c r="H130" s="221"/>
      <c r="I130" s="183"/>
      <c r="J130" s="183"/>
      <c r="K130" s="1088"/>
      <c r="L130" s="375"/>
      <c r="M130" s="31"/>
      <c r="N130" s="1292"/>
      <c r="O130" s="1096"/>
      <c r="P130" s="147"/>
      <c r="Q130" s="147"/>
      <c r="R130" s="147"/>
      <c r="S130" s="147"/>
      <c r="T130" s="147"/>
      <c r="U130" s="147"/>
      <c r="V130" s="147"/>
      <c r="W130" s="147"/>
      <c r="X130" s="147"/>
      <c r="Y130" s="147"/>
      <c r="Z130" s="147"/>
      <c r="AA130" s="147"/>
      <c r="AB130" s="147"/>
      <c r="AC130" s="147"/>
      <c r="AD130" s="147"/>
      <c r="AE130" s="147"/>
      <c r="AF130" s="147"/>
      <c r="AG130" s="147"/>
      <c r="AH130" s="147"/>
      <c r="AI130" s="1006"/>
      <c r="AJ130" s="993"/>
      <c r="AK130" s="996"/>
      <c r="AL130" s="148"/>
      <c r="AM130" s="148"/>
      <c r="AN130" s="994"/>
      <c r="AO130" s="147"/>
      <c r="AP130" s="147"/>
      <c r="AQ130" s="997"/>
      <c r="AR130" s="999"/>
      <c r="AS130" s="1000"/>
      <c r="AT130" s="1006"/>
      <c r="AU130" s="993"/>
      <c r="AV130" s="996"/>
      <c r="AW130" s="148"/>
      <c r="AX130" s="148"/>
      <c r="AY130" s="994"/>
      <c r="AZ130" s="147"/>
      <c r="BA130" s="147"/>
      <c r="BB130" s="997"/>
      <c r="BC130" s="999"/>
      <c r="BD130" s="1000"/>
      <c r="BE130" s="1006"/>
      <c r="BF130" s="993"/>
      <c r="BG130" s="996"/>
      <c r="BH130" s="148"/>
      <c r="BI130" s="148"/>
      <c r="BJ130" s="994"/>
      <c r="BK130" s="147"/>
      <c r="BL130" s="147"/>
      <c r="BM130" s="997"/>
      <c r="BN130" s="999"/>
      <c r="BO130" s="1000"/>
      <c r="BP130" s="1006"/>
      <c r="BQ130" s="993"/>
      <c r="BR130" s="996"/>
      <c r="BS130" s="148"/>
      <c r="BT130" s="148"/>
      <c r="BU130" s="994"/>
      <c r="BV130" s="147"/>
      <c r="BW130" s="147"/>
      <c r="BX130" s="997"/>
      <c r="BY130" s="999"/>
      <c r="BZ130" s="1000"/>
      <c r="CA130" s="1006"/>
      <c r="CB130" s="993"/>
      <c r="CC130" s="994"/>
      <c r="CD130" s="148"/>
      <c r="CE130" s="148"/>
      <c r="CF130" s="994"/>
      <c r="CG130" s="147"/>
      <c r="CH130" s="147"/>
      <c r="CI130" s="997"/>
      <c r="CJ130" s="999"/>
      <c r="CK130" s="1000"/>
      <c r="CL130" s="1006"/>
      <c r="CM130" s="993"/>
      <c r="CN130" s="996"/>
      <c r="CO130" s="148"/>
      <c r="CP130" s="148"/>
      <c r="CQ130" s="994"/>
      <c r="CR130" s="147"/>
      <c r="CS130" s="147"/>
      <c r="CT130" s="997"/>
      <c r="CU130" s="999"/>
      <c r="CV130" s="1000"/>
      <c r="CW130" s="1006"/>
      <c r="CX130" s="993"/>
      <c r="CY130" s="996"/>
      <c r="CZ130" s="148"/>
      <c r="DA130" s="148"/>
      <c r="DB130" s="994"/>
      <c r="DC130" s="147"/>
      <c r="DD130" s="147"/>
      <c r="DE130" s="997"/>
      <c r="DF130" s="999"/>
      <c r="DG130" s="1000"/>
      <c r="DH130" s="1006"/>
      <c r="DI130" s="993"/>
      <c r="DJ130" s="996"/>
      <c r="DK130" s="148"/>
      <c r="DL130" s="148"/>
      <c r="DM130" s="994"/>
      <c r="DN130" s="147"/>
      <c r="DO130" s="147"/>
      <c r="DP130" s="997"/>
      <c r="DQ130" s="999"/>
      <c r="DR130" s="1000"/>
      <c r="DS130" s="1006"/>
      <c r="DT130" s="993"/>
      <c r="DU130" s="996"/>
      <c r="DV130" s="148"/>
      <c r="DW130" s="148"/>
      <c r="DX130" s="994"/>
      <c r="DY130" s="147"/>
      <c r="DZ130" s="147"/>
      <c r="EA130" s="997"/>
      <c r="EB130" s="999"/>
      <c r="EC130" s="1000"/>
      <c r="ED130" s="1006"/>
      <c r="EE130" s="993"/>
      <c r="EF130" s="996"/>
      <c r="EG130" s="148"/>
      <c r="EH130" s="148"/>
      <c r="EI130" s="994"/>
      <c r="EJ130" s="147"/>
      <c r="EK130" s="147"/>
      <c r="EL130" s="997"/>
      <c r="EM130" s="999"/>
      <c r="EN130" s="1000"/>
      <c r="EO130" s="1006"/>
      <c r="EP130" s="993"/>
      <c r="EQ130" s="996"/>
      <c r="ER130" s="148"/>
      <c r="ES130" s="148"/>
      <c r="ET130" s="994"/>
      <c r="EU130" s="147"/>
      <c r="EV130" s="147"/>
      <c r="EW130" s="997"/>
      <c r="EX130" s="999"/>
      <c r="EY130" s="1000"/>
      <c r="EZ130" s="1006"/>
      <c r="FA130" s="993"/>
      <c r="FB130" s="996"/>
      <c r="FC130" s="148"/>
      <c r="FD130" s="148"/>
      <c r="FE130" s="994"/>
      <c r="FF130" s="147"/>
      <c r="FG130" s="147"/>
      <c r="FH130" s="997"/>
      <c r="FI130" s="999"/>
      <c r="FJ130" s="1000"/>
      <c r="FK130" s="1006"/>
      <c r="FL130" s="993"/>
      <c r="FM130" s="996"/>
      <c r="FN130" s="148"/>
      <c r="FO130" s="148"/>
      <c r="FP130" s="994"/>
      <c r="FQ130" s="147"/>
      <c r="FR130" s="147"/>
      <c r="FS130" s="997"/>
      <c r="FT130" s="999"/>
      <c r="FU130" s="1000"/>
      <c r="FV130" s="1006"/>
      <c r="FW130" s="993"/>
      <c r="FX130" s="996"/>
      <c r="FY130" s="148"/>
      <c r="FZ130" s="148"/>
      <c r="GA130" s="994"/>
      <c r="GB130" s="147"/>
      <c r="GC130" s="147"/>
      <c r="GD130" s="997"/>
      <c r="GE130" s="999"/>
      <c r="GF130" s="1000"/>
      <c r="GG130" s="1006"/>
      <c r="GH130" s="993"/>
      <c r="GI130" s="996"/>
      <c r="GJ130" s="148"/>
      <c r="GK130" s="148"/>
      <c r="GL130" s="994"/>
      <c r="GM130" s="147"/>
      <c r="GN130" s="147"/>
      <c r="GO130" s="997"/>
      <c r="GP130" s="999"/>
      <c r="GQ130" s="1000"/>
      <c r="GR130" s="1006"/>
      <c r="GS130" s="993"/>
      <c r="GT130" s="996"/>
      <c r="GU130" s="148"/>
      <c r="GV130" s="148"/>
      <c r="GW130" s="994"/>
      <c r="GX130" s="147"/>
      <c r="GY130" s="147"/>
      <c r="GZ130" s="997"/>
      <c r="HA130" s="999"/>
      <c r="HB130" s="1000"/>
      <c r="HC130" s="1006"/>
      <c r="HD130" s="993"/>
      <c r="HE130" s="996"/>
      <c r="HF130" s="148"/>
      <c r="HG130" s="148"/>
      <c r="HH130" s="994"/>
      <c r="HI130" s="147"/>
      <c r="HJ130" s="147"/>
      <c r="HK130" s="997"/>
      <c r="HL130" s="999"/>
      <c r="HM130" s="1000"/>
      <c r="HN130" s="1006"/>
      <c r="HO130" s="993"/>
      <c r="HP130" s="996"/>
      <c r="HQ130" s="148"/>
      <c r="HR130" s="148"/>
      <c r="HS130" s="994"/>
      <c r="HT130" s="147"/>
      <c r="HU130" s="147"/>
      <c r="HV130" s="997"/>
      <c r="HW130" s="999"/>
      <c r="HX130" s="1000"/>
      <c r="HY130" s="1006"/>
      <c r="HZ130" s="993"/>
      <c r="IA130" s="996"/>
      <c r="IB130" s="148"/>
      <c r="IC130" s="148"/>
      <c r="ID130" s="994"/>
      <c r="IE130" s="147"/>
      <c r="IF130" s="147"/>
      <c r="IG130" s="997"/>
      <c r="IH130" s="999"/>
      <c r="II130" s="1000"/>
      <c r="IJ130" s="1006"/>
      <c r="IK130" s="993"/>
      <c r="IL130" s="996"/>
      <c r="IM130" s="148"/>
      <c r="IN130" s="148"/>
      <c r="IO130" s="994"/>
      <c r="IP130" s="147"/>
      <c r="IQ130" s="147"/>
      <c r="IR130" s="997"/>
      <c r="IS130" s="999"/>
      <c r="IT130" s="1000"/>
      <c r="IU130" s="30"/>
      <c r="IV130" s="30"/>
      <c r="IW130" s="30"/>
      <c r="IX130" s="30"/>
      <c r="IY130" s="1001"/>
      <c r="IZ130" s="1001"/>
      <c r="JA130" s="1005"/>
      <c r="JB130" s="1002"/>
      <c r="JE130" s="171"/>
      <c r="JF130" s="171"/>
      <c r="JG130" s="171"/>
      <c r="JH130" s="171"/>
      <c r="JI130" s="171"/>
    </row>
    <row r="131" spans="2:269" ht="15.75" customHeight="1" x14ac:dyDescent="0.25">
      <c r="B131" s="260">
        <v>125</v>
      </c>
      <c r="C131" s="991"/>
      <c r="D131" s="990"/>
      <c r="E131" s="486"/>
      <c r="F131" s="1143"/>
      <c r="G131" s="995"/>
      <c r="H131" s="221"/>
      <c r="I131" s="183"/>
      <c r="J131" s="183"/>
      <c r="K131" s="1088"/>
      <c r="L131" s="375"/>
      <c r="M131" s="31"/>
      <c r="N131" s="1292"/>
      <c r="O131" s="1096"/>
      <c r="P131" s="147"/>
      <c r="Q131" s="147"/>
      <c r="R131" s="147"/>
      <c r="S131" s="147"/>
      <c r="T131" s="147"/>
      <c r="U131" s="147"/>
      <c r="V131" s="147"/>
      <c r="W131" s="147"/>
      <c r="X131" s="147"/>
      <c r="Y131" s="147"/>
      <c r="Z131" s="147"/>
      <c r="AA131" s="147"/>
      <c r="AB131" s="147"/>
      <c r="AC131" s="147"/>
      <c r="AD131" s="147"/>
      <c r="AE131" s="147"/>
      <c r="AF131" s="147"/>
      <c r="AG131" s="147"/>
      <c r="AH131" s="147"/>
      <c r="AI131" s="1006"/>
      <c r="AJ131" s="993"/>
      <c r="AK131" s="996"/>
      <c r="AL131" s="148"/>
      <c r="AM131" s="148"/>
      <c r="AN131" s="994"/>
      <c r="AO131" s="147"/>
      <c r="AP131" s="147"/>
      <c r="AQ131" s="997"/>
      <c r="AR131" s="999"/>
      <c r="AS131" s="1000"/>
      <c r="AT131" s="1006"/>
      <c r="AU131" s="993"/>
      <c r="AV131" s="996"/>
      <c r="AW131" s="148"/>
      <c r="AX131" s="148"/>
      <c r="AY131" s="994"/>
      <c r="AZ131" s="147"/>
      <c r="BA131" s="147"/>
      <c r="BB131" s="997"/>
      <c r="BC131" s="999"/>
      <c r="BD131" s="1000"/>
      <c r="BE131" s="1006"/>
      <c r="BF131" s="993"/>
      <c r="BG131" s="996"/>
      <c r="BH131" s="148"/>
      <c r="BI131" s="148"/>
      <c r="BJ131" s="994"/>
      <c r="BK131" s="147"/>
      <c r="BL131" s="147"/>
      <c r="BM131" s="997"/>
      <c r="BN131" s="999"/>
      <c r="BO131" s="1000"/>
      <c r="BP131" s="1006"/>
      <c r="BQ131" s="993"/>
      <c r="BR131" s="996"/>
      <c r="BS131" s="148"/>
      <c r="BT131" s="148"/>
      <c r="BU131" s="994"/>
      <c r="BV131" s="147"/>
      <c r="BW131" s="147"/>
      <c r="BX131" s="997"/>
      <c r="BY131" s="999"/>
      <c r="BZ131" s="1000"/>
      <c r="CA131" s="1006"/>
      <c r="CB131" s="993"/>
      <c r="CC131" s="994"/>
      <c r="CD131" s="148"/>
      <c r="CE131" s="148"/>
      <c r="CF131" s="994"/>
      <c r="CG131" s="147"/>
      <c r="CH131" s="147"/>
      <c r="CI131" s="997"/>
      <c r="CJ131" s="999"/>
      <c r="CK131" s="1000"/>
      <c r="CL131" s="1006"/>
      <c r="CM131" s="993"/>
      <c r="CN131" s="996"/>
      <c r="CO131" s="148"/>
      <c r="CP131" s="148"/>
      <c r="CQ131" s="994"/>
      <c r="CR131" s="147"/>
      <c r="CS131" s="147"/>
      <c r="CT131" s="997"/>
      <c r="CU131" s="999"/>
      <c r="CV131" s="1000"/>
      <c r="CW131" s="1006"/>
      <c r="CX131" s="993"/>
      <c r="CY131" s="996"/>
      <c r="CZ131" s="148"/>
      <c r="DA131" s="148"/>
      <c r="DB131" s="994"/>
      <c r="DC131" s="147"/>
      <c r="DD131" s="147"/>
      <c r="DE131" s="997"/>
      <c r="DF131" s="999"/>
      <c r="DG131" s="1000"/>
      <c r="DH131" s="1006"/>
      <c r="DI131" s="993"/>
      <c r="DJ131" s="996"/>
      <c r="DK131" s="148"/>
      <c r="DL131" s="148"/>
      <c r="DM131" s="994"/>
      <c r="DN131" s="147"/>
      <c r="DO131" s="147"/>
      <c r="DP131" s="997"/>
      <c r="DQ131" s="999"/>
      <c r="DR131" s="1000"/>
      <c r="DS131" s="1006"/>
      <c r="DT131" s="993"/>
      <c r="DU131" s="996"/>
      <c r="DV131" s="148"/>
      <c r="DW131" s="148"/>
      <c r="DX131" s="994"/>
      <c r="DY131" s="147"/>
      <c r="DZ131" s="147"/>
      <c r="EA131" s="997"/>
      <c r="EB131" s="999"/>
      <c r="EC131" s="1000"/>
      <c r="ED131" s="1006"/>
      <c r="EE131" s="993"/>
      <c r="EF131" s="996"/>
      <c r="EG131" s="148"/>
      <c r="EH131" s="148"/>
      <c r="EI131" s="994"/>
      <c r="EJ131" s="147"/>
      <c r="EK131" s="147"/>
      <c r="EL131" s="997"/>
      <c r="EM131" s="999"/>
      <c r="EN131" s="1000"/>
      <c r="EO131" s="1006"/>
      <c r="EP131" s="993"/>
      <c r="EQ131" s="996"/>
      <c r="ER131" s="148"/>
      <c r="ES131" s="148"/>
      <c r="ET131" s="994"/>
      <c r="EU131" s="147"/>
      <c r="EV131" s="147"/>
      <c r="EW131" s="997"/>
      <c r="EX131" s="999"/>
      <c r="EY131" s="1000"/>
      <c r="EZ131" s="1006"/>
      <c r="FA131" s="993"/>
      <c r="FB131" s="996"/>
      <c r="FC131" s="148"/>
      <c r="FD131" s="148"/>
      <c r="FE131" s="994"/>
      <c r="FF131" s="147"/>
      <c r="FG131" s="147"/>
      <c r="FH131" s="997"/>
      <c r="FI131" s="999"/>
      <c r="FJ131" s="1000"/>
      <c r="FK131" s="1006"/>
      <c r="FL131" s="993"/>
      <c r="FM131" s="996"/>
      <c r="FN131" s="148"/>
      <c r="FO131" s="148"/>
      <c r="FP131" s="994"/>
      <c r="FQ131" s="147"/>
      <c r="FR131" s="147"/>
      <c r="FS131" s="997"/>
      <c r="FT131" s="999"/>
      <c r="FU131" s="1000"/>
      <c r="FV131" s="1006"/>
      <c r="FW131" s="993"/>
      <c r="FX131" s="996"/>
      <c r="FY131" s="148"/>
      <c r="FZ131" s="148"/>
      <c r="GA131" s="994"/>
      <c r="GB131" s="147"/>
      <c r="GC131" s="147"/>
      <c r="GD131" s="997"/>
      <c r="GE131" s="999"/>
      <c r="GF131" s="1000"/>
      <c r="GG131" s="1006"/>
      <c r="GH131" s="993"/>
      <c r="GI131" s="996"/>
      <c r="GJ131" s="148"/>
      <c r="GK131" s="148"/>
      <c r="GL131" s="994"/>
      <c r="GM131" s="147"/>
      <c r="GN131" s="147"/>
      <c r="GO131" s="997"/>
      <c r="GP131" s="999"/>
      <c r="GQ131" s="1000"/>
      <c r="GR131" s="1006"/>
      <c r="GS131" s="993"/>
      <c r="GT131" s="996"/>
      <c r="GU131" s="148"/>
      <c r="GV131" s="148"/>
      <c r="GW131" s="994"/>
      <c r="GX131" s="147"/>
      <c r="GY131" s="147"/>
      <c r="GZ131" s="997"/>
      <c r="HA131" s="999"/>
      <c r="HB131" s="1000"/>
      <c r="HC131" s="1006"/>
      <c r="HD131" s="993"/>
      <c r="HE131" s="996"/>
      <c r="HF131" s="148"/>
      <c r="HG131" s="148"/>
      <c r="HH131" s="994"/>
      <c r="HI131" s="147"/>
      <c r="HJ131" s="147"/>
      <c r="HK131" s="997"/>
      <c r="HL131" s="999"/>
      <c r="HM131" s="1000"/>
      <c r="HN131" s="1006"/>
      <c r="HO131" s="993"/>
      <c r="HP131" s="996"/>
      <c r="HQ131" s="148"/>
      <c r="HR131" s="148"/>
      <c r="HS131" s="994"/>
      <c r="HT131" s="147"/>
      <c r="HU131" s="147"/>
      <c r="HV131" s="997"/>
      <c r="HW131" s="999"/>
      <c r="HX131" s="1000"/>
      <c r="HY131" s="1006"/>
      <c r="HZ131" s="993"/>
      <c r="IA131" s="996"/>
      <c r="IB131" s="148"/>
      <c r="IC131" s="148"/>
      <c r="ID131" s="994"/>
      <c r="IE131" s="147"/>
      <c r="IF131" s="147"/>
      <c r="IG131" s="997"/>
      <c r="IH131" s="999"/>
      <c r="II131" s="1000"/>
      <c r="IJ131" s="1006"/>
      <c r="IK131" s="993"/>
      <c r="IL131" s="996"/>
      <c r="IM131" s="148"/>
      <c r="IN131" s="148"/>
      <c r="IO131" s="994"/>
      <c r="IP131" s="147"/>
      <c r="IQ131" s="147"/>
      <c r="IR131" s="997"/>
      <c r="IS131" s="999"/>
      <c r="IT131" s="1000"/>
      <c r="IU131" s="30"/>
      <c r="IV131" s="30"/>
      <c r="IW131" s="30"/>
      <c r="IX131" s="30"/>
      <c r="IY131" s="1001"/>
      <c r="IZ131" s="1001"/>
      <c r="JA131" s="1005"/>
      <c r="JB131" s="1002"/>
      <c r="JE131" s="171"/>
      <c r="JF131" s="171"/>
      <c r="JG131" s="171"/>
      <c r="JH131" s="171"/>
      <c r="JI131" s="171"/>
    </row>
    <row r="132" spans="2:269" ht="15.75" customHeight="1" x14ac:dyDescent="0.25">
      <c r="B132" s="260">
        <v>126</v>
      </c>
      <c r="C132" s="991"/>
      <c r="D132" s="990"/>
      <c r="E132" s="486"/>
      <c r="F132" s="1143"/>
      <c r="G132" s="995"/>
      <c r="H132" s="221"/>
      <c r="I132" s="183"/>
      <c r="J132" s="183"/>
      <c r="K132" s="1088"/>
      <c r="L132" s="375"/>
      <c r="M132" s="31"/>
      <c r="N132" s="1292"/>
      <c r="O132" s="1096"/>
      <c r="P132" s="147"/>
      <c r="Q132" s="147"/>
      <c r="R132" s="147"/>
      <c r="S132" s="147"/>
      <c r="T132" s="147"/>
      <c r="U132" s="147"/>
      <c r="V132" s="147"/>
      <c r="W132" s="147"/>
      <c r="X132" s="147"/>
      <c r="Y132" s="147"/>
      <c r="Z132" s="147"/>
      <c r="AA132" s="147"/>
      <c r="AB132" s="147"/>
      <c r="AC132" s="147"/>
      <c r="AD132" s="147"/>
      <c r="AE132" s="147"/>
      <c r="AF132" s="147"/>
      <c r="AG132" s="147"/>
      <c r="AH132" s="147"/>
      <c r="AI132" s="1006"/>
      <c r="AJ132" s="993"/>
      <c r="AK132" s="996"/>
      <c r="AL132" s="148"/>
      <c r="AM132" s="148"/>
      <c r="AN132" s="994"/>
      <c r="AO132" s="147"/>
      <c r="AP132" s="147"/>
      <c r="AQ132" s="997"/>
      <c r="AR132" s="999"/>
      <c r="AS132" s="1000"/>
      <c r="AT132" s="1006"/>
      <c r="AU132" s="993"/>
      <c r="AV132" s="996"/>
      <c r="AW132" s="148"/>
      <c r="AX132" s="148"/>
      <c r="AY132" s="994"/>
      <c r="AZ132" s="147"/>
      <c r="BA132" s="147"/>
      <c r="BB132" s="997"/>
      <c r="BC132" s="999"/>
      <c r="BD132" s="1000"/>
      <c r="BE132" s="1006"/>
      <c r="BF132" s="993"/>
      <c r="BG132" s="996"/>
      <c r="BH132" s="148"/>
      <c r="BI132" s="148"/>
      <c r="BJ132" s="994"/>
      <c r="BK132" s="147"/>
      <c r="BL132" s="147"/>
      <c r="BM132" s="997"/>
      <c r="BN132" s="999"/>
      <c r="BO132" s="1000"/>
      <c r="BP132" s="1006"/>
      <c r="BQ132" s="993"/>
      <c r="BR132" s="996"/>
      <c r="BS132" s="148"/>
      <c r="BT132" s="148"/>
      <c r="BU132" s="994"/>
      <c r="BV132" s="147"/>
      <c r="BW132" s="147"/>
      <c r="BX132" s="997"/>
      <c r="BY132" s="999"/>
      <c r="BZ132" s="1000"/>
      <c r="CA132" s="1006"/>
      <c r="CB132" s="993"/>
      <c r="CC132" s="994"/>
      <c r="CD132" s="148"/>
      <c r="CE132" s="148"/>
      <c r="CF132" s="994"/>
      <c r="CG132" s="147"/>
      <c r="CH132" s="147"/>
      <c r="CI132" s="997"/>
      <c r="CJ132" s="999"/>
      <c r="CK132" s="1000"/>
      <c r="CL132" s="1006"/>
      <c r="CM132" s="993"/>
      <c r="CN132" s="996"/>
      <c r="CO132" s="148"/>
      <c r="CP132" s="148"/>
      <c r="CQ132" s="994"/>
      <c r="CR132" s="147"/>
      <c r="CS132" s="147"/>
      <c r="CT132" s="997"/>
      <c r="CU132" s="999"/>
      <c r="CV132" s="1000"/>
      <c r="CW132" s="1006"/>
      <c r="CX132" s="993"/>
      <c r="CY132" s="996"/>
      <c r="CZ132" s="148"/>
      <c r="DA132" s="148"/>
      <c r="DB132" s="994"/>
      <c r="DC132" s="147"/>
      <c r="DD132" s="147"/>
      <c r="DE132" s="997"/>
      <c r="DF132" s="999"/>
      <c r="DG132" s="1000"/>
      <c r="DH132" s="1006"/>
      <c r="DI132" s="993"/>
      <c r="DJ132" s="996"/>
      <c r="DK132" s="148"/>
      <c r="DL132" s="148"/>
      <c r="DM132" s="994"/>
      <c r="DN132" s="147"/>
      <c r="DO132" s="147"/>
      <c r="DP132" s="997"/>
      <c r="DQ132" s="999"/>
      <c r="DR132" s="1000"/>
      <c r="DS132" s="1006"/>
      <c r="DT132" s="993"/>
      <c r="DU132" s="996"/>
      <c r="DV132" s="148"/>
      <c r="DW132" s="148"/>
      <c r="DX132" s="994"/>
      <c r="DY132" s="147"/>
      <c r="DZ132" s="147"/>
      <c r="EA132" s="997"/>
      <c r="EB132" s="999"/>
      <c r="EC132" s="1000"/>
      <c r="ED132" s="1006"/>
      <c r="EE132" s="993"/>
      <c r="EF132" s="996"/>
      <c r="EG132" s="148"/>
      <c r="EH132" s="148"/>
      <c r="EI132" s="994"/>
      <c r="EJ132" s="147"/>
      <c r="EK132" s="147"/>
      <c r="EL132" s="997"/>
      <c r="EM132" s="999"/>
      <c r="EN132" s="1000"/>
      <c r="EO132" s="1006"/>
      <c r="EP132" s="993"/>
      <c r="EQ132" s="996"/>
      <c r="ER132" s="148"/>
      <c r="ES132" s="148"/>
      <c r="ET132" s="994"/>
      <c r="EU132" s="147"/>
      <c r="EV132" s="147"/>
      <c r="EW132" s="997"/>
      <c r="EX132" s="999"/>
      <c r="EY132" s="1000"/>
      <c r="EZ132" s="1006"/>
      <c r="FA132" s="993"/>
      <c r="FB132" s="996"/>
      <c r="FC132" s="148"/>
      <c r="FD132" s="148"/>
      <c r="FE132" s="994"/>
      <c r="FF132" s="147"/>
      <c r="FG132" s="147"/>
      <c r="FH132" s="997"/>
      <c r="FI132" s="999"/>
      <c r="FJ132" s="1000"/>
      <c r="FK132" s="1006"/>
      <c r="FL132" s="993"/>
      <c r="FM132" s="996"/>
      <c r="FN132" s="148"/>
      <c r="FO132" s="148"/>
      <c r="FP132" s="994"/>
      <c r="FQ132" s="147"/>
      <c r="FR132" s="147"/>
      <c r="FS132" s="997"/>
      <c r="FT132" s="999"/>
      <c r="FU132" s="1000"/>
      <c r="FV132" s="1006"/>
      <c r="FW132" s="993"/>
      <c r="FX132" s="996"/>
      <c r="FY132" s="148"/>
      <c r="FZ132" s="148"/>
      <c r="GA132" s="994"/>
      <c r="GB132" s="147"/>
      <c r="GC132" s="147"/>
      <c r="GD132" s="997"/>
      <c r="GE132" s="999"/>
      <c r="GF132" s="1000"/>
      <c r="GG132" s="1006"/>
      <c r="GH132" s="993"/>
      <c r="GI132" s="996"/>
      <c r="GJ132" s="148"/>
      <c r="GK132" s="148"/>
      <c r="GL132" s="994"/>
      <c r="GM132" s="147"/>
      <c r="GN132" s="147"/>
      <c r="GO132" s="997"/>
      <c r="GP132" s="999"/>
      <c r="GQ132" s="1000"/>
      <c r="GR132" s="1006"/>
      <c r="GS132" s="993"/>
      <c r="GT132" s="996"/>
      <c r="GU132" s="148"/>
      <c r="GV132" s="148"/>
      <c r="GW132" s="994"/>
      <c r="GX132" s="147"/>
      <c r="GY132" s="147"/>
      <c r="GZ132" s="997"/>
      <c r="HA132" s="999"/>
      <c r="HB132" s="1000"/>
      <c r="HC132" s="1006"/>
      <c r="HD132" s="993"/>
      <c r="HE132" s="996"/>
      <c r="HF132" s="148"/>
      <c r="HG132" s="148"/>
      <c r="HH132" s="994"/>
      <c r="HI132" s="147"/>
      <c r="HJ132" s="147"/>
      <c r="HK132" s="997"/>
      <c r="HL132" s="999"/>
      <c r="HM132" s="1000"/>
      <c r="HN132" s="1006"/>
      <c r="HO132" s="993"/>
      <c r="HP132" s="996"/>
      <c r="HQ132" s="148"/>
      <c r="HR132" s="148"/>
      <c r="HS132" s="994"/>
      <c r="HT132" s="147"/>
      <c r="HU132" s="147"/>
      <c r="HV132" s="997"/>
      <c r="HW132" s="999"/>
      <c r="HX132" s="1000"/>
      <c r="HY132" s="1006"/>
      <c r="HZ132" s="993"/>
      <c r="IA132" s="996"/>
      <c r="IB132" s="148"/>
      <c r="IC132" s="148"/>
      <c r="ID132" s="994"/>
      <c r="IE132" s="147"/>
      <c r="IF132" s="147"/>
      <c r="IG132" s="997"/>
      <c r="IH132" s="999"/>
      <c r="II132" s="1000"/>
      <c r="IJ132" s="1006"/>
      <c r="IK132" s="993"/>
      <c r="IL132" s="996"/>
      <c r="IM132" s="148"/>
      <c r="IN132" s="148"/>
      <c r="IO132" s="994"/>
      <c r="IP132" s="147"/>
      <c r="IQ132" s="147"/>
      <c r="IR132" s="997"/>
      <c r="IS132" s="999"/>
      <c r="IT132" s="1000"/>
      <c r="IU132" s="30"/>
      <c r="IV132" s="30"/>
      <c r="IW132" s="30"/>
      <c r="IX132" s="30"/>
      <c r="IY132" s="1001"/>
      <c r="IZ132" s="1001"/>
      <c r="JA132" s="1005"/>
      <c r="JB132" s="1002"/>
      <c r="JE132" s="171"/>
      <c r="JF132" s="171"/>
      <c r="JG132" s="171"/>
      <c r="JH132" s="171"/>
      <c r="JI132" s="171"/>
    </row>
    <row r="133" spans="2:269" ht="15.75" customHeight="1" x14ac:dyDescent="0.25">
      <c r="B133" s="260">
        <v>127</v>
      </c>
      <c r="C133" s="991"/>
      <c r="D133" s="990"/>
      <c r="E133" s="486"/>
      <c r="F133" s="1143"/>
      <c r="G133" s="995"/>
      <c r="H133" s="221"/>
      <c r="I133" s="183"/>
      <c r="J133" s="183"/>
      <c r="K133" s="1088"/>
      <c r="L133" s="375"/>
      <c r="M133" s="31"/>
      <c r="N133" s="1292"/>
      <c r="O133" s="1096"/>
      <c r="P133" s="147"/>
      <c r="Q133" s="147"/>
      <c r="R133" s="147"/>
      <c r="S133" s="147"/>
      <c r="T133" s="147"/>
      <c r="U133" s="147"/>
      <c r="V133" s="147"/>
      <c r="W133" s="147"/>
      <c r="X133" s="147"/>
      <c r="Y133" s="147"/>
      <c r="Z133" s="147"/>
      <c r="AA133" s="147"/>
      <c r="AB133" s="147"/>
      <c r="AC133" s="147"/>
      <c r="AD133" s="147"/>
      <c r="AE133" s="147"/>
      <c r="AF133" s="147"/>
      <c r="AG133" s="147"/>
      <c r="AH133" s="147"/>
      <c r="AI133" s="1006"/>
      <c r="AJ133" s="993"/>
      <c r="AK133" s="996"/>
      <c r="AL133" s="148"/>
      <c r="AM133" s="148"/>
      <c r="AN133" s="994"/>
      <c r="AO133" s="147"/>
      <c r="AP133" s="147"/>
      <c r="AQ133" s="997"/>
      <c r="AR133" s="999"/>
      <c r="AS133" s="1000"/>
      <c r="AT133" s="1006"/>
      <c r="AU133" s="993"/>
      <c r="AV133" s="996"/>
      <c r="AW133" s="148"/>
      <c r="AX133" s="148"/>
      <c r="AY133" s="994"/>
      <c r="AZ133" s="147"/>
      <c r="BA133" s="147"/>
      <c r="BB133" s="997"/>
      <c r="BC133" s="999"/>
      <c r="BD133" s="1000"/>
      <c r="BE133" s="1006"/>
      <c r="BF133" s="993"/>
      <c r="BG133" s="996"/>
      <c r="BH133" s="148"/>
      <c r="BI133" s="148"/>
      <c r="BJ133" s="994"/>
      <c r="BK133" s="147"/>
      <c r="BL133" s="147"/>
      <c r="BM133" s="997"/>
      <c r="BN133" s="999"/>
      <c r="BO133" s="1000"/>
      <c r="BP133" s="1006"/>
      <c r="BQ133" s="993"/>
      <c r="BR133" s="996"/>
      <c r="BS133" s="148"/>
      <c r="BT133" s="148"/>
      <c r="BU133" s="994"/>
      <c r="BV133" s="147"/>
      <c r="BW133" s="147"/>
      <c r="BX133" s="997"/>
      <c r="BY133" s="999"/>
      <c r="BZ133" s="1000"/>
      <c r="CA133" s="1006"/>
      <c r="CB133" s="993"/>
      <c r="CC133" s="994"/>
      <c r="CD133" s="148"/>
      <c r="CE133" s="148"/>
      <c r="CF133" s="994"/>
      <c r="CG133" s="147"/>
      <c r="CH133" s="147"/>
      <c r="CI133" s="997"/>
      <c r="CJ133" s="999"/>
      <c r="CK133" s="1000"/>
      <c r="CL133" s="1006"/>
      <c r="CM133" s="993"/>
      <c r="CN133" s="996"/>
      <c r="CO133" s="148"/>
      <c r="CP133" s="148"/>
      <c r="CQ133" s="994"/>
      <c r="CR133" s="147"/>
      <c r="CS133" s="147"/>
      <c r="CT133" s="997"/>
      <c r="CU133" s="999"/>
      <c r="CV133" s="1000"/>
      <c r="CW133" s="1006"/>
      <c r="CX133" s="993"/>
      <c r="CY133" s="996"/>
      <c r="CZ133" s="148"/>
      <c r="DA133" s="148"/>
      <c r="DB133" s="994"/>
      <c r="DC133" s="147"/>
      <c r="DD133" s="147"/>
      <c r="DE133" s="997"/>
      <c r="DF133" s="999"/>
      <c r="DG133" s="1000"/>
      <c r="DH133" s="1006"/>
      <c r="DI133" s="993"/>
      <c r="DJ133" s="996"/>
      <c r="DK133" s="148"/>
      <c r="DL133" s="148"/>
      <c r="DM133" s="994"/>
      <c r="DN133" s="147"/>
      <c r="DO133" s="147"/>
      <c r="DP133" s="997"/>
      <c r="DQ133" s="999"/>
      <c r="DR133" s="1000"/>
      <c r="DS133" s="1006"/>
      <c r="DT133" s="993"/>
      <c r="DU133" s="996"/>
      <c r="DV133" s="148"/>
      <c r="DW133" s="148"/>
      <c r="DX133" s="994"/>
      <c r="DY133" s="147"/>
      <c r="DZ133" s="147"/>
      <c r="EA133" s="997"/>
      <c r="EB133" s="999"/>
      <c r="EC133" s="1000"/>
      <c r="ED133" s="1006"/>
      <c r="EE133" s="993"/>
      <c r="EF133" s="996"/>
      <c r="EG133" s="148"/>
      <c r="EH133" s="148"/>
      <c r="EI133" s="994"/>
      <c r="EJ133" s="147"/>
      <c r="EK133" s="147"/>
      <c r="EL133" s="997"/>
      <c r="EM133" s="999"/>
      <c r="EN133" s="1000"/>
      <c r="EO133" s="1006"/>
      <c r="EP133" s="993"/>
      <c r="EQ133" s="996"/>
      <c r="ER133" s="148"/>
      <c r="ES133" s="148"/>
      <c r="ET133" s="994"/>
      <c r="EU133" s="147"/>
      <c r="EV133" s="147"/>
      <c r="EW133" s="997"/>
      <c r="EX133" s="999"/>
      <c r="EY133" s="1000"/>
      <c r="EZ133" s="1006"/>
      <c r="FA133" s="993"/>
      <c r="FB133" s="996"/>
      <c r="FC133" s="148"/>
      <c r="FD133" s="148"/>
      <c r="FE133" s="994"/>
      <c r="FF133" s="147"/>
      <c r="FG133" s="147"/>
      <c r="FH133" s="997"/>
      <c r="FI133" s="999"/>
      <c r="FJ133" s="1000"/>
      <c r="FK133" s="1006"/>
      <c r="FL133" s="993"/>
      <c r="FM133" s="996"/>
      <c r="FN133" s="148"/>
      <c r="FO133" s="148"/>
      <c r="FP133" s="994"/>
      <c r="FQ133" s="147"/>
      <c r="FR133" s="147"/>
      <c r="FS133" s="997"/>
      <c r="FT133" s="999"/>
      <c r="FU133" s="1000"/>
      <c r="FV133" s="1006"/>
      <c r="FW133" s="993"/>
      <c r="FX133" s="996"/>
      <c r="FY133" s="148"/>
      <c r="FZ133" s="148"/>
      <c r="GA133" s="994"/>
      <c r="GB133" s="147"/>
      <c r="GC133" s="147"/>
      <c r="GD133" s="997"/>
      <c r="GE133" s="999"/>
      <c r="GF133" s="1000"/>
      <c r="GG133" s="1006"/>
      <c r="GH133" s="993"/>
      <c r="GI133" s="996"/>
      <c r="GJ133" s="148"/>
      <c r="GK133" s="148"/>
      <c r="GL133" s="994"/>
      <c r="GM133" s="147"/>
      <c r="GN133" s="147"/>
      <c r="GO133" s="997"/>
      <c r="GP133" s="999"/>
      <c r="GQ133" s="1000"/>
      <c r="GR133" s="1006"/>
      <c r="GS133" s="993"/>
      <c r="GT133" s="996"/>
      <c r="GU133" s="148"/>
      <c r="GV133" s="148"/>
      <c r="GW133" s="994"/>
      <c r="GX133" s="147"/>
      <c r="GY133" s="147"/>
      <c r="GZ133" s="997"/>
      <c r="HA133" s="999"/>
      <c r="HB133" s="1000"/>
      <c r="HC133" s="1006"/>
      <c r="HD133" s="993"/>
      <c r="HE133" s="996"/>
      <c r="HF133" s="148"/>
      <c r="HG133" s="148"/>
      <c r="HH133" s="994"/>
      <c r="HI133" s="147"/>
      <c r="HJ133" s="147"/>
      <c r="HK133" s="997"/>
      <c r="HL133" s="999"/>
      <c r="HM133" s="1000"/>
      <c r="HN133" s="1006"/>
      <c r="HO133" s="993"/>
      <c r="HP133" s="996"/>
      <c r="HQ133" s="148"/>
      <c r="HR133" s="148"/>
      <c r="HS133" s="994"/>
      <c r="HT133" s="147"/>
      <c r="HU133" s="147"/>
      <c r="HV133" s="997"/>
      <c r="HW133" s="999"/>
      <c r="HX133" s="1000"/>
      <c r="HY133" s="1006"/>
      <c r="HZ133" s="993"/>
      <c r="IA133" s="996"/>
      <c r="IB133" s="148"/>
      <c r="IC133" s="148"/>
      <c r="ID133" s="994"/>
      <c r="IE133" s="147"/>
      <c r="IF133" s="147"/>
      <c r="IG133" s="997"/>
      <c r="IH133" s="999"/>
      <c r="II133" s="1000"/>
      <c r="IJ133" s="1006"/>
      <c r="IK133" s="993"/>
      <c r="IL133" s="996"/>
      <c r="IM133" s="148"/>
      <c r="IN133" s="148"/>
      <c r="IO133" s="994"/>
      <c r="IP133" s="147"/>
      <c r="IQ133" s="147"/>
      <c r="IR133" s="997"/>
      <c r="IS133" s="999"/>
      <c r="IT133" s="1000"/>
      <c r="IU133" s="30"/>
      <c r="IV133" s="30"/>
      <c r="IW133" s="30"/>
      <c r="IX133" s="30"/>
      <c r="IY133" s="1001"/>
      <c r="IZ133" s="1001"/>
      <c r="JA133" s="1005"/>
      <c r="JB133" s="1002"/>
      <c r="JE133" s="171"/>
      <c r="JF133" s="171"/>
      <c r="JG133" s="171"/>
      <c r="JH133" s="171"/>
      <c r="JI133" s="171"/>
    </row>
    <row r="134" spans="2:269" ht="15.75" customHeight="1" x14ac:dyDescent="0.25">
      <c r="B134" s="260">
        <v>128</v>
      </c>
      <c r="C134" s="991"/>
      <c r="D134" s="990"/>
      <c r="E134" s="486"/>
      <c r="F134" s="1143"/>
      <c r="G134" s="995"/>
      <c r="H134" s="221"/>
      <c r="I134" s="183"/>
      <c r="J134" s="183"/>
      <c r="K134" s="1088"/>
      <c r="L134" s="375"/>
      <c r="M134" s="31"/>
      <c r="N134" s="1292"/>
      <c r="O134" s="1096"/>
      <c r="P134" s="147"/>
      <c r="Q134" s="147"/>
      <c r="R134" s="147"/>
      <c r="S134" s="147"/>
      <c r="T134" s="147"/>
      <c r="U134" s="147"/>
      <c r="V134" s="147"/>
      <c r="W134" s="147"/>
      <c r="X134" s="147"/>
      <c r="Y134" s="147"/>
      <c r="Z134" s="147"/>
      <c r="AA134" s="147"/>
      <c r="AB134" s="147"/>
      <c r="AC134" s="147"/>
      <c r="AD134" s="147"/>
      <c r="AE134" s="147"/>
      <c r="AF134" s="147"/>
      <c r="AG134" s="147"/>
      <c r="AH134" s="147"/>
      <c r="AI134" s="1006"/>
      <c r="AJ134" s="993"/>
      <c r="AK134" s="996"/>
      <c r="AL134" s="148"/>
      <c r="AM134" s="148"/>
      <c r="AN134" s="994"/>
      <c r="AO134" s="147"/>
      <c r="AP134" s="147"/>
      <c r="AQ134" s="997"/>
      <c r="AR134" s="999"/>
      <c r="AS134" s="1000"/>
      <c r="AT134" s="1006"/>
      <c r="AU134" s="993"/>
      <c r="AV134" s="996"/>
      <c r="AW134" s="148"/>
      <c r="AX134" s="148"/>
      <c r="AY134" s="994"/>
      <c r="AZ134" s="147"/>
      <c r="BA134" s="147"/>
      <c r="BB134" s="997"/>
      <c r="BC134" s="999"/>
      <c r="BD134" s="1000"/>
      <c r="BE134" s="1006"/>
      <c r="BF134" s="993"/>
      <c r="BG134" s="996"/>
      <c r="BH134" s="148"/>
      <c r="BI134" s="148"/>
      <c r="BJ134" s="994"/>
      <c r="BK134" s="147"/>
      <c r="BL134" s="147"/>
      <c r="BM134" s="997"/>
      <c r="BN134" s="999"/>
      <c r="BO134" s="1000"/>
      <c r="BP134" s="1006"/>
      <c r="BQ134" s="993"/>
      <c r="BR134" s="996"/>
      <c r="BS134" s="148"/>
      <c r="BT134" s="148"/>
      <c r="BU134" s="994"/>
      <c r="BV134" s="147"/>
      <c r="BW134" s="147"/>
      <c r="BX134" s="997"/>
      <c r="BY134" s="999"/>
      <c r="BZ134" s="1000"/>
      <c r="CA134" s="1006"/>
      <c r="CB134" s="993"/>
      <c r="CC134" s="994"/>
      <c r="CD134" s="148"/>
      <c r="CE134" s="148"/>
      <c r="CF134" s="994"/>
      <c r="CG134" s="147"/>
      <c r="CH134" s="147"/>
      <c r="CI134" s="997"/>
      <c r="CJ134" s="999"/>
      <c r="CK134" s="1000"/>
      <c r="CL134" s="1006"/>
      <c r="CM134" s="993"/>
      <c r="CN134" s="996"/>
      <c r="CO134" s="148"/>
      <c r="CP134" s="148"/>
      <c r="CQ134" s="994"/>
      <c r="CR134" s="147"/>
      <c r="CS134" s="147"/>
      <c r="CT134" s="997"/>
      <c r="CU134" s="999"/>
      <c r="CV134" s="1000"/>
      <c r="CW134" s="1006"/>
      <c r="CX134" s="993"/>
      <c r="CY134" s="996"/>
      <c r="CZ134" s="148"/>
      <c r="DA134" s="148"/>
      <c r="DB134" s="994"/>
      <c r="DC134" s="147"/>
      <c r="DD134" s="147"/>
      <c r="DE134" s="997"/>
      <c r="DF134" s="999"/>
      <c r="DG134" s="1000"/>
      <c r="DH134" s="1006"/>
      <c r="DI134" s="993"/>
      <c r="DJ134" s="996"/>
      <c r="DK134" s="148"/>
      <c r="DL134" s="148"/>
      <c r="DM134" s="994"/>
      <c r="DN134" s="147"/>
      <c r="DO134" s="147"/>
      <c r="DP134" s="997"/>
      <c r="DQ134" s="999"/>
      <c r="DR134" s="1000"/>
      <c r="DS134" s="1006"/>
      <c r="DT134" s="993"/>
      <c r="DU134" s="996"/>
      <c r="DV134" s="148"/>
      <c r="DW134" s="148"/>
      <c r="DX134" s="994"/>
      <c r="DY134" s="147"/>
      <c r="DZ134" s="147"/>
      <c r="EA134" s="997"/>
      <c r="EB134" s="999"/>
      <c r="EC134" s="1000"/>
      <c r="ED134" s="1006"/>
      <c r="EE134" s="993"/>
      <c r="EF134" s="996"/>
      <c r="EG134" s="148"/>
      <c r="EH134" s="148"/>
      <c r="EI134" s="994"/>
      <c r="EJ134" s="147"/>
      <c r="EK134" s="147"/>
      <c r="EL134" s="997"/>
      <c r="EM134" s="999"/>
      <c r="EN134" s="1000"/>
      <c r="EO134" s="1006"/>
      <c r="EP134" s="993"/>
      <c r="EQ134" s="996"/>
      <c r="ER134" s="148"/>
      <c r="ES134" s="148"/>
      <c r="ET134" s="994"/>
      <c r="EU134" s="147"/>
      <c r="EV134" s="147"/>
      <c r="EW134" s="997"/>
      <c r="EX134" s="999"/>
      <c r="EY134" s="1000"/>
      <c r="EZ134" s="1006"/>
      <c r="FA134" s="993"/>
      <c r="FB134" s="996"/>
      <c r="FC134" s="148"/>
      <c r="FD134" s="148"/>
      <c r="FE134" s="994"/>
      <c r="FF134" s="147"/>
      <c r="FG134" s="147"/>
      <c r="FH134" s="997"/>
      <c r="FI134" s="999"/>
      <c r="FJ134" s="1000"/>
      <c r="FK134" s="1006"/>
      <c r="FL134" s="993"/>
      <c r="FM134" s="996"/>
      <c r="FN134" s="148"/>
      <c r="FO134" s="148"/>
      <c r="FP134" s="994"/>
      <c r="FQ134" s="147"/>
      <c r="FR134" s="147"/>
      <c r="FS134" s="997"/>
      <c r="FT134" s="999"/>
      <c r="FU134" s="1000"/>
      <c r="FV134" s="1006"/>
      <c r="FW134" s="993"/>
      <c r="FX134" s="996"/>
      <c r="FY134" s="148"/>
      <c r="FZ134" s="148"/>
      <c r="GA134" s="994"/>
      <c r="GB134" s="147"/>
      <c r="GC134" s="147"/>
      <c r="GD134" s="997"/>
      <c r="GE134" s="999"/>
      <c r="GF134" s="1000"/>
      <c r="GG134" s="1006"/>
      <c r="GH134" s="993"/>
      <c r="GI134" s="996"/>
      <c r="GJ134" s="148"/>
      <c r="GK134" s="148"/>
      <c r="GL134" s="994"/>
      <c r="GM134" s="147"/>
      <c r="GN134" s="147"/>
      <c r="GO134" s="997"/>
      <c r="GP134" s="999"/>
      <c r="GQ134" s="1000"/>
      <c r="GR134" s="1006"/>
      <c r="GS134" s="993"/>
      <c r="GT134" s="996"/>
      <c r="GU134" s="148"/>
      <c r="GV134" s="148"/>
      <c r="GW134" s="994"/>
      <c r="GX134" s="147"/>
      <c r="GY134" s="147"/>
      <c r="GZ134" s="997"/>
      <c r="HA134" s="999"/>
      <c r="HB134" s="1000"/>
      <c r="HC134" s="1006"/>
      <c r="HD134" s="993"/>
      <c r="HE134" s="996"/>
      <c r="HF134" s="148"/>
      <c r="HG134" s="148"/>
      <c r="HH134" s="994"/>
      <c r="HI134" s="147"/>
      <c r="HJ134" s="147"/>
      <c r="HK134" s="997"/>
      <c r="HL134" s="999"/>
      <c r="HM134" s="1000"/>
      <c r="HN134" s="1006"/>
      <c r="HO134" s="993"/>
      <c r="HP134" s="996"/>
      <c r="HQ134" s="148"/>
      <c r="HR134" s="148"/>
      <c r="HS134" s="994"/>
      <c r="HT134" s="147"/>
      <c r="HU134" s="147"/>
      <c r="HV134" s="997"/>
      <c r="HW134" s="999"/>
      <c r="HX134" s="1000"/>
      <c r="HY134" s="1006"/>
      <c r="HZ134" s="993"/>
      <c r="IA134" s="996"/>
      <c r="IB134" s="148"/>
      <c r="IC134" s="148"/>
      <c r="ID134" s="994"/>
      <c r="IE134" s="147"/>
      <c r="IF134" s="147"/>
      <c r="IG134" s="997"/>
      <c r="IH134" s="999"/>
      <c r="II134" s="1000"/>
      <c r="IJ134" s="1006"/>
      <c r="IK134" s="993"/>
      <c r="IL134" s="996"/>
      <c r="IM134" s="148"/>
      <c r="IN134" s="148"/>
      <c r="IO134" s="994"/>
      <c r="IP134" s="147"/>
      <c r="IQ134" s="147"/>
      <c r="IR134" s="997"/>
      <c r="IS134" s="999"/>
      <c r="IT134" s="1000"/>
      <c r="IU134" s="30"/>
      <c r="IV134" s="30"/>
      <c r="IW134" s="30"/>
      <c r="IX134" s="30"/>
      <c r="IY134" s="1001"/>
      <c r="IZ134" s="1001"/>
      <c r="JA134" s="1005"/>
      <c r="JB134" s="1002"/>
      <c r="JE134" s="171"/>
      <c r="JF134" s="171"/>
      <c r="JG134" s="171"/>
      <c r="JH134" s="171"/>
      <c r="JI134" s="171"/>
    </row>
    <row r="135" spans="2:269" ht="15.75" customHeight="1" x14ac:dyDescent="0.25">
      <c r="B135" s="260">
        <v>129</v>
      </c>
      <c r="C135" s="991"/>
      <c r="D135" s="990"/>
      <c r="E135" s="486"/>
      <c r="F135" s="1143"/>
      <c r="G135" s="995"/>
      <c r="H135" s="221"/>
      <c r="I135" s="183"/>
      <c r="J135" s="183"/>
      <c r="K135" s="1088"/>
      <c r="L135" s="375"/>
      <c r="M135" s="31"/>
      <c r="N135" s="1292"/>
      <c r="O135" s="1096"/>
      <c r="P135" s="147"/>
      <c r="Q135" s="147"/>
      <c r="R135" s="147"/>
      <c r="S135" s="147"/>
      <c r="T135" s="147"/>
      <c r="U135" s="147"/>
      <c r="V135" s="147"/>
      <c r="W135" s="147"/>
      <c r="X135" s="147"/>
      <c r="Y135" s="147"/>
      <c r="Z135" s="147"/>
      <c r="AA135" s="147"/>
      <c r="AB135" s="147"/>
      <c r="AC135" s="147"/>
      <c r="AD135" s="147"/>
      <c r="AE135" s="147"/>
      <c r="AF135" s="147"/>
      <c r="AG135" s="147"/>
      <c r="AH135" s="147"/>
      <c r="AI135" s="1006"/>
      <c r="AJ135" s="993"/>
      <c r="AK135" s="996"/>
      <c r="AL135" s="148"/>
      <c r="AM135" s="148"/>
      <c r="AN135" s="994"/>
      <c r="AO135" s="147"/>
      <c r="AP135" s="147"/>
      <c r="AQ135" s="997"/>
      <c r="AR135" s="999"/>
      <c r="AS135" s="1000"/>
      <c r="AT135" s="1006"/>
      <c r="AU135" s="993"/>
      <c r="AV135" s="996"/>
      <c r="AW135" s="148"/>
      <c r="AX135" s="148"/>
      <c r="AY135" s="994"/>
      <c r="AZ135" s="147"/>
      <c r="BA135" s="147"/>
      <c r="BB135" s="997"/>
      <c r="BC135" s="999"/>
      <c r="BD135" s="1000"/>
      <c r="BE135" s="1006"/>
      <c r="BF135" s="993"/>
      <c r="BG135" s="996"/>
      <c r="BH135" s="148"/>
      <c r="BI135" s="148"/>
      <c r="BJ135" s="994"/>
      <c r="BK135" s="147"/>
      <c r="BL135" s="147"/>
      <c r="BM135" s="997"/>
      <c r="BN135" s="999"/>
      <c r="BO135" s="1000"/>
      <c r="BP135" s="1006"/>
      <c r="BQ135" s="993"/>
      <c r="BR135" s="996"/>
      <c r="BS135" s="148"/>
      <c r="BT135" s="148"/>
      <c r="BU135" s="994"/>
      <c r="BV135" s="147"/>
      <c r="BW135" s="147"/>
      <c r="BX135" s="997"/>
      <c r="BY135" s="999"/>
      <c r="BZ135" s="1000"/>
      <c r="CA135" s="1006"/>
      <c r="CB135" s="993"/>
      <c r="CC135" s="994"/>
      <c r="CD135" s="148"/>
      <c r="CE135" s="148"/>
      <c r="CF135" s="994"/>
      <c r="CG135" s="147"/>
      <c r="CH135" s="147"/>
      <c r="CI135" s="997"/>
      <c r="CJ135" s="999"/>
      <c r="CK135" s="1000"/>
      <c r="CL135" s="1006"/>
      <c r="CM135" s="993"/>
      <c r="CN135" s="996"/>
      <c r="CO135" s="148"/>
      <c r="CP135" s="148"/>
      <c r="CQ135" s="994"/>
      <c r="CR135" s="147"/>
      <c r="CS135" s="147"/>
      <c r="CT135" s="997"/>
      <c r="CU135" s="999"/>
      <c r="CV135" s="1000"/>
      <c r="CW135" s="1006"/>
      <c r="CX135" s="993"/>
      <c r="CY135" s="996"/>
      <c r="CZ135" s="148"/>
      <c r="DA135" s="148"/>
      <c r="DB135" s="994"/>
      <c r="DC135" s="147"/>
      <c r="DD135" s="147"/>
      <c r="DE135" s="997"/>
      <c r="DF135" s="999"/>
      <c r="DG135" s="1000"/>
      <c r="DH135" s="1006"/>
      <c r="DI135" s="993"/>
      <c r="DJ135" s="996"/>
      <c r="DK135" s="148"/>
      <c r="DL135" s="148"/>
      <c r="DM135" s="994"/>
      <c r="DN135" s="147"/>
      <c r="DO135" s="147"/>
      <c r="DP135" s="997"/>
      <c r="DQ135" s="999"/>
      <c r="DR135" s="1000"/>
      <c r="DS135" s="1006"/>
      <c r="DT135" s="993"/>
      <c r="DU135" s="996"/>
      <c r="DV135" s="148"/>
      <c r="DW135" s="148"/>
      <c r="DX135" s="994"/>
      <c r="DY135" s="147"/>
      <c r="DZ135" s="147"/>
      <c r="EA135" s="997"/>
      <c r="EB135" s="999"/>
      <c r="EC135" s="1000"/>
      <c r="ED135" s="1006"/>
      <c r="EE135" s="993"/>
      <c r="EF135" s="996"/>
      <c r="EG135" s="148"/>
      <c r="EH135" s="148"/>
      <c r="EI135" s="994"/>
      <c r="EJ135" s="147"/>
      <c r="EK135" s="147"/>
      <c r="EL135" s="997"/>
      <c r="EM135" s="999"/>
      <c r="EN135" s="1000"/>
      <c r="EO135" s="1006"/>
      <c r="EP135" s="993"/>
      <c r="EQ135" s="996"/>
      <c r="ER135" s="148"/>
      <c r="ES135" s="148"/>
      <c r="ET135" s="994"/>
      <c r="EU135" s="147"/>
      <c r="EV135" s="147"/>
      <c r="EW135" s="997"/>
      <c r="EX135" s="999"/>
      <c r="EY135" s="1000"/>
      <c r="EZ135" s="1006"/>
      <c r="FA135" s="993"/>
      <c r="FB135" s="996"/>
      <c r="FC135" s="148"/>
      <c r="FD135" s="148"/>
      <c r="FE135" s="994"/>
      <c r="FF135" s="147"/>
      <c r="FG135" s="147"/>
      <c r="FH135" s="997"/>
      <c r="FI135" s="999"/>
      <c r="FJ135" s="1000"/>
      <c r="FK135" s="1006"/>
      <c r="FL135" s="993"/>
      <c r="FM135" s="996"/>
      <c r="FN135" s="148"/>
      <c r="FO135" s="148"/>
      <c r="FP135" s="994"/>
      <c r="FQ135" s="147"/>
      <c r="FR135" s="147"/>
      <c r="FS135" s="997"/>
      <c r="FT135" s="999"/>
      <c r="FU135" s="1000"/>
      <c r="FV135" s="1006"/>
      <c r="FW135" s="993"/>
      <c r="FX135" s="996"/>
      <c r="FY135" s="148"/>
      <c r="FZ135" s="148"/>
      <c r="GA135" s="994"/>
      <c r="GB135" s="147"/>
      <c r="GC135" s="147"/>
      <c r="GD135" s="997"/>
      <c r="GE135" s="999"/>
      <c r="GF135" s="1000"/>
      <c r="GG135" s="1006"/>
      <c r="GH135" s="993"/>
      <c r="GI135" s="996"/>
      <c r="GJ135" s="148"/>
      <c r="GK135" s="148"/>
      <c r="GL135" s="994"/>
      <c r="GM135" s="147"/>
      <c r="GN135" s="147"/>
      <c r="GO135" s="997"/>
      <c r="GP135" s="999"/>
      <c r="GQ135" s="1000"/>
      <c r="GR135" s="1006"/>
      <c r="GS135" s="993"/>
      <c r="GT135" s="996"/>
      <c r="GU135" s="148"/>
      <c r="GV135" s="148"/>
      <c r="GW135" s="994"/>
      <c r="GX135" s="147"/>
      <c r="GY135" s="147"/>
      <c r="GZ135" s="997"/>
      <c r="HA135" s="999"/>
      <c r="HB135" s="1000"/>
      <c r="HC135" s="1006"/>
      <c r="HD135" s="993"/>
      <c r="HE135" s="996"/>
      <c r="HF135" s="148"/>
      <c r="HG135" s="148"/>
      <c r="HH135" s="994"/>
      <c r="HI135" s="147"/>
      <c r="HJ135" s="147"/>
      <c r="HK135" s="997"/>
      <c r="HL135" s="999"/>
      <c r="HM135" s="1000"/>
      <c r="HN135" s="1006"/>
      <c r="HO135" s="993"/>
      <c r="HP135" s="996"/>
      <c r="HQ135" s="148"/>
      <c r="HR135" s="148"/>
      <c r="HS135" s="994"/>
      <c r="HT135" s="147"/>
      <c r="HU135" s="147"/>
      <c r="HV135" s="997"/>
      <c r="HW135" s="999"/>
      <c r="HX135" s="1000"/>
      <c r="HY135" s="1006"/>
      <c r="HZ135" s="993"/>
      <c r="IA135" s="996"/>
      <c r="IB135" s="148"/>
      <c r="IC135" s="148"/>
      <c r="ID135" s="994"/>
      <c r="IE135" s="147"/>
      <c r="IF135" s="147"/>
      <c r="IG135" s="997"/>
      <c r="IH135" s="999"/>
      <c r="II135" s="1000"/>
      <c r="IJ135" s="1006"/>
      <c r="IK135" s="993"/>
      <c r="IL135" s="996"/>
      <c r="IM135" s="148"/>
      <c r="IN135" s="148"/>
      <c r="IO135" s="994"/>
      <c r="IP135" s="147"/>
      <c r="IQ135" s="147"/>
      <c r="IR135" s="997"/>
      <c r="IS135" s="999"/>
      <c r="IT135" s="1000"/>
      <c r="IU135" s="30"/>
      <c r="IV135" s="30"/>
      <c r="IW135" s="30"/>
      <c r="IX135" s="30"/>
      <c r="IY135" s="1001"/>
      <c r="IZ135" s="1001"/>
      <c r="JA135" s="1005"/>
      <c r="JB135" s="1002"/>
      <c r="JE135" s="171"/>
      <c r="JF135" s="171"/>
      <c r="JG135" s="171"/>
      <c r="JH135" s="171"/>
      <c r="JI135" s="171"/>
    </row>
    <row r="136" spans="2:269" ht="15.75" customHeight="1" x14ac:dyDescent="0.25">
      <c r="B136" s="260">
        <v>130</v>
      </c>
      <c r="C136" s="991"/>
      <c r="D136" s="990"/>
      <c r="E136" s="486"/>
      <c r="F136" s="1143"/>
      <c r="G136" s="995"/>
      <c r="H136" s="221"/>
      <c r="I136" s="183"/>
      <c r="J136" s="183"/>
      <c r="K136" s="1088"/>
      <c r="L136" s="375"/>
      <c r="M136" s="31"/>
      <c r="N136" s="1292"/>
      <c r="O136" s="1096"/>
      <c r="P136" s="147"/>
      <c r="Q136" s="147"/>
      <c r="R136" s="147"/>
      <c r="S136" s="147"/>
      <c r="T136" s="147"/>
      <c r="U136" s="147"/>
      <c r="V136" s="147"/>
      <c r="W136" s="147"/>
      <c r="X136" s="147"/>
      <c r="Y136" s="147"/>
      <c r="Z136" s="147"/>
      <c r="AA136" s="147"/>
      <c r="AB136" s="147"/>
      <c r="AC136" s="147"/>
      <c r="AD136" s="147"/>
      <c r="AE136" s="147"/>
      <c r="AF136" s="147"/>
      <c r="AG136" s="147"/>
      <c r="AH136" s="147"/>
      <c r="AI136" s="1006"/>
      <c r="AJ136" s="993"/>
      <c r="AK136" s="996"/>
      <c r="AL136" s="148"/>
      <c r="AM136" s="148"/>
      <c r="AN136" s="994"/>
      <c r="AO136" s="147"/>
      <c r="AP136" s="147"/>
      <c r="AQ136" s="997"/>
      <c r="AR136" s="999"/>
      <c r="AS136" s="1000"/>
      <c r="AT136" s="1006"/>
      <c r="AU136" s="993"/>
      <c r="AV136" s="996"/>
      <c r="AW136" s="148"/>
      <c r="AX136" s="148"/>
      <c r="AY136" s="994"/>
      <c r="AZ136" s="147"/>
      <c r="BA136" s="147"/>
      <c r="BB136" s="997"/>
      <c r="BC136" s="999"/>
      <c r="BD136" s="1000"/>
      <c r="BE136" s="1006"/>
      <c r="BF136" s="993"/>
      <c r="BG136" s="996"/>
      <c r="BH136" s="148"/>
      <c r="BI136" s="148"/>
      <c r="BJ136" s="994"/>
      <c r="BK136" s="147"/>
      <c r="BL136" s="147"/>
      <c r="BM136" s="997"/>
      <c r="BN136" s="999"/>
      <c r="BO136" s="1000"/>
      <c r="BP136" s="1006"/>
      <c r="BQ136" s="993"/>
      <c r="BR136" s="996"/>
      <c r="BS136" s="148"/>
      <c r="BT136" s="148"/>
      <c r="BU136" s="994"/>
      <c r="BV136" s="147"/>
      <c r="BW136" s="147"/>
      <c r="BX136" s="997"/>
      <c r="BY136" s="999"/>
      <c r="BZ136" s="1000"/>
      <c r="CA136" s="1006"/>
      <c r="CB136" s="993"/>
      <c r="CC136" s="994"/>
      <c r="CD136" s="148"/>
      <c r="CE136" s="148"/>
      <c r="CF136" s="994"/>
      <c r="CG136" s="147"/>
      <c r="CH136" s="147"/>
      <c r="CI136" s="997"/>
      <c r="CJ136" s="999"/>
      <c r="CK136" s="1000"/>
      <c r="CL136" s="1006"/>
      <c r="CM136" s="993"/>
      <c r="CN136" s="996"/>
      <c r="CO136" s="148"/>
      <c r="CP136" s="148"/>
      <c r="CQ136" s="994"/>
      <c r="CR136" s="147"/>
      <c r="CS136" s="147"/>
      <c r="CT136" s="997"/>
      <c r="CU136" s="999"/>
      <c r="CV136" s="1000"/>
      <c r="CW136" s="1006"/>
      <c r="CX136" s="993"/>
      <c r="CY136" s="996"/>
      <c r="CZ136" s="148"/>
      <c r="DA136" s="148"/>
      <c r="DB136" s="994"/>
      <c r="DC136" s="147"/>
      <c r="DD136" s="147"/>
      <c r="DE136" s="997"/>
      <c r="DF136" s="999"/>
      <c r="DG136" s="1000"/>
      <c r="DH136" s="1006"/>
      <c r="DI136" s="993"/>
      <c r="DJ136" s="996"/>
      <c r="DK136" s="148"/>
      <c r="DL136" s="148"/>
      <c r="DM136" s="994"/>
      <c r="DN136" s="147"/>
      <c r="DO136" s="147"/>
      <c r="DP136" s="997"/>
      <c r="DQ136" s="999"/>
      <c r="DR136" s="1000"/>
      <c r="DS136" s="1006"/>
      <c r="DT136" s="993"/>
      <c r="DU136" s="996"/>
      <c r="DV136" s="148"/>
      <c r="DW136" s="148"/>
      <c r="DX136" s="994"/>
      <c r="DY136" s="147"/>
      <c r="DZ136" s="147"/>
      <c r="EA136" s="997"/>
      <c r="EB136" s="999"/>
      <c r="EC136" s="1000"/>
      <c r="ED136" s="1006"/>
      <c r="EE136" s="993"/>
      <c r="EF136" s="996"/>
      <c r="EG136" s="148"/>
      <c r="EH136" s="148"/>
      <c r="EI136" s="994"/>
      <c r="EJ136" s="147"/>
      <c r="EK136" s="147"/>
      <c r="EL136" s="997"/>
      <c r="EM136" s="999"/>
      <c r="EN136" s="1000"/>
      <c r="EO136" s="1006"/>
      <c r="EP136" s="993"/>
      <c r="EQ136" s="996"/>
      <c r="ER136" s="148"/>
      <c r="ES136" s="148"/>
      <c r="ET136" s="994"/>
      <c r="EU136" s="147"/>
      <c r="EV136" s="147"/>
      <c r="EW136" s="997"/>
      <c r="EX136" s="999"/>
      <c r="EY136" s="1000"/>
      <c r="EZ136" s="1006"/>
      <c r="FA136" s="993"/>
      <c r="FB136" s="996"/>
      <c r="FC136" s="148"/>
      <c r="FD136" s="148"/>
      <c r="FE136" s="994"/>
      <c r="FF136" s="147"/>
      <c r="FG136" s="147"/>
      <c r="FH136" s="997"/>
      <c r="FI136" s="999"/>
      <c r="FJ136" s="1000"/>
      <c r="FK136" s="1006"/>
      <c r="FL136" s="993"/>
      <c r="FM136" s="996"/>
      <c r="FN136" s="148"/>
      <c r="FO136" s="148"/>
      <c r="FP136" s="994"/>
      <c r="FQ136" s="147"/>
      <c r="FR136" s="147"/>
      <c r="FS136" s="997"/>
      <c r="FT136" s="999"/>
      <c r="FU136" s="1000"/>
      <c r="FV136" s="1006"/>
      <c r="FW136" s="993"/>
      <c r="FX136" s="996"/>
      <c r="FY136" s="148"/>
      <c r="FZ136" s="148"/>
      <c r="GA136" s="994"/>
      <c r="GB136" s="147"/>
      <c r="GC136" s="147"/>
      <c r="GD136" s="997"/>
      <c r="GE136" s="999"/>
      <c r="GF136" s="1000"/>
      <c r="GG136" s="1006"/>
      <c r="GH136" s="993"/>
      <c r="GI136" s="996"/>
      <c r="GJ136" s="148"/>
      <c r="GK136" s="148"/>
      <c r="GL136" s="994"/>
      <c r="GM136" s="147"/>
      <c r="GN136" s="147"/>
      <c r="GO136" s="997"/>
      <c r="GP136" s="999"/>
      <c r="GQ136" s="1000"/>
      <c r="GR136" s="1006"/>
      <c r="GS136" s="993"/>
      <c r="GT136" s="996"/>
      <c r="GU136" s="148"/>
      <c r="GV136" s="148"/>
      <c r="GW136" s="994"/>
      <c r="GX136" s="147"/>
      <c r="GY136" s="147"/>
      <c r="GZ136" s="997"/>
      <c r="HA136" s="999"/>
      <c r="HB136" s="1000"/>
      <c r="HC136" s="1006"/>
      <c r="HD136" s="993"/>
      <c r="HE136" s="996"/>
      <c r="HF136" s="148"/>
      <c r="HG136" s="148"/>
      <c r="HH136" s="994"/>
      <c r="HI136" s="147"/>
      <c r="HJ136" s="147"/>
      <c r="HK136" s="997"/>
      <c r="HL136" s="999"/>
      <c r="HM136" s="1000"/>
      <c r="HN136" s="1006"/>
      <c r="HO136" s="993"/>
      <c r="HP136" s="996"/>
      <c r="HQ136" s="148"/>
      <c r="HR136" s="148"/>
      <c r="HS136" s="994"/>
      <c r="HT136" s="147"/>
      <c r="HU136" s="147"/>
      <c r="HV136" s="997"/>
      <c r="HW136" s="999"/>
      <c r="HX136" s="1000"/>
      <c r="HY136" s="1006"/>
      <c r="HZ136" s="993"/>
      <c r="IA136" s="996"/>
      <c r="IB136" s="148"/>
      <c r="IC136" s="148"/>
      <c r="ID136" s="994"/>
      <c r="IE136" s="147"/>
      <c r="IF136" s="147"/>
      <c r="IG136" s="997"/>
      <c r="IH136" s="999"/>
      <c r="II136" s="1000"/>
      <c r="IJ136" s="1006"/>
      <c r="IK136" s="993"/>
      <c r="IL136" s="996"/>
      <c r="IM136" s="148"/>
      <c r="IN136" s="148"/>
      <c r="IO136" s="994"/>
      <c r="IP136" s="147"/>
      <c r="IQ136" s="147"/>
      <c r="IR136" s="997"/>
      <c r="IS136" s="999"/>
      <c r="IT136" s="1000"/>
      <c r="IU136" s="30"/>
      <c r="IV136" s="30"/>
      <c r="IW136" s="30"/>
      <c r="IX136" s="30"/>
      <c r="IY136" s="1001"/>
      <c r="IZ136" s="1001"/>
      <c r="JA136" s="1005"/>
      <c r="JB136" s="1002"/>
      <c r="JE136" s="171"/>
      <c r="JF136" s="171"/>
      <c r="JG136" s="171"/>
      <c r="JH136" s="171"/>
      <c r="JI136" s="171"/>
    </row>
    <row r="137" spans="2:269" ht="15.75" customHeight="1" x14ac:dyDescent="0.25">
      <c r="B137" s="260">
        <v>131</v>
      </c>
      <c r="C137" s="991"/>
      <c r="D137" s="990"/>
      <c r="E137" s="486"/>
      <c r="F137" s="1143"/>
      <c r="G137" s="995"/>
      <c r="H137" s="221"/>
      <c r="I137" s="183"/>
      <c r="J137" s="183"/>
      <c r="K137" s="1088"/>
      <c r="L137" s="375"/>
      <c r="M137" s="31"/>
      <c r="N137" s="1292"/>
      <c r="O137" s="1096"/>
      <c r="P137" s="147"/>
      <c r="Q137" s="147"/>
      <c r="R137" s="147"/>
      <c r="S137" s="147"/>
      <c r="T137" s="147"/>
      <c r="U137" s="147"/>
      <c r="V137" s="147"/>
      <c r="W137" s="147"/>
      <c r="X137" s="147"/>
      <c r="Y137" s="147"/>
      <c r="Z137" s="147"/>
      <c r="AA137" s="147"/>
      <c r="AB137" s="147"/>
      <c r="AC137" s="147"/>
      <c r="AD137" s="147"/>
      <c r="AE137" s="147"/>
      <c r="AF137" s="147"/>
      <c r="AG137" s="147"/>
      <c r="AH137" s="147"/>
      <c r="AI137" s="1006"/>
      <c r="AJ137" s="993"/>
      <c r="AK137" s="996"/>
      <c r="AL137" s="148"/>
      <c r="AM137" s="148"/>
      <c r="AN137" s="994"/>
      <c r="AO137" s="147"/>
      <c r="AP137" s="147"/>
      <c r="AQ137" s="997"/>
      <c r="AR137" s="999"/>
      <c r="AS137" s="1000"/>
      <c r="AT137" s="1006"/>
      <c r="AU137" s="993"/>
      <c r="AV137" s="996"/>
      <c r="AW137" s="148"/>
      <c r="AX137" s="148"/>
      <c r="AY137" s="994"/>
      <c r="AZ137" s="147"/>
      <c r="BA137" s="147"/>
      <c r="BB137" s="997"/>
      <c r="BC137" s="999"/>
      <c r="BD137" s="1000"/>
      <c r="BE137" s="1006"/>
      <c r="BF137" s="993"/>
      <c r="BG137" s="996"/>
      <c r="BH137" s="148"/>
      <c r="BI137" s="148"/>
      <c r="BJ137" s="994"/>
      <c r="BK137" s="147"/>
      <c r="BL137" s="147"/>
      <c r="BM137" s="997"/>
      <c r="BN137" s="999"/>
      <c r="BO137" s="1000"/>
      <c r="BP137" s="1006"/>
      <c r="BQ137" s="993"/>
      <c r="BR137" s="996"/>
      <c r="BS137" s="148"/>
      <c r="BT137" s="148"/>
      <c r="BU137" s="994"/>
      <c r="BV137" s="147"/>
      <c r="BW137" s="147"/>
      <c r="BX137" s="997"/>
      <c r="BY137" s="999"/>
      <c r="BZ137" s="1000"/>
      <c r="CA137" s="1006"/>
      <c r="CB137" s="993"/>
      <c r="CC137" s="994"/>
      <c r="CD137" s="148"/>
      <c r="CE137" s="148"/>
      <c r="CF137" s="994"/>
      <c r="CG137" s="147"/>
      <c r="CH137" s="147"/>
      <c r="CI137" s="997"/>
      <c r="CJ137" s="999"/>
      <c r="CK137" s="1000"/>
      <c r="CL137" s="1006"/>
      <c r="CM137" s="993"/>
      <c r="CN137" s="996"/>
      <c r="CO137" s="148"/>
      <c r="CP137" s="148"/>
      <c r="CQ137" s="994"/>
      <c r="CR137" s="147"/>
      <c r="CS137" s="147"/>
      <c r="CT137" s="997"/>
      <c r="CU137" s="999"/>
      <c r="CV137" s="1000"/>
      <c r="CW137" s="1006"/>
      <c r="CX137" s="993"/>
      <c r="CY137" s="996"/>
      <c r="CZ137" s="148"/>
      <c r="DA137" s="148"/>
      <c r="DB137" s="994"/>
      <c r="DC137" s="147"/>
      <c r="DD137" s="147"/>
      <c r="DE137" s="997"/>
      <c r="DF137" s="999"/>
      <c r="DG137" s="1000"/>
      <c r="DH137" s="1006"/>
      <c r="DI137" s="993"/>
      <c r="DJ137" s="996"/>
      <c r="DK137" s="148"/>
      <c r="DL137" s="148"/>
      <c r="DM137" s="994"/>
      <c r="DN137" s="147"/>
      <c r="DO137" s="147"/>
      <c r="DP137" s="997"/>
      <c r="DQ137" s="999"/>
      <c r="DR137" s="1000"/>
      <c r="DS137" s="1006"/>
      <c r="DT137" s="993"/>
      <c r="DU137" s="996"/>
      <c r="DV137" s="148"/>
      <c r="DW137" s="148"/>
      <c r="DX137" s="994"/>
      <c r="DY137" s="147"/>
      <c r="DZ137" s="147"/>
      <c r="EA137" s="997"/>
      <c r="EB137" s="999"/>
      <c r="EC137" s="1000"/>
      <c r="ED137" s="1006"/>
      <c r="EE137" s="993"/>
      <c r="EF137" s="996"/>
      <c r="EG137" s="148"/>
      <c r="EH137" s="148"/>
      <c r="EI137" s="994"/>
      <c r="EJ137" s="147"/>
      <c r="EK137" s="147"/>
      <c r="EL137" s="997"/>
      <c r="EM137" s="999"/>
      <c r="EN137" s="1000"/>
      <c r="EO137" s="1006"/>
      <c r="EP137" s="993"/>
      <c r="EQ137" s="996"/>
      <c r="ER137" s="148"/>
      <c r="ES137" s="148"/>
      <c r="ET137" s="994"/>
      <c r="EU137" s="147"/>
      <c r="EV137" s="147"/>
      <c r="EW137" s="997"/>
      <c r="EX137" s="999"/>
      <c r="EY137" s="1000"/>
      <c r="EZ137" s="1006"/>
      <c r="FA137" s="993"/>
      <c r="FB137" s="996"/>
      <c r="FC137" s="148"/>
      <c r="FD137" s="148"/>
      <c r="FE137" s="994"/>
      <c r="FF137" s="147"/>
      <c r="FG137" s="147"/>
      <c r="FH137" s="997"/>
      <c r="FI137" s="999"/>
      <c r="FJ137" s="1000"/>
      <c r="FK137" s="1006"/>
      <c r="FL137" s="993"/>
      <c r="FM137" s="996"/>
      <c r="FN137" s="148"/>
      <c r="FO137" s="148"/>
      <c r="FP137" s="994"/>
      <c r="FQ137" s="147"/>
      <c r="FR137" s="147"/>
      <c r="FS137" s="997"/>
      <c r="FT137" s="999"/>
      <c r="FU137" s="1000"/>
      <c r="FV137" s="1006"/>
      <c r="FW137" s="993"/>
      <c r="FX137" s="996"/>
      <c r="FY137" s="148"/>
      <c r="FZ137" s="148"/>
      <c r="GA137" s="994"/>
      <c r="GB137" s="147"/>
      <c r="GC137" s="147"/>
      <c r="GD137" s="997"/>
      <c r="GE137" s="999"/>
      <c r="GF137" s="1000"/>
      <c r="GG137" s="1006"/>
      <c r="GH137" s="993"/>
      <c r="GI137" s="996"/>
      <c r="GJ137" s="148"/>
      <c r="GK137" s="148"/>
      <c r="GL137" s="994"/>
      <c r="GM137" s="147"/>
      <c r="GN137" s="147"/>
      <c r="GO137" s="997"/>
      <c r="GP137" s="999"/>
      <c r="GQ137" s="1000"/>
      <c r="GR137" s="1006"/>
      <c r="GS137" s="993"/>
      <c r="GT137" s="996"/>
      <c r="GU137" s="148"/>
      <c r="GV137" s="148"/>
      <c r="GW137" s="994"/>
      <c r="GX137" s="147"/>
      <c r="GY137" s="147"/>
      <c r="GZ137" s="997"/>
      <c r="HA137" s="999"/>
      <c r="HB137" s="1000"/>
      <c r="HC137" s="1006"/>
      <c r="HD137" s="993"/>
      <c r="HE137" s="996"/>
      <c r="HF137" s="148"/>
      <c r="HG137" s="148"/>
      <c r="HH137" s="994"/>
      <c r="HI137" s="147"/>
      <c r="HJ137" s="147"/>
      <c r="HK137" s="997"/>
      <c r="HL137" s="999"/>
      <c r="HM137" s="1000"/>
      <c r="HN137" s="1006"/>
      <c r="HO137" s="993"/>
      <c r="HP137" s="996"/>
      <c r="HQ137" s="148"/>
      <c r="HR137" s="148"/>
      <c r="HS137" s="994"/>
      <c r="HT137" s="147"/>
      <c r="HU137" s="147"/>
      <c r="HV137" s="997"/>
      <c r="HW137" s="999"/>
      <c r="HX137" s="1000"/>
      <c r="HY137" s="1006"/>
      <c r="HZ137" s="993"/>
      <c r="IA137" s="996"/>
      <c r="IB137" s="148"/>
      <c r="IC137" s="148"/>
      <c r="ID137" s="994"/>
      <c r="IE137" s="147"/>
      <c r="IF137" s="147"/>
      <c r="IG137" s="997"/>
      <c r="IH137" s="999"/>
      <c r="II137" s="1000"/>
      <c r="IJ137" s="1006"/>
      <c r="IK137" s="993"/>
      <c r="IL137" s="996"/>
      <c r="IM137" s="148"/>
      <c r="IN137" s="148"/>
      <c r="IO137" s="994"/>
      <c r="IP137" s="147"/>
      <c r="IQ137" s="147"/>
      <c r="IR137" s="997"/>
      <c r="IS137" s="999"/>
      <c r="IT137" s="1000"/>
      <c r="IU137" s="30"/>
      <c r="IV137" s="30"/>
      <c r="IW137" s="30"/>
      <c r="IX137" s="30"/>
      <c r="IY137" s="1001"/>
      <c r="IZ137" s="1001"/>
      <c r="JA137" s="1005"/>
      <c r="JB137" s="1002"/>
      <c r="JE137" s="171"/>
      <c r="JF137" s="171"/>
      <c r="JG137" s="171"/>
      <c r="JH137" s="171"/>
      <c r="JI137" s="171"/>
    </row>
    <row r="138" spans="2:269" ht="15.75" customHeight="1" x14ac:dyDescent="0.25">
      <c r="B138" s="260">
        <v>132</v>
      </c>
      <c r="C138" s="991"/>
      <c r="D138" s="990"/>
      <c r="E138" s="486"/>
      <c r="F138" s="1143"/>
      <c r="G138" s="995"/>
      <c r="H138" s="221"/>
      <c r="I138" s="183"/>
      <c r="J138" s="183"/>
      <c r="K138" s="1088"/>
      <c r="L138" s="375"/>
      <c r="M138" s="31"/>
      <c r="N138" s="1292"/>
      <c r="O138" s="1096"/>
      <c r="P138" s="147"/>
      <c r="Q138" s="147"/>
      <c r="R138" s="147"/>
      <c r="S138" s="147"/>
      <c r="T138" s="147"/>
      <c r="U138" s="147"/>
      <c r="V138" s="147"/>
      <c r="W138" s="147"/>
      <c r="X138" s="147"/>
      <c r="Y138" s="147"/>
      <c r="Z138" s="147"/>
      <c r="AA138" s="147"/>
      <c r="AB138" s="147"/>
      <c r="AC138" s="147"/>
      <c r="AD138" s="147"/>
      <c r="AE138" s="147"/>
      <c r="AF138" s="147"/>
      <c r="AG138" s="147"/>
      <c r="AH138" s="147"/>
      <c r="AI138" s="1006"/>
      <c r="AJ138" s="993"/>
      <c r="AK138" s="996"/>
      <c r="AL138" s="148"/>
      <c r="AM138" s="148"/>
      <c r="AN138" s="994"/>
      <c r="AO138" s="147"/>
      <c r="AP138" s="147"/>
      <c r="AQ138" s="997"/>
      <c r="AR138" s="999"/>
      <c r="AS138" s="1000"/>
      <c r="AT138" s="1006"/>
      <c r="AU138" s="993"/>
      <c r="AV138" s="996"/>
      <c r="AW138" s="148"/>
      <c r="AX138" s="148"/>
      <c r="AY138" s="994"/>
      <c r="AZ138" s="147"/>
      <c r="BA138" s="147"/>
      <c r="BB138" s="997"/>
      <c r="BC138" s="999"/>
      <c r="BD138" s="1000"/>
      <c r="BE138" s="1006"/>
      <c r="BF138" s="993"/>
      <c r="BG138" s="996"/>
      <c r="BH138" s="148"/>
      <c r="BI138" s="148"/>
      <c r="BJ138" s="994"/>
      <c r="BK138" s="147"/>
      <c r="BL138" s="147"/>
      <c r="BM138" s="997"/>
      <c r="BN138" s="999"/>
      <c r="BO138" s="1000"/>
      <c r="BP138" s="1006"/>
      <c r="BQ138" s="993"/>
      <c r="BR138" s="996"/>
      <c r="BS138" s="148"/>
      <c r="BT138" s="148"/>
      <c r="BU138" s="994"/>
      <c r="BV138" s="147"/>
      <c r="BW138" s="147"/>
      <c r="BX138" s="997"/>
      <c r="BY138" s="999"/>
      <c r="BZ138" s="1000"/>
      <c r="CA138" s="1006"/>
      <c r="CB138" s="993"/>
      <c r="CC138" s="994"/>
      <c r="CD138" s="148"/>
      <c r="CE138" s="148"/>
      <c r="CF138" s="994"/>
      <c r="CG138" s="147"/>
      <c r="CH138" s="147"/>
      <c r="CI138" s="997"/>
      <c r="CJ138" s="999"/>
      <c r="CK138" s="1000"/>
      <c r="CL138" s="1006"/>
      <c r="CM138" s="993"/>
      <c r="CN138" s="996"/>
      <c r="CO138" s="148"/>
      <c r="CP138" s="148"/>
      <c r="CQ138" s="994"/>
      <c r="CR138" s="147"/>
      <c r="CS138" s="147"/>
      <c r="CT138" s="997"/>
      <c r="CU138" s="999"/>
      <c r="CV138" s="1000"/>
      <c r="CW138" s="1006"/>
      <c r="CX138" s="993"/>
      <c r="CY138" s="996"/>
      <c r="CZ138" s="148"/>
      <c r="DA138" s="148"/>
      <c r="DB138" s="994"/>
      <c r="DC138" s="147"/>
      <c r="DD138" s="147"/>
      <c r="DE138" s="997"/>
      <c r="DF138" s="999"/>
      <c r="DG138" s="1000"/>
      <c r="DH138" s="1006"/>
      <c r="DI138" s="993"/>
      <c r="DJ138" s="996"/>
      <c r="DK138" s="148"/>
      <c r="DL138" s="148"/>
      <c r="DM138" s="994"/>
      <c r="DN138" s="147"/>
      <c r="DO138" s="147"/>
      <c r="DP138" s="997"/>
      <c r="DQ138" s="999"/>
      <c r="DR138" s="1000"/>
      <c r="DS138" s="1006"/>
      <c r="DT138" s="993"/>
      <c r="DU138" s="996"/>
      <c r="DV138" s="148"/>
      <c r="DW138" s="148"/>
      <c r="DX138" s="994"/>
      <c r="DY138" s="147"/>
      <c r="DZ138" s="147"/>
      <c r="EA138" s="997"/>
      <c r="EB138" s="999"/>
      <c r="EC138" s="1000"/>
      <c r="ED138" s="1006"/>
      <c r="EE138" s="993"/>
      <c r="EF138" s="996"/>
      <c r="EG138" s="148"/>
      <c r="EH138" s="148"/>
      <c r="EI138" s="994"/>
      <c r="EJ138" s="147"/>
      <c r="EK138" s="147"/>
      <c r="EL138" s="997"/>
      <c r="EM138" s="999"/>
      <c r="EN138" s="1000"/>
      <c r="EO138" s="1006"/>
      <c r="EP138" s="993"/>
      <c r="EQ138" s="996"/>
      <c r="ER138" s="148"/>
      <c r="ES138" s="148"/>
      <c r="ET138" s="994"/>
      <c r="EU138" s="147"/>
      <c r="EV138" s="147"/>
      <c r="EW138" s="997"/>
      <c r="EX138" s="999"/>
      <c r="EY138" s="1000"/>
      <c r="EZ138" s="1006"/>
      <c r="FA138" s="993"/>
      <c r="FB138" s="996"/>
      <c r="FC138" s="148"/>
      <c r="FD138" s="148"/>
      <c r="FE138" s="994"/>
      <c r="FF138" s="147"/>
      <c r="FG138" s="147"/>
      <c r="FH138" s="997"/>
      <c r="FI138" s="999"/>
      <c r="FJ138" s="1000"/>
      <c r="FK138" s="1006"/>
      <c r="FL138" s="993"/>
      <c r="FM138" s="996"/>
      <c r="FN138" s="148"/>
      <c r="FO138" s="148"/>
      <c r="FP138" s="994"/>
      <c r="FQ138" s="147"/>
      <c r="FR138" s="147"/>
      <c r="FS138" s="997"/>
      <c r="FT138" s="999"/>
      <c r="FU138" s="1000"/>
      <c r="FV138" s="1006"/>
      <c r="FW138" s="993"/>
      <c r="FX138" s="996"/>
      <c r="FY138" s="148"/>
      <c r="FZ138" s="148"/>
      <c r="GA138" s="994"/>
      <c r="GB138" s="147"/>
      <c r="GC138" s="147"/>
      <c r="GD138" s="997"/>
      <c r="GE138" s="999"/>
      <c r="GF138" s="1000"/>
      <c r="GG138" s="1006"/>
      <c r="GH138" s="993"/>
      <c r="GI138" s="996"/>
      <c r="GJ138" s="148"/>
      <c r="GK138" s="148"/>
      <c r="GL138" s="994"/>
      <c r="GM138" s="147"/>
      <c r="GN138" s="147"/>
      <c r="GO138" s="997"/>
      <c r="GP138" s="999"/>
      <c r="GQ138" s="1000"/>
      <c r="GR138" s="1006"/>
      <c r="GS138" s="993"/>
      <c r="GT138" s="996"/>
      <c r="GU138" s="148"/>
      <c r="GV138" s="148"/>
      <c r="GW138" s="994"/>
      <c r="GX138" s="147"/>
      <c r="GY138" s="147"/>
      <c r="GZ138" s="997"/>
      <c r="HA138" s="999"/>
      <c r="HB138" s="1000"/>
      <c r="HC138" s="1006"/>
      <c r="HD138" s="993"/>
      <c r="HE138" s="996"/>
      <c r="HF138" s="148"/>
      <c r="HG138" s="148"/>
      <c r="HH138" s="994"/>
      <c r="HI138" s="147"/>
      <c r="HJ138" s="147"/>
      <c r="HK138" s="997"/>
      <c r="HL138" s="999"/>
      <c r="HM138" s="1000"/>
      <c r="HN138" s="1006"/>
      <c r="HO138" s="993"/>
      <c r="HP138" s="996"/>
      <c r="HQ138" s="148"/>
      <c r="HR138" s="148"/>
      <c r="HS138" s="994"/>
      <c r="HT138" s="147"/>
      <c r="HU138" s="147"/>
      <c r="HV138" s="997"/>
      <c r="HW138" s="999"/>
      <c r="HX138" s="1000"/>
      <c r="HY138" s="1006"/>
      <c r="HZ138" s="993"/>
      <c r="IA138" s="996"/>
      <c r="IB138" s="148"/>
      <c r="IC138" s="148"/>
      <c r="ID138" s="994"/>
      <c r="IE138" s="147"/>
      <c r="IF138" s="147"/>
      <c r="IG138" s="997"/>
      <c r="IH138" s="999"/>
      <c r="II138" s="1000"/>
      <c r="IJ138" s="1006"/>
      <c r="IK138" s="993"/>
      <c r="IL138" s="996"/>
      <c r="IM138" s="148"/>
      <c r="IN138" s="148"/>
      <c r="IO138" s="994"/>
      <c r="IP138" s="147"/>
      <c r="IQ138" s="147"/>
      <c r="IR138" s="997"/>
      <c r="IS138" s="999"/>
      <c r="IT138" s="1000"/>
      <c r="IU138" s="30"/>
      <c r="IV138" s="30"/>
      <c r="IW138" s="30"/>
      <c r="IX138" s="30"/>
      <c r="IY138" s="1001"/>
      <c r="IZ138" s="1001"/>
      <c r="JA138" s="1005"/>
      <c r="JB138" s="1002"/>
      <c r="JE138" s="171"/>
      <c r="JF138" s="171"/>
      <c r="JG138" s="171"/>
      <c r="JH138" s="171"/>
      <c r="JI138" s="171"/>
    </row>
    <row r="139" spans="2:269" ht="15.75" customHeight="1" x14ac:dyDescent="0.25">
      <c r="B139" s="260">
        <v>133</v>
      </c>
      <c r="C139" s="991"/>
      <c r="D139" s="990"/>
      <c r="E139" s="486"/>
      <c r="F139" s="1143"/>
      <c r="G139" s="995"/>
      <c r="H139" s="221"/>
      <c r="I139" s="183"/>
      <c r="J139" s="183"/>
      <c r="K139" s="1088"/>
      <c r="L139" s="375"/>
      <c r="M139" s="31"/>
      <c r="N139" s="1292"/>
      <c r="O139" s="1096"/>
      <c r="P139" s="147"/>
      <c r="Q139" s="147"/>
      <c r="R139" s="147"/>
      <c r="S139" s="147"/>
      <c r="T139" s="147"/>
      <c r="U139" s="147"/>
      <c r="V139" s="147"/>
      <c r="W139" s="147"/>
      <c r="X139" s="147"/>
      <c r="Y139" s="147"/>
      <c r="Z139" s="147"/>
      <c r="AA139" s="147"/>
      <c r="AB139" s="147"/>
      <c r="AC139" s="147"/>
      <c r="AD139" s="147"/>
      <c r="AE139" s="147"/>
      <c r="AF139" s="147"/>
      <c r="AG139" s="147"/>
      <c r="AH139" s="147"/>
      <c r="AI139" s="1006"/>
      <c r="AJ139" s="993"/>
      <c r="AK139" s="996"/>
      <c r="AL139" s="148"/>
      <c r="AM139" s="148"/>
      <c r="AN139" s="994"/>
      <c r="AO139" s="147"/>
      <c r="AP139" s="147"/>
      <c r="AQ139" s="997"/>
      <c r="AR139" s="999"/>
      <c r="AS139" s="1000"/>
      <c r="AT139" s="1006"/>
      <c r="AU139" s="993"/>
      <c r="AV139" s="996"/>
      <c r="AW139" s="148"/>
      <c r="AX139" s="148"/>
      <c r="AY139" s="994"/>
      <c r="AZ139" s="147"/>
      <c r="BA139" s="147"/>
      <c r="BB139" s="997"/>
      <c r="BC139" s="999"/>
      <c r="BD139" s="1000"/>
      <c r="BE139" s="1006"/>
      <c r="BF139" s="993"/>
      <c r="BG139" s="996"/>
      <c r="BH139" s="148"/>
      <c r="BI139" s="148"/>
      <c r="BJ139" s="994"/>
      <c r="BK139" s="147"/>
      <c r="BL139" s="147"/>
      <c r="BM139" s="997"/>
      <c r="BN139" s="999"/>
      <c r="BO139" s="1000"/>
      <c r="BP139" s="1006"/>
      <c r="BQ139" s="993"/>
      <c r="BR139" s="996"/>
      <c r="BS139" s="148"/>
      <c r="BT139" s="148"/>
      <c r="BU139" s="994"/>
      <c r="BV139" s="147"/>
      <c r="BW139" s="147"/>
      <c r="BX139" s="997"/>
      <c r="BY139" s="999"/>
      <c r="BZ139" s="1000"/>
      <c r="CA139" s="1006"/>
      <c r="CB139" s="993"/>
      <c r="CC139" s="994"/>
      <c r="CD139" s="148"/>
      <c r="CE139" s="148"/>
      <c r="CF139" s="994"/>
      <c r="CG139" s="147"/>
      <c r="CH139" s="147"/>
      <c r="CI139" s="997"/>
      <c r="CJ139" s="999"/>
      <c r="CK139" s="1000"/>
      <c r="CL139" s="1006"/>
      <c r="CM139" s="993"/>
      <c r="CN139" s="996"/>
      <c r="CO139" s="148"/>
      <c r="CP139" s="148"/>
      <c r="CQ139" s="994"/>
      <c r="CR139" s="147"/>
      <c r="CS139" s="147"/>
      <c r="CT139" s="997"/>
      <c r="CU139" s="999"/>
      <c r="CV139" s="1000"/>
      <c r="CW139" s="1006"/>
      <c r="CX139" s="993"/>
      <c r="CY139" s="996"/>
      <c r="CZ139" s="148"/>
      <c r="DA139" s="148"/>
      <c r="DB139" s="994"/>
      <c r="DC139" s="147"/>
      <c r="DD139" s="147"/>
      <c r="DE139" s="997"/>
      <c r="DF139" s="999"/>
      <c r="DG139" s="1000"/>
      <c r="DH139" s="1006"/>
      <c r="DI139" s="993"/>
      <c r="DJ139" s="996"/>
      <c r="DK139" s="148"/>
      <c r="DL139" s="148"/>
      <c r="DM139" s="994"/>
      <c r="DN139" s="147"/>
      <c r="DO139" s="147"/>
      <c r="DP139" s="997"/>
      <c r="DQ139" s="999"/>
      <c r="DR139" s="1000"/>
      <c r="DS139" s="1006"/>
      <c r="DT139" s="993"/>
      <c r="DU139" s="996"/>
      <c r="DV139" s="148"/>
      <c r="DW139" s="148"/>
      <c r="DX139" s="994"/>
      <c r="DY139" s="147"/>
      <c r="DZ139" s="147"/>
      <c r="EA139" s="997"/>
      <c r="EB139" s="999"/>
      <c r="EC139" s="1000"/>
      <c r="ED139" s="1006"/>
      <c r="EE139" s="993"/>
      <c r="EF139" s="996"/>
      <c r="EG139" s="148"/>
      <c r="EH139" s="148"/>
      <c r="EI139" s="994"/>
      <c r="EJ139" s="147"/>
      <c r="EK139" s="147"/>
      <c r="EL139" s="997"/>
      <c r="EM139" s="999"/>
      <c r="EN139" s="1000"/>
      <c r="EO139" s="1006"/>
      <c r="EP139" s="993"/>
      <c r="EQ139" s="996"/>
      <c r="ER139" s="148"/>
      <c r="ES139" s="148"/>
      <c r="ET139" s="994"/>
      <c r="EU139" s="147"/>
      <c r="EV139" s="147"/>
      <c r="EW139" s="997"/>
      <c r="EX139" s="999"/>
      <c r="EY139" s="1000"/>
      <c r="EZ139" s="1006"/>
      <c r="FA139" s="993"/>
      <c r="FB139" s="996"/>
      <c r="FC139" s="148"/>
      <c r="FD139" s="148"/>
      <c r="FE139" s="994"/>
      <c r="FF139" s="147"/>
      <c r="FG139" s="147"/>
      <c r="FH139" s="997"/>
      <c r="FI139" s="999"/>
      <c r="FJ139" s="1000"/>
      <c r="FK139" s="1006"/>
      <c r="FL139" s="993"/>
      <c r="FM139" s="996"/>
      <c r="FN139" s="148"/>
      <c r="FO139" s="148"/>
      <c r="FP139" s="994"/>
      <c r="FQ139" s="147"/>
      <c r="FR139" s="147"/>
      <c r="FS139" s="997"/>
      <c r="FT139" s="999"/>
      <c r="FU139" s="1000"/>
      <c r="FV139" s="1006"/>
      <c r="FW139" s="993"/>
      <c r="FX139" s="996"/>
      <c r="FY139" s="148"/>
      <c r="FZ139" s="148"/>
      <c r="GA139" s="994"/>
      <c r="GB139" s="147"/>
      <c r="GC139" s="147"/>
      <c r="GD139" s="997"/>
      <c r="GE139" s="999"/>
      <c r="GF139" s="1000"/>
      <c r="GG139" s="1006"/>
      <c r="GH139" s="993"/>
      <c r="GI139" s="996"/>
      <c r="GJ139" s="148"/>
      <c r="GK139" s="148"/>
      <c r="GL139" s="994"/>
      <c r="GM139" s="147"/>
      <c r="GN139" s="147"/>
      <c r="GO139" s="997"/>
      <c r="GP139" s="999"/>
      <c r="GQ139" s="1000"/>
      <c r="GR139" s="1006"/>
      <c r="GS139" s="993"/>
      <c r="GT139" s="996"/>
      <c r="GU139" s="148"/>
      <c r="GV139" s="148"/>
      <c r="GW139" s="994"/>
      <c r="GX139" s="147"/>
      <c r="GY139" s="147"/>
      <c r="GZ139" s="997"/>
      <c r="HA139" s="999"/>
      <c r="HB139" s="1000"/>
      <c r="HC139" s="1006"/>
      <c r="HD139" s="993"/>
      <c r="HE139" s="996"/>
      <c r="HF139" s="148"/>
      <c r="HG139" s="148"/>
      <c r="HH139" s="994"/>
      <c r="HI139" s="147"/>
      <c r="HJ139" s="147"/>
      <c r="HK139" s="997"/>
      <c r="HL139" s="999"/>
      <c r="HM139" s="1000"/>
      <c r="HN139" s="1006"/>
      <c r="HO139" s="993"/>
      <c r="HP139" s="996"/>
      <c r="HQ139" s="148"/>
      <c r="HR139" s="148"/>
      <c r="HS139" s="994"/>
      <c r="HT139" s="147"/>
      <c r="HU139" s="147"/>
      <c r="HV139" s="997"/>
      <c r="HW139" s="999"/>
      <c r="HX139" s="1000"/>
      <c r="HY139" s="1006"/>
      <c r="HZ139" s="993"/>
      <c r="IA139" s="996"/>
      <c r="IB139" s="148"/>
      <c r="IC139" s="148"/>
      <c r="ID139" s="994"/>
      <c r="IE139" s="147"/>
      <c r="IF139" s="147"/>
      <c r="IG139" s="997"/>
      <c r="IH139" s="999"/>
      <c r="II139" s="1000"/>
      <c r="IJ139" s="1006"/>
      <c r="IK139" s="993"/>
      <c r="IL139" s="996"/>
      <c r="IM139" s="148"/>
      <c r="IN139" s="148"/>
      <c r="IO139" s="994"/>
      <c r="IP139" s="147"/>
      <c r="IQ139" s="147"/>
      <c r="IR139" s="997"/>
      <c r="IS139" s="999"/>
      <c r="IT139" s="1000"/>
      <c r="IU139" s="30"/>
      <c r="IV139" s="30"/>
      <c r="IW139" s="30"/>
      <c r="IX139" s="30"/>
      <c r="IY139" s="1001"/>
      <c r="IZ139" s="1001"/>
      <c r="JA139" s="1005"/>
      <c r="JB139" s="1002"/>
      <c r="JE139" s="171"/>
      <c r="JF139" s="171"/>
      <c r="JG139" s="171"/>
      <c r="JH139" s="171"/>
      <c r="JI139" s="171"/>
    </row>
    <row r="140" spans="2:269" ht="15.75" customHeight="1" x14ac:dyDescent="0.25">
      <c r="B140" s="260">
        <v>134</v>
      </c>
      <c r="C140" s="991"/>
      <c r="D140" s="990"/>
      <c r="E140" s="486"/>
      <c r="F140" s="1143"/>
      <c r="G140" s="995"/>
      <c r="H140" s="221"/>
      <c r="I140" s="183"/>
      <c r="J140" s="183"/>
      <c r="K140" s="1088"/>
      <c r="L140" s="375"/>
      <c r="M140" s="31"/>
      <c r="N140" s="1292"/>
      <c r="O140" s="1096"/>
      <c r="P140" s="147"/>
      <c r="Q140" s="147"/>
      <c r="R140" s="147"/>
      <c r="S140" s="147"/>
      <c r="T140" s="147"/>
      <c r="U140" s="147"/>
      <c r="V140" s="147"/>
      <c r="W140" s="147"/>
      <c r="X140" s="147"/>
      <c r="Y140" s="147"/>
      <c r="Z140" s="147"/>
      <c r="AA140" s="147"/>
      <c r="AB140" s="147"/>
      <c r="AC140" s="147"/>
      <c r="AD140" s="147"/>
      <c r="AE140" s="147"/>
      <c r="AF140" s="147"/>
      <c r="AG140" s="147"/>
      <c r="AH140" s="147"/>
      <c r="AI140" s="1006"/>
      <c r="AJ140" s="993"/>
      <c r="AK140" s="996"/>
      <c r="AL140" s="148"/>
      <c r="AM140" s="148"/>
      <c r="AN140" s="994"/>
      <c r="AO140" s="147"/>
      <c r="AP140" s="147"/>
      <c r="AQ140" s="997"/>
      <c r="AR140" s="999"/>
      <c r="AS140" s="1000"/>
      <c r="AT140" s="1006"/>
      <c r="AU140" s="993"/>
      <c r="AV140" s="996"/>
      <c r="AW140" s="148"/>
      <c r="AX140" s="148"/>
      <c r="AY140" s="994"/>
      <c r="AZ140" s="147"/>
      <c r="BA140" s="147"/>
      <c r="BB140" s="997"/>
      <c r="BC140" s="999"/>
      <c r="BD140" s="1000"/>
      <c r="BE140" s="1006"/>
      <c r="BF140" s="993"/>
      <c r="BG140" s="996"/>
      <c r="BH140" s="148"/>
      <c r="BI140" s="148"/>
      <c r="BJ140" s="994"/>
      <c r="BK140" s="147"/>
      <c r="BL140" s="147"/>
      <c r="BM140" s="997"/>
      <c r="BN140" s="999"/>
      <c r="BO140" s="1000"/>
      <c r="BP140" s="1006"/>
      <c r="BQ140" s="993"/>
      <c r="BR140" s="996"/>
      <c r="BS140" s="148"/>
      <c r="BT140" s="148"/>
      <c r="BU140" s="994"/>
      <c r="BV140" s="147"/>
      <c r="BW140" s="147"/>
      <c r="BX140" s="997"/>
      <c r="BY140" s="999"/>
      <c r="BZ140" s="1000"/>
      <c r="CA140" s="1006"/>
      <c r="CB140" s="993"/>
      <c r="CC140" s="994"/>
      <c r="CD140" s="148"/>
      <c r="CE140" s="148"/>
      <c r="CF140" s="994"/>
      <c r="CG140" s="147"/>
      <c r="CH140" s="147"/>
      <c r="CI140" s="997"/>
      <c r="CJ140" s="999"/>
      <c r="CK140" s="1000"/>
      <c r="CL140" s="1006"/>
      <c r="CM140" s="993"/>
      <c r="CN140" s="996"/>
      <c r="CO140" s="148"/>
      <c r="CP140" s="148"/>
      <c r="CQ140" s="994"/>
      <c r="CR140" s="147"/>
      <c r="CS140" s="147"/>
      <c r="CT140" s="997"/>
      <c r="CU140" s="999"/>
      <c r="CV140" s="1000"/>
      <c r="CW140" s="1006"/>
      <c r="CX140" s="993"/>
      <c r="CY140" s="996"/>
      <c r="CZ140" s="148"/>
      <c r="DA140" s="148"/>
      <c r="DB140" s="994"/>
      <c r="DC140" s="147"/>
      <c r="DD140" s="147"/>
      <c r="DE140" s="997"/>
      <c r="DF140" s="999"/>
      <c r="DG140" s="1000"/>
      <c r="DH140" s="1006"/>
      <c r="DI140" s="993"/>
      <c r="DJ140" s="996"/>
      <c r="DK140" s="148"/>
      <c r="DL140" s="148"/>
      <c r="DM140" s="994"/>
      <c r="DN140" s="147"/>
      <c r="DO140" s="147"/>
      <c r="DP140" s="997"/>
      <c r="DQ140" s="999"/>
      <c r="DR140" s="1000"/>
      <c r="DS140" s="1006"/>
      <c r="DT140" s="993"/>
      <c r="DU140" s="996"/>
      <c r="DV140" s="148"/>
      <c r="DW140" s="148"/>
      <c r="DX140" s="994"/>
      <c r="DY140" s="147"/>
      <c r="DZ140" s="147"/>
      <c r="EA140" s="997"/>
      <c r="EB140" s="999"/>
      <c r="EC140" s="1000"/>
      <c r="ED140" s="1006"/>
      <c r="EE140" s="993"/>
      <c r="EF140" s="996"/>
      <c r="EG140" s="148"/>
      <c r="EH140" s="148"/>
      <c r="EI140" s="994"/>
      <c r="EJ140" s="147"/>
      <c r="EK140" s="147"/>
      <c r="EL140" s="997"/>
      <c r="EM140" s="999"/>
      <c r="EN140" s="1000"/>
      <c r="EO140" s="1006"/>
      <c r="EP140" s="993"/>
      <c r="EQ140" s="996"/>
      <c r="ER140" s="148"/>
      <c r="ES140" s="148"/>
      <c r="ET140" s="994"/>
      <c r="EU140" s="147"/>
      <c r="EV140" s="147"/>
      <c r="EW140" s="997"/>
      <c r="EX140" s="999"/>
      <c r="EY140" s="1000"/>
      <c r="EZ140" s="1006"/>
      <c r="FA140" s="993"/>
      <c r="FB140" s="996"/>
      <c r="FC140" s="148"/>
      <c r="FD140" s="148"/>
      <c r="FE140" s="994"/>
      <c r="FF140" s="147"/>
      <c r="FG140" s="147"/>
      <c r="FH140" s="997"/>
      <c r="FI140" s="999"/>
      <c r="FJ140" s="1000"/>
      <c r="FK140" s="1006"/>
      <c r="FL140" s="993"/>
      <c r="FM140" s="996"/>
      <c r="FN140" s="148"/>
      <c r="FO140" s="148"/>
      <c r="FP140" s="994"/>
      <c r="FQ140" s="147"/>
      <c r="FR140" s="147"/>
      <c r="FS140" s="997"/>
      <c r="FT140" s="999"/>
      <c r="FU140" s="1000"/>
      <c r="FV140" s="1006"/>
      <c r="FW140" s="993"/>
      <c r="FX140" s="996"/>
      <c r="FY140" s="148"/>
      <c r="FZ140" s="148"/>
      <c r="GA140" s="994"/>
      <c r="GB140" s="147"/>
      <c r="GC140" s="147"/>
      <c r="GD140" s="997"/>
      <c r="GE140" s="999"/>
      <c r="GF140" s="1000"/>
      <c r="GG140" s="1006"/>
      <c r="GH140" s="993"/>
      <c r="GI140" s="996"/>
      <c r="GJ140" s="148"/>
      <c r="GK140" s="148"/>
      <c r="GL140" s="994"/>
      <c r="GM140" s="147"/>
      <c r="GN140" s="147"/>
      <c r="GO140" s="997"/>
      <c r="GP140" s="999"/>
      <c r="GQ140" s="1000"/>
      <c r="GR140" s="1006"/>
      <c r="GS140" s="993"/>
      <c r="GT140" s="996"/>
      <c r="GU140" s="148"/>
      <c r="GV140" s="148"/>
      <c r="GW140" s="994"/>
      <c r="GX140" s="147"/>
      <c r="GY140" s="147"/>
      <c r="GZ140" s="997"/>
      <c r="HA140" s="999"/>
      <c r="HB140" s="1000"/>
      <c r="HC140" s="1006"/>
      <c r="HD140" s="993"/>
      <c r="HE140" s="996"/>
      <c r="HF140" s="148"/>
      <c r="HG140" s="148"/>
      <c r="HH140" s="994"/>
      <c r="HI140" s="147"/>
      <c r="HJ140" s="147"/>
      <c r="HK140" s="997"/>
      <c r="HL140" s="999"/>
      <c r="HM140" s="1000"/>
      <c r="HN140" s="1006"/>
      <c r="HO140" s="993"/>
      <c r="HP140" s="996"/>
      <c r="HQ140" s="148"/>
      <c r="HR140" s="148"/>
      <c r="HS140" s="994"/>
      <c r="HT140" s="147"/>
      <c r="HU140" s="147"/>
      <c r="HV140" s="997"/>
      <c r="HW140" s="999"/>
      <c r="HX140" s="1000"/>
      <c r="HY140" s="1006"/>
      <c r="HZ140" s="993"/>
      <c r="IA140" s="996"/>
      <c r="IB140" s="148"/>
      <c r="IC140" s="148"/>
      <c r="ID140" s="994"/>
      <c r="IE140" s="147"/>
      <c r="IF140" s="147"/>
      <c r="IG140" s="997"/>
      <c r="IH140" s="999"/>
      <c r="II140" s="1000"/>
      <c r="IJ140" s="1006"/>
      <c r="IK140" s="993"/>
      <c r="IL140" s="996"/>
      <c r="IM140" s="148"/>
      <c r="IN140" s="148"/>
      <c r="IO140" s="994"/>
      <c r="IP140" s="147"/>
      <c r="IQ140" s="147"/>
      <c r="IR140" s="997"/>
      <c r="IS140" s="999"/>
      <c r="IT140" s="1000"/>
      <c r="IU140" s="30"/>
      <c r="IV140" s="30"/>
      <c r="IW140" s="30"/>
      <c r="IX140" s="30"/>
      <c r="IY140" s="1001"/>
      <c r="IZ140" s="1001"/>
      <c r="JA140" s="1005"/>
      <c r="JB140" s="1002"/>
      <c r="JE140" s="171"/>
      <c r="JF140" s="171"/>
      <c r="JG140" s="171"/>
      <c r="JH140" s="171"/>
      <c r="JI140" s="171"/>
    </row>
    <row r="141" spans="2:269" ht="15.75" customHeight="1" x14ac:dyDescent="0.25">
      <c r="B141" s="260">
        <v>135</v>
      </c>
      <c r="C141" s="991"/>
      <c r="D141" s="990"/>
      <c r="E141" s="486"/>
      <c r="F141" s="1143"/>
      <c r="G141" s="995"/>
      <c r="H141" s="221"/>
      <c r="I141" s="183"/>
      <c r="J141" s="183"/>
      <c r="K141" s="1088"/>
      <c r="L141" s="375"/>
      <c r="M141" s="31"/>
      <c r="N141" s="1292"/>
      <c r="O141" s="1096"/>
      <c r="P141" s="147"/>
      <c r="Q141" s="147"/>
      <c r="R141" s="147"/>
      <c r="S141" s="147"/>
      <c r="T141" s="147"/>
      <c r="U141" s="147"/>
      <c r="V141" s="147"/>
      <c r="W141" s="147"/>
      <c r="X141" s="147"/>
      <c r="Y141" s="147"/>
      <c r="Z141" s="147"/>
      <c r="AA141" s="147"/>
      <c r="AB141" s="147"/>
      <c r="AC141" s="147"/>
      <c r="AD141" s="147"/>
      <c r="AE141" s="147"/>
      <c r="AF141" s="147"/>
      <c r="AG141" s="147"/>
      <c r="AH141" s="147"/>
      <c r="AI141" s="1006"/>
      <c r="AJ141" s="993"/>
      <c r="AK141" s="996"/>
      <c r="AL141" s="148"/>
      <c r="AM141" s="148"/>
      <c r="AN141" s="994"/>
      <c r="AO141" s="147"/>
      <c r="AP141" s="147"/>
      <c r="AQ141" s="997"/>
      <c r="AR141" s="999"/>
      <c r="AS141" s="1000"/>
      <c r="AT141" s="1006"/>
      <c r="AU141" s="993"/>
      <c r="AV141" s="996"/>
      <c r="AW141" s="148"/>
      <c r="AX141" s="148"/>
      <c r="AY141" s="994"/>
      <c r="AZ141" s="147"/>
      <c r="BA141" s="147"/>
      <c r="BB141" s="997"/>
      <c r="BC141" s="999"/>
      <c r="BD141" s="1000"/>
      <c r="BE141" s="1006"/>
      <c r="BF141" s="993"/>
      <c r="BG141" s="996"/>
      <c r="BH141" s="148"/>
      <c r="BI141" s="148"/>
      <c r="BJ141" s="994"/>
      <c r="BK141" s="147"/>
      <c r="BL141" s="147"/>
      <c r="BM141" s="997"/>
      <c r="BN141" s="999"/>
      <c r="BO141" s="1000"/>
      <c r="BP141" s="1006"/>
      <c r="BQ141" s="993"/>
      <c r="BR141" s="996"/>
      <c r="BS141" s="148"/>
      <c r="BT141" s="148"/>
      <c r="BU141" s="994"/>
      <c r="BV141" s="147"/>
      <c r="BW141" s="147"/>
      <c r="BX141" s="997"/>
      <c r="BY141" s="999"/>
      <c r="BZ141" s="1000"/>
      <c r="CA141" s="1006"/>
      <c r="CB141" s="993"/>
      <c r="CC141" s="994"/>
      <c r="CD141" s="148"/>
      <c r="CE141" s="148"/>
      <c r="CF141" s="994"/>
      <c r="CG141" s="147"/>
      <c r="CH141" s="147"/>
      <c r="CI141" s="997"/>
      <c r="CJ141" s="999"/>
      <c r="CK141" s="1000"/>
      <c r="CL141" s="1006"/>
      <c r="CM141" s="993"/>
      <c r="CN141" s="996"/>
      <c r="CO141" s="148"/>
      <c r="CP141" s="148"/>
      <c r="CQ141" s="994"/>
      <c r="CR141" s="147"/>
      <c r="CS141" s="147"/>
      <c r="CT141" s="997"/>
      <c r="CU141" s="999"/>
      <c r="CV141" s="1000"/>
      <c r="CW141" s="1006"/>
      <c r="CX141" s="993"/>
      <c r="CY141" s="996"/>
      <c r="CZ141" s="148"/>
      <c r="DA141" s="148"/>
      <c r="DB141" s="994"/>
      <c r="DC141" s="147"/>
      <c r="DD141" s="147"/>
      <c r="DE141" s="997"/>
      <c r="DF141" s="999"/>
      <c r="DG141" s="1000"/>
      <c r="DH141" s="1006"/>
      <c r="DI141" s="993"/>
      <c r="DJ141" s="996"/>
      <c r="DK141" s="148"/>
      <c r="DL141" s="148"/>
      <c r="DM141" s="994"/>
      <c r="DN141" s="147"/>
      <c r="DO141" s="147"/>
      <c r="DP141" s="997"/>
      <c r="DQ141" s="999"/>
      <c r="DR141" s="1000"/>
      <c r="DS141" s="1006"/>
      <c r="DT141" s="993"/>
      <c r="DU141" s="996"/>
      <c r="DV141" s="148"/>
      <c r="DW141" s="148"/>
      <c r="DX141" s="994"/>
      <c r="DY141" s="147"/>
      <c r="DZ141" s="147"/>
      <c r="EA141" s="997"/>
      <c r="EB141" s="999"/>
      <c r="EC141" s="1000"/>
      <c r="ED141" s="1006"/>
      <c r="EE141" s="993"/>
      <c r="EF141" s="996"/>
      <c r="EG141" s="148"/>
      <c r="EH141" s="148"/>
      <c r="EI141" s="994"/>
      <c r="EJ141" s="147"/>
      <c r="EK141" s="147"/>
      <c r="EL141" s="997"/>
      <c r="EM141" s="999"/>
      <c r="EN141" s="1000"/>
      <c r="EO141" s="1006"/>
      <c r="EP141" s="993"/>
      <c r="EQ141" s="996"/>
      <c r="ER141" s="148"/>
      <c r="ES141" s="148"/>
      <c r="ET141" s="994"/>
      <c r="EU141" s="147"/>
      <c r="EV141" s="147"/>
      <c r="EW141" s="997"/>
      <c r="EX141" s="999"/>
      <c r="EY141" s="1000"/>
      <c r="EZ141" s="1006"/>
      <c r="FA141" s="993"/>
      <c r="FB141" s="996"/>
      <c r="FC141" s="148"/>
      <c r="FD141" s="148"/>
      <c r="FE141" s="994"/>
      <c r="FF141" s="147"/>
      <c r="FG141" s="147"/>
      <c r="FH141" s="997"/>
      <c r="FI141" s="999"/>
      <c r="FJ141" s="1000"/>
      <c r="FK141" s="1006"/>
      <c r="FL141" s="993"/>
      <c r="FM141" s="996"/>
      <c r="FN141" s="148"/>
      <c r="FO141" s="148"/>
      <c r="FP141" s="994"/>
      <c r="FQ141" s="147"/>
      <c r="FR141" s="147"/>
      <c r="FS141" s="997"/>
      <c r="FT141" s="999"/>
      <c r="FU141" s="1000"/>
      <c r="FV141" s="1006"/>
      <c r="FW141" s="993"/>
      <c r="FX141" s="996"/>
      <c r="FY141" s="148"/>
      <c r="FZ141" s="148"/>
      <c r="GA141" s="994"/>
      <c r="GB141" s="147"/>
      <c r="GC141" s="147"/>
      <c r="GD141" s="997"/>
      <c r="GE141" s="999"/>
      <c r="GF141" s="1000"/>
      <c r="GG141" s="1006"/>
      <c r="GH141" s="993"/>
      <c r="GI141" s="996"/>
      <c r="GJ141" s="148"/>
      <c r="GK141" s="148"/>
      <c r="GL141" s="994"/>
      <c r="GM141" s="147"/>
      <c r="GN141" s="147"/>
      <c r="GO141" s="997"/>
      <c r="GP141" s="999"/>
      <c r="GQ141" s="1000"/>
      <c r="GR141" s="1006"/>
      <c r="GS141" s="993"/>
      <c r="GT141" s="996"/>
      <c r="GU141" s="148"/>
      <c r="GV141" s="148"/>
      <c r="GW141" s="994"/>
      <c r="GX141" s="147"/>
      <c r="GY141" s="147"/>
      <c r="GZ141" s="997"/>
      <c r="HA141" s="999"/>
      <c r="HB141" s="1000"/>
      <c r="HC141" s="1006"/>
      <c r="HD141" s="993"/>
      <c r="HE141" s="996"/>
      <c r="HF141" s="148"/>
      <c r="HG141" s="148"/>
      <c r="HH141" s="994"/>
      <c r="HI141" s="147"/>
      <c r="HJ141" s="147"/>
      <c r="HK141" s="997"/>
      <c r="HL141" s="999"/>
      <c r="HM141" s="1000"/>
      <c r="HN141" s="1006"/>
      <c r="HO141" s="993"/>
      <c r="HP141" s="996"/>
      <c r="HQ141" s="148"/>
      <c r="HR141" s="148"/>
      <c r="HS141" s="994"/>
      <c r="HT141" s="147"/>
      <c r="HU141" s="147"/>
      <c r="HV141" s="997"/>
      <c r="HW141" s="999"/>
      <c r="HX141" s="1000"/>
      <c r="HY141" s="1006"/>
      <c r="HZ141" s="993"/>
      <c r="IA141" s="996"/>
      <c r="IB141" s="148"/>
      <c r="IC141" s="148"/>
      <c r="ID141" s="994"/>
      <c r="IE141" s="147"/>
      <c r="IF141" s="147"/>
      <c r="IG141" s="997"/>
      <c r="IH141" s="999"/>
      <c r="II141" s="1000"/>
      <c r="IJ141" s="1006"/>
      <c r="IK141" s="993"/>
      <c r="IL141" s="996"/>
      <c r="IM141" s="148"/>
      <c r="IN141" s="148"/>
      <c r="IO141" s="994"/>
      <c r="IP141" s="147"/>
      <c r="IQ141" s="147"/>
      <c r="IR141" s="997"/>
      <c r="IS141" s="999"/>
      <c r="IT141" s="1000"/>
      <c r="IU141" s="30"/>
      <c r="IV141" s="30"/>
      <c r="IW141" s="30"/>
      <c r="IX141" s="30"/>
      <c r="IY141" s="1001"/>
      <c r="IZ141" s="1001"/>
      <c r="JA141" s="1005"/>
      <c r="JB141" s="1002"/>
      <c r="JE141" s="171"/>
      <c r="JF141" s="171"/>
      <c r="JG141" s="171"/>
      <c r="JH141" s="171"/>
      <c r="JI141" s="171"/>
    </row>
    <row r="142" spans="2:269" ht="15.75" customHeight="1" x14ac:dyDescent="0.25">
      <c r="B142" s="260">
        <v>136</v>
      </c>
      <c r="C142" s="991"/>
      <c r="D142" s="990"/>
      <c r="E142" s="486"/>
      <c r="F142" s="1143"/>
      <c r="G142" s="995"/>
      <c r="H142" s="221"/>
      <c r="I142" s="183"/>
      <c r="J142" s="183"/>
      <c r="K142" s="1088"/>
      <c r="L142" s="375"/>
      <c r="M142" s="31"/>
      <c r="N142" s="1292"/>
      <c r="O142" s="1096"/>
      <c r="P142" s="147"/>
      <c r="Q142" s="147"/>
      <c r="R142" s="147"/>
      <c r="S142" s="147"/>
      <c r="T142" s="147"/>
      <c r="U142" s="147"/>
      <c r="V142" s="147"/>
      <c r="W142" s="147"/>
      <c r="X142" s="147"/>
      <c r="Y142" s="147"/>
      <c r="Z142" s="147"/>
      <c r="AA142" s="147"/>
      <c r="AB142" s="147"/>
      <c r="AC142" s="147"/>
      <c r="AD142" s="147"/>
      <c r="AE142" s="147"/>
      <c r="AF142" s="147"/>
      <c r="AG142" s="147"/>
      <c r="AH142" s="147"/>
      <c r="AI142" s="1006"/>
      <c r="AJ142" s="993"/>
      <c r="AK142" s="996"/>
      <c r="AL142" s="148"/>
      <c r="AM142" s="148"/>
      <c r="AN142" s="994"/>
      <c r="AO142" s="147"/>
      <c r="AP142" s="147"/>
      <c r="AQ142" s="997"/>
      <c r="AR142" s="999"/>
      <c r="AS142" s="1000"/>
      <c r="AT142" s="1006"/>
      <c r="AU142" s="993"/>
      <c r="AV142" s="996"/>
      <c r="AW142" s="148"/>
      <c r="AX142" s="148"/>
      <c r="AY142" s="994"/>
      <c r="AZ142" s="147"/>
      <c r="BA142" s="147"/>
      <c r="BB142" s="997"/>
      <c r="BC142" s="999"/>
      <c r="BD142" s="1000"/>
      <c r="BE142" s="1006"/>
      <c r="BF142" s="993"/>
      <c r="BG142" s="996"/>
      <c r="BH142" s="148"/>
      <c r="BI142" s="148"/>
      <c r="BJ142" s="994"/>
      <c r="BK142" s="147"/>
      <c r="BL142" s="147"/>
      <c r="BM142" s="997"/>
      <c r="BN142" s="999"/>
      <c r="BO142" s="1000"/>
      <c r="BP142" s="1006"/>
      <c r="BQ142" s="993"/>
      <c r="BR142" s="996"/>
      <c r="BS142" s="148"/>
      <c r="BT142" s="148"/>
      <c r="BU142" s="994"/>
      <c r="BV142" s="147"/>
      <c r="BW142" s="147"/>
      <c r="BX142" s="997"/>
      <c r="BY142" s="999"/>
      <c r="BZ142" s="1000"/>
      <c r="CA142" s="1006"/>
      <c r="CB142" s="993"/>
      <c r="CC142" s="994"/>
      <c r="CD142" s="148"/>
      <c r="CE142" s="148"/>
      <c r="CF142" s="994"/>
      <c r="CG142" s="147"/>
      <c r="CH142" s="147"/>
      <c r="CI142" s="997"/>
      <c r="CJ142" s="999"/>
      <c r="CK142" s="1000"/>
      <c r="CL142" s="1006"/>
      <c r="CM142" s="993"/>
      <c r="CN142" s="996"/>
      <c r="CO142" s="148"/>
      <c r="CP142" s="148"/>
      <c r="CQ142" s="994"/>
      <c r="CR142" s="147"/>
      <c r="CS142" s="147"/>
      <c r="CT142" s="997"/>
      <c r="CU142" s="999"/>
      <c r="CV142" s="1000"/>
      <c r="CW142" s="1006"/>
      <c r="CX142" s="993"/>
      <c r="CY142" s="996"/>
      <c r="CZ142" s="148"/>
      <c r="DA142" s="148"/>
      <c r="DB142" s="994"/>
      <c r="DC142" s="147"/>
      <c r="DD142" s="147"/>
      <c r="DE142" s="997"/>
      <c r="DF142" s="999"/>
      <c r="DG142" s="1000"/>
      <c r="DH142" s="1006"/>
      <c r="DI142" s="993"/>
      <c r="DJ142" s="996"/>
      <c r="DK142" s="148"/>
      <c r="DL142" s="148"/>
      <c r="DM142" s="994"/>
      <c r="DN142" s="147"/>
      <c r="DO142" s="147"/>
      <c r="DP142" s="997"/>
      <c r="DQ142" s="999"/>
      <c r="DR142" s="1000"/>
      <c r="DS142" s="1006"/>
      <c r="DT142" s="993"/>
      <c r="DU142" s="996"/>
      <c r="DV142" s="148"/>
      <c r="DW142" s="148"/>
      <c r="DX142" s="994"/>
      <c r="DY142" s="147"/>
      <c r="DZ142" s="147"/>
      <c r="EA142" s="997"/>
      <c r="EB142" s="999"/>
      <c r="EC142" s="1000"/>
      <c r="ED142" s="1006"/>
      <c r="EE142" s="993"/>
      <c r="EF142" s="996"/>
      <c r="EG142" s="148"/>
      <c r="EH142" s="148"/>
      <c r="EI142" s="994"/>
      <c r="EJ142" s="147"/>
      <c r="EK142" s="147"/>
      <c r="EL142" s="997"/>
      <c r="EM142" s="999"/>
      <c r="EN142" s="1000"/>
      <c r="EO142" s="1006"/>
      <c r="EP142" s="993"/>
      <c r="EQ142" s="996"/>
      <c r="ER142" s="148"/>
      <c r="ES142" s="148"/>
      <c r="ET142" s="994"/>
      <c r="EU142" s="147"/>
      <c r="EV142" s="147"/>
      <c r="EW142" s="997"/>
      <c r="EX142" s="999"/>
      <c r="EY142" s="1000"/>
      <c r="EZ142" s="1006"/>
      <c r="FA142" s="993"/>
      <c r="FB142" s="996"/>
      <c r="FC142" s="148"/>
      <c r="FD142" s="148"/>
      <c r="FE142" s="994"/>
      <c r="FF142" s="147"/>
      <c r="FG142" s="147"/>
      <c r="FH142" s="997"/>
      <c r="FI142" s="999"/>
      <c r="FJ142" s="1000"/>
      <c r="FK142" s="1006"/>
      <c r="FL142" s="993"/>
      <c r="FM142" s="996"/>
      <c r="FN142" s="148"/>
      <c r="FO142" s="148"/>
      <c r="FP142" s="994"/>
      <c r="FQ142" s="147"/>
      <c r="FR142" s="147"/>
      <c r="FS142" s="997"/>
      <c r="FT142" s="999"/>
      <c r="FU142" s="1000"/>
      <c r="FV142" s="1006"/>
      <c r="FW142" s="993"/>
      <c r="FX142" s="996"/>
      <c r="FY142" s="148"/>
      <c r="FZ142" s="148"/>
      <c r="GA142" s="994"/>
      <c r="GB142" s="147"/>
      <c r="GC142" s="147"/>
      <c r="GD142" s="997"/>
      <c r="GE142" s="999"/>
      <c r="GF142" s="1000"/>
      <c r="GG142" s="1006"/>
      <c r="GH142" s="993"/>
      <c r="GI142" s="996"/>
      <c r="GJ142" s="148"/>
      <c r="GK142" s="148"/>
      <c r="GL142" s="994"/>
      <c r="GM142" s="147"/>
      <c r="GN142" s="147"/>
      <c r="GO142" s="997"/>
      <c r="GP142" s="999"/>
      <c r="GQ142" s="1000"/>
      <c r="GR142" s="1006"/>
      <c r="GS142" s="993"/>
      <c r="GT142" s="996"/>
      <c r="GU142" s="148"/>
      <c r="GV142" s="148"/>
      <c r="GW142" s="994"/>
      <c r="GX142" s="147"/>
      <c r="GY142" s="147"/>
      <c r="GZ142" s="997"/>
      <c r="HA142" s="999"/>
      <c r="HB142" s="1000"/>
      <c r="HC142" s="1006"/>
      <c r="HD142" s="993"/>
      <c r="HE142" s="996"/>
      <c r="HF142" s="148"/>
      <c r="HG142" s="148"/>
      <c r="HH142" s="994"/>
      <c r="HI142" s="147"/>
      <c r="HJ142" s="147"/>
      <c r="HK142" s="997"/>
      <c r="HL142" s="999"/>
      <c r="HM142" s="1000"/>
      <c r="HN142" s="1006"/>
      <c r="HO142" s="993"/>
      <c r="HP142" s="996"/>
      <c r="HQ142" s="148"/>
      <c r="HR142" s="148"/>
      <c r="HS142" s="994"/>
      <c r="HT142" s="147"/>
      <c r="HU142" s="147"/>
      <c r="HV142" s="997"/>
      <c r="HW142" s="999"/>
      <c r="HX142" s="1000"/>
      <c r="HY142" s="1006"/>
      <c r="HZ142" s="993"/>
      <c r="IA142" s="996"/>
      <c r="IB142" s="148"/>
      <c r="IC142" s="148"/>
      <c r="ID142" s="994"/>
      <c r="IE142" s="147"/>
      <c r="IF142" s="147"/>
      <c r="IG142" s="997"/>
      <c r="IH142" s="999"/>
      <c r="II142" s="1000"/>
      <c r="IJ142" s="1006"/>
      <c r="IK142" s="993"/>
      <c r="IL142" s="996"/>
      <c r="IM142" s="148"/>
      <c r="IN142" s="148"/>
      <c r="IO142" s="994"/>
      <c r="IP142" s="147"/>
      <c r="IQ142" s="147"/>
      <c r="IR142" s="997"/>
      <c r="IS142" s="999"/>
      <c r="IT142" s="1000"/>
      <c r="IU142" s="30"/>
      <c r="IV142" s="30"/>
      <c r="IW142" s="30"/>
      <c r="IX142" s="30"/>
      <c r="IY142" s="1001"/>
      <c r="IZ142" s="1001"/>
      <c r="JA142" s="1005"/>
      <c r="JB142" s="1002"/>
      <c r="JE142" s="171"/>
      <c r="JF142" s="171"/>
      <c r="JG142" s="171"/>
      <c r="JH142" s="171"/>
      <c r="JI142" s="171"/>
    </row>
    <row r="143" spans="2:269" ht="15.75" customHeight="1" x14ac:dyDescent="0.25">
      <c r="B143" s="260">
        <v>137</v>
      </c>
      <c r="C143" s="991"/>
      <c r="D143" s="990"/>
      <c r="E143" s="486"/>
      <c r="F143" s="1143"/>
      <c r="G143" s="995"/>
      <c r="H143" s="221"/>
      <c r="I143" s="183"/>
      <c r="J143" s="183"/>
      <c r="K143" s="1088"/>
      <c r="L143" s="375"/>
      <c r="M143" s="31"/>
      <c r="N143" s="1292"/>
      <c r="O143" s="1096"/>
      <c r="P143" s="147"/>
      <c r="Q143" s="147"/>
      <c r="R143" s="147"/>
      <c r="S143" s="147"/>
      <c r="T143" s="147"/>
      <c r="U143" s="147"/>
      <c r="V143" s="147"/>
      <c r="W143" s="147"/>
      <c r="X143" s="147"/>
      <c r="Y143" s="147"/>
      <c r="Z143" s="147"/>
      <c r="AA143" s="147"/>
      <c r="AB143" s="147"/>
      <c r="AC143" s="147"/>
      <c r="AD143" s="147"/>
      <c r="AE143" s="147"/>
      <c r="AF143" s="147"/>
      <c r="AG143" s="147"/>
      <c r="AH143" s="147"/>
      <c r="AI143" s="1006"/>
      <c r="AJ143" s="993"/>
      <c r="AK143" s="996"/>
      <c r="AL143" s="148"/>
      <c r="AM143" s="148"/>
      <c r="AN143" s="994"/>
      <c r="AO143" s="147"/>
      <c r="AP143" s="147"/>
      <c r="AQ143" s="997"/>
      <c r="AR143" s="999"/>
      <c r="AS143" s="1000"/>
      <c r="AT143" s="1006"/>
      <c r="AU143" s="993"/>
      <c r="AV143" s="996"/>
      <c r="AW143" s="148"/>
      <c r="AX143" s="148"/>
      <c r="AY143" s="994"/>
      <c r="AZ143" s="147"/>
      <c r="BA143" s="147"/>
      <c r="BB143" s="997"/>
      <c r="BC143" s="999"/>
      <c r="BD143" s="1000"/>
      <c r="BE143" s="1006"/>
      <c r="BF143" s="993"/>
      <c r="BG143" s="996"/>
      <c r="BH143" s="148"/>
      <c r="BI143" s="148"/>
      <c r="BJ143" s="994"/>
      <c r="BK143" s="147"/>
      <c r="BL143" s="147"/>
      <c r="BM143" s="997"/>
      <c r="BN143" s="999"/>
      <c r="BO143" s="1000"/>
      <c r="BP143" s="1006"/>
      <c r="BQ143" s="993"/>
      <c r="BR143" s="996"/>
      <c r="BS143" s="148"/>
      <c r="BT143" s="148"/>
      <c r="BU143" s="994"/>
      <c r="BV143" s="147"/>
      <c r="BW143" s="147"/>
      <c r="BX143" s="997"/>
      <c r="BY143" s="999"/>
      <c r="BZ143" s="1000"/>
      <c r="CA143" s="1006"/>
      <c r="CB143" s="993"/>
      <c r="CC143" s="994"/>
      <c r="CD143" s="148"/>
      <c r="CE143" s="148"/>
      <c r="CF143" s="994"/>
      <c r="CG143" s="147"/>
      <c r="CH143" s="147"/>
      <c r="CI143" s="997"/>
      <c r="CJ143" s="999"/>
      <c r="CK143" s="1000"/>
      <c r="CL143" s="1006"/>
      <c r="CM143" s="993"/>
      <c r="CN143" s="996"/>
      <c r="CO143" s="148"/>
      <c r="CP143" s="148"/>
      <c r="CQ143" s="994"/>
      <c r="CR143" s="147"/>
      <c r="CS143" s="147"/>
      <c r="CT143" s="997"/>
      <c r="CU143" s="999"/>
      <c r="CV143" s="1000"/>
      <c r="CW143" s="1006"/>
      <c r="CX143" s="993"/>
      <c r="CY143" s="996"/>
      <c r="CZ143" s="148"/>
      <c r="DA143" s="148"/>
      <c r="DB143" s="994"/>
      <c r="DC143" s="147"/>
      <c r="DD143" s="147"/>
      <c r="DE143" s="997"/>
      <c r="DF143" s="999"/>
      <c r="DG143" s="1000"/>
      <c r="DH143" s="1006"/>
      <c r="DI143" s="993"/>
      <c r="DJ143" s="996"/>
      <c r="DK143" s="148"/>
      <c r="DL143" s="148"/>
      <c r="DM143" s="994"/>
      <c r="DN143" s="147"/>
      <c r="DO143" s="147"/>
      <c r="DP143" s="997"/>
      <c r="DQ143" s="999"/>
      <c r="DR143" s="1000"/>
      <c r="DS143" s="1006"/>
      <c r="DT143" s="993"/>
      <c r="DU143" s="996"/>
      <c r="DV143" s="148"/>
      <c r="DW143" s="148"/>
      <c r="DX143" s="994"/>
      <c r="DY143" s="147"/>
      <c r="DZ143" s="147"/>
      <c r="EA143" s="997"/>
      <c r="EB143" s="999"/>
      <c r="EC143" s="1000"/>
      <c r="ED143" s="1006"/>
      <c r="EE143" s="993"/>
      <c r="EF143" s="996"/>
      <c r="EG143" s="148"/>
      <c r="EH143" s="148"/>
      <c r="EI143" s="994"/>
      <c r="EJ143" s="147"/>
      <c r="EK143" s="147"/>
      <c r="EL143" s="997"/>
      <c r="EM143" s="999"/>
      <c r="EN143" s="1000"/>
      <c r="EO143" s="1006"/>
      <c r="EP143" s="993"/>
      <c r="EQ143" s="996"/>
      <c r="ER143" s="148"/>
      <c r="ES143" s="148"/>
      <c r="ET143" s="994"/>
      <c r="EU143" s="147"/>
      <c r="EV143" s="147"/>
      <c r="EW143" s="997"/>
      <c r="EX143" s="999"/>
      <c r="EY143" s="1000"/>
      <c r="EZ143" s="1006"/>
      <c r="FA143" s="993"/>
      <c r="FB143" s="996"/>
      <c r="FC143" s="148"/>
      <c r="FD143" s="148"/>
      <c r="FE143" s="994"/>
      <c r="FF143" s="147"/>
      <c r="FG143" s="147"/>
      <c r="FH143" s="997"/>
      <c r="FI143" s="999"/>
      <c r="FJ143" s="1000"/>
      <c r="FK143" s="1006"/>
      <c r="FL143" s="993"/>
      <c r="FM143" s="996"/>
      <c r="FN143" s="148"/>
      <c r="FO143" s="148"/>
      <c r="FP143" s="994"/>
      <c r="FQ143" s="147"/>
      <c r="FR143" s="147"/>
      <c r="FS143" s="997"/>
      <c r="FT143" s="999"/>
      <c r="FU143" s="1000"/>
      <c r="FV143" s="1006"/>
      <c r="FW143" s="993"/>
      <c r="FX143" s="996"/>
      <c r="FY143" s="148"/>
      <c r="FZ143" s="148"/>
      <c r="GA143" s="994"/>
      <c r="GB143" s="147"/>
      <c r="GC143" s="147"/>
      <c r="GD143" s="997"/>
      <c r="GE143" s="999"/>
      <c r="GF143" s="1000"/>
      <c r="GG143" s="1006"/>
      <c r="GH143" s="993"/>
      <c r="GI143" s="996"/>
      <c r="GJ143" s="148"/>
      <c r="GK143" s="148"/>
      <c r="GL143" s="994"/>
      <c r="GM143" s="147"/>
      <c r="GN143" s="147"/>
      <c r="GO143" s="997"/>
      <c r="GP143" s="999"/>
      <c r="GQ143" s="1000"/>
      <c r="GR143" s="1006"/>
      <c r="GS143" s="993"/>
      <c r="GT143" s="996"/>
      <c r="GU143" s="148"/>
      <c r="GV143" s="148"/>
      <c r="GW143" s="994"/>
      <c r="GX143" s="147"/>
      <c r="GY143" s="147"/>
      <c r="GZ143" s="997"/>
      <c r="HA143" s="999"/>
      <c r="HB143" s="1000"/>
      <c r="HC143" s="1006"/>
      <c r="HD143" s="993"/>
      <c r="HE143" s="996"/>
      <c r="HF143" s="148"/>
      <c r="HG143" s="148"/>
      <c r="HH143" s="994"/>
      <c r="HI143" s="147"/>
      <c r="HJ143" s="147"/>
      <c r="HK143" s="997"/>
      <c r="HL143" s="999"/>
      <c r="HM143" s="1000"/>
      <c r="HN143" s="1006"/>
      <c r="HO143" s="993"/>
      <c r="HP143" s="996"/>
      <c r="HQ143" s="148"/>
      <c r="HR143" s="148"/>
      <c r="HS143" s="994"/>
      <c r="HT143" s="147"/>
      <c r="HU143" s="147"/>
      <c r="HV143" s="997"/>
      <c r="HW143" s="999"/>
      <c r="HX143" s="1000"/>
      <c r="HY143" s="1006"/>
      <c r="HZ143" s="993"/>
      <c r="IA143" s="996"/>
      <c r="IB143" s="148"/>
      <c r="IC143" s="148"/>
      <c r="ID143" s="994"/>
      <c r="IE143" s="147"/>
      <c r="IF143" s="147"/>
      <c r="IG143" s="997"/>
      <c r="IH143" s="999"/>
      <c r="II143" s="1000"/>
      <c r="IJ143" s="1006"/>
      <c r="IK143" s="993"/>
      <c r="IL143" s="996"/>
      <c r="IM143" s="148"/>
      <c r="IN143" s="148"/>
      <c r="IO143" s="994"/>
      <c r="IP143" s="147"/>
      <c r="IQ143" s="147"/>
      <c r="IR143" s="997"/>
      <c r="IS143" s="999"/>
      <c r="IT143" s="1000"/>
      <c r="IU143" s="30"/>
      <c r="IV143" s="30"/>
      <c r="IW143" s="30"/>
      <c r="IX143" s="30"/>
      <c r="IY143" s="1001"/>
      <c r="IZ143" s="1001"/>
      <c r="JA143" s="1005"/>
      <c r="JB143" s="1002"/>
      <c r="JE143" s="171"/>
      <c r="JF143" s="171"/>
      <c r="JG143" s="171"/>
      <c r="JH143" s="171"/>
      <c r="JI143" s="171"/>
    </row>
    <row r="144" spans="2:269" ht="15.75" customHeight="1" x14ac:dyDescent="0.25">
      <c r="B144" s="260">
        <v>138</v>
      </c>
      <c r="C144" s="991"/>
      <c r="D144" s="990"/>
      <c r="E144" s="486"/>
      <c r="F144" s="1143"/>
      <c r="G144" s="995"/>
      <c r="H144" s="221"/>
      <c r="I144" s="183"/>
      <c r="J144" s="183"/>
      <c r="K144" s="1088"/>
      <c r="L144" s="375"/>
      <c r="M144" s="31"/>
      <c r="N144" s="1292"/>
      <c r="O144" s="1096"/>
      <c r="P144" s="147"/>
      <c r="Q144" s="147"/>
      <c r="R144" s="147"/>
      <c r="S144" s="147"/>
      <c r="T144" s="147"/>
      <c r="U144" s="147"/>
      <c r="V144" s="147"/>
      <c r="W144" s="147"/>
      <c r="X144" s="147"/>
      <c r="Y144" s="147"/>
      <c r="Z144" s="147"/>
      <c r="AA144" s="147"/>
      <c r="AB144" s="147"/>
      <c r="AC144" s="147"/>
      <c r="AD144" s="147"/>
      <c r="AE144" s="147"/>
      <c r="AF144" s="147"/>
      <c r="AG144" s="147"/>
      <c r="AH144" s="147"/>
      <c r="AI144" s="1006"/>
      <c r="AJ144" s="993"/>
      <c r="AK144" s="996"/>
      <c r="AL144" s="148"/>
      <c r="AM144" s="148"/>
      <c r="AN144" s="994"/>
      <c r="AO144" s="147"/>
      <c r="AP144" s="147"/>
      <c r="AQ144" s="997"/>
      <c r="AR144" s="999"/>
      <c r="AS144" s="1000"/>
      <c r="AT144" s="1006"/>
      <c r="AU144" s="993"/>
      <c r="AV144" s="996"/>
      <c r="AW144" s="148"/>
      <c r="AX144" s="148"/>
      <c r="AY144" s="994"/>
      <c r="AZ144" s="147"/>
      <c r="BA144" s="147"/>
      <c r="BB144" s="997"/>
      <c r="BC144" s="999"/>
      <c r="BD144" s="1000"/>
      <c r="BE144" s="1006"/>
      <c r="BF144" s="993"/>
      <c r="BG144" s="996"/>
      <c r="BH144" s="148"/>
      <c r="BI144" s="148"/>
      <c r="BJ144" s="994"/>
      <c r="BK144" s="147"/>
      <c r="BL144" s="147"/>
      <c r="BM144" s="997"/>
      <c r="BN144" s="999"/>
      <c r="BO144" s="1000"/>
      <c r="BP144" s="1006"/>
      <c r="BQ144" s="993"/>
      <c r="BR144" s="996"/>
      <c r="BS144" s="148"/>
      <c r="BT144" s="148"/>
      <c r="BU144" s="994"/>
      <c r="BV144" s="147"/>
      <c r="BW144" s="147"/>
      <c r="BX144" s="997"/>
      <c r="BY144" s="999"/>
      <c r="BZ144" s="1000"/>
      <c r="CA144" s="1006"/>
      <c r="CB144" s="993"/>
      <c r="CC144" s="994"/>
      <c r="CD144" s="148"/>
      <c r="CE144" s="148"/>
      <c r="CF144" s="994"/>
      <c r="CG144" s="147"/>
      <c r="CH144" s="147"/>
      <c r="CI144" s="997"/>
      <c r="CJ144" s="999"/>
      <c r="CK144" s="1000"/>
      <c r="CL144" s="1006"/>
      <c r="CM144" s="993"/>
      <c r="CN144" s="996"/>
      <c r="CO144" s="148"/>
      <c r="CP144" s="148"/>
      <c r="CQ144" s="994"/>
      <c r="CR144" s="147"/>
      <c r="CS144" s="147"/>
      <c r="CT144" s="997"/>
      <c r="CU144" s="999"/>
      <c r="CV144" s="1000"/>
      <c r="CW144" s="1006"/>
      <c r="CX144" s="993"/>
      <c r="CY144" s="996"/>
      <c r="CZ144" s="148"/>
      <c r="DA144" s="148"/>
      <c r="DB144" s="994"/>
      <c r="DC144" s="147"/>
      <c r="DD144" s="147"/>
      <c r="DE144" s="997"/>
      <c r="DF144" s="999"/>
      <c r="DG144" s="1000"/>
      <c r="DH144" s="1006"/>
      <c r="DI144" s="993"/>
      <c r="DJ144" s="996"/>
      <c r="DK144" s="148"/>
      <c r="DL144" s="148"/>
      <c r="DM144" s="994"/>
      <c r="DN144" s="147"/>
      <c r="DO144" s="147"/>
      <c r="DP144" s="997"/>
      <c r="DQ144" s="999"/>
      <c r="DR144" s="1000"/>
      <c r="DS144" s="1006"/>
      <c r="DT144" s="993"/>
      <c r="DU144" s="996"/>
      <c r="DV144" s="148"/>
      <c r="DW144" s="148"/>
      <c r="DX144" s="994"/>
      <c r="DY144" s="147"/>
      <c r="DZ144" s="147"/>
      <c r="EA144" s="997"/>
      <c r="EB144" s="999"/>
      <c r="EC144" s="1000"/>
      <c r="ED144" s="1006"/>
      <c r="EE144" s="993"/>
      <c r="EF144" s="996"/>
      <c r="EG144" s="148"/>
      <c r="EH144" s="148"/>
      <c r="EI144" s="994"/>
      <c r="EJ144" s="147"/>
      <c r="EK144" s="147"/>
      <c r="EL144" s="997"/>
      <c r="EM144" s="999"/>
      <c r="EN144" s="1000"/>
      <c r="EO144" s="1006"/>
      <c r="EP144" s="993"/>
      <c r="EQ144" s="996"/>
      <c r="ER144" s="148"/>
      <c r="ES144" s="148"/>
      <c r="ET144" s="994"/>
      <c r="EU144" s="147"/>
      <c r="EV144" s="147"/>
      <c r="EW144" s="997"/>
      <c r="EX144" s="999"/>
      <c r="EY144" s="1000"/>
      <c r="EZ144" s="1006"/>
      <c r="FA144" s="993"/>
      <c r="FB144" s="996"/>
      <c r="FC144" s="148"/>
      <c r="FD144" s="148"/>
      <c r="FE144" s="994"/>
      <c r="FF144" s="147"/>
      <c r="FG144" s="147"/>
      <c r="FH144" s="997"/>
      <c r="FI144" s="999"/>
      <c r="FJ144" s="1000"/>
      <c r="FK144" s="1006"/>
      <c r="FL144" s="993"/>
      <c r="FM144" s="996"/>
      <c r="FN144" s="148"/>
      <c r="FO144" s="148"/>
      <c r="FP144" s="994"/>
      <c r="FQ144" s="147"/>
      <c r="FR144" s="147"/>
      <c r="FS144" s="997"/>
      <c r="FT144" s="999"/>
      <c r="FU144" s="1000"/>
      <c r="FV144" s="1006"/>
      <c r="FW144" s="993"/>
      <c r="FX144" s="996"/>
      <c r="FY144" s="148"/>
      <c r="FZ144" s="148"/>
      <c r="GA144" s="994"/>
      <c r="GB144" s="147"/>
      <c r="GC144" s="147"/>
      <c r="GD144" s="997"/>
      <c r="GE144" s="999"/>
      <c r="GF144" s="1000"/>
      <c r="GG144" s="1006"/>
      <c r="GH144" s="993"/>
      <c r="GI144" s="996"/>
      <c r="GJ144" s="148"/>
      <c r="GK144" s="148"/>
      <c r="GL144" s="994"/>
      <c r="GM144" s="147"/>
      <c r="GN144" s="147"/>
      <c r="GO144" s="997"/>
      <c r="GP144" s="999"/>
      <c r="GQ144" s="1000"/>
      <c r="GR144" s="1006"/>
      <c r="GS144" s="993"/>
      <c r="GT144" s="996"/>
      <c r="GU144" s="148"/>
      <c r="GV144" s="148"/>
      <c r="GW144" s="994"/>
      <c r="GX144" s="147"/>
      <c r="GY144" s="147"/>
      <c r="GZ144" s="997"/>
      <c r="HA144" s="999"/>
      <c r="HB144" s="1000"/>
      <c r="HC144" s="1006"/>
      <c r="HD144" s="993"/>
      <c r="HE144" s="996"/>
      <c r="HF144" s="148"/>
      <c r="HG144" s="148"/>
      <c r="HH144" s="994"/>
      <c r="HI144" s="147"/>
      <c r="HJ144" s="147"/>
      <c r="HK144" s="997"/>
      <c r="HL144" s="999"/>
      <c r="HM144" s="1000"/>
      <c r="HN144" s="1006"/>
      <c r="HO144" s="993"/>
      <c r="HP144" s="996"/>
      <c r="HQ144" s="148"/>
      <c r="HR144" s="148"/>
      <c r="HS144" s="994"/>
      <c r="HT144" s="147"/>
      <c r="HU144" s="147"/>
      <c r="HV144" s="997"/>
      <c r="HW144" s="999"/>
      <c r="HX144" s="1000"/>
      <c r="HY144" s="1006"/>
      <c r="HZ144" s="993"/>
      <c r="IA144" s="996"/>
      <c r="IB144" s="148"/>
      <c r="IC144" s="148"/>
      <c r="ID144" s="994"/>
      <c r="IE144" s="147"/>
      <c r="IF144" s="147"/>
      <c r="IG144" s="997"/>
      <c r="IH144" s="999"/>
      <c r="II144" s="1000"/>
      <c r="IJ144" s="1006"/>
      <c r="IK144" s="993"/>
      <c r="IL144" s="996"/>
      <c r="IM144" s="148"/>
      <c r="IN144" s="148"/>
      <c r="IO144" s="994"/>
      <c r="IP144" s="147"/>
      <c r="IQ144" s="147"/>
      <c r="IR144" s="997"/>
      <c r="IS144" s="999"/>
      <c r="IT144" s="1000"/>
      <c r="IU144" s="30"/>
      <c r="IV144" s="30"/>
      <c r="IW144" s="30"/>
      <c r="IX144" s="30"/>
      <c r="IY144" s="1001"/>
      <c r="IZ144" s="1001"/>
      <c r="JA144" s="1005"/>
      <c r="JB144" s="1002"/>
      <c r="JE144" s="171"/>
      <c r="JF144" s="171"/>
      <c r="JG144" s="171"/>
      <c r="JH144" s="171"/>
      <c r="JI144" s="171"/>
    </row>
    <row r="145" spans="2:269" ht="15.75" customHeight="1" x14ac:dyDescent="0.25">
      <c r="B145" s="260">
        <v>139</v>
      </c>
      <c r="C145" s="991"/>
      <c r="D145" s="990"/>
      <c r="E145" s="486"/>
      <c r="F145" s="1143"/>
      <c r="G145" s="995"/>
      <c r="H145" s="221"/>
      <c r="I145" s="183"/>
      <c r="J145" s="183"/>
      <c r="K145" s="1088"/>
      <c r="L145" s="375"/>
      <c r="M145" s="31"/>
      <c r="N145" s="1292"/>
      <c r="O145" s="1096"/>
      <c r="P145" s="147"/>
      <c r="Q145" s="147"/>
      <c r="R145" s="147"/>
      <c r="S145" s="147"/>
      <c r="T145" s="147"/>
      <c r="U145" s="147"/>
      <c r="V145" s="147"/>
      <c r="W145" s="147"/>
      <c r="X145" s="147"/>
      <c r="Y145" s="147"/>
      <c r="Z145" s="147"/>
      <c r="AA145" s="147"/>
      <c r="AB145" s="147"/>
      <c r="AC145" s="147"/>
      <c r="AD145" s="147"/>
      <c r="AE145" s="147"/>
      <c r="AF145" s="147"/>
      <c r="AG145" s="147"/>
      <c r="AH145" s="147"/>
      <c r="AI145" s="1006"/>
      <c r="AJ145" s="993"/>
      <c r="AK145" s="996"/>
      <c r="AL145" s="148"/>
      <c r="AM145" s="148"/>
      <c r="AN145" s="994"/>
      <c r="AO145" s="147"/>
      <c r="AP145" s="147"/>
      <c r="AQ145" s="997"/>
      <c r="AR145" s="999"/>
      <c r="AS145" s="1000"/>
      <c r="AT145" s="1006"/>
      <c r="AU145" s="993"/>
      <c r="AV145" s="996"/>
      <c r="AW145" s="148"/>
      <c r="AX145" s="148"/>
      <c r="AY145" s="994"/>
      <c r="AZ145" s="147"/>
      <c r="BA145" s="147"/>
      <c r="BB145" s="997"/>
      <c r="BC145" s="999"/>
      <c r="BD145" s="1000"/>
      <c r="BE145" s="1006"/>
      <c r="BF145" s="993"/>
      <c r="BG145" s="996"/>
      <c r="BH145" s="148"/>
      <c r="BI145" s="148"/>
      <c r="BJ145" s="994"/>
      <c r="BK145" s="147"/>
      <c r="BL145" s="147"/>
      <c r="BM145" s="997"/>
      <c r="BN145" s="999"/>
      <c r="BO145" s="1000"/>
      <c r="BP145" s="1006"/>
      <c r="BQ145" s="993"/>
      <c r="BR145" s="996"/>
      <c r="BS145" s="148"/>
      <c r="BT145" s="148"/>
      <c r="BU145" s="994"/>
      <c r="BV145" s="147"/>
      <c r="BW145" s="147"/>
      <c r="BX145" s="997"/>
      <c r="BY145" s="999"/>
      <c r="BZ145" s="1000"/>
      <c r="CA145" s="1006"/>
      <c r="CB145" s="993"/>
      <c r="CC145" s="994"/>
      <c r="CD145" s="148"/>
      <c r="CE145" s="148"/>
      <c r="CF145" s="994"/>
      <c r="CG145" s="147"/>
      <c r="CH145" s="147"/>
      <c r="CI145" s="997"/>
      <c r="CJ145" s="999"/>
      <c r="CK145" s="1000"/>
      <c r="CL145" s="1006"/>
      <c r="CM145" s="993"/>
      <c r="CN145" s="996"/>
      <c r="CO145" s="148"/>
      <c r="CP145" s="148"/>
      <c r="CQ145" s="994"/>
      <c r="CR145" s="147"/>
      <c r="CS145" s="147"/>
      <c r="CT145" s="997"/>
      <c r="CU145" s="999"/>
      <c r="CV145" s="1000"/>
      <c r="CW145" s="1006"/>
      <c r="CX145" s="993"/>
      <c r="CY145" s="996"/>
      <c r="CZ145" s="148"/>
      <c r="DA145" s="148"/>
      <c r="DB145" s="994"/>
      <c r="DC145" s="147"/>
      <c r="DD145" s="147"/>
      <c r="DE145" s="997"/>
      <c r="DF145" s="999"/>
      <c r="DG145" s="1000"/>
      <c r="DH145" s="1006"/>
      <c r="DI145" s="993"/>
      <c r="DJ145" s="996"/>
      <c r="DK145" s="148"/>
      <c r="DL145" s="148"/>
      <c r="DM145" s="994"/>
      <c r="DN145" s="147"/>
      <c r="DO145" s="147"/>
      <c r="DP145" s="997"/>
      <c r="DQ145" s="999"/>
      <c r="DR145" s="1000"/>
      <c r="DS145" s="1006"/>
      <c r="DT145" s="993"/>
      <c r="DU145" s="996"/>
      <c r="DV145" s="148"/>
      <c r="DW145" s="148"/>
      <c r="DX145" s="994"/>
      <c r="DY145" s="147"/>
      <c r="DZ145" s="147"/>
      <c r="EA145" s="997"/>
      <c r="EB145" s="999"/>
      <c r="EC145" s="1000"/>
      <c r="ED145" s="1006"/>
      <c r="EE145" s="993"/>
      <c r="EF145" s="996"/>
      <c r="EG145" s="148"/>
      <c r="EH145" s="148"/>
      <c r="EI145" s="994"/>
      <c r="EJ145" s="147"/>
      <c r="EK145" s="147"/>
      <c r="EL145" s="997"/>
      <c r="EM145" s="999"/>
      <c r="EN145" s="1000"/>
      <c r="EO145" s="1006"/>
      <c r="EP145" s="993"/>
      <c r="EQ145" s="996"/>
      <c r="ER145" s="148"/>
      <c r="ES145" s="148"/>
      <c r="ET145" s="994"/>
      <c r="EU145" s="147"/>
      <c r="EV145" s="147"/>
      <c r="EW145" s="997"/>
      <c r="EX145" s="999"/>
      <c r="EY145" s="1000"/>
      <c r="EZ145" s="1006"/>
      <c r="FA145" s="993"/>
      <c r="FB145" s="996"/>
      <c r="FC145" s="148"/>
      <c r="FD145" s="148"/>
      <c r="FE145" s="994"/>
      <c r="FF145" s="147"/>
      <c r="FG145" s="147"/>
      <c r="FH145" s="997"/>
      <c r="FI145" s="999"/>
      <c r="FJ145" s="1000"/>
      <c r="FK145" s="1006"/>
      <c r="FL145" s="993"/>
      <c r="FM145" s="996"/>
      <c r="FN145" s="148"/>
      <c r="FO145" s="148"/>
      <c r="FP145" s="994"/>
      <c r="FQ145" s="147"/>
      <c r="FR145" s="147"/>
      <c r="FS145" s="997"/>
      <c r="FT145" s="999"/>
      <c r="FU145" s="1000"/>
      <c r="FV145" s="1006"/>
      <c r="FW145" s="993"/>
      <c r="FX145" s="996"/>
      <c r="FY145" s="148"/>
      <c r="FZ145" s="148"/>
      <c r="GA145" s="994"/>
      <c r="GB145" s="147"/>
      <c r="GC145" s="147"/>
      <c r="GD145" s="997"/>
      <c r="GE145" s="999"/>
      <c r="GF145" s="1000"/>
      <c r="GG145" s="1006"/>
      <c r="GH145" s="993"/>
      <c r="GI145" s="996"/>
      <c r="GJ145" s="148"/>
      <c r="GK145" s="148"/>
      <c r="GL145" s="994"/>
      <c r="GM145" s="147"/>
      <c r="GN145" s="147"/>
      <c r="GO145" s="997"/>
      <c r="GP145" s="999"/>
      <c r="GQ145" s="1000"/>
      <c r="GR145" s="1006"/>
      <c r="GS145" s="993"/>
      <c r="GT145" s="996"/>
      <c r="GU145" s="148"/>
      <c r="GV145" s="148"/>
      <c r="GW145" s="994"/>
      <c r="GX145" s="147"/>
      <c r="GY145" s="147"/>
      <c r="GZ145" s="997"/>
      <c r="HA145" s="999"/>
      <c r="HB145" s="1000"/>
      <c r="HC145" s="1006"/>
      <c r="HD145" s="993"/>
      <c r="HE145" s="996"/>
      <c r="HF145" s="148"/>
      <c r="HG145" s="148"/>
      <c r="HH145" s="994"/>
      <c r="HI145" s="147"/>
      <c r="HJ145" s="147"/>
      <c r="HK145" s="997"/>
      <c r="HL145" s="999"/>
      <c r="HM145" s="1000"/>
      <c r="HN145" s="1006"/>
      <c r="HO145" s="993"/>
      <c r="HP145" s="996"/>
      <c r="HQ145" s="148"/>
      <c r="HR145" s="148"/>
      <c r="HS145" s="994"/>
      <c r="HT145" s="147"/>
      <c r="HU145" s="147"/>
      <c r="HV145" s="997"/>
      <c r="HW145" s="999"/>
      <c r="HX145" s="1000"/>
      <c r="HY145" s="1006"/>
      <c r="HZ145" s="993"/>
      <c r="IA145" s="996"/>
      <c r="IB145" s="148"/>
      <c r="IC145" s="148"/>
      <c r="ID145" s="994"/>
      <c r="IE145" s="147"/>
      <c r="IF145" s="147"/>
      <c r="IG145" s="997"/>
      <c r="IH145" s="999"/>
      <c r="II145" s="1000"/>
      <c r="IJ145" s="1006"/>
      <c r="IK145" s="993"/>
      <c r="IL145" s="996"/>
      <c r="IM145" s="148"/>
      <c r="IN145" s="148"/>
      <c r="IO145" s="994"/>
      <c r="IP145" s="147"/>
      <c r="IQ145" s="147"/>
      <c r="IR145" s="997"/>
      <c r="IS145" s="999"/>
      <c r="IT145" s="1000"/>
      <c r="IU145" s="30"/>
      <c r="IV145" s="30"/>
      <c r="IW145" s="30"/>
      <c r="IX145" s="30"/>
      <c r="IY145" s="1001"/>
      <c r="IZ145" s="1001"/>
      <c r="JA145" s="1005"/>
      <c r="JB145" s="1002"/>
      <c r="JE145" s="171"/>
      <c r="JF145" s="171"/>
      <c r="JG145" s="171"/>
      <c r="JH145" s="171"/>
      <c r="JI145" s="171"/>
    </row>
    <row r="146" spans="2:269" ht="15.75" customHeight="1" x14ac:dyDescent="0.25">
      <c r="B146" s="260">
        <v>140</v>
      </c>
      <c r="C146" s="991"/>
      <c r="D146" s="990"/>
      <c r="E146" s="486"/>
      <c r="F146" s="1143"/>
      <c r="G146" s="995"/>
      <c r="H146" s="221"/>
      <c r="I146" s="183"/>
      <c r="J146" s="183"/>
      <c r="K146" s="1088"/>
      <c r="L146" s="375"/>
      <c r="M146" s="31"/>
      <c r="N146" s="1292"/>
      <c r="O146" s="1096"/>
      <c r="P146" s="147"/>
      <c r="Q146" s="147"/>
      <c r="R146" s="147"/>
      <c r="S146" s="147"/>
      <c r="T146" s="147"/>
      <c r="U146" s="147"/>
      <c r="V146" s="147"/>
      <c r="W146" s="147"/>
      <c r="X146" s="147"/>
      <c r="Y146" s="147"/>
      <c r="Z146" s="147"/>
      <c r="AA146" s="147"/>
      <c r="AB146" s="147"/>
      <c r="AC146" s="147"/>
      <c r="AD146" s="147"/>
      <c r="AE146" s="147"/>
      <c r="AF146" s="147"/>
      <c r="AG146" s="147"/>
      <c r="AH146" s="147"/>
      <c r="AI146" s="1006"/>
      <c r="AJ146" s="993"/>
      <c r="AK146" s="996"/>
      <c r="AL146" s="148"/>
      <c r="AM146" s="148"/>
      <c r="AN146" s="994"/>
      <c r="AO146" s="147"/>
      <c r="AP146" s="147"/>
      <c r="AQ146" s="997"/>
      <c r="AR146" s="999"/>
      <c r="AS146" s="1000"/>
      <c r="AT146" s="1006"/>
      <c r="AU146" s="993"/>
      <c r="AV146" s="996"/>
      <c r="AW146" s="148"/>
      <c r="AX146" s="148"/>
      <c r="AY146" s="994"/>
      <c r="AZ146" s="147"/>
      <c r="BA146" s="147"/>
      <c r="BB146" s="997"/>
      <c r="BC146" s="999"/>
      <c r="BD146" s="1000"/>
      <c r="BE146" s="1006"/>
      <c r="BF146" s="993"/>
      <c r="BG146" s="996"/>
      <c r="BH146" s="148"/>
      <c r="BI146" s="148"/>
      <c r="BJ146" s="994"/>
      <c r="BK146" s="147"/>
      <c r="BL146" s="147"/>
      <c r="BM146" s="997"/>
      <c r="BN146" s="999"/>
      <c r="BO146" s="1000"/>
      <c r="BP146" s="1006"/>
      <c r="BQ146" s="993"/>
      <c r="BR146" s="996"/>
      <c r="BS146" s="148"/>
      <c r="BT146" s="148"/>
      <c r="BU146" s="994"/>
      <c r="BV146" s="147"/>
      <c r="BW146" s="147"/>
      <c r="BX146" s="997"/>
      <c r="BY146" s="999"/>
      <c r="BZ146" s="1000"/>
      <c r="CA146" s="1006"/>
      <c r="CB146" s="993"/>
      <c r="CC146" s="994"/>
      <c r="CD146" s="148"/>
      <c r="CE146" s="148"/>
      <c r="CF146" s="994"/>
      <c r="CG146" s="147"/>
      <c r="CH146" s="147"/>
      <c r="CI146" s="997"/>
      <c r="CJ146" s="999"/>
      <c r="CK146" s="1000"/>
      <c r="CL146" s="1006"/>
      <c r="CM146" s="993"/>
      <c r="CN146" s="996"/>
      <c r="CO146" s="148"/>
      <c r="CP146" s="148"/>
      <c r="CQ146" s="994"/>
      <c r="CR146" s="147"/>
      <c r="CS146" s="147"/>
      <c r="CT146" s="997"/>
      <c r="CU146" s="999"/>
      <c r="CV146" s="1000"/>
      <c r="CW146" s="1006"/>
      <c r="CX146" s="993"/>
      <c r="CY146" s="996"/>
      <c r="CZ146" s="148"/>
      <c r="DA146" s="148"/>
      <c r="DB146" s="994"/>
      <c r="DC146" s="147"/>
      <c r="DD146" s="147"/>
      <c r="DE146" s="997"/>
      <c r="DF146" s="999"/>
      <c r="DG146" s="1000"/>
      <c r="DH146" s="1006"/>
      <c r="DI146" s="993"/>
      <c r="DJ146" s="996"/>
      <c r="DK146" s="148"/>
      <c r="DL146" s="148"/>
      <c r="DM146" s="994"/>
      <c r="DN146" s="147"/>
      <c r="DO146" s="147"/>
      <c r="DP146" s="997"/>
      <c r="DQ146" s="999"/>
      <c r="DR146" s="1000"/>
      <c r="DS146" s="1006"/>
      <c r="DT146" s="993"/>
      <c r="DU146" s="996"/>
      <c r="DV146" s="148"/>
      <c r="DW146" s="148"/>
      <c r="DX146" s="994"/>
      <c r="DY146" s="147"/>
      <c r="DZ146" s="147"/>
      <c r="EA146" s="997"/>
      <c r="EB146" s="999"/>
      <c r="EC146" s="1000"/>
      <c r="ED146" s="1006"/>
      <c r="EE146" s="993"/>
      <c r="EF146" s="996"/>
      <c r="EG146" s="148"/>
      <c r="EH146" s="148"/>
      <c r="EI146" s="994"/>
      <c r="EJ146" s="147"/>
      <c r="EK146" s="147"/>
      <c r="EL146" s="997"/>
      <c r="EM146" s="999"/>
      <c r="EN146" s="1000"/>
      <c r="EO146" s="1006"/>
      <c r="EP146" s="993"/>
      <c r="EQ146" s="996"/>
      <c r="ER146" s="148"/>
      <c r="ES146" s="148"/>
      <c r="ET146" s="994"/>
      <c r="EU146" s="147"/>
      <c r="EV146" s="147"/>
      <c r="EW146" s="997"/>
      <c r="EX146" s="999"/>
      <c r="EY146" s="1000"/>
      <c r="EZ146" s="1006"/>
      <c r="FA146" s="993"/>
      <c r="FB146" s="996"/>
      <c r="FC146" s="148"/>
      <c r="FD146" s="148"/>
      <c r="FE146" s="994"/>
      <c r="FF146" s="147"/>
      <c r="FG146" s="147"/>
      <c r="FH146" s="997"/>
      <c r="FI146" s="999"/>
      <c r="FJ146" s="1000"/>
      <c r="FK146" s="1006"/>
      <c r="FL146" s="993"/>
      <c r="FM146" s="996"/>
      <c r="FN146" s="148"/>
      <c r="FO146" s="148"/>
      <c r="FP146" s="994"/>
      <c r="FQ146" s="147"/>
      <c r="FR146" s="147"/>
      <c r="FS146" s="997"/>
      <c r="FT146" s="999"/>
      <c r="FU146" s="1000"/>
      <c r="FV146" s="1006"/>
      <c r="FW146" s="993"/>
      <c r="FX146" s="996"/>
      <c r="FY146" s="148"/>
      <c r="FZ146" s="148"/>
      <c r="GA146" s="994"/>
      <c r="GB146" s="147"/>
      <c r="GC146" s="147"/>
      <c r="GD146" s="997"/>
      <c r="GE146" s="999"/>
      <c r="GF146" s="1000"/>
      <c r="GG146" s="1006"/>
      <c r="GH146" s="993"/>
      <c r="GI146" s="996"/>
      <c r="GJ146" s="148"/>
      <c r="GK146" s="148"/>
      <c r="GL146" s="994"/>
      <c r="GM146" s="147"/>
      <c r="GN146" s="147"/>
      <c r="GO146" s="997"/>
      <c r="GP146" s="999"/>
      <c r="GQ146" s="1000"/>
      <c r="GR146" s="1006"/>
      <c r="GS146" s="993"/>
      <c r="GT146" s="996"/>
      <c r="GU146" s="148"/>
      <c r="GV146" s="148"/>
      <c r="GW146" s="994"/>
      <c r="GX146" s="147"/>
      <c r="GY146" s="147"/>
      <c r="GZ146" s="997"/>
      <c r="HA146" s="999"/>
      <c r="HB146" s="1000"/>
      <c r="HC146" s="1006"/>
      <c r="HD146" s="993"/>
      <c r="HE146" s="996"/>
      <c r="HF146" s="148"/>
      <c r="HG146" s="148"/>
      <c r="HH146" s="994"/>
      <c r="HI146" s="147"/>
      <c r="HJ146" s="147"/>
      <c r="HK146" s="997"/>
      <c r="HL146" s="999"/>
      <c r="HM146" s="1000"/>
      <c r="HN146" s="1006"/>
      <c r="HO146" s="993"/>
      <c r="HP146" s="996"/>
      <c r="HQ146" s="148"/>
      <c r="HR146" s="148"/>
      <c r="HS146" s="994"/>
      <c r="HT146" s="147"/>
      <c r="HU146" s="147"/>
      <c r="HV146" s="997"/>
      <c r="HW146" s="999"/>
      <c r="HX146" s="1000"/>
      <c r="HY146" s="1006"/>
      <c r="HZ146" s="993"/>
      <c r="IA146" s="996"/>
      <c r="IB146" s="148"/>
      <c r="IC146" s="148"/>
      <c r="ID146" s="994"/>
      <c r="IE146" s="147"/>
      <c r="IF146" s="147"/>
      <c r="IG146" s="997"/>
      <c r="IH146" s="999"/>
      <c r="II146" s="1000"/>
      <c r="IJ146" s="1006"/>
      <c r="IK146" s="993"/>
      <c r="IL146" s="996"/>
      <c r="IM146" s="148"/>
      <c r="IN146" s="148"/>
      <c r="IO146" s="994"/>
      <c r="IP146" s="147"/>
      <c r="IQ146" s="147"/>
      <c r="IR146" s="997"/>
      <c r="IS146" s="999"/>
      <c r="IT146" s="1000"/>
      <c r="IU146" s="30"/>
      <c r="IV146" s="30"/>
      <c r="IW146" s="30"/>
      <c r="IX146" s="30"/>
      <c r="IY146" s="1001"/>
      <c r="IZ146" s="1001"/>
      <c r="JA146" s="1005"/>
      <c r="JB146" s="1002"/>
      <c r="JE146" s="171"/>
      <c r="JF146" s="171"/>
      <c r="JG146" s="171"/>
      <c r="JH146" s="171"/>
      <c r="JI146" s="171"/>
    </row>
    <row r="147" spans="2:269" ht="15.75" customHeight="1" x14ac:dyDescent="0.25">
      <c r="B147" s="260">
        <v>141</v>
      </c>
      <c r="C147" s="991"/>
      <c r="D147" s="990"/>
      <c r="E147" s="486"/>
      <c r="F147" s="1143"/>
      <c r="G147" s="995"/>
      <c r="H147" s="221"/>
      <c r="I147" s="183"/>
      <c r="J147" s="183"/>
      <c r="K147" s="1088"/>
      <c r="L147" s="375"/>
      <c r="M147" s="31"/>
      <c r="N147" s="1292"/>
      <c r="O147" s="1096"/>
      <c r="P147" s="147"/>
      <c r="Q147" s="147"/>
      <c r="R147" s="147"/>
      <c r="S147" s="147"/>
      <c r="T147" s="147"/>
      <c r="U147" s="147"/>
      <c r="V147" s="147"/>
      <c r="W147" s="147"/>
      <c r="X147" s="147"/>
      <c r="Y147" s="147"/>
      <c r="Z147" s="147"/>
      <c r="AA147" s="147"/>
      <c r="AB147" s="147"/>
      <c r="AC147" s="147"/>
      <c r="AD147" s="147"/>
      <c r="AE147" s="147"/>
      <c r="AF147" s="147"/>
      <c r="AG147" s="147"/>
      <c r="AH147" s="147"/>
      <c r="AI147" s="1006"/>
      <c r="AJ147" s="993"/>
      <c r="AK147" s="996"/>
      <c r="AL147" s="148"/>
      <c r="AM147" s="148"/>
      <c r="AN147" s="994"/>
      <c r="AO147" s="147"/>
      <c r="AP147" s="147"/>
      <c r="AQ147" s="997"/>
      <c r="AR147" s="999"/>
      <c r="AS147" s="1000"/>
      <c r="AT147" s="1006"/>
      <c r="AU147" s="993"/>
      <c r="AV147" s="996"/>
      <c r="AW147" s="148"/>
      <c r="AX147" s="148"/>
      <c r="AY147" s="994"/>
      <c r="AZ147" s="147"/>
      <c r="BA147" s="147"/>
      <c r="BB147" s="997"/>
      <c r="BC147" s="999"/>
      <c r="BD147" s="1000"/>
      <c r="BE147" s="1006"/>
      <c r="BF147" s="993"/>
      <c r="BG147" s="996"/>
      <c r="BH147" s="148"/>
      <c r="BI147" s="148"/>
      <c r="BJ147" s="994"/>
      <c r="BK147" s="147"/>
      <c r="BL147" s="147"/>
      <c r="BM147" s="997"/>
      <c r="BN147" s="999"/>
      <c r="BO147" s="1000"/>
      <c r="BP147" s="1006"/>
      <c r="BQ147" s="993"/>
      <c r="BR147" s="996"/>
      <c r="BS147" s="148"/>
      <c r="BT147" s="148"/>
      <c r="BU147" s="994"/>
      <c r="BV147" s="147"/>
      <c r="BW147" s="147"/>
      <c r="BX147" s="997"/>
      <c r="BY147" s="999"/>
      <c r="BZ147" s="1000"/>
      <c r="CA147" s="1006"/>
      <c r="CB147" s="993"/>
      <c r="CC147" s="994"/>
      <c r="CD147" s="148"/>
      <c r="CE147" s="148"/>
      <c r="CF147" s="994"/>
      <c r="CG147" s="147"/>
      <c r="CH147" s="147"/>
      <c r="CI147" s="997"/>
      <c r="CJ147" s="999"/>
      <c r="CK147" s="1000"/>
      <c r="CL147" s="1006"/>
      <c r="CM147" s="993"/>
      <c r="CN147" s="996"/>
      <c r="CO147" s="148"/>
      <c r="CP147" s="148"/>
      <c r="CQ147" s="994"/>
      <c r="CR147" s="147"/>
      <c r="CS147" s="147"/>
      <c r="CT147" s="997"/>
      <c r="CU147" s="999"/>
      <c r="CV147" s="1000"/>
      <c r="CW147" s="1006"/>
      <c r="CX147" s="993"/>
      <c r="CY147" s="996"/>
      <c r="CZ147" s="148"/>
      <c r="DA147" s="148"/>
      <c r="DB147" s="994"/>
      <c r="DC147" s="147"/>
      <c r="DD147" s="147"/>
      <c r="DE147" s="997"/>
      <c r="DF147" s="999"/>
      <c r="DG147" s="1000"/>
      <c r="DH147" s="1006"/>
      <c r="DI147" s="993"/>
      <c r="DJ147" s="996"/>
      <c r="DK147" s="148"/>
      <c r="DL147" s="148"/>
      <c r="DM147" s="994"/>
      <c r="DN147" s="147"/>
      <c r="DO147" s="147"/>
      <c r="DP147" s="997"/>
      <c r="DQ147" s="999"/>
      <c r="DR147" s="1000"/>
      <c r="DS147" s="1006"/>
      <c r="DT147" s="993"/>
      <c r="DU147" s="996"/>
      <c r="DV147" s="148"/>
      <c r="DW147" s="148"/>
      <c r="DX147" s="994"/>
      <c r="DY147" s="147"/>
      <c r="DZ147" s="147"/>
      <c r="EA147" s="997"/>
      <c r="EB147" s="999"/>
      <c r="EC147" s="1000"/>
      <c r="ED147" s="1006"/>
      <c r="EE147" s="993"/>
      <c r="EF147" s="996"/>
      <c r="EG147" s="148"/>
      <c r="EH147" s="148"/>
      <c r="EI147" s="994"/>
      <c r="EJ147" s="147"/>
      <c r="EK147" s="147"/>
      <c r="EL147" s="997"/>
      <c r="EM147" s="999"/>
      <c r="EN147" s="1000"/>
      <c r="EO147" s="1006"/>
      <c r="EP147" s="993"/>
      <c r="EQ147" s="996"/>
      <c r="ER147" s="148"/>
      <c r="ES147" s="148"/>
      <c r="ET147" s="994"/>
      <c r="EU147" s="147"/>
      <c r="EV147" s="147"/>
      <c r="EW147" s="997"/>
      <c r="EX147" s="999"/>
      <c r="EY147" s="1000"/>
      <c r="EZ147" s="1006"/>
      <c r="FA147" s="993"/>
      <c r="FB147" s="996"/>
      <c r="FC147" s="148"/>
      <c r="FD147" s="148"/>
      <c r="FE147" s="994"/>
      <c r="FF147" s="147"/>
      <c r="FG147" s="147"/>
      <c r="FH147" s="997"/>
      <c r="FI147" s="999"/>
      <c r="FJ147" s="1000"/>
      <c r="FK147" s="1006"/>
      <c r="FL147" s="993"/>
      <c r="FM147" s="996"/>
      <c r="FN147" s="148"/>
      <c r="FO147" s="148"/>
      <c r="FP147" s="994"/>
      <c r="FQ147" s="147"/>
      <c r="FR147" s="147"/>
      <c r="FS147" s="997"/>
      <c r="FT147" s="999"/>
      <c r="FU147" s="1000"/>
      <c r="FV147" s="1006"/>
      <c r="FW147" s="993"/>
      <c r="FX147" s="996"/>
      <c r="FY147" s="148"/>
      <c r="FZ147" s="148"/>
      <c r="GA147" s="994"/>
      <c r="GB147" s="147"/>
      <c r="GC147" s="147"/>
      <c r="GD147" s="997"/>
      <c r="GE147" s="999"/>
      <c r="GF147" s="1000"/>
      <c r="GG147" s="1006"/>
      <c r="GH147" s="993"/>
      <c r="GI147" s="996"/>
      <c r="GJ147" s="148"/>
      <c r="GK147" s="148"/>
      <c r="GL147" s="994"/>
      <c r="GM147" s="147"/>
      <c r="GN147" s="147"/>
      <c r="GO147" s="997"/>
      <c r="GP147" s="999"/>
      <c r="GQ147" s="1000"/>
      <c r="GR147" s="1006"/>
      <c r="GS147" s="993"/>
      <c r="GT147" s="996"/>
      <c r="GU147" s="148"/>
      <c r="GV147" s="148"/>
      <c r="GW147" s="994"/>
      <c r="GX147" s="147"/>
      <c r="GY147" s="147"/>
      <c r="GZ147" s="997"/>
      <c r="HA147" s="999"/>
      <c r="HB147" s="1000"/>
      <c r="HC147" s="1006"/>
      <c r="HD147" s="993"/>
      <c r="HE147" s="996"/>
      <c r="HF147" s="148"/>
      <c r="HG147" s="148"/>
      <c r="HH147" s="994"/>
      <c r="HI147" s="147"/>
      <c r="HJ147" s="147"/>
      <c r="HK147" s="997"/>
      <c r="HL147" s="999"/>
      <c r="HM147" s="1000"/>
      <c r="HN147" s="1006"/>
      <c r="HO147" s="993"/>
      <c r="HP147" s="996"/>
      <c r="HQ147" s="148"/>
      <c r="HR147" s="148"/>
      <c r="HS147" s="994"/>
      <c r="HT147" s="147"/>
      <c r="HU147" s="147"/>
      <c r="HV147" s="997"/>
      <c r="HW147" s="999"/>
      <c r="HX147" s="1000"/>
      <c r="HY147" s="1006"/>
      <c r="HZ147" s="993"/>
      <c r="IA147" s="996"/>
      <c r="IB147" s="148"/>
      <c r="IC147" s="148"/>
      <c r="ID147" s="994"/>
      <c r="IE147" s="147"/>
      <c r="IF147" s="147"/>
      <c r="IG147" s="997"/>
      <c r="IH147" s="999"/>
      <c r="II147" s="1000"/>
      <c r="IJ147" s="1006"/>
      <c r="IK147" s="993"/>
      <c r="IL147" s="996"/>
      <c r="IM147" s="148"/>
      <c r="IN147" s="148"/>
      <c r="IO147" s="994"/>
      <c r="IP147" s="147"/>
      <c r="IQ147" s="147"/>
      <c r="IR147" s="997"/>
      <c r="IS147" s="999"/>
      <c r="IT147" s="1000"/>
      <c r="IU147" s="30"/>
      <c r="IV147" s="30"/>
      <c r="IW147" s="30"/>
      <c r="IX147" s="30"/>
      <c r="IY147" s="1001"/>
      <c r="IZ147" s="1001"/>
      <c r="JA147" s="1005"/>
      <c r="JB147" s="1002"/>
      <c r="JE147" s="171"/>
      <c r="JF147" s="171"/>
      <c r="JG147" s="171"/>
      <c r="JH147" s="171"/>
      <c r="JI147" s="171"/>
    </row>
    <row r="148" spans="2:269" ht="15.75" customHeight="1" x14ac:dyDescent="0.25">
      <c r="B148" s="260">
        <v>142</v>
      </c>
      <c r="C148" s="991"/>
      <c r="D148" s="990"/>
      <c r="E148" s="486"/>
      <c r="F148" s="1143"/>
      <c r="G148" s="995"/>
      <c r="H148" s="221"/>
      <c r="I148" s="183"/>
      <c r="J148" s="183"/>
      <c r="K148" s="1088"/>
      <c r="L148" s="375"/>
      <c r="M148" s="31"/>
      <c r="N148" s="1292"/>
      <c r="O148" s="1096"/>
      <c r="P148" s="147"/>
      <c r="Q148" s="147"/>
      <c r="R148" s="147"/>
      <c r="S148" s="147"/>
      <c r="T148" s="147"/>
      <c r="U148" s="147"/>
      <c r="V148" s="147"/>
      <c r="W148" s="147"/>
      <c r="X148" s="147"/>
      <c r="Y148" s="147"/>
      <c r="Z148" s="147"/>
      <c r="AA148" s="147"/>
      <c r="AB148" s="147"/>
      <c r="AC148" s="147"/>
      <c r="AD148" s="147"/>
      <c r="AE148" s="147"/>
      <c r="AF148" s="147"/>
      <c r="AG148" s="147"/>
      <c r="AH148" s="147"/>
      <c r="AI148" s="1006"/>
      <c r="AJ148" s="993"/>
      <c r="AK148" s="996"/>
      <c r="AL148" s="148"/>
      <c r="AM148" s="148"/>
      <c r="AN148" s="994"/>
      <c r="AO148" s="147"/>
      <c r="AP148" s="147"/>
      <c r="AQ148" s="997"/>
      <c r="AR148" s="999"/>
      <c r="AS148" s="1000"/>
      <c r="AT148" s="1006"/>
      <c r="AU148" s="993"/>
      <c r="AV148" s="996"/>
      <c r="AW148" s="148"/>
      <c r="AX148" s="148"/>
      <c r="AY148" s="994"/>
      <c r="AZ148" s="147"/>
      <c r="BA148" s="147"/>
      <c r="BB148" s="997"/>
      <c r="BC148" s="999"/>
      <c r="BD148" s="1000"/>
      <c r="BE148" s="1006"/>
      <c r="BF148" s="993"/>
      <c r="BG148" s="996"/>
      <c r="BH148" s="148"/>
      <c r="BI148" s="148"/>
      <c r="BJ148" s="994"/>
      <c r="BK148" s="147"/>
      <c r="BL148" s="147"/>
      <c r="BM148" s="997"/>
      <c r="BN148" s="999"/>
      <c r="BO148" s="1000"/>
      <c r="BP148" s="1006"/>
      <c r="BQ148" s="993"/>
      <c r="BR148" s="996"/>
      <c r="BS148" s="148"/>
      <c r="BT148" s="148"/>
      <c r="BU148" s="994"/>
      <c r="BV148" s="147"/>
      <c r="BW148" s="147"/>
      <c r="BX148" s="997"/>
      <c r="BY148" s="999"/>
      <c r="BZ148" s="1000"/>
      <c r="CA148" s="1006"/>
      <c r="CB148" s="993"/>
      <c r="CC148" s="994"/>
      <c r="CD148" s="148"/>
      <c r="CE148" s="148"/>
      <c r="CF148" s="994"/>
      <c r="CG148" s="147"/>
      <c r="CH148" s="147"/>
      <c r="CI148" s="997"/>
      <c r="CJ148" s="999"/>
      <c r="CK148" s="1000"/>
      <c r="CL148" s="1006"/>
      <c r="CM148" s="993"/>
      <c r="CN148" s="996"/>
      <c r="CO148" s="148"/>
      <c r="CP148" s="148"/>
      <c r="CQ148" s="994"/>
      <c r="CR148" s="147"/>
      <c r="CS148" s="147"/>
      <c r="CT148" s="997"/>
      <c r="CU148" s="999"/>
      <c r="CV148" s="1000"/>
      <c r="CW148" s="1006"/>
      <c r="CX148" s="993"/>
      <c r="CY148" s="996"/>
      <c r="CZ148" s="148"/>
      <c r="DA148" s="148"/>
      <c r="DB148" s="994"/>
      <c r="DC148" s="147"/>
      <c r="DD148" s="147"/>
      <c r="DE148" s="997"/>
      <c r="DF148" s="999"/>
      <c r="DG148" s="1000"/>
      <c r="DH148" s="1006"/>
      <c r="DI148" s="993"/>
      <c r="DJ148" s="996"/>
      <c r="DK148" s="148"/>
      <c r="DL148" s="148"/>
      <c r="DM148" s="994"/>
      <c r="DN148" s="147"/>
      <c r="DO148" s="147"/>
      <c r="DP148" s="997"/>
      <c r="DQ148" s="999"/>
      <c r="DR148" s="1000"/>
      <c r="DS148" s="1006"/>
      <c r="DT148" s="993"/>
      <c r="DU148" s="996"/>
      <c r="DV148" s="148"/>
      <c r="DW148" s="148"/>
      <c r="DX148" s="994"/>
      <c r="DY148" s="147"/>
      <c r="DZ148" s="147"/>
      <c r="EA148" s="997"/>
      <c r="EB148" s="999"/>
      <c r="EC148" s="1000"/>
      <c r="ED148" s="1006"/>
      <c r="EE148" s="993"/>
      <c r="EF148" s="996"/>
      <c r="EG148" s="148"/>
      <c r="EH148" s="148"/>
      <c r="EI148" s="994"/>
      <c r="EJ148" s="147"/>
      <c r="EK148" s="147"/>
      <c r="EL148" s="997"/>
      <c r="EM148" s="999"/>
      <c r="EN148" s="1000"/>
      <c r="EO148" s="1006"/>
      <c r="EP148" s="993"/>
      <c r="EQ148" s="996"/>
      <c r="ER148" s="148"/>
      <c r="ES148" s="148"/>
      <c r="ET148" s="994"/>
      <c r="EU148" s="147"/>
      <c r="EV148" s="147"/>
      <c r="EW148" s="997"/>
      <c r="EX148" s="999"/>
      <c r="EY148" s="1000"/>
      <c r="EZ148" s="1006"/>
      <c r="FA148" s="993"/>
      <c r="FB148" s="996"/>
      <c r="FC148" s="148"/>
      <c r="FD148" s="148"/>
      <c r="FE148" s="994"/>
      <c r="FF148" s="147"/>
      <c r="FG148" s="147"/>
      <c r="FH148" s="997"/>
      <c r="FI148" s="999"/>
      <c r="FJ148" s="1000"/>
      <c r="FK148" s="1006"/>
      <c r="FL148" s="993"/>
      <c r="FM148" s="996"/>
      <c r="FN148" s="148"/>
      <c r="FO148" s="148"/>
      <c r="FP148" s="994"/>
      <c r="FQ148" s="147"/>
      <c r="FR148" s="147"/>
      <c r="FS148" s="997"/>
      <c r="FT148" s="999"/>
      <c r="FU148" s="1000"/>
      <c r="FV148" s="1006"/>
      <c r="FW148" s="993"/>
      <c r="FX148" s="996"/>
      <c r="FY148" s="148"/>
      <c r="FZ148" s="148"/>
      <c r="GA148" s="994"/>
      <c r="GB148" s="147"/>
      <c r="GC148" s="147"/>
      <c r="GD148" s="997"/>
      <c r="GE148" s="999"/>
      <c r="GF148" s="1000"/>
      <c r="GG148" s="1006"/>
      <c r="GH148" s="993"/>
      <c r="GI148" s="996"/>
      <c r="GJ148" s="148"/>
      <c r="GK148" s="148"/>
      <c r="GL148" s="994"/>
      <c r="GM148" s="147"/>
      <c r="GN148" s="147"/>
      <c r="GO148" s="997"/>
      <c r="GP148" s="999"/>
      <c r="GQ148" s="1000"/>
      <c r="GR148" s="1006"/>
      <c r="GS148" s="993"/>
      <c r="GT148" s="996"/>
      <c r="GU148" s="148"/>
      <c r="GV148" s="148"/>
      <c r="GW148" s="994"/>
      <c r="GX148" s="147"/>
      <c r="GY148" s="147"/>
      <c r="GZ148" s="997"/>
      <c r="HA148" s="999"/>
      <c r="HB148" s="1000"/>
      <c r="HC148" s="1006"/>
      <c r="HD148" s="993"/>
      <c r="HE148" s="996"/>
      <c r="HF148" s="148"/>
      <c r="HG148" s="148"/>
      <c r="HH148" s="994"/>
      <c r="HI148" s="147"/>
      <c r="HJ148" s="147"/>
      <c r="HK148" s="997"/>
      <c r="HL148" s="999"/>
      <c r="HM148" s="1000"/>
      <c r="HN148" s="1006"/>
      <c r="HO148" s="993"/>
      <c r="HP148" s="996"/>
      <c r="HQ148" s="148"/>
      <c r="HR148" s="148"/>
      <c r="HS148" s="994"/>
      <c r="HT148" s="147"/>
      <c r="HU148" s="147"/>
      <c r="HV148" s="997"/>
      <c r="HW148" s="999"/>
      <c r="HX148" s="1000"/>
      <c r="HY148" s="1006"/>
      <c r="HZ148" s="993"/>
      <c r="IA148" s="996"/>
      <c r="IB148" s="148"/>
      <c r="IC148" s="148"/>
      <c r="ID148" s="994"/>
      <c r="IE148" s="147"/>
      <c r="IF148" s="147"/>
      <c r="IG148" s="997"/>
      <c r="IH148" s="999"/>
      <c r="II148" s="1000"/>
      <c r="IJ148" s="1006"/>
      <c r="IK148" s="993"/>
      <c r="IL148" s="996"/>
      <c r="IM148" s="148"/>
      <c r="IN148" s="148"/>
      <c r="IO148" s="994"/>
      <c r="IP148" s="147"/>
      <c r="IQ148" s="147"/>
      <c r="IR148" s="997"/>
      <c r="IS148" s="999"/>
      <c r="IT148" s="1000"/>
      <c r="IU148" s="30"/>
      <c r="IV148" s="30"/>
      <c r="IW148" s="30"/>
      <c r="IX148" s="30"/>
      <c r="IY148" s="1001"/>
      <c r="IZ148" s="1001"/>
      <c r="JA148" s="1005"/>
      <c r="JB148" s="1002"/>
      <c r="JE148" s="171"/>
      <c r="JF148" s="171"/>
      <c r="JG148" s="171"/>
      <c r="JH148" s="171"/>
      <c r="JI148" s="171"/>
    </row>
    <row r="149" spans="2:269" ht="15.75" customHeight="1" x14ac:dyDescent="0.25">
      <c r="B149" s="260">
        <v>143</v>
      </c>
      <c r="C149" s="991"/>
      <c r="D149" s="990"/>
      <c r="E149" s="486"/>
      <c r="F149" s="1143"/>
      <c r="G149" s="995"/>
      <c r="H149" s="221"/>
      <c r="I149" s="183"/>
      <c r="J149" s="183"/>
      <c r="K149" s="1088"/>
      <c r="L149" s="375"/>
      <c r="M149" s="31"/>
      <c r="N149" s="1292"/>
      <c r="O149" s="1096"/>
      <c r="P149" s="147"/>
      <c r="Q149" s="147"/>
      <c r="R149" s="147"/>
      <c r="S149" s="147"/>
      <c r="T149" s="147"/>
      <c r="U149" s="147"/>
      <c r="V149" s="147"/>
      <c r="W149" s="147"/>
      <c r="X149" s="147"/>
      <c r="Y149" s="147"/>
      <c r="Z149" s="147"/>
      <c r="AA149" s="147"/>
      <c r="AB149" s="147"/>
      <c r="AC149" s="147"/>
      <c r="AD149" s="147"/>
      <c r="AE149" s="147"/>
      <c r="AF149" s="147"/>
      <c r="AG149" s="147"/>
      <c r="AH149" s="147"/>
      <c r="AI149" s="1006"/>
      <c r="AJ149" s="993"/>
      <c r="AK149" s="996"/>
      <c r="AL149" s="148"/>
      <c r="AM149" s="148"/>
      <c r="AN149" s="994"/>
      <c r="AO149" s="147"/>
      <c r="AP149" s="147"/>
      <c r="AQ149" s="997"/>
      <c r="AR149" s="999"/>
      <c r="AS149" s="1000"/>
      <c r="AT149" s="1006"/>
      <c r="AU149" s="993"/>
      <c r="AV149" s="996"/>
      <c r="AW149" s="148"/>
      <c r="AX149" s="148"/>
      <c r="AY149" s="994"/>
      <c r="AZ149" s="147"/>
      <c r="BA149" s="147"/>
      <c r="BB149" s="997"/>
      <c r="BC149" s="999"/>
      <c r="BD149" s="1000"/>
      <c r="BE149" s="1006"/>
      <c r="BF149" s="993"/>
      <c r="BG149" s="996"/>
      <c r="BH149" s="148"/>
      <c r="BI149" s="148"/>
      <c r="BJ149" s="994"/>
      <c r="BK149" s="147"/>
      <c r="BL149" s="147"/>
      <c r="BM149" s="997"/>
      <c r="BN149" s="999"/>
      <c r="BO149" s="1000"/>
      <c r="BP149" s="1006"/>
      <c r="BQ149" s="993"/>
      <c r="BR149" s="996"/>
      <c r="BS149" s="148"/>
      <c r="BT149" s="148"/>
      <c r="BU149" s="994"/>
      <c r="BV149" s="147"/>
      <c r="BW149" s="147"/>
      <c r="BX149" s="997"/>
      <c r="BY149" s="999"/>
      <c r="BZ149" s="1000"/>
      <c r="CA149" s="1006"/>
      <c r="CB149" s="993"/>
      <c r="CC149" s="994"/>
      <c r="CD149" s="148"/>
      <c r="CE149" s="148"/>
      <c r="CF149" s="994"/>
      <c r="CG149" s="147"/>
      <c r="CH149" s="147"/>
      <c r="CI149" s="997"/>
      <c r="CJ149" s="999"/>
      <c r="CK149" s="1000"/>
      <c r="CL149" s="1006"/>
      <c r="CM149" s="993"/>
      <c r="CN149" s="996"/>
      <c r="CO149" s="148"/>
      <c r="CP149" s="148"/>
      <c r="CQ149" s="994"/>
      <c r="CR149" s="147"/>
      <c r="CS149" s="147"/>
      <c r="CT149" s="997"/>
      <c r="CU149" s="999"/>
      <c r="CV149" s="1000"/>
      <c r="CW149" s="1006"/>
      <c r="CX149" s="993"/>
      <c r="CY149" s="996"/>
      <c r="CZ149" s="148"/>
      <c r="DA149" s="148"/>
      <c r="DB149" s="994"/>
      <c r="DC149" s="147"/>
      <c r="DD149" s="147"/>
      <c r="DE149" s="997"/>
      <c r="DF149" s="999"/>
      <c r="DG149" s="1000"/>
      <c r="DH149" s="1006"/>
      <c r="DI149" s="993"/>
      <c r="DJ149" s="996"/>
      <c r="DK149" s="148"/>
      <c r="DL149" s="148"/>
      <c r="DM149" s="994"/>
      <c r="DN149" s="147"/>
      <c r="DO149" s="147"/>
      <c r="DP149" s="997"/>
      <c r="DQ149" s="999"/>
      <c r="DR149" s="1000"/>
      <c r="DS149" s="1006"/>
      <c r="DT149" s="993"/>
      <c r="DU149" s="996"/>
      <c r="DV149" s="148"/>
      <c r="DW149" s="148"/>
      <c r="DX149" s="994"/>
      <c r="DY149" s="147"/>
      <c r="DZ149" s="147"/>
      <c r="EA149" s="997"/>
      <c r="EB149" s="999"/>
      <c r="EC149" s="1000"/>
      <c r="ED149" s="1006"/>
      <c r="EE149" s="993"/>
      <c r="EF149" s="996"/>
      <c r="EG149" s="148"/>
      <c r="EH149" s="148"/>
      <c r="EI149" s="994"/>
      <c r="EJ149" s="147"/>
      <c r="EK149" s="147"/>
      <c r="EL149" s="997"/>
      <c r="EM149" s="999"/>
      <c r="EN149" s="1000"/>
      <c r="EO149" s="1006"/>
      <c r="EP149" s="993"/>
      <c r="EQ149" s="996"/>
      <c r="ER149" s="148"/>
      <c r="ES149" s="148"/>
      <c r="ET149" s="994"/>
      <c r="EU149" s="147"/>
      <c r="EV149" s="147"/>
      <c r="EW149" s="997"/>
      <c r="EX149" s="999"/>
      <c r="EY149" s="1000"/>
      <c r="EZ149" s="1006"/>
      <c r="FA149" s="993"/>
      <c r="FB149" s="996"/>
      <c r="FC149" s="148"/>
      <c r="FD149" s="148"/>
      <c r="FE149" s="994"/>
      <c r="FF149" s="147"/>
      <c r="FG149" s="147"/>
      <c r="FH149" s="997"/>
      <c r="FI149" s="999"/>
      <c r="FJ149" s="1000"/>
      <c r="FK149" s="1006"/>
      <c r="FL149" s="993"/>
      <c r="FM149" s="996"/>
      <c r="FN149" s="148"/>
      <c r="FO149" s="148"/>
      <c r="FP149" s="994"/>
      <c r="FQ149" s="147"/>
      <c r="FR149" s="147"/>
      <c r="FS149" s="997"/>
      <c r="FT149" s="999"/>
      <c r="FU149" s="1000"/>
      <c r="FV149" s="1006"/>
      <c r="FW149" s="993"/>
      <c r="FX149" s="996"/>
      <c r="FY149" s="148"/>
      <c r="FZ149" s="148"/>
      <c r="GA149" s="994"/>
      <c r="GB149" s="147"/>
      <c r="GC149" s="147"/>
      <c r="GD149" s="997"/>
      <c r="GE149" s="999"/>
      <c r="GF149" s="1000"/>
      <c r="GG149" s="1006"/>
      <c r="GH149" s="993"/>
      <c r="GI149" s="996"/>
      <c r="GJ149" s="148"/>
      <c r="GK149" s="148"/>
      <c r="GL149" s="994"/>
      <c r="GM149" s="147"/>
      <c r="GN149" s="147"/>
      <c r="GO149" s="997"/>
      <c r="GP149" s="999"/>
      <c r="GQ149" s="1000"/>
      <c r="GR149" s="1006"/>
      <c r="GS149" s="993"/>
      <c r="GT149" s="996"/>
      <c r="GU149" s="148"/>
      <c r="GV149" s="148"/>
      <c r="GW149" s="994"/>
      <c r="GX149" s="147"/>
      <c r="GY149" s="147"/>
      <c r="GZ149" s="997"/>
      <c r="HA149" s="999"/>
      <c r="HB149" s="1000"/>
      <c r="HC149" s="1006"/>
      <c r="HD149" s="993"/>
      <c r="HE149" s="996"/>
      <c r="HF149" s="148"/>
      <c r="HG149" s="148"/>
      <c r="HH149" s="994"/>
      <c r="HI149" s="147"/>
      <c r="HJ149" s="147"/>
      <c r="HK149" s="997"/>
      <c r="HL149" s="999"/>
      <c r="HM149" s="1000"/>
      <c r="HN149" s="1006"/>
      <c r="HO149" s="993"/>
      <c r="HP149" s="996"/>
      <c r="HQ149" s="148"/>
      <c r="HR149" s="148"/>
      <c r="HS149" s="994"/>
      <c r="HT149" s="147"/>
      <c r="HU149" s="147"/>
      <c r="HV149" s="997"/>
      <c r="HW149" s="999"/>
      <c r="HX149" s="1000"/>
      <c r="HY149" s="1006"/>
      <c r="HZ149" s="993"/>
      <c r="IA149" s="996"/>
      <c r="IB149" s="148"/>
      <c r="IC149" s="148"/>
      <c r="ID149" s="994"/>
      <c r="IE149" s="147"/>
      <c r="IF149" s="147"/>
      <c r="IG149" s="997"/>
      <c r="IH149" s="999"/>
      <c r="II149" s="1000"/>
      <c r="IJ149" s="1006"/>
      <c r="IK149" s="993"/>
      <c r="IL149" s="996"/>
      <c r="IM149" s="148"/>
      <c r="IN149" s="148"/>
      <c r="IO149" s="994"/>
      <c r="IP149" s="147"/>
      <c r="IQ149" s="147"/>
      <c r="IR149" s="997"/>
      <c r="IS149" s="999"/>
      <c r="IT149" s="1000"/>
      <c r="IU149" s="30"/>
      <c r="IV149" s="30"/>
      <c r="IW149" s="30"/>
      <c r="IX149" s="30"/>
      <c r="IY149" s="1001"/>
      <c r="IZ149" s="1001"/>
      <c r="JA149" s="1005"/>
      <c r="JB149" s="1002"/>
      <c r="JE149" s="171"/>
      <c r="JF149" s="171"/>
      <c r="JG149" s="171"/>
      <c r="JH149" s="171"/>
      <c r="JI149" s="171"/>
    </row>
    <row r="150" spans="2:269" ht="15.75" customHeight="1" x14ac:dyDescent="0.25">
      <c r="B150" s="260">
        <v>144</v>
      </c>
      <c r="C150" s="991"/>
      <c r="D150" s="990"/>
      <c r="E150" s="486"/>
      <c r="F150" s="1143"/>
      <c r="G150" s="995"/>
      <c r="H150" s="221"/>
      <c r="I150" s="183"/>
      <c r="J150" s="183"/>
      <c r="K150" s="1088"/>
      <c r="L150" s="375"/>
      <c r="M150" s="31"/>
      <c r="N150" s="1292"/>
      <c r="O150" s="1096"/>
      <c r="P150" s="147"/>
      <c r="Q150" s="147"/>
      <c r="R150" s="147"/>
      <c r="S150" s="147"/>
      <c r="T150" s="147"/>
      <c r="U150" s="147"/>
      <c r="V150" s="147"/>
      <c r="W150" s="147"/>
      <c r="X150" s="147"/>
      <c r="Y150" s="147"/>
      <c r="Z150" s="147"/>
      <c r="AA150" s="147"/>
      <c r="AB150" s="147"/>
      <c r="AC150" s="147"/>
      <c r="AD150" s="147"/>
      <c r="AE150" s="147"/>
      <c r="AF150" s="147"/>
      <c r="AG150" s="147"/>
      <c r="AH150" s="147"/>
      <c r="AI150" s="1006"/>
      <c r="AJ150" s="993"/>
      <c r="AK150" s="996"/>
      <c r="AL150" s="148"/>
      <c r="AM150" s="148"/>
      <c r="AN150" s="994"/>
      <c r="AO150" s="147"/>
      <c r="AP150" s="147"/>
      <c r="AQ150" s="997"/>
      <c r="AR150" s="999"/>
      <c r="AS150" s="1000"/>
      <c r="AT150" s="1006"/>
      <c r="AU150" s="993"/>
      <c r="AV150" s="996"/>
      <c r="AW150" s="148"/>
      <c r="AX150" s="148"/>
      <c r="AY150" s="994"/>
      <c r="AZ150" s="147"/>
      <c r="BA150" s="147"/>
      <c r="BB150" s="997"/>
      <c r="BC150" s="999"/>
      <c r="BD150" s="1000"/>
      <c r="BE150" s="1006"/>
      <c r="BF150" s="993"/>
      <c r="BG150" s="996"/>
      <c r="BH150" s="148"/>
      <c r="BI150" s="148"/>
      <c r="BJ150" s="994"/>
      <c r="BK150" s="147"/>
      <c r="BL150" s="147"/>
      <c r="BM150" s="997"/>
      <c r="BN150" s="999"/>
      <c r="BO150" s="1000"/>
      <c r="BP150" s="1006"/>
      <c r="BQ150" s="993"/>
      <c r="BR150" s="996"/>
      <c r="BS150" s="148"/>
      <c r="BT150" s="148"/>
      <c r="BU150" s="994"/>
      <c r="BV150" s="147"/>
      <c r="BW150" s="147"/>
      <c r="BX150" s="997"/>
      <c r="BY150" s="999"/>
      <c r="BZ150" s="1000"/>
      <c r="CA150" s="1006"/>
      <c r="CB150" s="993"/>
      <c r="CC150" s="994"/>
      <c r="CD150" s="148"/>
      <c r="CE150" s="148"/>
      <c r="CF150" s="994"/>
      <c r="CG150" s="147"/>
      <c r="CH150" s="147"/>
      <c r="CI150" s="997"/>
      <c r="CJ150" s="999"/>
      <c r="CK150" s="1000"/>
      <c r="CL150" s="1006"/>
      <c r="CM150" s="993"/>
      <c r="CN150" s="996"/>
      <c r="CO150" s="148"/>
      <c r="CP150" s="148"/>
      <c r="CQ150" s="994"/>
      <c r="CR150" s="147"/>
      <c r="CS150" s="147"/>
      <c r="CT150" s="997"/>
      <c r="CU150" s="999"/>
      <c r="CV150" s="1000"/>
      <c r="CW150" s="1006"/>
      <c r="CX150" s="993"/>
      <c r="CY150" s="996"/>
      <c r="CZ150" s="148"/>
      <c r="DA150" s="148"/>
      <c r="DB150" s="994"/>
      <c r="DC150" s="147"/>
      <c r="DD150" s="147"/>
      <c r="DE150" s="997"/>
      <c r="DF150" s="999"/>
      <c r="DG150" s="1000"/>
      <c r="DH150" s="1006"/>
      <c r="DI150" s="993"/>
      <c r="DJ150" s="996"/>
      <c r="DK150" s="148"/>
      <c r="DL150" s="148"/>
      <c r="DM150" s="994"/>
      <c r="DN150" s="147"/>
      <c r="DO150" s="147"/>
      <c r="DP150" s="997"/>
      <c r="DQ150" s="999"/>
      <c r="DR150" s="1000"/>
      <c r="DS150" s="1006"/>
      <c r="DT150" s="993"/>
      <c r="DU150" s="996"/>
      <c r="DV150" s="148"/>
      <c r="DW150" s="148"/>
      <c r="DX150" s="994"/>
      <c r="DY150" s="147"/>
      <c r="DZ150" s="147"/>
      <c r="EA150" s="997"/>
      <c r="EB150" s="999"/>
      <c r="EC150" s="1000"/>
      <c r="ED150" s="1006"/>
      <c r="EE150" s="993"/>
      <c r="EF150" s="996"/>
      <c r="EG150" s="148"/>
      <c r="EH150" s="148"/>
      <c r="EI150" s="994"/>
      <c r="EJ150" s="147"/>
      <c r="EK150" s="147"/>
      <c r="EL150" s="997"/>
      <c r="EM150" s="999"/>
      <c r="EN150" s="1000"/>
      <c r="EO150" s="1006"/>
      <c r="EP150" s="993"/>
      <c r="EQ150" s="996"/>
      <c r="ER150" s="148"/>
      <c r="ES150" s="148"/>
      <c r="ET150" s="994"/>
      <c r="EU150" s="147"/>
      <c r="EV150" s="147"/>
      <c r="EW150" s="997"/>
      <c r="EX150" s="999"/>
      <c r="EY150" s="1000"/>
      <c r="EZ150" s="1006"/>
      <c r="FA150" s="993"/>
      <c r="FB150" s="996"/>
      <c r="FC150" s="148"/>
      <c r="FD150" s="148"/>
      <c r="FE150" s="994"/>
      <c r="FF150" s="147"/>
      <c r="FG150" s="147"/>
      <c r="FH150" s="997"/>
      <c r="FI150" s="999"/>
      <c r="FJ150" s="1000"/>
      <c r="FK150" s="1006"/>
      <c r="FL150" s="993"/>
      <c r="FM150" s="996"/>
      <c r="FN150" s="148"/>
      <c r="FO150" s="148"/>
      <c r="FP150" s="994"/>
      <c r="FQ150" s="147"/>
      <c r="FR150" s="147"/>
      <c r="FS150" s="997"/>
      <c r="FT150" s="999"/>
      <c r="FU150" s="1000"/>
      <c r="FV150" s="1006"/>
      <c r="FW150" s="993"/>
      <c r="FX150" s="996"/>
      <c r="FY150" s="148"/>
      <c r="FZ150" s="148"/>
      <c r="GA150" s="994"/>
      <c r="GB150" s="147"/>
      <c r="GC150" s="147"/>
      <c r="GD150" s="997"/>
      <c r="GE150" s="999"/>
      <c r="GF150" s="1000"/>
      <c r="GG150" s="1006"/>
      <c r="GH150" s="993"/>
      <c r="GI150" s="996"/>
      <c r="GJ150" s="148"/>
      <c r="GK150" s="148"/>
      <c r="GL150" s="994"/>
      <c r="GM150" s="147"/>
      <c r="GN150" s="147"/>
      <c r="GO150" s="997"/>
      <c r="GP150" s="999"/>
      <c r="GQ150" s="1000"/>
      <c r="GR150" s="1006"/>
      <c r="GS150" s="993"/>
      <c r="GT150" s="996"/>
      <c r="GU150" s="148"/>
      <c r="GV150" s="148"/>
      <c r="GW150" s="994"/>
      <c r="GX150" s="147"/>
      <c r="GY150" s="147"/>
      <c r="GZ150" s="997"/>
      <c r="HA150" s="999"/>
      <c r="HB150" s="1000"/>
      <c r="HC150" s="1006"/>
      <c r="HD150" s="993"/>
      <c r="HE150" s="996"/>
      <c r="HF150" s="148"/>
      <c r="HG150" s="148"/>
      <c r="HH150" s="994"/>
      <c r="HI150" s="147"/>
      <c r="HJ150" s="147"/>
      <c r="HK150" s="997"/>
      <c r="HL150" s="999"/>
      <c r="HM150" s="1000"/>
      <c r="HN150" s="1006"/>
      <c r="HO150" s="993"/>
      <c r="HP150" s="996"/>
      <c r="HQ150" s="148"/>
      <c r="HR150" s="148"/>
      <c r="HS150" s="994"/>
      <c r="HT150" s="147"/>
      <c r="HU150" s="147"/>
      <c r="HV150" s="997"/>
      <c r="HW150" s="999"/>
      <c r="HX150" s="1000"/>
      <c r="HY150" s="1006"/>
      <c r="HZ150" s="993"/>
      <c r="IA150" s="996"/>
      <c r="IB150" s="148"/>
      <c r="IC150" s="148"/>
      <c r="ID150" s="994"/>
      <c r="IE150" s="147"/>
      <c r="IF150" s="147"/>
      <c r="IG150" s="997"/>
      <c r="IH150" s="999"/>
      <c r="II150" s="1000"/>
      <c r="IJ150" s="1006"/>
      <c r="IK150" s="993"/>
      <c r="IL150" s="996"/>
      <c r="IM150" s="148"/>
      <c r="IN150" s="148"/>
      <c r="IO150" s="994"/>
      <c r="IP150" s="147"/>
      <c r="IQ150" s="147"/>
      <c r="IR150" s="997"/>
      <c r="IS150" s="999"/>
      <c r="IT150" s="1000"/>
      <c r="IU150" s="30"/>
      <c r="IV150" s="30"/>
      <c r="IW150" s="30"/>
      <c r="IX150" s="30"/>
      <c r="IY150" s="1001"/>
      <c r="IZ150" s="1001"/>
      <c r="JA150" s="1005"/>
      <c r="JB150" s="1002"/>
      <c r="JE150" s="171"/>
      <c r="JF150" s="171"/>
      <c r="JG150" s="171"/>
      <c r="JH150" s="171"/>
      <c r="JI150" s="171"/>
    </row>
    <row r="151" spans="2:269" ht="15.75" customHeight="1" x14ac:dyDescent="0.25">
      <c r="B151" s="260">
        <v>145</v>
      </c>
      <c r="C151" s="991"/>
      <c r="D151" s="990"/>
      <c r="E151" s="486"/>
      <c r="F151" s="1143"/>
      <c r="G151" s="995"/>
      <c r="H151" s="221"/>
      <c r="I151" s="183"/>
      <c r="J151" s="183"/>
      <c r="K151" s="1088"/>
      <c r="L151" s="375"/>
      <c r="M151" s="31"/>
      <c r="N151" s="1292"/>
      <c r="O151" s="1096"/>
      <c r="P151" s="147"/>
      <c r="Q151" s="147"/>
      <c r="R151" s="147"/>
      <c r="S151" s="147"/>
      <c r="T151" s="147"/>
      <c r="U151" s="147"/>
      <c r="V151" s="147"/>
      <c r="W151" s="147"/>
      <c r="X151" s="147"/>
      <c r="Y151" s="147"/>
      <c r="Z151" s="147"/>
      <c r="AA151" s="147"/>
      <c r="AB151" s="147"/>
      <c r="AC151" s="147"/>
      <c r="AD151" s="147"/>
      <c r="AE151" s="147"/>
      <c r="AF151" s="147"/>
      <c r="AG151" s="147"/>
      <c r="AH151" s="147"/>
      <c r="AI151" s="1006"/>
      <c r="AJ151" s="993"/>
      <c r="AK151" s="996"/>
      <c r="AL151" s="148"/>
      <c r="AM151" s="148"/>
      <c r="AN151" s="994"/>
      <c r="AO151" s="147"/>
      <c r="AP151" s="147"/>
      <c r="AQ151" s="997"/>
      <c r="AR151" s="999"/>
      <c r="AS151" s="1000"/>
      <c r="AT151" s="1006"/>
      <c r="AU151" s="993"/>
      <c r="AV151" s="996"/>
      <c r="AW151" s="148"/>
      <c r="AX151" s="148"/>
      <c r="AY151" s="994"/>
      <c r="AZ151" s="147"/>
      <c r="BA151" s="147"/>
      <c r="BB151" s="997"/>
      <c r="BC151" s="999"/>
      <c r="BD151" s="1000"/>
      <c r="BE151" s="1006"/>
      <c r="BF151" s="993"/>
      <c r="BG151" s="996"/>
      <c r="BH151" s="148"/>
      <c r="BI151" s="148"/>
      <c r="BJ151" s="994"/>
      <c r="BK151" s="147"/>
      <c r="BL151" s="147"/>
      <c r="BM151" s="997"/>
      <c r="BN151" s="999"/>
      <c r="BO151" s="1000"/>
      <c r="BP151" s="1006"/>
      <c r="BQ151" s="993"/>
      <c r="BR151" s="996"/>
      <c r="BS151" s="148"/>
      <c r="BT151" s="148"/>
      <c r="BU151" s="994"/>
      <c r="BV151" s="147"/>
      <c r="BW151" s="147"/>
      <c r="BX151" s="997"/>
      <c r="BY151" s="999"/>
      <c r="BZ151" s="1000"/>
      <c r="CA151" s="1006"/>
      <c r="CB151" s="993"/>
      <c r="CC151" s="994"/>
      <c r="CD151" s="148"/>
      <c r="CE151" s="148"/>
      <c r="CF151" s="994"/>
      <c r="CG151" s="147"/>
      <c r="CH151" s="147"/>
      <c r="CI151" s="997"/>
      <c r="CJ151" s="999"/>
      <c r="CK151" s="1000"/>
      <c r="CL151" s="1006"/>
      <c r="CM151" s="993"/>
      <c r="CN151" s="996"/>
      <c r="CO151" s="148"/>
      <c r="CP151" s="148"/>
      <c r="CQ151" s="994"/>
      <c r="CR151" s="147"/>
      <c r="CS151" s="147"/>
      <c r="CT151" s="997"/>
      <c r="CU151" s="999"/>
      <c r="CV151" s="1000"/>
      <c r="CW151" s="1006"/>
      <c r="CX151" s="993"/>
      <c r="CY151" s="996"/>
      <c r="CZ151" s="148"/>
      <c r="DA151" s="148"/>
      <c r="DB151" s="994"/>
      <c r="DC151" s="147"/>
      <c r="DD151" s="147"/>
      <c r="DE151" s="997"/>
      <c r="DF151" s="999"/>
      <c r="DG151" s="1000"/>
      <c r="DH151" s="1006"/>
      <c r="DI151" s="993"/>
      <c r="DJ151" s="996"/>
      <c r="DK151" s="148"/>
      <c r="DL151" s="148"/>
      <c r="DM151" s="994"/>
      <c r="DN151" s="147"/>
      <c r="DO151" s="147"/>
      <c r="DP151" s="997"/>
      <c r="DQ151" s="999"/>
      <c r="DR151" s="1000"/>
      <c r="DS151" s="1006"/>
      <c r="DT151" s="993"/>
      <c r="DU151" s="996"/>
      <c r="DV151" s="148"/>
      <c r="DW151" s="148"/>
      <c r="DX151" s="994"/>
      <c r="DY151" s="147"/>
      <c r="DZ151" s="147"/>
      <c r="EA151" s="997"/>
      <c r="EB151" s="999"/>
      <c r="EC151" s="1000"/>
      <c r="ED151" s="1006"/>
      <c r="EE151" s="993"/>
      <c r="EF151" s="996"/>
      <c r="EG151" s="148"/>
      <c r="EH151" s="148"/>
      <c r="EI151" s="994"/>
      <c r="EJ151" s="147"/>
      <c r="EK151" s="147"/>
      <c r="EL151" s="997"/>
      <c r="EM151" s="999"/>
      <c r="EN151" s="1000"/>
      <c r="EO151" s="1006"/>
      <c r="EP151" s="993"/>
      <c r="EQ151" s="996"/>
      <c r="ER151" s="148"/>
      <c r="ES151" s="148"/>
      <c r="ET151" s="994"/>
      <c r="EU151" s="147"/>
      <c r="EV151" s="147"/>
      <c r="EW151" s="997"/>
      <c r="EX151" s="999"/>
      <c r="EY151" s="1000"/>
      <c r="EZ151" s="1006"/>
      <c r="FA151" s="993"/>
      <c r="FB151" s="996"/>
      <c r="FC151" s="148"/>
      <c r="FD151" s="148"/>
      <c r="FE151" s="994"/>
      <c r="FF151" s="147"/>
      <c r="FG151" s="147"/>
      <c r="FH151" s="997"/>
      <c r="FI151" s="999"/>
      <c r="FJ151" s="1000"/>
      <c r="FK151" s="1006"/>
      <c r="FL151" s="993"/>
      <c r="FM151" s="996"/>
      <c r="FN151" s="148"/>
      <c r="FO151" s="148"/>
      <c r="FP151" s="994"/>
      <c r="FQ151" s="147"/>
      <c r="FR151" s="147"/>
      <c r="FS151" s="997"/>
      <c r="FT151" s="999"/>
      <c r="FU151" s="1000"/>
      <c r="FV151" s="1006"/>
      <c r="FW151" s="993"/>
      <c r="FX151" s="996"/>
      <c r="FY151" s="148"/>
      <c r="FZ151" s="148"/>
      <c r="GA151" s="994"/>
      <c r="GB151" s="147"/>
      <c r="GC151" s="147"/>
      <c r="GD151" s="997"/>
      <c r="GE151" s="999"/>
      <c r="GF151" s="1000"/>
      <c r="GG151" s="1006"/>
      <c r="GH151" s="993"/>
      <c r="GI151" s="996"/>
      <c r="GJ151" s="148"/>
      <c r="GK151" s="148"/>
      <c r="GL151" s="994"/>
      <c r="GM151" s="147"/>
      <c r="GN151" s="147"/>
      <c r="GO151" s="997"/>
      <c r="GP151" s="999"/>
      <c r="GQ151" s="1000"/>
      <c r="GR151" s="1006"/>
      <c r="GS151" s="993"/>
      <c r="GT151" s="996"/>
      <c r="GU151" s="148"/>
      <c r="GV151" s="148"/>
      <c r="GW151" s="994"/>
      <c r="GX151" s="147"/>
      <c r="GY151" s="147"/>
      <c r="GZ151" s="997"/>
      <c r="HA151" s="999"/>
      <c r="HB151" s="1000"/>
      <c r="HC151" s="1006"/>
      <c r="HD151" s="993"/>
      <c r="HE151" s="996"/>
      <c r="HF151" s="148"/>
      <c r="HG151" s="148"/>
      <c r="HH151" s="994"/>
      <c r="HI151" s="147"/>
      <c r="HJ151" s="147"/>
      <c r="HK151" s="997"/>
      <c r="HL151" s="999"/>
      <c r="HM151" s="1000"/>
      <c r="HN151" s="1006"/>
      <c r="HO151" s="993"/>
      <c r="HP151" s="996"/>
      <c r="HQ151" s="148"/>
      <c r="HR151" s="148"/>
      <c r="HS151" s="994"/>
      <c r="HT151" s="147"/>
      <c r="HU151" s="147"/>
      <c r="HV151" s="997"/>
      <c r="HW151" s="999"/>
      <c r="HX151" s="1000"/>
      <c r="HY151" s="1006"/>
      <c r="HZ151" s="993"/>
      <c r="IA151" s="996"/>
      <c r="IB151" s="148"/>
      <c r="IC151" s="148"/>
      <c r="ID151" s="994"/>
      <c r="IE151" s="147"/>
      <c r="IF151" s="147"/>
      <c r="IG151" s="997"/>
      <c r="IH151" s="999"/>
      <c r="II151" s="1000"/>
      <c r="IJ151" s="1006"/>
      <c r="IK151" s="993"/>
      <c r="IL151" s="996"/>
      <c r="IM151" s="148"/>
      <c r="IN151" s="148"/>
      <c r="IO151" s="994"/>
      <c r="IP151" s="147"/>
      <c r="IQ151" s="147"/>
      <c r="IR151" s="997"/>
      <c r="IS151" s="999"/>
      <c r="IT151" s="1000"/>
      <c r="IU151" s="30"/>
      <c r="IV151" s="30"/>
      <c r="IW151" s="30"/>
      <c r="IX151" s="30"/>
      <c r="IY151" s="1001"/>
      <c r="IZ151" s="1001"/>
      <c r="JA151" s="1005"/>
      <c r="JB151" s="1002"/>
      <c r="JE151" s="171"/>
      <c r="JF151" s="171"/>
      <c r="JG151" s="171"/>
      <c r="JH151" s="171"/>
      <c r="JI151" s="171"/>
    </row>
    <row r="152" spans="2:269" ht="15.75" customHeight="1" x14ac:dyDescent="0.25">
      <c r="B152" s="260">
        <v>146</v>
      </c>
      <c r="C152" s="991"/>
      <c r="D152" s="990"/>
      <c r="E152" s="486"/>
      <c r="F152" s="1143"/>
      <c r="G152" s="995"/>
      <c r="H152" s="221"/>
      <c r="I152" s="183"/>
      <c r="J152" s="183"/>
      <c r="K152" s="1088"/>
      <c r="L152" s="375"/>
      <c r="M152" s="31"/>
      <c r="N152" s="1292"/>
      <c r="O152" s="1096"/>
      <c r="P152" s="147"/>
      <c r="Q152" s="147"/>
      <c r="R152" s="147"/>
      <c r="S152" s="147"/>
      <c r="T152" s="147"/>
      <c r="U152" s="147"/>
      <c r="V152" s="147"/>
      <c r="W152" s="147"/>
      <c r="X152" s="147"/>
      <c r="Y152" s="147"/>
      <c r="Z152" s="147"/>
      <c r="AA152" s="147"/>
      <c r="AB152" s="147"/>
      <c r="AC152" s="147"/>
      <c r="AD152" s="147"/>
      <c r="AE152" s="147"/>
      <c r="AF152" s="147"/>
      <c r="AG152" s="147"/>
      <c r="AH152" s="147"/>
      <c r="AI152" s="1006"/>
      <c r="AJ152" s="993"/>
      <c r="AK152" s="996"/>
      <c r="AL152" s="148"/>
      <c r="AM152" s="148"/>
      <c r="AN152" s="994"/>
      <c r="AO152" s="147"/>
      <c r="AP152" s="147"/>
      <c r="AQ152" s="997"/>
      <c r="AR152" s="999"/>
      <c r="AS152" s="1000"/>
      <c r="AT152" s="1006"/>
      <c r="AU152" s="993"/>
      <c r="AV152" s="996"/>
      <c r="AW152" s="148"/>
      <c r="AX152" s="148"/>
      <c r="AY152" s="994"/>
      <c r="AZ152" s="147"/>
      <c r="BA152" s="147"/>
      <c r="BB152" s="997"/>
      <c r="BC152" s="999"/>
      <c r="BD152" s="1000"/>
      <c r="BE152" s="1006"/>
      <c r="BF152" s="993"/>
      <c r="BG152" s="996"/>
      <c r="BH152" s="148"/>
      <c r="BI152" s="148"/>
      <c r="BJ152" s="994"/>
      <c r="BK152" s="147"/>
      <c r="BL152" s="147"/>
      <c r="BM152" s="997"/>
      <c r="BN152" s="999"/>
      <c r="BO152" s="1000"/>
      <c r="BP152" s="1006"/>
      <c r="BQ152" s="993"/>
      <c r="BR152" s="996"/>
      <c r="BS152" s="148"/>
      <c r="BT152" s="148"/>
      <c r="BU152" s="994"/>
      <c r="BV152" s="147"/>
      <c r="BW152" s="147"/>
      <c r="BX152" s="997"/>
      <c r="BY152" s="999"/>
      <c r="BZ152" s="1000"/>
      <c r="CA152" s="1006"/>
      <c r="CB152" s="993"/>
      <c r="CC152" s="994"/>
      <c r="CD152" s="148"/>
      <c r="CE152" s="148"/>
      <c r="CF152" s="994"/>
      <c r="CG152" s="147"/>
      <c r="CH152" s="147"/>
      <c r="CI152" s="997"/>
      <c r="CJ152" s="999"/>
      <c r="CK152" s="1000"/>
      <c r="CL152" s="1006"/>
      <c r="CM152" s="993"/>
      <c r="CN152" s="996"/>
      <c r="CO152" s="148"/>
      <c r="CP152" s="148"/>
      <c r="CQ152" s="994"/>
      <c r="CR152" s="147"/>
      <c r="CS152" s="147"/>
      <c r="CT152" s="997"/>
      <c r="CU152" s="999"/>
      <c r="CV152" s="1000"/>
      <c r="CW152" s="1006"/>
      <c r="CX152" s="993"/>
      <c r="CY152" s="996"/>
      <c r="CZ152" s="148"/>
      <c r="DA152" s="148"/>
      <c r="DB152" s="994"/>
      <c r="DC152" s="147"/>
      <c r="DD152" s="147"/>
      <c r="DE152" s="997"/>
      <c r="DF152" s="999"/>
      <c r="DG152" s="1000"/>
      <c r="DH152" s="1006"/>
      <c r="DI152" s="993"/>
      <c r="DJ152" s="996"/>
      <c r="DK152" s="148"/>
      <c r="DL152" s="148"/>
      <c r="DM152" s="994"/>
      <c r="DN152" s="147"/>
      <c r="DO152" s="147"/>
      <c r="DP152" s="997"/>
      <c r="DQ152" s="999"/>
      <c r="DR152" s="1000"/>
      <c r="DS152" s="1006"/>
      <c r="DT152" s="993"/>
      <c r="DU152" s="996"/>
      <c r="DV152" s="148"/>
      <c r="DW152" s="148"/>
      <c r="DX152" s="994"/>
      <c r="DY152" s="147"/>
      <c r="DZ152" s="147"/>
      <c r="EA152" s="997"/>
      <c r="EB152" s="999"/>
      <c r="EC152" s="1000"/>
      <c r="ED152" s="1006"/>
      <c r="EE152" s="993"/>
      <c r="EF152" s="996"/>
      <c r="EG152" s="148"/>
      <c r="EH152" s="148"/>
      <c r="EI152" s="994"/>
      <c r="EJ152" s="147"/>
      <c r="EK152" s="147"/>
      <c r="EL152" s="997"/>
      <c r="EM152" s="999"/>
      <c r="EN152" s="1000"/>
      <c r="EO152" s="1006"/>
      <c r="EP152" s="993"/>
      <c r="EQ152" s="996"/>
      <c r="ER152" s="148"/>
      <c r="ES152" s="148"/>
      <c r="ET152" s="994"/>
      <c r="EU152" s="147"/>
      <c r="EV152" s="147"/>
      <c r="EW152" s="997"/>
      <c r="EX152" s="999"/>
      <c r="EY152" s="1000"/>
      <c r="EZ152" s="1006"/>
      <c r="FA152" s="993"/>
      <c r="FB152" s="996"/>
      <c r="FC152" s="148"/>
      <c r="FD152" s="148"/>
      <c r="FE152" s="994"/>
      <c r="FF152" s="147"/>
      <c r="FG152" s="147"/>
      <c r="FH152" s="997"/>
      <c r="FI152" s="999"/>
      <c r="FJ152" s="1000"/>
      <c r="FK152" s="1006"/>
      <c r="FL152" s="993"/>
      <c r="FM152" s="996"/>
      <c r="FN152" s="148"/>
      <c r="FO152" s="148"/>
      <c r="FP152" s="994"/>
      <c r="FQ152" s="147"/>
      <c r="FR152" s="147"/>
      <c r="FS152" s="997"/>
      <c r="FT152" s="999"/>
      <c r="FU152" s="1000"/>
      <c r="FV152" s="1006"/>
      <c r="FW152" s="993"/>
      <c r="FX152" s="996"/>
      <c r="FY152" s="148"/>
      <c r="FZ152" s="148"/>
      <c r="GA152" s="994"/>
      <c r="GB152" s="147"/>
      <c r="GC152" s="147"/>
      <c r="GD152" s="997"/>
      <c r="GE152" s="999"/>
      <c r="GF152" s="1000"/>
      <c r="GG152" s="1006"/>
      <c r="GH152" s="993"/>
      <c r="GI152" s="996"/>
      <c r="GJ152" s="148"/>
      <c r="GK152" s="148"/>
      <c r="GL152" s="994"/>
      <c r="GM152" s="147"/>
      <c r="GN152" s="147"/>
      <c r="GO152" s="997"/>
      <c r="GP152" s="999"/>
      <c r="GQ152" s="1000"/>
      <c r="GR152" s="1006"/>
      <c r="GS152" s="993"/>
      <c r="GT152" s="996"/>
      <c r="GU152" s="148"/>
      <c r="GV152" s="148"/>
      <c r="GW152" s="994"/>
      <c r="GX152" s="147"/>
      <c r="GY152" s="147"/>
      <c r="GZ152" s="997"/>
      <c r="HA152" s="999"/>
      <c r="HB152" s="1000"/>
      <c r="HC152" s="1006"/>
      <c r="HD152" s="993"/>
      <c r="HE152" s="996"/>
      <c r="HF152" s="148"/>
      <c r="HG152" s="148"/>
      <c r="HH152" s="994"/>
      <c r="HI152" s="147"/>
      <c r="HJ152" s="147"/>
      <c r="HK152" s="997"/>
      <c r="HL152" s="999"/>
      <c r="HM152" s="1000"/>
      <c r="HN152" s="1006"/>
      <c r="HO152" s="993"/>
      <c r="HP152" s="996"/>
      <c r="HQ152" s="148"/>
      <c r="HR152" s="148"/>
      <c r="HS152" s="994"/>
      <c r="HT152" s="147"/>
      <c r="HU152" s="147"/>
      <c r="HV152" s="997"/>
      <c r="HW152" s="999"/>
      <c r="HX152" s="1000"/>
      <c r="HY152" s="1006"/>
      <c r="HZ152" s="993"/>
      <c r="IA152" s="996"/>
      <c r="IB152" s="148"/>
      <c r="IC152" s="148"/>
      <c r="ID152" s="994"/>
      <c r="IE152" s="147"/>
      <c r="IF152" s="147"/>
      <c r="IG152" s="997"/>
      <c r="IH152" s="999"/>
      <c r="II152" s="1000"/>
      <c r="IJ152" s="1006"/>
      <c r="IK152" s="993"/>
      <c r="IL152" s="996"/>
      <c r="IM152" s="148"/>
      <c r="IN152" s="148"/>
      <c r="IO152" s="994"/>
      <c r="IP152" s="147"/>
      <c r="IQ152" s="147"/>
      <c r="IR152" s="997"/>
      <c r="IS152" s="999"/>
      <c r="IT152" s="1000"/>
      <c r="IU152" s="30"/>
      <c r="IV152" s="30"/>
      <c r="IW152" s="30"/>
      <c r="IX152" s="30"/>
      <c r="IY152" s="1001"/>
      <c r="IZ152" s="1001"/>
      <c r="JA152" s="1005"/>
      <c r="JB152" s="1002"/>
      <c r="JE152" s="171"/>
      <c r="JF152" s="171"/>
      <c r="JG152" s="171"/>
      <c r="JH152" s="171"/>
      <c r="JI152" s="171"/>
    </row>
    <row r="153" spans="2:269" ht="15.75" customHeight="1" x14ac:dyDescent="0.25">
      <c r="B153" s="260">
        <v>147</v>
      </c>
      <c r="C153" s="991"/>
      <c r="D153" s="990"/>
      <c r="E153" s="486"/>
      <c r="F153" s="1143"/>
      <c r="G153" s="995"/>
      <c r="H153" s="221"/>
      <c r="I153" s="183"/>
      <c r="J153" s="183"/>
      <c r="K153" s="1088"/>
      <c r="L153" s="375"/>
      <c r="M153" s="31"/>
      <c r="N153" s="1292"/>
      <c r="O153" s="1096"/>
      <c r="P153" s="147"/>
      <c r="Q153" s="147"/>
      <c r="R153" s="147"/>
      <c r="S153" s="147"/>
      <c r="T153" s="147"/>
      <c r="U153" s="147"/>
      <c r="V153" s="147"/>
      <c r="W153" s="147"/>
      <c r="X153" s="147"/>
      <c r="Y153" s="147"/>
      <c r="Z153" s="147"/>
      <c r="AA153" s="147"/>
      <c r="AB153" s="147"/>
      <c r="AC153" s="147"/>
      <c r="AD153" s="147"/>
      <c r="AE153" s="147"/>
      <c r="AF153" s="147"/>
      <c r="AG153" s="147"/>
      <c r="AH153" s="147"/>
      <c r="AI153" s="1006"/>
      <c r="AJ153" s="993"/>
      <c r="AK153" s="996"/>
      <c r="AL153" s="148"/>
      <c r="AM153" s="148"/>
      <c r="AN153" s="994"/>
      <c r="AO153" s="147"/>
      <c r="AP153" s="147"/>
      <c r="AQ153" s="997"/>
      <c r="AR153" s="999"/>
      <c r="AS153" s="1000"/>
      <c r="AT153" s="1006"/>
      <c r="AU153" s="993"/>
      <c r="AV153" s="996"/>
      <c r="AW153" s="148"/>
      <c r="AX153" s="148"/>
      <c r="AY153" s="994"/>
      <c r="AZ153" s="147"/>
      <c r="BA153" s="147"/>
      <c r="BB153" s="997"/>
      <c r="BC153" s="999"/>
      <c r="BD153" s="1000"/>
      <c r="BE153" s="1006"/>
      <c r="BF153" s="993"/>
      <c r="BG153" s="996"/>
      <c r="BH153" s="148"/>
      <c r="BI153" s="148"/>
      <c r="BJ153" s="994"/>
      <c r="BK153" s="147"/>
      <c r="BL153" s="147"/>
      <c r="BM153" s="997"/>
      <c r="BN153" s="999"/>
      <c r="BO153" s="1000"/>
      <c r="BP153" s="1006"/>
      <c r="BQ153" s="993"/>
      <c r="BR153" s="996"/>
      <c r="BS153" s="148"/>
      <c r="BT153" s="148"/>
      <c r="BU153" s="994"/>
      <c r="BV153" s="147"/>
      <c r="BW153" s="147"/>
      <c r="BX153" s="997"/>
      <c r="BY153" s="999"/>
      <c r="BZ153" s="1000"/>
      <c r="CA153" s="1006"/>
      <c r="CB153" s="993"/>
      <c r="CC153" s="994"/>
      <c r="CD153" s="148"/>
      <c r="CE153" s="148"/>
      <c r="CF153" s="994"/>
      <c r="CG153" s="147"/>
      <c r="CH153" s="147"/>
      <c r="CI153" s="997"/>
      <c r="CJ153" s="999"/>
      <c r="CK153" s="1000"/>
      <c r="CL153" s="1006"/>
      <c r="CM153" s="993"/>
      <c r="CN153" s="996"/>
      <c r="CO153" s="148"/>
      <c r="CP153" s="148"/>
      <c r="CQ153" s="994"/>
      <c r="CR153" s="147"/>
      <c r="CS153" s="147"/>
      <c r="CT153" s="997"/>
      <c r="CU153" s="999"/>
      <c r="CV153" s="1000"/>
      <c r="CW153" s="1006"/>
      <c r="CX153" s="993"/>
      <c r="CY153" s="996"/>
      <c r="CZ153" s="148"/>
      <c r="DA153" s="148"/>
      <c r="DB153" s="994"/>
      <c r="DC153" s="147"/>
      <c r="DD153" s="147"/>
      <c r="DE153" s="997"/>
      <c r="DF153" s="999"/>
      <c r="DG153" s="1000"/>
      <c r="DH153" s="1006"/>
      <c r="DI153" s="993"/>
      <c r="DJ153" s="996"/>
      <c r="DK153" s="148"/>
      <c r="DL153" s="148"/>
      <c r="DM153" s="994"/>
      <c r="DN153" s="147"/>
      <c r="DO153" s="147"/>
      <c r="DP153" s="997"/>
      <c r="DQ153" s="999"/>
      <c r="DR153" s="1000"/>
      <c r="DS153" s="1006"/>
      <c r="DT153" s="993"/>
      <c r="DU153" s="996"/>
      <c r="DV153" s="148"/>
      <c r="DW153" s="148"/>
      <c r="DX153" s="994"/>
      <c r="DY153" s="147"/>
      <c r="DZ153" s="147"/>
      <c r="EA153" s="997"/>
      <c r="EB153" s="999"/>
      <c r="EC153" s="1000"/>
      <c r="ED153" s="1006"/>
      <c r="EE153" s="993"/>
      <c r="EF153" s="996"/>
      <c r="EG153" s="148"/>
      <c r="EH153" s="148"/>
      <c r="EI153" s="994"/>
      <c r="EJ153" s="147"/>
      <c r="EK153" s="147"/>
      <c r="EL153" s="997"/>
      <c r="EM153" s="999"/>
      <c r="EN153" s="1000"/>
      <c r="EO153" s="1006"/>
      <c r="EP153" s="993"/>
      <c r="EQ153" s="996"/>
      <c r="ER153" s="148"/>
      <c r="ES153" s="148"/>
      <c r="ET153" s="994"/>
      <c r="EU153" s="147"/>
      <c r="EV153" s="147"/>
      <c r="EW153" s="997"/>
      <c r="EX153" s="999"/>
      <c r="EY153" s="1000"/>
      <c r="EZ153" s="1006"/>
      <c r="FA153" s="993"/>
      <c r="FB153" s="996"/>
      <c r="FC153" s="148"/>
      <c r="FD153" s="148"/>
      <c r="FE153" s="994"/>
      <c r="FF153" s="147"/>
      <c r="FG153" s="147"/>
      <c r="FH153" s="997"/>
      <c r="FI153" s="999"/>
      <c r="FJ153" s="1000"/>
      <c r="FK153" s="1006"/>
      <c r="FL153" s="993"/>
      <c r="FM153" s="996"/>
      <c r="FN153" s="148"/>
      <c r="FO153" s="148"/>
      <c r="FP153" s="994"/>
      <c r="FQ153" s="147"/>
      <c r="FR153" s="147"/>
      <c r="FS153" s="997"/>
      <c r="FT153" s="999"/>
      <c r="FU153" s="1000"/>
      <c r="FV153" s="1006"/>
      <c r="FW153" s="993"/>
      <c r="FX153" s="996"/>
      <c r="FY153" s="148"/>
      <c r="FZ153" s="148"/>
      <c r="GA153" s="994"/>
      <c r="GB153" s="147"/>
      <c r="GC153" s="147"/>
      <c r="GD153" s="997"/>
      <c r="GE153" s="999"/>
      <c r="GF153" s="1000"/>
      <c r="GG153" s="1006"/>
      <c r="GH153" s="993"/>
      <c r="GI153" s="996"/>
      <c r="GJ153" s="148"/>
      <c r="GK153" s="148"/>
      <c r="GL153" s="994"/>
      <c r="GM153" s="147"/>
      <c r="GN153" s="147"/>
      <c r="GO153" s="997"/>
      <c r="GP153" s="999"/>
      <c r="GQ153" s="1000"/>
      <c r="GR153" s="1006"/>
      <c r="GS153" s="993"/>
      <c r="GT153" s="996"/>
      <c r="GU153" s="148"/>
      <c r="GV153" s="148"/>
      <c r="GW153" s="994"/>
      <c r="GX153" s="147"/>
      <c r="GY153" s="147"/>
      <c r="GZ153" s="997"/>
      <c r="HA153" s="999"/>
      <c r="HB153" s="1000"/>
      <c r="HC153" s="1006"/>
      <c r="HD153" s="993"/>
      <c r="HE153" s="996"/>
      <c r="HF153" s="148"/>
      <c r="HG153" s="148"/>
      <c r="HH153" s="994"/>
      <c r="HI153" s="147"/>
      <c r="HJ153" s="147"/>
      <c r="HK153" s="997"/>
      <c r="HL153" s="999"/>
      <c r="HM153" s="1000"/>
      <c r="HN153" s="1006"/>
      <c r="HO153" s="993"/>
      <c r="HP153" s="996"/>
      <c r="HQ153" s="148"/>
      <c r="HR153" s="148"/>
      <c r="HS153" s="994"/>
      <c r="HT153" s="147"/>
      <c r="HU153" s="147"/>
      <c r="HV153" s="997"/>
      <c r="HW153" s="999"/>
      <c r="HX153" s="1000"/>
      <c r="HY153" s="1006"/>
      <c r="HZ153" s="993"/>
      <c r="IA153" s="996"/>
      <c r="IB153" s="148"/>
      <c r="IC153" s="148"/>
      <c r="ID153" s="994"/>
      <c r="IE153" s="147"/>
      <c r="IF153" s="147"/>
      <c r="IG153" s="997"/>
      <c r="IH153" s="999"/>
      <c r="II153" s="1000"/>
      <c r="IJ153" s="1006"/>
      <c r="IK153" s="993"/>
      <c r="IL153" s="996"/>
      <c r="IM153" s="148"/>
      <c r="IN153" s="148"/>
      <c r="IO153" s="994"/>
      <c r="IP153" s="147"/>
      <c r="IQ153" s="147"/>
      <c r="IR153" s="997"/>
      <c r="IS153" s="999"/>
      <c r="IT153" s="1000"/>
      <c r="IU153" s="30"/>
      <c r="IV153" s="30"/>
      <c r="IW153" s="30"/>
      <c r="IX153" s="30"/>
      <c r="IY153" s="1001"/>
      <c r="IZ153" s="1001"/>
      <c r="JA153" s="1005"/>
      <c r="JB153" s="1002"/>
      <c r="JE153" s="171"/>
      <c r="JF153" s="171"/>
      <c r="JG153" s="171"/>
      <c r="JH153" s="171"/>
      <c r="JI153" s="171"/>
    </row>
    <row r="154" spans="2:269" ht="15.75" customHeight="1" x14ac:dyDescent="0.25">
      <c r="B154" s="260">
        <v>148</v>
      </c>
      <c r="C154" s="991"/>
      <c r="D154" s="990"/>
      <c r="E154" s="486"/>
      <c r="F154" s="1143"/>
      <c r="G154" s="995"/>
      <c r="H154" s="221"/>
      <c r="I154" s="183"/>
      <c r="J154" s="183"/>
      <c r="K154" s="1088"/>
      <c r="L154" s="375"/>
      <c r="M154" s="31"/>
      <c r="N154" s="1292"/>
      <c r="O154" s="1096"/>
      <c r="P154" s="147"/>
      <c r="Q154" s="147"/>
      <c r="R154" s="147"/>
      <c r="S154" s="147"/>
      <c r="T154" s="147"/>
      <c r="U154" s="147"/>
      <c r="V154" s="147"/>
      <c r="W154" s="147"/>
      <c r="X154" s="147"/>
      <c r="Y154" s="147"/>
      <c r="Z154" s="147"/>
      <c r="AA154" s="147"/>
      <c r="AB154" s="147"/>
      <c r="AC154" s="147"/>
      <c r="AD154" s="147"/>
      <c r="AE154" s="147"/>
      <c r="AF154" s="147"/>
      <c r="AG154" s="147"/>
      <c r="AH154" s="147"/>
      <c r="AI154" s="1006"/>
      <c r="AJ154" s="993"/>
      <c r="AK154" s="996"/>
      <c r="AL154" s="148"/>
      <c r="AM154" s="148"/>
      <c r="AN154" s="994"/>
      <c r="AO154" s="147"/>
      <c r="AP154" s="147"/>
      <c r="AQ154" s="997"/>
      <c r="AR154" s="999"/>
      <c r="AS154" s="1000"/>
      <c r="AT154" s="1006"/>
      <c r="AU154" s="993"/>
      <c r="AV154" s="996"/>
      <c r="AW154" s="148"/>
      <c r="AX154" s="148"/>
      <c r="AY154" s="994"/>
      <c r="AZ154" s="147"/>
      <c r="BA154" s="147"/>
      <c r="BB154" s="997"/>
      <c r="BC154" s="999"/>
      <c r="BD154" s="1000"/>
      <c r="BE154" s="1006"/>
      <c r="BF154" s="993"/>
      <c r="BG154" s="996"/>
      <c r="BH154" s="148"/>
      <c r="BI154" s="148"/>
      <c r="BJ154" s="994"/>
      <c r="BK154" s="147"/>
      <c r="BL154" s="147"/>
      <c r="BM154" s="997"/>
      <c r="BN154" s="999"/>
      <c r="BO154" s="1000"/>
      <c r="BP154" s="1006"/>
      <c r="BQ154" s="993"/>
      <c r="BR154" s="996"/>
      <c r="BS154" s="148"/>
      <c r="BT154" s="148"/>
      <c r="BU154" s="994"/>
      <c r="BV154" s="147"/>
      <c r="BW154" s="147"/>
      <c r="BX154" s="997"/>
      <c r="BY154" s="999"/>
      <c r="BZ154" s="1000"/>
      <c r="CA154" s="1006"/>
      <c r="CB154" s="993"/>
      <c r="CC154" s="994"/>
      <c r="CD154" s="148"/>
      <c r="CE154" s="148"/>
      <c r="CF154" s="994"/>
      <c r="CG154" s="147"/>
      <c r="CH154" s="147"/>
      <c r="CI154" s="997"/>
      <c r="CJ154" s="999"/>
      <c r="CK154" s="1000"/>
      <c r="CL154" s="1006"/>
      <c r="CM154" s="993"/>
      <c r="CN154" s="996"/>
      <c r="CO154" s="148"/>
      <c r="CP154" s="148"/>
      <c r="CQ154" s="994"/>
      <c r="CR154" s="147"/>
      <c r="CS154" s="147"/>
      <c r="CT154" s="997"/>
      <c r="CU154" s="999"/>
      <c r="CV154" s="1000"/>
      <c r="CW154" s="1006"/>
      <c r="CX154" s="993"/>
      <c r="CY154" s="996"/>
      <c r="CZ154" s="148"/>
      <c r="DA154" s="148"/>
      <c r="DB154" s="994"/>
      <c r="DC154" s="147"/>
      <c r="DD154" s="147"/>
      <c r="DE154" s="997"/>
      <c r="DF154" s="999"/>
      <c r="DG154" s="1000"/>
      <c r="DH154" s="1006"/>
      <c r="DI154" s="993"/>
      <c r="DJ154" s="996"/>
      <c r="DK154" s="148"/>
      <c r="DL154" s="148"/>
      <c r="DM154" s="994"/>
      <c r="DN154" s="147"/>
      <c r="DO154" s="147"/>
      <c r="DP154" s="997"/>
      <c r="DQ154" s="999"/>
      <c r="DR154" s="1000"/>
      <c r="DS154" s="1006"/>
      <c r="DT154" s="993"/>
      <c r="DU154" s="996"/>
      <c r="DV154" s="148"/>
      <c r="DW154" s="148"/>
      <c r="DX154" s="994"/>
      <c r="DY154" s="147"/>
      <c r="DZ154" s="147"/>
      <c r="EA154" s="997"/>
      <c r="EB154" s="999"/>
      <c r="EC154" s="1000"/>
      <c r="ED154" s="1006"/>
      <c r="EE154" s="993"/>
      <c r="EF154" s="996"/>
      <c r="EG154" s="148"/>
      <c r="EH154" s="148"/>
      <c r="EI154" s="994"/>
      <c r="EJ154" s="147"/>
      <c r="EK154" s="147"/>
      <c r="EL154" s="997"/>
      <c r="EM154" s="999"/>
      <c r="EN154" s="1000"/>
      <c r="EO154" s="1006"/>
      <c r="EP154" s="993"/>
      <c r="EQ154" s="996"/>
      <c r="ER154" s="148"/>
      <c r="ES154" s="148"/>
      <c r="ET154" s="994"/>
      <c r="EU154" s="147"/>
      <c r="EV154" s="147"/>
      <c r="EW154" s="997"/>
      <c r="EX154" s="999"/>
      <c r="EY154" s="1000"/>
      <c r="EZ154" s="1006"/>
      <c r="FA154" s="993"/>
      <c r="FB154" s="996"/>
      <c r="FC154" s="148"/>
      <c r="FD154" s="148"/>
      <c r="FE154" s="994"/>
      <c r="FF154" s="147"/>
      <c r="FG154" s="147"/>
      <c r="FH154" s="997"/>
      <c r="FI154" s="999"/>
      <c r="FJ154" s="1000"/>
      <c r="FK154" s="1006"/>
      <c r="FL154" s="993"/>
      <c r="FM154" s="996"/>
      <c r="FN154" s="148"/>
      <c r="FO154" s="148"/>
      <c r="FP154" s="994"/>
      <c r="FQ154" s="147"/>
      <c r="FR154" s="147"/>
      <c r="FS154" s="997"/>
      <c r="FT154" s="999"/>
      <c r="FU154" s="1000"/>
      <c r="FV154" s="1006"/>
      <c r="FW154" s="993"/>
      <c r="FX154" s="996"/>
      <c r="FY154" s="148"/>
      <c r="FZ154" s="148"/>
      <c r="GA154" s="994"/>
      <c r="GB154" s="147"/>
      <c r="GC154" s="147"/>
      <c r="GD154" s="997"/>
      <c r="GE154" s="999"/>
      <c r="GF154" s="1000"/>
      <c r="GG154" s="1006"/>
      <c r="GH154" s="993"/>
      <c r="GI154" s="996"/>
      <c r="GJ154" s="148"/>
      <c r="GK154" s="148"/>
      <c r="GL154" s="994"/>
      <c r="GM154" s="147"/>
      <c r="GN154" s="147"/>
      <c r="GO154" s="997"/>
      <c r="GP154" s="999"/>
      <c r="GQ154" s="1000"/>
      <c r="GR154" s="1006"/>
      <c r="GS154" s="993"/>
      <c r="GT154" s="996"/>
      <c r="GU154" s="148"/>
      <c r="GV154" s="148"/>
      <c r="GW154" s="994"/>
      <c r="GX154" s="147"/>
      <c r="GY154" s="147"/>
      <c r="GZ154" s="997"/>
      <c r="HA154" s="999"/>
      <c r="HB154" s="1000"/>
      <c r="HC154" s="1006"/>
      <c r="HD154" s="993"/>
      <c r="HE154" s="996"/>
      <c r="HF154" s="148"/>
      <c r="HG154" s="148"/>
      <c r="HH154" s="994"/>
      <c r="HI154" s="147"/>
      <c r="HJ154" s="147"/>
      <c r="HK154" s="997"/>
      <c r="HL154" s="999"/>
      <c r="HM154" s="1000"/>
      <c r="HN154" s="1006"/>
      <c r="HO154" s="993"/>
      <c r="HP154" s="996"/>
      <c r="HQ154" s="148"/>
      <c r="HR154" s="148"/>
      <c r="HS154" s="994"/>
      <c r="HT154" s="147"/>
      <c r="HU154" s="147"/>
      <c r="HV154" s="997"/>
      <c r="HW154" s="999"/>
      <c r="HX154" s="1000"/>
      <c r="HY154" s="1006"/>
      <c r="HZ154" s="993"/>
      <c r="IA154" s="996"/>
      <c r="IB154" s="148"/>
      <c r="IC154" s="148"/>
      <c r="ID154" s="994"/>
      <c r="IE154" s="147"/>
      <c r="IF154" s="147"/>
      <c r="IG154" s="997"/>
      <c r="IH154" s="999"/>
      <c r="II154" s="1000"/>
      <c r="IJ154" s="1006"/>
      <c r="IK154" s="993"/>
      <c r="IL154" s="996"/>
      <c r="IM154" s="148"/>
      <c r="IN154" s="148"/>
      <c r="IO154" s="994"/>
      <c r="IP154" s="147"/>
      <c r="IQ154" s="147"/>
      <c r="IR154" s="997"/>
      <c r="IS154" s="999"/>
      <c r="IT154" s="1000"/>
      <c r="IU154" s="30"/>
      <c r="IV154" s="30"/>
      <c r="IW154" s="30"/>
      <c r="IX154" s="30"/>
      <c r="IY154" s="1001"/>
      <c r="IZ154" s="1001"/>
      <c r="JA154" s="1005"/>
      <c r="JB154" s="1002"/>
      <c r="JE154" s="171"/>
      <c r="JF154" s="171"/>
      <c r="JG154" s="171"/>
      <c r="JH154" s="171"/>
      <c r="JI154" s="171"/>
    </row>
    <row r="155" spans="2:269" ht="15.75" customHeight="1" x14ac:dyDescent="0.25">
      <c r="B155" s="260">
        <v>149</v>
      </c>
      <c r="C155" s="991"/>
      <c r="D155" s="990"/>
      <c r="E155" s="486"/>
      <c r="F155" s="1143"/>
      <c r="G155" s="995"/>
      <c r="H155" s="221"/>
      <c r="I155" s="183"/>
      <c r="J155" s="183"/>
      <c r="K155" s="1088"/>
      <c r="L155" s="375"/>
      <c r="M155" s="31"/>
      <c r="N155" s="1292"/>
      <c r="O155" s="1096"/>
      <c r="P155" s="147"/>
      <c r="Q155" s="147"/>
      <c r="R155" s="147"/>
      <c r="S155" s="147"/>
      <c r="T155" s="147"/>
      <c r="U155" s="147"/>
      <c r="V155" s="147"/>
      <c r="W155" s="147"/>
      <c r="X155" s="147"/>
      <c r="Y155" s="147"/>
      <c r="Z155" s="147"/>
      <c r="AA155" s="147"/>
      <c r="AB155" s="147"/>
      <c r="AC155" s="147"/>
      <c r="AD155" s="147"/>
      <c r="AE155" s="147"/>
      <c r="AF155" s="147"/>
      <c r="AG155" s="147"/>
      <c r="AH155" s="147"/>
      <c r="AI155" s="1006"/>
      <c r="AJ155" s="993"/>
      <c r="AK155" s="996"/>
      <c r="AL155" s="148"/>
      <c r="AM155" s="148"/>
      <c r="AN155" s="994"/>
      <c r="AO155" s="147"/>
      <c r="AP155" s="147"/>
      <c r="AQ155" s="997"/>
      <c r="AR155" s="999"/>
      <c r="AS155" s="1000"/>
      <c r="AT155" s="1006"/>
      <c r="AU155" s="993"/>
      <c r="AV155" s="996"/>
      <c r="AW155" s="148"/>
      <c r="AX155" s="148"/>
      <c r="AY155" s="994"/>
      <c r="AZ155" s="147"/>
      <c r="BA155" s="147"/>
      <c r="BB155" s="997"/>
      <c r="BC155" s="999"/>
      <c r="BD155" s="1000"/>
      <c r="BE155" s="1006"/>
      <c r="BF155" s="993"/>
      <c r="BG155" s="996"/>
      <c r="BH155" s="148"/>
      <c r="BI155" s="148"/>
      <c r="BJ155" s="994"/>
      <c r="BK155" s="147"/>
      <c r="BL155" s="147"/>
      <c r="BM155" s="997"/>
      <c r="BN155" s="999"/>
      <c r="BO155" s="1000"/>
      <c r="BP155" s="1006"/>
      <c r="BQ155" s="993"/>
      <c r="BR155" s="996"/>
      <c r="BS155" s="148"/>
      <c r="BT155" s="148"/>
      <c r="BU155" s="994"/>
      <c r="BV155" s="147"/>
      <c r="BW155" s="147"/>
      <c r="BX155" s="997"/>
      <c r="BY155" s="999"/>
      <c r="BZ155" s="1000"/>
      <c r="CA155" s="1006"/>
      <c r="CB155" s="993"/>
      <c r="CC155" s="994"/>
      <c r="CD155" s="148"/>
      <c r="CE155" s="148"/>
      <c r="CF155" s="994"/>
      <c r="CG155" s="147"/>
      <c r="CH155" s="147"/>
      <c r="CI155" s="997"/>
      <c r="CJ155" s="999"/>
      <c r="CK155" s="1000"/>
      <c r="CL155" s="1006"/>
      <c r="CM155" s="993"/>
      <c r="CN155" s="996"/>
      <c r="CO155" s="148"/>
      <c r="CP155" s="148"/>
      <c r="CQ155" s="994"/>
      <c r="CR155" s="147"/>
      <c r="CS155" s="147"/>
      <c r="CT155" s="997"/>
      <c r="CU155" s="999"/>
      <c r="CV155" s="1000"/>
      <c r="CW155" s="1006"/>
      <c r="CX155" s="993"/>
      <c r="CY155" s="996"/>
      <c r="CZ155" s="148"/>
      <c r="DA155" s="148"/>
      <c r="DB155" s="994"/>
      <c r="DC155" s="147"/>
      <c r="DD155" s="147"/>
      <c r="DE155" s="997"/>
      <c r="DF155" s="999"/>
      <c r="DG155" s="1000"/>
      <c r="DH155" s="1006"/>
      <c r="DI155" s="993"/>
      <c r="DJ155" s="996"/>
      <c r="DK155" s="148"/>
      <c r="DL155" s="148"/>
      <c r="DM155" s="994"/>
      <c r="DN155" s="147"/>
      <c r="DO155" s="147"/>
      <c r="DP155" s="997"/>
      <c r="DQ155" s="999"/>
      <c r="DR155" s="1000"/>
      <c r="DS155" s="1006"/>
      <c r="DT155" s="993"/>
      <c r="DU155" s="996"/>
      <c r="DV155" s="148"/>
      <c r="DW155" s="148"/>
      <c r="DX155" s="994"/>
      <c r="DY155" s="147"/>
      <c r="DZ155" s="147"/>
      <c r="EA155" s="997"/>
      <c r="EB155" s="999"/>
      <c r="EC155" s="1000"/>
      <c r="ED155" s="1006"/>
      <c r="EE155" s="993"/>
      <c r="EF155" s="996"/>
      <c r="EG155" s="148"/>
      <c r="EH155" s="148"/>
      <c r="EI155" s="994"/>
      <c r="EJ155" s="147"/>
      <c r="EK155" s="147"/>
      <c r="EL155" s="997"/>
      <c r="EM155" s="999"/>
      <c r="EN155" s="1000"/>
      <c r="EO155" s="1006"/>
      <c r="EP155" s="993"/>
      <c r="EQ155" s="996"/>
      <c r="ER155" s="148"/>
      <c r="ES155" s="148"/>
      <c r="ET155" s="994"/>
      <c r="EU155" s="147"/>
      <c r="EV155" s="147"/>
      <c r="EW155" s="997"/>
      <c r="EX155" s="999"/>
      <c r="EY155" s="1000"/>
      <c r="EZ155" s="1006"/>
      <c r="FA155" s="993"/>
      <c r="FB155" s="996"/>
      <c r="FC155" s="148"/>
      <c r="FD155" s="148"/>
      <c r="FE155" s="994"/>
      <c r="FF155" s="147"/>
      <c r="FG155" s="147"/>
      <c r="FH155" s="997"/>
      <c r="FI155" s="999"/>
      <c r="FJ155" s="1000"/>
      <c r="FK155" s="1006"/>
      <c r="FL155" s="993"/>
      <c r="FM155" s="996"/>
      <c r="FN155" s="148"/>
      <c r="FO155" s="148"/>
      <c r="FP155" s="994"/>
      <c r="FQ155" s="147"/>
      <c r="FR155" s="147"/>
      <c r="FS155" s="997"/>
      <c r="FT155" s="999"/>
      <c r="FU155" s="1000"/>
      <c r="FV155" s="1006"/>
      <c r="FW155" s="993"/>
      <c r="FX155" s="996"/>
      <c r="FY155" s="148"/>
      <c r="FZ155" s="148"/>
      <c r="GA155" s="994"/>
      <c r="GB155" s="147"/>
      <c r="GC155" s="147"/>
      <c r="GD155" s="997"/>
      <c r="GE155" s="999"/>
      <c r="GF155" s="1000"/>
      <c r="GG155" s="1006"/>
      <c r="GH155" s="993"/>
      <c r="GI155" s="996"/>
      <c r="GJ155" s="148"/>
      <c r="GK155" s="148"/>
      <c r="GL155" s="994"/>
      <c r="GM155" s="147"/>
      <c r="GN155" s="147"/>
      <c r="GO155" s="997"/>
      <c r="GP155" s="999"/>
      <c r="GQ155" s="1000"/>
      <c r="GR155" s="1006"/>
      <c r="GS155" s="993"/>
      <c r="GT155" s="996"/>
      <c r="GU155" s="148"/>
      <c r="GV155" s="148"/>
      <c r="GW155" s="994"/>
      <c r="GX155" s="147"/>
      <c r="GY155" s="147"/>
      <c r="GZ155" s="997"/>
      <c r="HA155" s="999"/>
      <c r="HB155" s="1000"/>
      <c r="HC155" s="1006"/>
      <c r="HD155" s="993"/>
      <c r="HE155" s="996"/>
      <c r="HF155" s="148"/>
      <c r="HG155" s="148"/>
      <c r="HH155" s="994"/>
      <c r="HI155" s="147"/>
      <c r="HJ155" s="147"/>
      <c r="HK155" s="997"/>
      <c r="HL155" s="999"/>
      <c r="HM155" s="1000"/>
      <c r="HN155" s="1006"/>
      <c r="HO155" s="993"/>
      <c r="HP155" s="996"/>
      <c r="HQ155" s="148"/>
      <c r="HR155" s="148"/>
      <c r="HS155" s="994"/>
      <c r="HT155" s="147"/>
      <c r="HU155" s="147"/>
      <c r="HV155" s="997"/>
      <c r="HW155" s="999"/>
      <c r="HX155" s="1000"/>
      <c r="HY155" s="1006"/>
      <c r="HZ155" s="993"/>
      <c r="IA155" s="996"/>
      <c r="IB155" s="148"/>
      <c r="IC155" s="148"/>
      <c r="ID155" s="994"/>
      <c r="IE155" s="147"/>
      <c r="IF155" s="147"/>
      <c r="IG155" s="997"/>
      <c r="IH155" s="999"/>
      <c r="II155" s="1000"/>
      <c r="IJ155" s="1006"/>
      <c r="IK155" s="993"/>
      <c r="IL155" s="996"/>
      <c r="IM155" s="148"/>
      <c r="IN155" s="148"/>
      <c r="IO155" s="994"/>
      <c r="IP155" s="147"/>
      <c r="IQ155" s="147"/>
      <c r="IR155" s="997"/>
      <c r="IS155" s="999"/>
      <c r="IT155" s="1000"/>
      <c r="IU155" s="30"/>
      <c r="IV155" s="30"/>
      <c r="IW155" s="30"/>
      <c r="IX155" s="30"/>
      <c r="IY155" s="1001"/>
      <c r="IZ155" s="1001"/>
      <c r="JA155" s="1005"/>
      <c r="JB155" s="1002"/>
      <c r="JE155" s="171"/>
      <c r="JF155" s="171"/>
      <c r="JG155" s="171"/>
      <c r="JH155" s="171"/>
      <c r="JI155" s="171"/>
    </row>
    <row r="156" spans="2:269" ht="15.75" customHeight="1" x14ac:dyDescent="0.25">
      <c r="B156" s="260">
        <v>150</v>
      </c>
      <c r="C156" s="991"/>
      <c r="D156" s="990"/>
      <c r="E156" s="486"/>
      <c r="F156" s="1143"/>
      <c r="G156" s="995"/>
      <c r="H156" s="221"/>
      <c r="I156" s="183"/>
      <c r="J156" s="183"/>
      <c r="K156" s="1088"/>
      <c r="L156" s="375"/>
      <c r="M156" s="31"/>
      <c r="N156" s="1292"/>
      <c r="O156" s="1096"/>
      <c r="P156" s="147"/>
      <c r="Q156" s="147"/>
      <c r="R156" s="147"/>
      <c r="S156" s="147"/>
      <c r="T156" s="147"/>
      <c r="U156" s="147"/>
      <c r="V156" s="147"/>
      <c r="W156" s="147"/>
      <c r="X156" s="147"/>
      <c r="Y156" s="147"/>
      <c r="Z156" s="147"/>
      <c r="AA156" s="147"/>
      <c r="AB156" s="147"/>
      <c r="AC156" s="147"/>
      <c r="AD156" s="147"/>
      <c r="AE156" s="147"/>
      <c r="AF156" s="147"/>
      <c r="AG156" s="147"/>
      <c r="AH156" s="147"/>
      <c r="AI156" s="1006"/>
      <c r="AJ156" s="993"/>
      <c r="AK156" s="996"/>
      <c r="AL156" s="148"/>
      <c r="AM156" s="148"/>
      <c r="AN156" s="994"/>
      <c r="AO156" s="147"/>
      <c r="AP156" s="147"/>
      <c r="AQ156" s="997"/>
      <c r="AR156" s="999"/>
      <c r="AS156" s="1000"/>
      <c r="AT156" s="1006"/>
      <c r="AU156" s="993"/>
      <c r="AV156" s="996"/>
      <c r="AW156" s="148"/>
      <c r="AX156" s="148"/>
      <c r="AY156" s="994"/>
      <c r="AZ156" s="147"/>
      <c r="BA156" s="147"/>
      <c r="BB156" s="997"/>
      <c r="BC156" s="999"/>
      <c r="BD156" s="1000"/>
      <c r="BE156" s="1006"/>
      <c r="BF156" s="993"/>
      <c r="BG156" s="996"/>
      <c r="BH156" s="148"/>
      <c r="BI156" s="148"/>
      <c r="BJ156" s="994"/>
      <c r="BK156" s="147"/>
      <c r="BL156" s="147"/>
      <c r="BM156" s="997"/>
      <c r="BN156" s="999"/>
      <c r="BO156" s="1000"/>
      <c r="BP156" s="1006"/>
      <c r="BQ156" s="993"/>
      <c r="BR156" s="996"/>
      <c r="BS156" s="148"/>
      <c r="BT156" s="148"/>
      <c r="BU156" s="994"/>
      <c r="BV156" s="147"/>
      <c r="BW156" s="147"/>
      <c r="BX156" s="997"/>
      <c r="BY156" s="999"/>
      <c r="BZ156" s="1000"/>
      <c r="CA156" s="1006"/>
      <c r="CB156" s="993"/>
      <c r="CC156" s="994"/>
      <c r="CD156" s="148"/>
      <c r="CE156" s="148"/>
      <c r="CF156" s="994"/>
      <c r="CG156" s="147"/>
      <c r="CH156" s="147"/>
      <c r="CI156" s="997"/>
      <c r="CJ156" s="999"/>
      <c r="CK156" s="1000"/>
      <c r="CL156" s="1006"/>
      <c r="CM156" s="993"/>
      <c r="CN156" s="996"/>
      <c r="CO156" s="148"/>
      <c r="CP156" s="148"/>
      <c r="CQ156" s="994"/>
      <c r="CR156" s="147"/>
      <c r="CS156" s="147"/>
      <c r="CT156" s="997"/>
      <c r="CU156" s="999"/>
      <c r="CV156" s="1000"/>
      <c r="CW156" s="1006"/>
      <c r="CX156" s="993"/>
      <c r="CY156" s="996"/>
      <c r="CZ156" s="148"/>
      <c r="DA156" s="148"/>
      <c r="DB156" s="994"/>
      <c r="DC156" s="147"/>
      <c r="DD156" s="147"/>
      <c r="DE156" s="997"/>
      <c r="DF156" s="999"/>
      <c r="DG156" s="1000"/>
      <c r="DH156" s="1006"/>
      <c r="DI156" s="993"/>
      <c r="DJ156" s="996"/>
      <c r="DK156" s="148"/>
      <c r="DL156" s="148"/>
      <c r="DM156" s="994"/>
      <c r="DN156" s="147"/>
      <c r="DO156" s="147"/>
      <c r="DP156" s="997"/>
      <c r="DQ156" s="999"/>
      <c r="DR156" s="1000"/>
      <c r="DS156" s="1006"/>
      <c r="DT156" s="993"/>
      <c r="DU156" s="996"/>
      <c r="DV156" s="148"/>
      <c r="DW156" s="148"/>
      <c r="DX156" s="994"/>
      <c r="DY156" s="147"/>
      <c r="DZ156" s="147"/>
      <c r="EA156" s="997"/>
      <c r="EB156" s="999"/>
      <c r="EC156" s="1000"/>
      <c r="ED156" s="1006"/>
      <c r="EE156" s="993"/>
      <c r="EF156" s="996"/>
      <c r="EG156" s="148"/>
      <c r="EH156" s="148"/>
      <c r="EI156" s="994"/>
      <c r="EJ156" s="147"/>
      <c r="EK156" s="147"/>
      <c r="EL156" s="997"/>
      <c r="EM156" s="999"/>
      <c r="EN156" s="1000"/>
      <c r="EO156" s="1006"/>
      <c r="EP156" s="993"/>
      <c r="EQ156" s="996"/>
      <c r="ER156" s="148"/>
      <c r="ES156" s="148"/>
      <c r="ET156" s="994"/>
      <c r="EU156" s="147"/>
      <c r="EV156" s="147"/>
      <c r="EW156" s="997"/>
      <c r="EX156" s="999"/>
      <c r="EY156" s="1000"/>
      <c r="EZ156" s="1006"/>
      <c r="FA156" s="993"/>
      <c r="FB156" s="996"/>
      <c r="FC156" s="148"/>
      <c r="FD156" s="148"/>
      <c r="FE156" s="994"/>
      <c r="FF156" s="147"/>
      <c r="FG156" s="147"/>
      <c r="FH156" s="997"/>
      <c r="FI156" s="999"/>
      <c r="FJ156" s="1000"/>
      <c r="FK156" s="1006"/>
      <c r="FL156" s="993"/>
      <c r="FM156" s="996"/>
      <c r="FN156" s="148"/>
      <c r="FO156" s="148"/>
      <c r="FP156" s="994"/>
      <c r="FQ156" s="147"/>
      <c r="FR156" s="147"/>
      <c r="FS156" s="997"/>
      <c r="FT156" s="999"/>
      <c r="FU156" s="1000"/>
      <c r="FV156" s="1006"/>
      <c r="FW156" s="993"/>
      <c r="FX156" s="996"/>
      <c r="FY156" s="148"/>
      <c r="FZ156" s="148"/>
      <c r="GA156" s="994"/>
      <c r="GB156" s="147"/>
      <c r="GC156" s="147"/>
      <c r="GD156" s="997"/>
      <c r="GE156" s="999"/>
      <c r="GF156" s="1000"/>
      <c r="GG156" s="1006"/>
      <c r="GH156" s="993"/>
      <c r="GI156" s="996"/>
      <c r="GJ156" s="148"/>
      <c r="GK156" s="148"/>
      <c r="GL156" s="994"/>
      <c r="GM156" s="147"/>
      <c r="GN156" s="147"/>
      <c r="GO156" s="997"/>
      <c r="GP156" s="999"/>
      <c r="GQ156" s="1000"/>
      <c r="GR156" s="1006"/>
      <c r="GS156" s="993"/>
      <c r="GT156" s="996"/>
      <c r="GU156" s="148"/>
      <c r="GV156" s="148"/>
      <c r="GW156" s="994"/>
      <c r="GX156" s="147"/>
      <c r="GY156" s="147"/>
      <c r="GZ156" s="997"/>
      <c r="HA156" s="999"/>
      <c r="HB156" s="1000"/>
      <c r="HC156" s="1006"/>
      <c r="HD156" s="993"/>
      <c r="HE156" s="996"/>
      <c r="HF156" s="148"/>
      <c r="HG156" s="148"/>
      <c r="HH156" s="994"/>
      <c r="HI156" s="147"/>
      <c r="HJ156" s="147"/>
      <c r="HK156" s="997"/>
      <c r="HL156" s="999"/>
      <c r="HM156" s="1000"/>
      <c r="HN156" s="1006"/>
      <c r="HO156" s="993"/>
      <c r="HP156" s="996"/>
      <c r="HQ156" s="148"/>
      <c r="HR156" s="148"/>
      <c r="HS156" s="994"/>
      <c r="HT156" s="147"/>
      <c r="HU156" s="147"/>
      <c r="HV156" s="997"/>
      <c r="HW156" s="999"/>
      <c r="HX156" s="1000"/>
      <c r="HY156" s="1006"/>
      <c r="HZ156" s="993"/>
      <c r="IA156" s="996"/>
      <c r="IB156" s="148"/>
      <c r="IC156" s="148"/>
      <c r="ID156" s="994"/>
      <c r="IE156" s="147"/>
      <c r="IF156" s="147"/>
      <c r="IG156" s="997"/>
      <c r="IH156" s="999"/>
      <c r="II156" s="1000"/>
      <c r="IJ156" s="1006"/>
      <c r="IK156" s="993"/>
      <c r="IL156" s="996"/>
      <c r="IM156" s="148"/>
      <c r="IN156" s="148"/>
      <c r="IO156" s="994"/>
      <c r="IP156" s="147"/>
      <c r="IQ156" s="147"/>
      <c r="IR156" s="997"/>
      <c r="IS156" s="999"/>
      <c r="IT156" s="1000"/>
      <c r="IU156" s="30"/>
      <c r="IV156" s="30"/>
      <c r="IW156" s="30"/>
      <c r="IX156" s="30"/>
      <c r="IY156" s="1001"/>
      <c r="IZ156" s="1001"/>
      <c r="JA156" s="1005"/>
      <c r="JB156" s="1002"/>
      <c r="JE156" s="171"/>
      <c r="JF156" s="171"/>
      <c r="JG156" s="171"/>
      <c r="JH156" s="171"/>
      <c r="JI156" s="171"/>
    </row>
    <row r="157" spans="2:269" ht="15.75" x14ac:dyDescent="0.25">
      <c r="B157" s="35" t="s">
        <v>686</v>
      </c>
      <c r="JE157" s="171"/>
      <c r="JF157" s="171"/>
      <c r="JG157" s="171"/>
      <c r="JH157" s="171"/>
      <c r="JI157" s="171"/>
    </row>
    <row r="158" spans="2:269" ht="15.75" x14ac:dyDescent="0.25">
      <c r="B158" s="28" t="s">
        <v>380</v>
      </c>
      <c r="JE158" s="171"/>
      <c r="JF158" s="171"/>
      <c r="JG158" s="171"/>
      <c r="JH158" s="171"/>
      <c r="JI158" s="171"/>
    </row>
    <row r="159" spans="2:269" x14ac:dyDescent="0.25">
      <c r="JE159" s="171"/>
      <c r="JF159" s="171"/>
      <c r="JG159" s="171"/>
      <c r="JH159" s="171"/>
      <c r="JI159" s="171"/>
    </row>
    <row r="160" spans="2:269" ht="15.75" x14ac:dyDescent="0.25">
      <c r="C160" s="35"/>
      <c r="JE160" s="171"/>
      <c r="JF160" s="171"/>
      <c r="JG160" s="171"/>
      <c r="JH160" s="171"/>
      <c r="JI160" s="171"/>
    </row>
    <row r="161" spans="3:269" ht="15.75" x14ac:dyDescent="0.25">
      <c r="C161" s="28"/>
      <c r="JE161" s="171"/>
      <c r="JF161" s="171"/>
      <c r="JG161" s="171"/>
      <c r="JH161" s="171"/>
      <c r="JI161" s="171"/>
    </row>
    <row r="162" spans="3:269" x14ac:dyDescent="0.25">
      <c r="JE162" s="171"/>
      <c r="JF162" s="171"/>
      <c r="JG162" s="171"/>
      <c r="JH162" s="171"/>
      <c r="JI162" s="171"/>
    </row>
    <row r="163" spans="3:269" x14ac:dyDescent="0.25">
      <c r="JE163" s="171"/>
      <c r="JF163" s="171"/>
      <c r="JG163" s="171"/>
      <c r="JH163" s="171"/>
      <c r="JI163" s="171"/>
    </row>
    <row r="164" spans="3:269" x14ac:dyDescent="0.25">
      <c r="JE164" s="171"/>
      <c r="JF164" s="171"/>
      <c r="JG164" s="171"/>
      <c r="JH164" s="171"/>
      <c r="JI164" s="171"/>
    </row>
    <row r="165" spans="3:269" x14ac:dyDescent="0.25">
      <c r="JE165" s="171"/>
      <c r="JF165" s="171"/>
      <c r="JG165" s="171"/>
      <c r="JH165" s="171"/>
      <c r="JI165" s="171"/>
    </row>
    <row r="166" spans="3:269" x14ac:dyDescent="0.25">
      <c r="JE166" s="171"/>
      <c r="JF166" s="171"/>
      <c r="JG166" s="171"/>
      <c r="JH166" s="171"/>
      <c r="JI166" s="171"/>
    </row>
    <row r="167" spans="3:269" x14ac:dyDescent="0.25">
      <c r="JE167" s="171"/>
      <c r="JF167" s="171"/>
      <c r="JG167" s="171"/>
      <c r="JH167" s="171"/>
      <c r="JI167" s="171"/>
    </row>
    <row r="168" spans="3:269" x14ac:dyDescent="0.25">
      <c r="JE168" s="171"/>
      <c r="JF168" s="171"/>
      <c r="JG168" s="171"/>
      <c r="JH168" s="171"/>
      <c r="JI168" s="171"/>
    </row>
    <row r="169" spans="3:269" x14ac:dyDescent="0.25">
      <c r="JE169" s="171"/>
      <c r="JF169" s="171"/>
      <c r="JG169" s="171"/>
      <c r="JH169" s="171"/>
      <c r="JI169" s="171"/>
    </row>
    <row r="170" spans="3:269" x14ac:dyDescent="0.25">
      <c r="JE170" s="171"/>
      <c r="JF170" s="171"/>
      <c r="JG170" s="171"/>
      <c r="JH170" s="171"/>
      <c r="JI170" s="171"/>
    </row>
    <row r="171" spans="3:269" x14ac:dyDescent="0.25">
      <c r="JE171" s="171"/>
      <c r="JF171" s="171"/>
      <c r="JG171" s="171"/>
      <c r="JH171" s="171"/>
      <c r="JI171" s="171"/>
    </row>
    <row r="172" spans="3:269" x14ac:dyDescent="0.25">
      <c r="JE172" s="171"/>
      <c r="JF172" s="171"/>
      <c r="JG172" s="171"/>
      <c r="JH172" s="171"/>
      <c r="JI172" s="171"/>
    </row>
    <row r="173" spans="3:269" x14ac:dyDescent="0.25">
      <c r="JE173" s="171"/>
      <c r="JF173" s="171"/>
      <c r="JG173" s="171"/>
      <c r="JH173" s="171"/>
      <c r="JI173" s="171"/>
    </row>
    <row r="174" spans="3:269" x14ac:dyDescent="0.25">
      <c r="JE174" s="171"/>
      <c r="JF174" s="171"/>
      <c r="JG174" s="171"/>
      <c r="JH174" s="171"/>
      <c r="JI174" s="171"/>
    </row>
    <row r="175" spans="3:269" x14ac:dyDescent="0.25">
      <c r="JE175" s="171"/>
      <c r="JF175" s="171"/>
      <c r="JG175" s="171"/>
      <c r="JH175" s="171"/>
      <c r="JI175" s="171"/>
    </row>
    <row r="176" spans="3:269" x14ac:dyDescent="0.25">
      <c r="JE176" s="171"/>
      <c r="JF176" s="171"/>
      <c r="JG176" s="171"/>
      <c r="JH176" s="171"/>
      <c r="JI176" s="171"/>
    </row>
    <row r="177" spans="265:269" x14ac:dyDescent="0.25">
      <c r="JE177" s="171"/>
      <c r="JF177" s="171"/>
      <c r="JG177" s="171"/>
      <c r="JH177" s="171"/>
      <c r="JI177" s="171"/>
    </row>
    <row r="178" spans="265:269" x14ac:dyDescent="0.25">
      <c r="JE178" s="171"/>
      <c r="JF178" s="171"/>
      <c r="JG178" s="171"/>
      <c r="JH178" s="171"/>
      <c r="JI178" s="171"/>
    </row>
    <row r="179" spans="265:269" x14ac:dyDescent="0.25">
      <c r="JE179" s="171"/>
      <c r="JF179" s="171"/>
      <c r="JG179" s="171"/>
      <c r="JH179" s="171"/>
      <c r="JI179" s="171"/>
    </row>
    <row r="180" spans="265:269" x14ac:dyDescent="0.25">
      <c r="JE180" s="171"/>
      <c r="JF180" s="171"/>
      <c r="JG180" s="171"/>
      <c r="JH180" s="171"/>
      <c r="JI180" s="171"/>
    </row>
    <row r="181" spans="265:269" x14ac:dyDescent="0.25">
      <c r="JE181" s="171"/>
      <c r="JF181" s="171"/>
      <c r="JG181" s="171"/>
      <c r="JH181" s="171"/>
      <c r="JI181" s="171"/>
    </row>
    <row r="182" spans="265:269" x14ac:dyDescent="0.25">
      <c r="JE182" s="171"/>
      <c r="JF182" s="171"/>
      <c r="JG182" s="171"/>
      <c r="JH182" s="171"/>
      <c r="JI182" s="171"/>
    </row>
    <row r="183" spans="265:269" x14ac:dyDescent="0.25">
      <c r="JE183" s="171"/>
      <c r="JF183" s="171"/>
      <c r="JG183" s="171"/>
      <c r="JH183" s="171"/>
      <c r="JI183" s="171"/>
    </row>
    <row r="184" spans="265:269" x14ac:dyDescent="0.25">
      <c r="JE184" s="171"/>
      <c r="JF184" s="171"/>
      <c r="JG184" s="171"/>
      <c r="JH184" s="171"/>
      <c r="JI184" s="171"/>
    </row>
    <row r="185" spans="265:269" x14ac:dyDescent="0.25">
      <c r="JE185" s="171"/>
      <c r="JF185" s="171"/>
      <c r="JG185" s="171"/>
      <c r="JH185" s="171"/>
      <c r="JI185" s="171"/>
    </row>
    <row r="186" spans="265:269" x14ac:dyDescent="0.25">
      <c r="JE186" s="171"/>
      <c r="JF186" s="171"/>
      <c r="JG186" s="171"/>
      <c r="JH186" s="171"/>
      <c r="JI186" s="171"/>
    </row>
    <row r="187" spans="265:269" x14ac:dyDescent="0.25">
      <c r="JE187" s="171"/>
      <c r="JF187" s="171"/>
      <c r="JG187" s="171"/>
      <c r="JH187" s="171"/>
      <c r="JI187" s="171"/>
    </row>
    <row r="188" spans="265:269" x14ac:dyDescent="0.25">
      <c r="JE188" s="171"/>
      <c r="JF188" s="171"/>
      <c r="JG188" s="171"/>
      <c r="JH188" s="171"/>
      <c r="JI188" s="171"/>
    </row>
    <row r="189" spans="265:269" x14ac:dyDescent="0.25">
      <c r="JE189" s="171"/>
      <c r="JF189" s="171"/>
      <c r="JG189" s="171"/>
      <c r="JH189" s="171"/>
      <c r="JI189" s="171"/>
    </row>
    <row r="190" spans="265:269" x14ac:dyDescent="0.25">
      <c r="JE190" s="171"/>
      <c r="JF190" s="171"/>
      <c r="JG190" s="171"/>
      <c r="JH190" s="171"/>
      <c r="JI190" s="171"/>
    </row>
    <row r="191" spans="265:269" x14ac:dyDescent="0.25">
      <c r="JE191" s="171"/>
      <c r="JF191" s="171"/>
      <c r="JG191" s="171"/>
      <c r="JH191" s="171"/>
      <c r="JI191" s="171"/>
    </row>
    <row r="192" spans="265:269" x14ac:dyDescent="0.25">
      <c r="JE192" s="171"/>
      <c r="JF192" s="171"/>
      <c r="JG192" s="171"/>
      <c r="JH192" s="171"/>
      <c r="JI192" s="171"/>
    </row>
    <row r="193" spans="265:269" x14ac:dyDescent="0.25">
      <c r="JE193" s="171"/>
      <c r="JF193" s="171"/>
      <c r="JG193" s="171"/>
      <c r="JH193" s="171"/>
      <c r="JI193" s="171"/>
    </row>
    <row r="194" spans="265:269" x14ac:dyDescent="0.25">
      <c r="JE194" s="171"/>
      <c r="JF194" s="171"/>
      <c r="JG194" s="171"/>
      <c r="JH194" s="171"/>
      <c r="JI194" s="171"/>
    </row>
    <row r="195" spans="265:269" x14ac:dyDescent="0.25">
      <c r="JE195" s="171"/>
      <c r="JF195" s="171"/>
      <c r="JG195" s="171"/>
      <c r="JH195" s="171"/>
      <c r="JI195" s="171"/>
    </row>
    <row r="196" spans="265:269" x14ac:dyDescent="0.25">
      <c r="JE196" s="171"/>
      <c r="JF196" s="171"/>
      <c r="JG196" s="171"/>
      <c r="JH196" s="171"/>
      <c r="JI196" s="171"/>
    </row>
    <row r="197" spans="265:269" x14ac:dyDescent="0.25">
      <c r="JE197" s="171"/>
      <c r="JF197" s="171"/>
      <c r="JG197" s="171"/>
      <c r="JH197" s="171"/>
      <c r="JI197" s="171"/>
    </row>
    <row r="198" spans="265:269" x14ac:dyDescent="0.25">
      <c r="JE198" s="171"/>
      <c r="JF198" s="171"/>
      <c r="JG198" s="171"/>
      <c r="JH198" s="171"/>
      <c r="JI198" s="171"/>
    </row>
    <row r="199" spans="265:269" x14ac:dyDescent="0.25">
      <c r="JE199" s="171"/>
      <c r="JF199" s="171"/>
      <c r="JG199" s="171"/>
      <c r="JH199" s="171"/>
      <c r="JI199" s="171"/>
    </row>
    <row r="200" spans="265:269" x14ac:dyDescent="0.25">
      <c r="JE200" s="171"/>
      <c r="JF200" s="171"/>
      <c r="JG200" s="171"/>
      <c r="JH200" s="171"/>
      <c r="JI200" s="171"/>
    </row>
    <row r="201" spans="265:269" x14ac:dyDescent="0.25">
      <c r="JE201" s="171"/>
      <c r="JF201" s="171"/>
      <c r="JG201" s="171"/>
      <c r="JH201" s="171"/>
      <c r="JI201" s="171"/>
    </row>
    <row r="202" spans="265:269" x14ac:dyDescent="0.25">
      <c r="JE202" s="171"/>
      <c r="JF202" s="171"/>
      <c r="JG202" s="171"/>
      <c r="JH202" s="171"/>
      <c r="JI202" s="171"/>
    </row>
    <row r="203" spans="265:269" x14ac:dyDescent="0.25">
      <c r="JE203" s="171"/>
      <c r="JF203" s="171"/>
      <c r="JG203" s="171"/>
      <c r="JH203" s="171"/>
      <c r="JI203" s="171"/>
    </row>
    <row r="204" spans="265:269" x14ac:dyDescent="0.25">
      <c r="JE204" s="171"/>
      <c r="JF204" s="171"/>
      <c r="JG204" s="171"/>
      <c r="JH204" s="171"/>
      <c r="JI204" s="171"/>
    </row>
    <row r="205" spans="265:269" x14ac:dyDescent="0.25">
      <c r="JE205" s="171"/>
      <c r="JF205" s="171"/>
      <c r="JG205" s="171"/>
      <c r="JH205" s="171"/>
      <c r="JI205" s="171"/>
    </row>
    <row r="206" spans="265:269" x14ac:dyDescent="0.25">
      <c r="JE206" s="171"/>
      <c r="JF206" s="171"/>
      <c r="JG206" s="171"/>
      <c r="JH206" s="171"/>
      <c r="JI206" s="171"/>
    </row>
    <row r="207" spans="265:269" x14ac:dyDescent="0.25">
      <c r="JE207" s="171"/>
      <c r="JF207" s="171"/>
      <c r="JG207" s="171"/>
      <c r="JH207" s="171"/>
      <c r="JI207" s="171"/>
    </row>
    <row r="208" spans="265:269" x14ac:dyDescent="0.25">
      <c r="JE208" s="171"/>
      <c r="JF208" s="171"/>
      <c r="JG208" s="171"/>
      <c r="JH208" s="171"/>
      <c r="JI208" s="171"/>
    </row>
    <row r="209" spans="265:269" x14ac:dyDescent="0.25">
      <c r="JE209" s="171"/>
      <c r="JF209" s="171"/>
      <c r="JG209" s="171"/>
      <c r="JH209" s="171"/>
      <c r="JI209" s="171"/>
    </row>
    <row r="210" spans="265:269" x14ac:dyDescent="0.25">
      <c r="JE210" s="171"/>
      <c r="JF210" s="171"/>
      <c r="JG210" s="171"/>
      <c r="JH210" s="171"/>
      <c r="JI210" s="171"/>
    </row>
    <row r="211" spans="265:269" x14ac:dyDescent="0.25">
      <c r="JE211" s="171"/>
      <c r="JF211" s="171"/>
      <c r="JG211" s="171"/>
      <c r="JH211" s="171"/>
      <c r="JI211" s="171"/>
    </row>
    <row r="212" spans="265:269" x14ac:dyDescent="0.25">
      <c r="JE212" s="171"/>
      <c r="JF212" s="171"/>
      <c r="JG212" s="171"/>
      <c r="JH212" s="171"/>
      <c r="JI212" s="171"/>
    </row>
    <row r="213" spans="265:269" x14ac:dyDescent="0.25">
      <c r="JE213" s="171"/>
      <c r="JF213" s="171"/>
      <c r="JG213" s="171"/>
      <c r="JH213" s="171"/>
      <c r="JI213" s="171"/>
    </row>
    <row r="214" spans="265:269" x14ac:dyDescent="0.25">
      <c r="JE214" s="171"/>
      <c r="JF214" s="171"/>
      <c r="JG214" s="171"/>
      <c r="JH214" s="171"/>
      <c r="JI214" s="171"/>
    </row>
    <row r="215" spans="265:269" x14ac:dyDescent="0.25">
      <c r="JE215" s="171"/>
      <c r="JF215" s="171"/>
      <c r="JG215" s="171"/>
      <c r="JH215" s="171"/>
      <c r="JI215" s="171"/>
    </row>
    <row r="216" spans="265:269" x14ac:dyDescent="0.25">
      <c r="JE216" s="171"/>
      <c r="JF216" s="171"/>
      <c r="JG216" s="171"/>
      <c r="JH216" s="171"/>
      <c r="JI216" s="171"/>
    </row>
    <row r="217" spans="265:269" x14ac:dyDescent="0.25">
      <c r="JE217" s="171"/>
      <c r="JF217" s="171"/>
      <c r="JG217" s="171"/>
      <c r="JH217" s="171"/>
      <c r="JI217" s="171"/>
    </row>
    <row r="218" spans="265:269" x14ac:dyDescent="0.25">
      <c r="JE218" s="171"/>
      <c r="JF218" s="171"/>
      <c r="JG218" s="171"/>
      <c r="JH218" s="171"/>
      <c r="JI218" s="171"/>
    </row>
    <row r="219" spans="265:269" x14ac:dyDescent="0.25">
      <c r="JE219" s="171"/>
      <c r="JF219" s="171"/>
      <c r="JG219" s="171"/>
      <c r="JH219" s="171"/>
      <c r="JI219" s="171"/>
    </row>
    <row r="220" spans="265:269" x14ac:dyDescent="0.25">
      <c r="JE220" s="171"/>
      <c r="JF220" s="171"/>
      <c r="JG220" s="171"/>
      <c r="JH220" s="171"/>
      <c r="JI220" s="171"/>
    </row>
    <row r="221" spans="265:269" x14ac:dyDescent="0.25">
      <c r="JE221" s="171"/>
      <c r="JF221" s="171"/>
      <c r="JG221" s="171"/>
      <c r="JH221" s="171"/>
      <c r="JI221" s="171"/>
    </row>
    <row r="222" spans="265:269" x14ac:dyDescent="0.25">
      <c r="JE222" s="171"/>
      <c r="JF222" s="171"/>
      <c r="JG222" s="171"/>
      <c r="JH222" s="171"/>
      <c r="JI222" s="171"/>
    </row>
    <row r="223" spans="265:269" x14ac:dyDescent="0.25">
      <c r="JE223" s="171"/>
      <c r="JF223" s="171"/>
      <c r="JG223" s="171"/>
      <c r="JH223" s="171"/>
      <c r="JI223" s="171"/>
    </row>
    <row r="224" spans="265:269" x14ac:dyDescent="0.25">
      <c r="JE224" s="171"/>
      <c r="JF224" s="171"/>
      <c r="JG224" s="171"/>
      <c r="JH224" s="171"/>
      <c r="JI224" s="171"/>
    </row>
    <row r="225" spans="264:269" x14ac:dyDescent="0.25">
      <c r="JE225" s="171"/>
      <c r="JF225" s="171"/>
      <c r="JG225" s="171"/>
      <c r="JH225" s="171"/>
      <c r="JI225" s="171"/>
    </row>
    <row r="226" spans="264:269" x14ac:dyDescent="0.25">
      <c r="JE226" s="171"/>
      <c r="JF226" s="171"/>
      <c r="JG226" s="171"/>
      <c r="JH226" s="171"/>
      <c r="JI226" s="171"/>
    </row>
    <row r="227" spans="264:269" x14ac:dyDescent="0.25">
      <c r="JE227" s="171"/>
      <c r="JF227" s="171"/>
      <c r="JG227" s="171"/>
      <c r="JH227" s="171"/>
      <c r="JI227" s="171"/>
    </row>
    <row r="228" spans="264:269" x14ac:dyDescent="0.25">
      <c r="JE228" s="171"/>
      <c r="JF228" s="171"/>
      <c r="JG228" s="171"/>
      <c r="JH228" s="171"/>
      <c r="JI228" s="171"/>
    </row>
    <row r="229" spans="264:269" x14ac:dyDescent="0.25">
      <c r="JE229" s="171"/>
      <c r="JF229" s="171"/>
      <c r="JG229" s="171"/>
      <c r="JH229" s="171"/>
      <c r="JI229" s="171"/>
    </row>
    <row r="230" spans="264:269" x14ac:dyDescent="0.25">
      <c r="JE230" s="171"/>
      <c r="JF230" s="171"/>
      <c r="JG230" s="171"/>
      <c r="JH230" s="171"/>
      <c r="JI230" s="171"/>
    </row>
    <row r="231" spans="264:269" x14ac:dyDescent="0.25">
      <c r="JE231" s="171"/>
      <c r="JF231" s="171"/>
      <c r="JG231" s="171"/>
      <c r="JH231" s="171"/>
      <c r="JI231" s="171"/>
    </row>
    <row r="232" spans="264:269" x14ac:dyDescent="0.25">
      <c r="JE232" s="171"/>
      <c r="JF232" s="171"/>
      <c r="JG232" s="171"/>
      <c r="JH232" s="171"/>
      <c r="JI232" s="171"/>
    </row>
    <row r="233" spans="264:269" x14ac:dyDescent="0.25">
      <c r="JD233" s="323"/>
      <c r="JE233" s="171"/>
      <c r="JF233" s="171"/>
      <c r="JG233" s="171"/>
      <c r="JH233" s="171"/>
      <c r="JI233" s="171"/>
    </row>
    <row r="234" spans="264:269" x14ac:dyDescent="0.25">
      <c r="JD234" s="323"/>
      <c r="JE234" s="171"/>
      <c r="JF234" s="171"/>
      <c r="JG234" s="171"/>
      <c r="JH234" s="171"/>
      <c r="JI234" s="171"/>
    </row>
    <row r="235" spans="264:269" x14ac:dyDescent="0.25">
      <c r="JD235" s="323"/>
      <c r="JE235" s="171"/>
      <c r="JF235" s="171"/>
      <c r="JG235" s="171"/>
      <c r="JH235" s="171"/>
      <c r="JI235" s="171"/>
    </row>
    <row r="300" ht="17.25" customHeight="1" x14ac:dyDescent="0.25"/>
  </sheetData>
  <mergeCells count="7">
    <mergeCell ref="C3:D3"/>
    <mergeCell ref="C4:D4"/>
    <mergeCell ref="JE5:JJ5"/>
    <mergeCell ref="B1:D1"/>
    <mergeCell ref="B2:D2"/>
    <mergeCell ref="K4:M4"/>
    <mergeCell ref="F2:J2"/>
  </mergeCells>
  <conditionalFormatting sqref="JQ7:JQ56">
    <cfRule type="containsText" dxfId="1" priority="1" stopIfTrue="1" operator="containsText" text="Required entry missing">
      <formula>NOT(ISERROR(SEARCH("Required entry missing",JQ7)))</formula>
    </cfRule>
  </conditionalFormatting>
  <dataValidations count="19">
    <dataValidation type="list" allowBlank="1" showInputMessage="1" sqref="CQ7:CQ156 ET7:ET156 AN7:AN156 DB7:DB156 AY7:AY156 EI7:EI156 BJ7:BJ156 DM7:DM156 BU7:BU156 FE7:FE156 CF7:CF156 DX7:DX156 IO7:IO156 GW7:GW156 ID7:ID156 GA7:GA156 HS7:HS156 GL7:GL156 HH7:HH156 FP7:FP156" xr:uid="{00000000-0002-0000-1F00-000001000000}">
      <formula1>"Yes, No, Not known"</formula1>
    </dataValidation>
    <dataValidation type="decimal" operator="greaterThan" allowBlank="1" showInputMessage="1" showErrorMessage="1" error="Dose entries cannot be a negative number " sqref="E7:E156 O7:AH156" xr:uid="{00000000-0002-0000-1F00-000002000000}">
      <formula1>0</formula1>
    </dataValidation>
    <dataValidation type="list" allowBlank="1" showInputMessage="1" sqref="CM7:CM156 CX7:CX156 DT7:DT156 EE7:EE156 DI7:DI156 GS7:GS156 HO7:HO156 IK7:IK156 CB7:CB156 BQ7:BQ156 BF7:BF156 AU7:AU156 AJ7:AJ156 HZ7:HZ156 HD7:HD156 EP7:EP156 FL7:FL156 GH7:GH156 FW7:FW156 FA7:FA156" xr:uid="{00000000-0002-0000-1F00-000003000000}">
      <formula1>$JH$13:$JH$22</formula1>
    </dataValidation>
    <dataValidation type="decimal" allowBlank="1" showInputMessage="1" showErrorMessage="1" sqref="AL7:AL156 CO7:CO156 AW7:AW156 BH7:BH156 BS7:BS156 CD7:CD156 IM7:IM156 IB7:IB156 HQ7:HQ156 HF7:HF156 GU7:GU156 GJ7:GJ156 FY7:FY156 FN7:FN156 FC7:FC156 ER7:ER156 EG7:EG156 DV7:DV156 DK7:DK156 CZ7:CZ156" xr:uid="{00000000-0002-0000-1F00-000005000000}">
      <formula1>0</formula1>
      <formula2>300</formula2>
    </dataValidation>
    <dataValidation type="decimal" allowBlank="1" showInputMessage="1" showErrorMessage="1" sqref="BT7:BT156 CE7:CE156 AM7:AM156 AX7:AX156 BI7:BI156 CP7:CP156 IN7:IN156 IC7:IC156 HR7:HR156 HG7:HG156 GV7:GV156 GK7:GK156 FZ7:FZ156 FO7:FO156 FD7:FD156 ES7:ES156 EH7:EH156 DW7:DW156 DL7:DL156 DA7:DA156" xr:uid="{00000000-0002-0000-1F00-000006000000}">
      <formula1>0</formula1>
      <formula2>1000</formula2>
    </dataValidation>
    <dataValidation type="decimal" allowBlank="1" showInputMessage="1" showErrorMessage="1" sqref="AO7:AO156 CR7:CR156 AZ7:AZ156 BK7:BK156 BV7:BV156 CG7:CG156 IP7:IP156 IE7:IE156 HT7:HT156 HI7:HI156 GX7:GX156 GM7:GM156 GB7:GB156 FQ7:FQ156 FF7:FF156 EU7:EU156 EJ7:EJ156 DY7:DY156 DN7:DN156 DC7:DC156" xr:uid="{00000000-0002-0000-1F00-000007000000}">
      <formula1>40</formula1>
      <formula2>200</formula2>
    </dataValidation>
    <dataValidation type="decimal" allowBlank="1" showInputMessage="1" showErrorMessage="1" sqref="AP7:AP156 CS7:CS156 BA7:BA156 BL7:BL156 BW7:BW156 CH7:CH156 IQ7:IQ156 IF7:IF156 HU7:HU156 HJ7:HJ156 GY7:GY156 GN7:GN156 GC7:GC156 FR7:FR156 FG7:FG156 EV7:EV156 EK7:EK156 DZ7:DZ156 DO7:DO156 DD7:DD156" xr:uid="{00000000-0002-0000-1F00-000008000000}">
      <formula1>0</formula1>
      <formula2>10000</formula2>
    </dataValidation>
    <dataValidation type="decimal" allowBlank="1" showInputMessage="1" showErrorMessage="1" sqref="K7:K156" xr:uid="{00000000-0002-0000-1F00-00000B000000}">
      <formula1>16</formula1>
      <formula2>120</formula2>
    </dataValidation>
    <dataValidation type="decimal" allowBlank="1" showInputMessage="1" showErrorMessage="1" sqref="H7:H156" xr:uid="{00000000-0002-0000-1F00-00000C000000}">
      <formula1>30</formula1>
      <formula2>300</formula2>
    </dataValidation>
    <dataValidation type="decimal" allowBlank="1" showInputMessage="1" showErrorMessage="1" sqref="M7:M156" xr:uid="{00000000-0002-0000-1F00-00000D000000}">
      <formula1>0.5</formula1>
      <formula2>3</formula2>
    </dataValidation>
    <dataValidation type="list" allowBlank="1" showInputMessage="1" sqref="F7:F156" xr:uid="{00000000-0002-0000-1F00-000010000000}">
      <formula1>$JE$14:$JE$27</formula1>
    </dataValidation>
    <dataValidation type="date" allowBlank="1" showInputMessage="1" showErrorMessage="1" sqref="D7:D156" xr:uid="{00000000-0002-0000-1F00-000011000000}">
      <formula1>42370</formula1>
      <formula2>47484</formula2>
    </dataValidation>
    <dataValidation type="list" allowBlank="1" showInputMessage="1" sqref="N7:N156" xr:uid="{3676851B-3687-4A33-B567-9DF34ECFBD7C}">
      <formula1>"1,2,3,4,5,6,7,8,9,10,11,12,13,14,15,16,17,18,19,20"</formula1>
    </dataValidation>
    <dataValidation type="list" allowBlank="1" showInputMessage="1" sqref="CU7:CU156 DF7:DF156 EB7:EB156 EM7:EM156 DQ7:DQ156 HA7:HA156 HW7:HW156 IS7:IS156 AR7:AR156 BC7:BC156 BN7:BN156 BY7:BY156 CJ7:CJ156 IH7:IH156 HL7:HL156 EX7:EX156 FT7:FT156 GP7:GP156 GE7:GE156 FI7:FI156" xr:uid="{00000000-0002-0000-1F00-00000A000000}">
      <formula1>$JG$46:$JG$51</formula1>
    </dataValidation>
    <dataValidation type="list" allowBlank="1" showInputMessage="1" sqref="JA7:JA156" xr:uid="{00000000-0002-0000-1F00-00000F000000}">
      <formula1>$JE$44:$JE$51</formula1>
    </dataValidation>
    <dataValidation type="list" allowBlank="1" showInputMessage="1" sqref="L7:L156" xr:uid="{00000000-0002-0000-1F00-00000E000000}">
      <formula1>$JE$34:$JE$37</formula1>
    </dataValidation>
    <dataValidation type="list" allowBlank="1" showInputMessage="1" sqref="CT7:CT156 DE7:DE156 EA7:EA156 EL7:EL156 DP7:DP156 GZ7:GZ156 HV7:HV156 IR7:IR156 AQ7:AQ156 BB7:BB156 BM7:BM156 BX7:BX156 CI7:CI156 IG7:IG156 HK7:HK156 EW7:EW156 FS7:FS156 GO7:GO156 GD7:GD156 FH7:FH156" xr:uid="{00000000-0002-0000-1F00-000009000000}">
      <formula1>$JG$32:$JG$40</formula1>
    </dataValidation>
    <dataValidation type="list" allowBlank="1" showInputMessage="1" sqref="AI7:AI156 EZ7:EZ156 FV7:FV156 GG7:GG156 FK7:FK156 EO7:EO156 HC7:HC156 HY7:HY156 CL7:CL156 AT7:AT156 BE7:BE156 BP7:BP156 CA7:CA156 IJ7:IJ156 HN7:HN156 GR7:GR156 DH7:DH156 ED7:ED156 DS7:DS156 CW7:CW156" xr:uid="{00000000-0002-0000-1F00-000004000000}">
      <formula1>$JG$13:$JG$27</formula1>
    </dataValidation>
    <dataValidation type="list" allowBlank="1" showInputMessage="1" sqref="AK7:AK156 AV7:AV156 BG7:BG156 BR7:BR156 CC7:CC156 CN7:CN156 CY7:CY156 DJ7:DJ156 DU7:DU156 EF7:EF156 EQ7:EQ156 FB7:FB156 FM7:FM156 FX7:FX156 GI7:GI156 GT7:GT156 HE7:HE156 HP7:HP156 IA7:IA156 IL7:IL156" xr:uid="{8D0D9895-03C9-4D1E-85DA-FD1FE646D4AD}">
      <formula1>"Yes, Yes: Virtual grid, No, Not known"</formula1>
    </dataValidation>
  </dataValidations>
  <pageMargins left="0.70866141732283472" right="0.70866141732283472" top="0.74803149606299213" bottom="0.74803149606299213" header="0.31496062992125984" footer="0.31496062992125984"/>
  <pageSetup paperSize="9" scale="72" fitToWidth="2" fitToHeight="6" orientation="landscape" r:id="rId1"/>
  <ignoredErrors>
    <ignoredError sqref="B7:B15"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988A-7A28-4E0E-9FF7-224991DEAFB2}">
  <dimension ref="A1:UK300"/>
  <sheetViews>
    <sheetView zoomScale="80" zoomScaleNormal="80" workbookViewId="0"/>
  </sheetViews>
  <sheetFormatPr defaultColWidth="0" defaultRowHeight="15" x14ac:dyDescent="0.25"/>
  <cols>
    <col min="1" max="1" width="11" style="6" customWidth="1"/>
    <col min="2" max="2" width="13.7109375" style="6" customWidth="1"/>
    <col min="3" max="3" width="27" style="6" customWidth="1"/>
    <col min="4" max="4" width="14.7109375" style="6" customWidth="1"/>
    <col min="5" max="5" width="21" style="6" customWidth="1"/>
    <col min="6" max="6" width="34" style="39" customWidth="1"/>
    <col min="7" max="7" width="34" style="1" customWidth="1"/>
    <col min="8" max="10" width="15.7109375" style="1" customWidth="1"/>
    <col min="11" max="14" width="15.7109375" style="6" customWidth="1"/>
    <col min="15" max="34" width="19.7109375" style="6" customWidth="1"/>
    <col min="35" max="35" width="33" style="6" customWidth="1"/>
    <col min="36" max="41" width="14.7109375" style="6" customWidth="1"/>
    <col min="42" max="42" width="23.28515625" style="6" customWidth="1"/>
    <col min="43" max="43" width="26.42578125" style="6" customWidth="1"/>
    <col min="44" max="44" width="26.5703125" style="6" bestFit="1" customWidth="1"/>
    <col min="45" max="45" width="36.42578125" style="6" customWidth="1"/>
    <col min="46" max="46" width="21.42578125" style="6" customWidth="1"/>
    <col min="47" max="52" width="14.7109375" style="6" customWidth="1"/>
    <col min="53" max="53" width="22.5703125" style="6" customWidth="1"/>
    <col min="54" max="54" width="32.140625" style="6" bestFit="1" customWidth="1"/>
    <col min="55" max="55" width="26.5703125" style="6" bestFit="1" customWidth="1"/>
    <col min="56" max="56" width="36.42578125" style="6" customWidth="1"/>
    <col min="57" max="57" width="21.42578125" style="6" customWidth="1"/>
    <col min="58" max="63" width="14.7109375" style="6" customWidth="1"/>
    <col min="64" max="64" width="22.85546875" style="6" customWidth="1"/>
    <col min="65" max="65" width="32.140625" style="6" bestFit="1" customWidth="1"/>
    <col min="66" max="66" width="26.5703125" style="6" bestFit="1" customWidth="1"/>
    <col min="67" max="67" width="36.42578125" style="6" customWidth="1"/>
    <col min="68" max="68" width="21.42578125" style="6" customWidth="1"/>
    <col min="69" max="74" width="14.7109375" style="6" customWidth="1"/>
    <col min="75" max="75" width="22.7109375" style="6" customWidth="1"/>
    <col min="76" max="76" width="32.140625" style="6" bestFit="1" customWidth="1"/>
    <col min="77" max="77" width="26.5703125" style="6" bestFit="1" customWidth="1"/>
    <col min="78" max="78" width="36.42578125" style="6" customWidth="1"/>
    <col min="79" max="79" width="21.42578125" style="6" customWidth="1"/>
    <col min="80" max="85" width="14.7109375" style="6" customWidth="1"/>
    <col min="86" max="86" width="23" style="6" customWidth="1"/>
    <col min="87" max="87" width="32.140625" style="6" bestFit="1" customWidth="1"/>
    <col min="88" max="88" width="26.5703125" style="6" bestFit="1" customWidth="1"/>
    <col min="89" max="89" width="36.42578125" style="6" customWidth="1"/>
    <col min="90" max="90" width="21.42578125" style="6" customWidth="1"/>
    <col min="91" max="96" width="14.7109375" style="6" customWidth="1"/>
    <col min="97" max="97" width="22.85546875" style="6" customWidth="1"/>
    <col min="98" max="98" width="26.85546875" style="6" bestFit="1" customWidth="1"/>
    <col min="99" max="99" width="26.5703125" style="6" bestFit="1" customWidth="1"/>
    <col min="100" max="100" width="36.42578125" style="6" customWidth="1"/>
    <col min="101" max="101" width="21.42578125" style="6" customWidth="1"/>
    <col min="102" max="107" width="14.7109375" style="6" customWidth="1"/>
    <col min="108" max="108" width="22.85546875" style="6" customWidth="1"/>
    <col min="109" max="109" width="26.85546875" style="6" bestFit="1" customWidth="1"/>
    <col min="110" max="110" width="26.5703125" style="6" bestFit="1" customWidth="1"/>
    <col min="111" max="111" width="36.42578125" style="6" customWidth="1"/>
    <col min="112" max="112" width="21.42578125" style="6" customWidth="1"/>
    <col min="113" max="118" width="14.7109375" style="6" customWidth="1"/>
    <col min="119" max="119" width="22.85546875" style="6" customWidth="1"/>
    <col min="120" max="120" width="26.85546875" style="6" bestFit="1" customWidth="1"/>
    <col min="121" max="121" width="26.5703125" style="6" bestFit="1" customWidth="1"/>
    <col min="122" max="122" width="36.42578125" style="6" customWidth="1"/>
    <col min="123" max="123" width="21.42578125" style="6" customWidth="1"/>
    <col min="124" max="129" width="14.7109375" style="6" customWidth="1"/>
    <col min="130" max="130" width="22.85546875" style="6" customWidth="1"/>
    <col min="131" max="131" width="26.85546875" style="6" bestFit="1" customWidth="1"/>
    <col min="132" max="132" width="26.5703125" style="6" bestFit="1" customWidth="1"/>
    <col min="133" max="133" width="36.42578125" style="6" customWidth="1"/>
    <col min="134" max="134" width="21.42578125" style="6" customWidth="1"/>
    <col min="135" max="140" width="14.7109375" style="6" customWidth="1"/>
    <col min="141" max="141" width="22.85546875" style="6" customWidth="1"/>
    <col min="142" max="142" width="26.85546875" style="6" bestFit="1" customWidth="1"/>
    <col min="143" max="143" width="26.5703125" style="6" bestFit="1" customWidth="1"/>
    <col min="144" max="144" width="36.42578125" style="6" customWidth="1"/>
    <col min="145" max="145" width="21.42578125" style="6" customWidth="1"/>
    <col min="146" max="151" width="14.7109375" style="6" customWidth="1"/>
    <col min="152" max="152" width="22.85546875" style="6" customWidth="1"/>
    <col min="153" max="153" width="26.85546875" style="6" bestFit="1" customWidth="1"/>
    <col min="154" max="154" width="26.5703125" style="6" bestFit="1" customWidth="1"/>
    <col min="155" max="155" width="36.42578125" style="6" customWidth="1"/>
    <col min="156" max="156" width="21.42578125" style="6" customWidth="1"/>
    <col min="157" max="162" width="14.7109375" style="6" customWidth="1"/>
    <col min="163" max="163" width="22.85546875" style="6" customWidth="1"/>
    <col min="164" max="164" width="26.85546875" style="6" bestFit="1" customWidth="1"/>
    <col min="165" max="165" width="26.5703125" style="6" bestFit="1" customWidth="1"/>
    <col min="166" max="166" width="36.42578125" style="6" customWidth="1"/>
    <col min="167" max="167" width="21.42578125" style="6" customWidth="1"/>
    <col min="168" max="173" width="14.7109375" style="6" customWidth="1"/>
    <col min="174" max="174" width="22.85546875" style="6" customWidth="1"/>
    <col min="175" max="175" width="26.85546875" style="6" bestFit="1" customWidth="1"/>
    <col min="176" max="176" width="26.5703125" style="6" bestFit="1" customWidth="1"/>
    <col min="177" max="177" width="36.42578125" style="6" customWidth="1"/>
    <col min="178" max="178" width="21.42578125" style="6" customWidth="1"/>
    <col min="179" max="184" width="14.7109375" style="6" customWidth="1"/>
    <col min="185" max="185" width="22.85546875" style="6" customWidth="1"/>
    <col min="186" max="186" width="26.85546875" style="6" bestFit="1" customWidth="1"/>
    <col min="187" max="187" width="26.5703125" style="6" bestFit="1" customWidth="1"/>
    <col min="188" max="188" width="36.42578125" style="6" customWidth="1"/>
    <col min="189" max="189" width="21.42578125" style="6" customWidth="1"/>
    <col min="190" max="195" width="14.7109375" style="6" customWidth="1"/>
    <col min="196" max="196" width="22.85546875" style="6" customWidth="1"/>
    <col min="197" max="197" width="26.85546875" style="6" bestFit="1" customWidth="1"/>
    <col min="198" max="198" width="26.5703125" style="6" bestFit="1" customWidth="1"/>
    <col min="199" max="199" width="36.42578125" style="6" customWidth="1"/>
    <col min="200" max="200" width="21.42578125" style="6" customWidth="1"/>
    <col min="201" max="206" width="14.7109375" style="6" customWidth="1"/>
    <col min="207" max="207" width="22.85546875" style="6" customWidth="1"/>
    <col min="208" max="208" width="26.85546875" style="6" bestFit="1" customWidth="1"/>
    <col min="209" max="209" width="26.5703125" style="6" bestFit="1" customWidth="1"/>
    <col min="210" max="210" width="36.42578125" style="6" customWidth="1"/>
    <col min="211" max="211" width="21.42578125" style="6" customWidth="1"/>
    <col min="212" max="217" width="14.7109375" style="6" customWidth="1"/>
    <col min="218" max="218" width="22.85546875" style="6" customWidth="1"/>
    <col min="219" max="219" width="26.85546875" style="6" bestFit="1" customWidth="1"/>
    <col min="220" max="220" width="26.5703125" style="6" bestFit="1" customWidth="1"/>
    <col min="221" max="221" width="36.42578125" style="6" customWidth="1"/>
    <col min="222" max="222" width="21.42578125" style="6" customWidth="1"/>
    <col min="223" max="228" width="14.7109375" style="6" customWidth="1"/>
    <col min="229" max="229" width="22.85546875" style="6" customWidth="1"/>
    <col min="230" max="230" width="26.85546875" style="6" bestFit="1" customWidth="1"/>
    <col min="231" max="231" width="26.5703125" style="6" bestFit="1" customWidth="1"/>
    <col min="232" max="232" width="36.42578125" style="6" customWidth="1"/>
    <col min="233" max="233" width="21.42578125" style="6" customWidth="1"/>
    <col min="234" max="239" width="14.7109375" style="6" customWidth="1"/>
    <col min="240" max="240" width="22.85546875" style="6" customWidth="1"/>
    <col min="241" max="241" width="26.85546875" style="6" bestFit="1" customWidth="1"/>
    <col min="242" max="242" width="26.5703125" style="6" bestFit="1" customWidth="1"/>
    <col min="243" max="243" width="36.42578125" style="6" customWidth="1"/>
    <col min="244" max="244" width="21.42578125" style="6" customWidth="1"/>
    <col min="245" max="250" width="14.7109375" style="6" customWidth="1"/>
    <col min="251" max="251" width="22.85546875" style="6" customWidth="1"/>
    <col min="252" max="252" width="26.85546875" style="6" bestFit="1" customWidth="1"/>
    <col min="253" max="253" width="26.5703125" style="6" bestFit="1" customWidth="1"/>
    <col min="254" max="254" width="36.42578125" style="6" customWidth="1"/>
    <col min="255" max="257" width="23.85546875" style="6" customWidth="1"/>
    <col min="258" max="258" width="24.5703125" style="6" customWidth="1"/>
    <col min="259" max="259" width="65.7109375" style="6" customWidth="1"/>
    <col min="260" max="260" width="42.7109375" style="6" customWidth="1"/>
    <col min="261" max="261" width="60.7109375" style="6" customWidth="1"/>
    <col min="262" max="262" width="62.28515625" style="6" customWidth="1"/>
    <col min="263" max="263" width="13.28515625" style="6" customWidth="1"/>
    <col min="264" max="264" width="9.140625" style="6" hidden="1" customWidth="1"/>
    <col min="265" max="265" width="39" style="6" hidden="1" customWidth="1"/>
    <col min="266" max="266" width="9.140625" style="6" hidden="1" customWidth="1"/>
    <col min="267" max="267" width="31.42578125" style="6" hidden="1" customWidth="1"/>
    <col min="268" max="268" width="17.7109375" style="6" hidden="1" customWidth="1"/>
    <col min="269" max="272" width="9.140625" style="6" hidden="1" customWidth="1"/>
    <col min="273" max="273" width="19.85546875" style="144" hidden="1" customWidth="1"/>
    <col min="274" max="274" width="40.5703125" style="93" hidden="1" customWidth="1"/>
    <col min="275" max="276" width="51.7109375" style="655" hidden="1" customWidth="1"/>
    <col min="277" max="277" width="22" style="164" hidden="1" customWidth="1"/>
    <col min="278" max="278" width="22.42578125" style="166" hidden="1" customWidth="1"/>
    <col min="279" max="279" width="15.7109375" style="91" hidden="1" customWidth="1"/>
    <col min="280" max="281" width="13.7109375" style="93" hidden="1" customWidth="1"/>
    <col min="282" max="282" width="40.7109375" style="91" hidden="1" customWidth="1"/>
    <col min="283" max="290" width="16.85546875" style="91" hidden="1" customWidth="1"/>
    <col min="291" max="291" width="26.140625" style="91" hidden="1" customWidth="1"/>
    <col min="292" max="356" width="25.7109375" style="93" hidden="1" customWidth="1"/>
    <col min="357" max="357" width="40.7109375" style="91" hidden="1" customWidth="1"/>
    <col min="358" max="361" width="18.7109375" style="91" hidden="1" customWidth="1"/>
    <col min="362" max="362" width="40.7109375" style="91" hidden="1" customWidth="1"/>
    <col min="363" max="363" width="15.7109375" style="91" hidden="1" customWidth="1"/>
    <col min="364" max="364" width="40.7109375" style="91" hidden="1" customWidth="1"/>
    <col min="365" max="365" width="15.7109375" style="91" hidden="1" customWidth="1"/>
    <col min="366" max="367" width="40.7109375" style="673" hidden="1" customWidth="1"/>
    <col min="368" max="381" width="25.7109375" style="673" hidden="1" customWidth="1"/>
    <col min="382" max="535" width="25.7109375" style="93" hidden="1" customWidth="1"/>
    <col min="536" max="557" width="25.7109375" style="1382" hidden="1" customWidth="1"/>
    <col min="558" max="16384" width="9.140625" style="6" hidden="1"/>
  </cols>
  <sheetData>
    <row r="1" spans="1:557" ht="43.5" customHeight="1" thickBot="1" x14ac:dyDescent="0.5">
      <c r="A1" s="448" t="s">
        <v>741</v>
      </c>
      <c r="B1" s="1638" t="s">
        <v>1019</v>
      </c>
      <c r="C1" s="1639"/>
      <c r="D1" s="1639"/>
      <c r="E1" s="481" t="s">
        <v>719</v>
      </c>
      <c r="F1" s="1145" t="s">
        <v>786</v>
      </c>
      <c r="G1" s="1146" t="s">
        <v>815</v>
      </c>
      <c r="H1" s="1147" t="s">
        <v>787</v>
      </c>
      <c r="I1" s="1148" t="s">
        <v>788</v>
      </c>
      <c r="J1" s="1149" t="s">
        <v>789</v>
      </c>
      <c r="N1" s="765"/>
      <c r="O1" s="754"/>
      <c r="P1" s="754"/>
      <c r="AI1" s="765"/>
      <c r="AJ1" s="765"/>
      <c r="AK1" s="765"/>
      <c r="AL1" s="1348"/>
      <c r="AM1" s="1348"/>
      <c r="AN1" s="1348"/>
      <c r="AO1" s="1348"/>
      <c r="AP1" s="1348"/>
      <c r="AQ1" s="1348"/>
      <c r="AR1" s="134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1347"/>
      <c r="CP1" s="353"/>
      <c r="CQ1" s="218"/>
      <c r="CR1" s="353"/>
      <c r="CS1" s="218"/>
      <c r="CT1" s="218"/>
      <c r="CU1" s="218"/>
      <c r="CV1" s="218"/>
      <c r="CW1" s="218"/>
      <c r="CX1" s="218"/>
      <c r="CY1" s="218"/>
      <c r="CZ1" s="1347"/>
      <c r="DA1" s="353"/>
      <c r="DB1" s="218"/>
      <c r="DC1" s="353"/>
      <c r="DD1" s="218"/>
      <c r="DE1" s="218"/>
      <c r="DF1" s="218"/>
      <c r="DG1" s="218"/>
      <c r="DH1" s="218"/>
      <c r="DI1" s="218"/>
      <c r="DJ1" s="218"/>
      <c r="DK1" s="1347"/>
      <c r="DL1" s="353"/>
      <c r="DM1" s="218"/>
      <c r="DN1" s="353"/>
      <c r="DO1" s="218"/>
      <c r="DP1" s="218"/>
      <c r="DQ1" s="218"/>
      <c r="DR1" s="218"/>
      <c r="DS1" s="218"/>
      <c r="DT1" s="218"/>
      <c r="DU1" s="218"/>
      <c r="DV1" s="1347"/>
      <c r="DW1" s="353"/>
      <c r="DX1" s="218"/>
      <c r="DY1" s="353"/>
      <c r="DZ1" s="218"/>
      <c r="EA1" s="218"/>
      <c r="EB1" s="218"/>
      <c r="EC1" s="218"/>
      <c r="ED1" s="218"/>
      <c r="EE1" s="218"/>
      <c r="EF1" s="218"/>
      <c r="EG1" s="1347"/>
      <c r="EH1" s="353"/>
      <c r="EI1" s="218"/>
      <c r="EJ1" s="353"/>
      <c r="EK1" s="218"/>
      <c r="EL1" s="218"/>
      <c r="EM1" s="218"/>
      <c r="EN1" s="218"/>
      <c r="EO1" s="218"/>
      <c r="EP1" s="218"/>
      <c r="EQ1" s="218"/>
      <c r="ER1" s="1347"/>
      <c r="ES1" s="353"/>
      <c r="ET1" s="218"/>
      <c r="EU1" s="353"/>
      <c r="EV1" s="218"/>
      <c r="EW1" s="218"/>
      <c r="EX1" s="218"/>
      <c r="EY1" s="218"/>
      <c r="EZ1" s="218"/>
      <c r="FA1" s="218"/>
      <c r="FB1" s="218"/>
      <c r="FC1" s="1347"/>
      <c r="FD1" s="353"/>
      <c r="FE1" s="218"/>
      <c r="FF1" s="353"/>
      <c r="FG1" s="218"/>
      <c r="FH1" s="218"/>
      <c r="FI1" s="218"/>
      <c r="FJ1" s="218"/>
      <c r="FK1" s="218"/>
      <c r="FL1" s="218"/>
      <c r="FM1" s="218"/>
      <c r="FN1" s="1347"/>
      <c r="FO1" s="353"/>
      <c r="FP1" s="218"/>
      <c r="FQ1" s="353"/>
      <c r="FR1" s="218"/>
      <c r="FS1" s="218"/>
      <c r="FT1" s="218"/>
      <c r="FU1" s="218"/>
      <c r="FV1" s="218"/>
      <c r="FW1" s="218"/>
      <c r="FX1" s="218"/>
      <c r="FY1" s="1347"/>
      <c r="FZ1" s="353"/>
      <c r="GA1" s="218"/>
      <c r="GB1" s="353"/>
      <c r="GC1" s="218"/>
      <c r="GD1" s="218"/>
      <c r="GE1" s="218"/>
      <c r="GF1" s="218"/>
      <c r="GG1" s="218"/>
      <c r="GH1" s="218"/>
      <c r="GI1" s="218"/>
      <c r="GJ1" s="1347"/>
      <c r="GK1" s="353"/>
      <c r="GL1" s="218"/>
      <c r="GM1" s="353"/>
      <c r="GN1" s="218"/>
      <c r="GO1" s="218"/>
      <c r="GP1" s="218"/>
      <c r="GQ1" s="218"/>
      <c r="GR1" s="218"/>
      <c r="GS1" s="218"/>
      <c r="GT1" s="218"/>
      <c r="GU1" s="1347"/>
      <c r="GV1" s="353"/>
      <c r="GW1" s="218"/>
      <c r="GX1" s="353"/>
      <c r="GY1" s="218"/>
      <c r="GZ1" s="218"/>
      <c r="HA1" s="218"/>
      <c r="HB1" s="218"/>
      <c r="HC1" s="218"/>
      <c r="HD1" s="218"/>
      <c r="HE1" s="218"/>
      <c r="HF1" s="1347"/>
      <c r="HG1" s="353"/>
      <c r="HH1" s="218"/>
      <c r="HI1" s="353"/>
      <c r="HJ1" s="218"/>
      <c r="HK1" s="218"/>
      <c r="HL1" s="218"/>
      <c r="HM1" s="218"/>
      <c r="HN1" s="218"/>
      <c r="HO1" s="218"/>
      <c r="HP1" s="218"/>
      <c r="HQ1" s="1347"/>
      <c r="HR1" s="353"/>
      <c r="HS1" s="218"/>
      <c r="HT1" s="353"/>
      <c r="HU1" s="218"/>
      <c r="HV1" s="218"/>
      <c r="HW1" s="218"/>
      <c r="HX1" s="218"/>
      <c r="HY1" s="218"/>
      <c r="HZ1" s="218"/>
      <c r="IA1" s="218"/>
      <c r="IB1" s="1347"/>
      <c r="IC1" s="353"/>
      <c r="ID1" s="218"/>
      <c r="IE1" s="353"/>
      <c r="IF1" s="218"/>
      <c r="IG1" s="218"/>
      <c r="IH1" s="218"/>
      <c r="II1" s="218"/>
      <c r="IJ1" s="218"/>
      <c r="IK1" s="218"/>
      <c r="IL1" s="218"/>
      <c r="IM1" s="1347"/>
      <c r="IN1" s="353"/>
      <c r="IO1" s="218"/>
      <c r="IP1" s="353"/>
      <c r="IQ1" s="218"/>
      <c r="IR1" s="218"/>
      <c r="IS1" s="218"/>
      <c r="IT1" s="218"/>
      <c r="IU1" s="218"/>
      <c r="IV1" s="218"/>
      <c r="IW1" s="218"/>
      <c r="IX1" s="218"/>
      <c r="IY1" s="435" t="s">
        <v>859</v>
      </c>
      <c r="IZ1" s="435" t="s">
        <v>860</v>
      </c>
      <c r="JA1" s="218"/>
      <c r="JB1" s="218"/>
      <c r="JC1" s="1347"/>
      <c r="JD1" s="497" t="s">
        <v>866</v>
      </c>
      <c r="JE1" s="170"/>
      <c r="JF1" s="171"/>
      <c r="JG1" s="171"/>
      <c r="JH1" s="171"/>
      <c r="JI1" s="171"/>
      <c r="JJ1" s="171"/>
      <c r="JM1" s="849" t="s">
        <v>410</v>
      </c>
      <c r="JN1" s="848"/>
      <c r="JO1" s="236" t="s">
        <v>410</v>
      </c>
      <c r="JP1" s="222"/>
      <c r="JQ1" s="236" t="s">
        <v>410</v>
      </c>
      <c r="JR1" s="236"/>
      <c r="JS1" s="223"/>
      <c r="JT1" s="225"/>
      <c r="JU1" s="225"/>
      <c r="JV1" s="223"/>
      <c r="JW1" s="223"/>
      <c r="JX1" s="236" t="s">
        <v>410</v>
      </c>
      <c r="JY1" s="236"/>
      <c r="JZ1" s="223"/>
      <c r="KA1" s="225"/>
      <c r="KB1" s="225"/>
      <c r="KC1" s="223"/>
      <c r="KD1" s="223"/>
      <c r="KE1" s="661" t="s">
        <v>844</v>
      </c>
      <c r="KF1" s="225"/>
      <c r="KG1" s="236" t="s">
        <v>410</v>
      </c>
      <c r="KH1" s="236"/>
      <c r="KI1" s="223"/>
      <c r="KJ1" s="225"/>
      <c r="KK1" s="223"/>
      <c r="KL1" s="225"/>
      <c r="KM1" s="223"/>
      <c r="KN1" s="225"/>
      <c r="KO1" s="236" t="s">
        <v>410</v>
      </c>
      <c r="KP1" s="236"/>
      <c r="KQ1" s="223"/>
      <c r="KR1" s="225"/>
      <c r="KS1" s="225"/>
      <c r="KT1" s="223"/>
      <c r="KU1" s="223"/>
      <c r="KV1" s="236"/>
      <c r="KW1" s="225"/>
      <c r="KX1" s="236" t="s">
        <v>410</v>
      </c>
      <c r="KY1" s="223"/>
      <c r="KZ1" s="225"/>
      <c r="LA1" s="225"/>
      <c r="LB1" s="223"/>
      <c r="LC1" s="223"/>
      <c r="LD1" s="225"/>
      <c r="LE1" s="225"/>
      <c r="LF1" s="236" t="s">
        <v>410</v>
      </c>
      <c r="LG1" s="225"/>
      <c r="LH1" s="236"/>
      <c r="LI1" s="223"/>
      <c r="LJ1" s="225"/>
      <c r="LK1" s="223"/>
      <c r="LL1" s="223"/>
      <c r="LM1" s="225"/>
      <c r="LN1" s="236" t="s">
        <v>410</v>
      </c>
      <c r="LO1" s="236"/>
      <c r="LP1" s="223"/>
      <c r="LQ1" s="225"/>
      <c r="LR1" s="223"/>
      <c r="LS1" s="225"/>
      <c r="LT1" s="223"/>
      <c r="LU1" s="225"/>
      <c r="LV1" s="225"/>
      <c r="LW1" s="236" t="s">
        <v>410</v>
      </c>
      <c r="LX1" s="236"/>
      <c r="LY1" s="223"/>
      <c r="LZ1" s="225"/>
      <c r="MA1" s="225"/>
      <c r="MB1" s="223"/>
      <c r="MC1" s="225"/>
      <c r="MD1" s="223"/>
      <c r="ME1" s="225"/>
      <c r="MF1" s="236" t="s">
        <v>410</v>
      </c>
      <c r="MG1" s="236"/>
      <c r="MH1" s="223"/>
      <c r="MI1" s="225"/>
      <c r="MJ1" s="225"/>
      <c r="MK1" s="223"/>
      <c r="ML1" s="223"/>
      <c r="MM1" s="225"/>
      <c r="MN1" s="236"/>
      <c r="MO1" s="225"/>
      <c r="MP1" s="236" t="s">
        <v>410</v>
      </c>
      <c r="MQ1" s="223"/>
      <c r="MR1" s="225"/>
      <c r="MS1" s="225"/>
      <c r="MT1" s="223"/>
      <c r="MU1" s="223"/>
      <c r="MV1" s="223"/>
      <c r="MW1" s="223"/>
      <c r="MX1" s="236" t="s">
        <v>410</v>
      </c>
      <c r="MY1" s="236"/>
      <c r="MZ1" s="225"/>
      <c r="NA1" s="225"/>
      <c r="NB1" s="85"/>
      <c r="NC1" s="85"/>
      <c r="ND1" s="85"/>
      <c r="NE1" s="85"/>
      <c r="NF1" s="85"/>
      <c r="NG1" s="85"/>
      <c r="NH1" s="85"/>
      <c r="NI1" s="85"/>
      <c r="NJ1" s="85"/>
      <c r="NK1" s="85"/>
      <c r="NL1" s="85"/>
      <c r="NM1" s="85"/>
      <c r="NN1" s="85"/>
      <c r="NO1" s="85"/>
      <c r="NP1" s="85"/>
      <c r="NQ1" s="85"/>
      <c r="NR1" s="225"/>
      <c r="NS1" s="236" t="s">
        <v>410</v>
      </c>
      <c r="NT1" s="236"/>
      <c r="NU1" s="223"/>
      <c r="NV1" s="225"/>
      <c r="NW1" s="223"/>
      <c r="NX1" s="225"/>
      <c r="NY1" s="223"/>
      <c r="NZ1" s="225"/>
      <c r="OA1" s="236" t="s">
        <v>410</v>
      </c>
      <c r="OB1" s="236"/>
      <c r="OC1" s="225"/>
      <c r="OD1" s="236" t="s">
        <v>410</v>
      </c>
      <c r="OE1" s="236"/>
      <c r="OF1" s="223"/>
      <c r="OG1" s="225"/>
      <c r="OH1" s="223"/>
      <c r="OI1" s="225"/>
      <c r="OJ1" s="223"/>
      <c r="OK1" s="225"/>
      <c r="OL1" s="236" t="s">
        <v>410</v>
      </c>
      <c r="OM1" s="236"/>
      <c r="ON1" s="225"/>
      <c r="OO1" s="236" t="s">
        <v>410</v>
      </c>
      <c r="OP1" s="236"/>
      <c r="OQ1" s="223"/>
      <c r="OR1" s="225"/>
      <c r="OS1" s="223"/>
      <c r="OT1" s="225"/>
      <c r="OU1" s="223"/>
      <c r="OV1" s="225"/>
      <c r="OW1" s="236" t="s">
        <v>410</v>
      </c>
      <c r="OX1" s="236"/>
      <c r="OY1" s="225"/>
      <c r="OZ1" s="236" t="s">
        <v>410</v>
      </c>
      <c r="PA1" s="236"/>
      <c r="PB1" s="223"/>
      <c r="PC1" s="225"/>
      <c r="PD1" s="223"/>
      <c r="PE1" s="225"/>
      <c r="PF1" s="223"/>
      <c r="PG1" s="225"/>
      <c r="PH1" s="236" t="s">
        <v>410</v>
      </c>
      <c r="PI1" s="236"/>
      <c r="PJ1" s="225"/>
      <c r="PK1" s="236" t="s">
        <v>410</v>
      </c>
      <c r="PL1" s="236"/>
      <c r="PM1" s="223"/>
      <c r="PN1" s="225"/>
      <c r="PO1" s="223"/>
      <c r="PP1" s="225"/>
      <c r="PQ1" s="223"/>
      <c r="PR1" s="225"/>
      <c r="PS1" s="236" t="s">
        <v>410</v>
      </c>
      <c r="PT1" s="236"/>
      <c r="PU1" s="225"/>
      <c r="PV1" s="236" t="s">
        <v>410</v>
      </c>
      <c r="PW1" s="236"/>
      <c r="PX1" s="223"/>
      <c r="PY1" s="225"/>
      <c r="PZ1" s="223"/>
      <c r="QA1" s="225"/>
      <c r="QB1" s="223"/>
      <c r="QC1" s="225"/>
      <c r="QD1" s="236" t="s">
        <v>410</v>
      </c>
      <c r="QE1" s="236"/>
      <c r="QF1" s="225"/>
      <c r="QG1" s="236" t="s">
        <v>410</v>
      </c>
      <c r="QH1" s="236"/>
      <c r="QI1" s="223"/>
      <c r="QJ1" s="225"/>
      <c r="QK1" s="223"/>
      <c r="QL1" s="225"/>
      <c r="QM1" s="223"/>
      <c r="QN1" s="225"/>
      <c r="QO1" s="236" t="s">
        <v>410</v>
      </c>
      <c r="QP1" s="236"/>
      <c r="QQ1" s="225"/>
      <c r="QR1" s="236" t="s">
        <v>410</v>
      </c>
      <c r="QS1" s="236"/>
      <c r="QT1" s="223"/>
      <c r="QU1" s="225"/>
      <c r="QV1" s="223"/>
      <c r="QW1" s="225"/>
      <c r="QX1" s="223"/>
      <c r="QY1" s="225"/>
      <c r="QZ1" s="236" t="s">
        <v>410</v>
      </c>
      <c r="RA1" s="236"/>
      <c r="RB1" s="225"/>
      <c r="RC1" s="236" t="s">
        <v>410</v>
      </c>
      <c r="RD1" s="236"/>
      <c r="RE1" s="223"/>
      <c r="RF1" s="225"/>
      <c r="RG1" s="223"/>
      <c r="RH1" s="225"/>
      <c r="RI1" s="223"/>
      <c r="RJ1" s="225"/>
      <c r="RK1" s="236" t="s">
        <v>410</v>
      </c>
      <c r="RL1" s="236"/>
      <c r="RM1" s="225"/>
      <c r="RN1" s="236" t="s">
        <v>410</v>
      </c>
      <c r="RO1" s="236"/>
      <c r="RP1" s="223"/>
      <c r="RQ1" s="225"/>
      <c r="RR1" s="223"/>
      <c r="RS1" s="225"/>
      <c r="RT1" s="223"/>
      <c r="RU1" s="225"/>
      <c r="RV1" s="236" t="s">
        <v>410</v>
      </c>
      <c r="RW1" s="236"/>
      <c r="RX1" s="225"/>
      <c r="RY1" s="236" t="s">
        <v>410</v>
      </c>
      <c r="RZ1" s="236"/>
      <c r="SA1" s="223"/>
      <c r="SB1" s="225"/>
      <c r="SC1" s="223"/>
      <c r="SD1" s="225"/>
      <c r="SE1" s="223"/>
      <c r="SF1" s="225"/>
      <c r="SG1" s="236" t="s">
        <v>410</v>
      </c>
      <c r="SH1" s="236"/>
      <c r="SI1" s="225"/>
      <c r="SJ1" s="236" t="s">
        <v>410</v>
      </c>
      <c r="SK1" s="236"/>
      <c r="SL1" s="223"/>
      <c r="SM1" s="225"/>
      <c r="SN1" s="223"/>
      <c r="SO1" s="225"/>
      <c r="SP1" s="223"/>
      <c r="SQ1" s="225"/>
      <c r="SR1" s="236" t="s">
        <v>410</v>
      </c>
      <c r="SS1" s="236"/>
      <c r="ST1" s="225"/>
      <c r="SU1" s="236" t="s">
        <v>410</v>
      </c>
      <c r="SV1" s="236"/>
      <c r="SW1" s="223"/>
      <c r="SX1" s="225"/>
      <c r="SY1" s="223"/>
      <c r="SZ1" s="225"/>
      <c r="TA1" s="223"/>
      <c r="TB1" s="225"/>
      <c r="TC1" s="236" t="s">
        <v>410</v>
      </c>
      <c r="TD1" s="236"/>
      <c r="TE1" s="225"/>
      <c r="TF1" s="236" t="s">
        <v>410</v>
      </c>
      <c r="TG1" s="236"/>
      <c r="TH1" s="223"/>
      <c r="TI1" s="225"/>
      <c r="TJ1" s="223"/>
      <c r="TK1" s="225"/>
      <c r="TL1" s="223"/>
      <c r="TM1" s="225"/>
      <c r="TN1" s="236" t="s">
        <v>410</v>
      </c>
      <c r="TO1" s="236" t="s">
        <v>2944</v>
      </c>
      <c r="TP1" s="1357"/>
      <c r="TQ1" s="1360"/>
      <c r="TR1" s="1360"/>
      <c r="TS1" s="1356"/>
      <c r="TT1" s="1357"/>
      <c r="TU1" s="1356"/>
      <c r="TV1" s="1357"/>
      <c r="TW1" s="1356"/>
      <c r="TX1" s="1357"/>
      <c r="TY1" s="1360"/>
      <c r="TZ1" s="1360"/>
      <c r="UA1" s="1357"/>
      <c r="UB1" s="1360"/>
      <c r="UC1" s="1360"/>
      <c r="UD1" s="1356"/>
      <c r="UE1" s="1357"/>
      <c r="UF1" s="1356"/>
      <c r="UG1" s="1357"/>
      <c r="UH1" s="1356"/>
      <c r="UI1" s="1357"/>
      <c r="UJ1" s="1360"/>
      <c r="UK1" s="1360"/>
    </row>
    <row r="2" spans="1:557" s="479" customFormat="1" ht="35.1" customHeight="1" thickBot="1" x14ac:dyDescent="0.5">
      <c r="A2" s="653" t="s">
        <v>839</v>
      </c>
      <c r="B2" s="1640" t="s">
        <v>1647</v>
      </c>
      <c r="C2" s="1641"/>
      <c r="D2" s="1642"/>
      <c r="E2" s="1388" t="s">
        <v>2948</v>
      </c>
      <c r="F2" s="1389"/>
      <c r="G2" s="1650" t="s">
        <v>1723</v>
      </c>
      <c r="H2" s="1651"/>
      <c r="I2" s="1652"/>
      <c r="J2" s="1653"/>
      <c r="K2" s="1083" t="s">
        <v>1692</v>
      </c>
      <c r="L2" s="1348"/>
      <c r="M2" s="372"/>
      <c r="N2" s="1348"/>
      <c r="O2" s="772"/>
      <c r="P2" s="772"/>
      <c r="Q2" s="482"/>
      <c r="R2" s="482"/>
      <c r="S2" s="482"/>
      <c r="T2" s="482"/>
      <c r="U2" s="482"/>
      <c r="V2" s="482"/>
      <c r="W2" s="482"/>
      <c r="X2" s="482"/>
      <c r="Y2" s="482"/>
      <c r="Z2" s="482"/>
      <c r="AA2" s="482"/>
      <c r="AB2" s="482"/>
      <c r="AC2" s="482"/>
      <c r="AD2" s="482"/>
      <c r="AE2" s="482"/>
      <c r="AF2" s="482"/>
      <c r="AG2" s="482"/>
      <c r="AH2" s="482"/>
      <c r="AI2" s="21" t="s">
        <v>2756</v>
      </c>
      <c r="AJ2" s="1348"/>
      <c r="AK2" s="1348"/>
      <c r="AL2" s="1348"/>
      <c r="AM2" s="1348"/>
      <c r="AN2" s="1348"/>
      <c r="AO2" s="1348"/>
      <c r="AP2" s="1348"/>
      <c r="AQ2" s="1348"/>
      <c r="AR2" s="1348"/>
      <c r="AS2" s="1348"/>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24"/>
      <c r="CW2" s="6"/>
      <c r="CX2" s="6"/>
      <c r="CY2" s="6"/>
      <c r="CZ2" s="6"/>
      <c r="DA2" s="6"/>
      <c r="DB2" s="6"/>
      <c r="DC2" s="6"/>
      <c r="DD2" s="6"/>
      <c r="DE2" s="6"/>
      <c r="DF2" s="6"/>
      <c r="DG2" s="24"/>
      <c r="DH2" s="6"/>
      <c r="DI2" s="6"/>
      <c r="DJ2" s="6"/>
      <c r="DK2" s="6"/>
      <c r="DL2" s="6"/>
      <c r="DM2" s="6"/>
      <c r="DN2" s="6"/>
      <c r="DO2" s="6"/>
      <c r="DP2" s="6"/>
      <c r="DQ2" s="6"/>
      <c r="DR2" s="24"/>
      <c r="DS2" s="6"/>
      <c r="DT2" s="6"/>
      <c r="DU2" s="6"/>
      <c r="DV2" s="6"/>
      <c r="DW2" s="6"/>
      <c r="DX2" s="6"/>
      <c r="DY2" s="6"/>
      <c r="DZ2" s="6"/>
      <c r="EA2" s="6"/>
      <c r="EB2" s="6"/>
      <c r="EC2" s="24"/>
      <c r="ED2" s="6"/>
      <c r="EE2" s="6"/>
      <c r="EF2" s="6"/>
      <c r="EG2" s="6"/>
      <c r="EH2" s="6"/>
      <c r="EI2" s="6"/>
      <c r="EJ2" s="6"/>
      <c r="EK2" s="6"/>
      <c r="EL2" s="6"/>
      <c r="EM2" s="6"/>
      <c r="EN2" s="24"/>
      <c r="EO2" s="6"/>
      <c r="EP2" s="6"/>
      <c r="EQ2" s="6"/>
      <c r="ER2" s="6"/>
      <c r="ES2" s="6"/>
      <c r="ET2" s="6"/>
      <c r="EU2" s="6"/>
      <c r="EV2" s="6"/>
      <c r="EW2" s="6"/>
      <c r="EX2" s="6"/>
      <c r="EY2" s="24"/>
      <c r="EZ2" s="6"/>
      <c r="FA2" s="6"/>
      <c r="FB2" s="6"/>
      <c r="FC2" s="6"/>
      <c r="FD2" s="6"/>
      <c r="FE2" s="6"/>
      <c r="FF2" s="6"/>
      <c r="FG2" s="6"/>
      <c r="FH2" s="6"/>
      <c r="FI2" s="6"/>
      <c r="FJ2" s="24"/>
      <c r="FK2" s="6"/>
      <c r="FL2" s="6"/>
      <c r="FM2" s="6"/>
      <c r="FN2" s="6"/>
      <c r="FO2" s="6"/>
      <c r="FP2" s="6"/>
      <c r="FQ2" s="6"/>
      <c r="FR2" s="6"/>
      <c r="FS2" s="6"/>
      <c r="FT2" s="6"/>
      <c r="FU2" s="24"/>
      <c r="FV2" s="6"/>
      <c r="FW2" s="6"/>
      <c r="FX2" s="6"/>
      <c r="FY2" s="6"/>
      <c r="FZ2" s="6"/>
      <c r="GA2" s="6"/>
      <c r="GB2" s="6"/>
      <c r="GC2" s="6"/>
      <c r="GD2" s="6"/>
      <c r="GE2" s="6"/>
      <c r="GF2" s="24"/>
      <c r="GG2" s="6"/>
      <c r="GH2" s="6"/>
      <c r="GI2" s="6"/>
      <c r="GJ2" s="6"/>
      <c r="GK2" s="6"/>
      <c r="GL2" s="6"/>
      <c r="GM2" s="6"/>
      <c r="GN2" s="6"/>
      <c r="GO2" s="6"/>
      <c r="GP2" s="6"/>
      <c r="GQ2" s="24"/>
      <c r="GR2" s="6"/>
      <c r="GS2" s="6"/>
      <c r="GT2" s="6"/>
      <c r="GU2" s="6"/>
      <c r="GV2" s="6"/>
      <c r="GW2" s="6"/>
      <c r="GX2" s="6"/>
      <c r="GY2" s="6"/>
      <c r="GZ2" s="6"/>
      <c r="HA2" s="6"/>
      <c r="HB2" s="24"/>
      <c r="HC2" s="6"/>
      <c r="HD2" s="6"/>
      <c r="HE2" s="6"/>
      <c r="HF2" s="6"/>
      <c r="HG2" s="6"/>
      <c r="HH2" s="6"/>
      <c r="HI2" s="6"/>
      <c r="HJ2" s="6"/>
      <c r="HK2" s="6"/>
      <c r="HL2" s="6"/>
      <c r="HM2" s="24"/>
      <c r="HN2" s="6"/>
      <c r="HO2" s="6"/>
      <c r="HP2" s="6"/>
      <c r="HQ2" s="6"/>
      <c r="HR2" s="6"/>
      <c r="HS2" s="6"/>
      <c r="HT2" s="6"/>
      <c r="HU2" s="6"/>
      <c r="HV2" s="6"/>
      <c r="HW2" s="6"/>
      <c r="HX2" s="24"/>
      <c r="HY2" s="6"/>
      <c r="HZ2" s="6"/>
      <c r="IA2" s="6"/>
      <c r="IB2" s="6"/>
      <c r="IC2" s="6"/>
      <c r="ID2" s="6"/>
      <c r="IE2" s="6"/>
      <c r="IF2" s="6"/>
      <c r="IG2" s="6"/>
      <c r="IH2" s="6"/>
      <c r="II2" s="24"/>
      <c r="IJ2" s="6"/>
      <c r="IK2" s="6"/>
      <c r="IL2" s="6"/>
      <c r="IM2" s="6"/>
      <c r="IN2" s="6"/>
      <c r="IO2" s="6"/>
      <c r="IP2" s="6"/>
      <c r="IQ2" s="6"/>
      <c r="IR2" s="6"/>
      <c r="IS2" s="6"/>
      <c r="IT2" s="24"/>
      <c r="IU2" s="468"/>
      <c r="IV2" s="468"/>
      <c r="IW2" s="468"/>
      <c r="IX2" s="468"/>
      <c r="IY2" s="492" t="str">
        <f>VLOOKUP($B$2,'Info Exam and Projection List'!M4:P33,3)</f>
        <v>N/A: Enter in column IY</v>
      </c>
      <c r="IZ2" s="493" t="str">
        <f>VLOOKUP($B$2,'Info Exam and Projection List'!M4:P33,4)</f>
        <v>N/A: Enter in column IZ</v>
      </c>
      <c r="JA2" s="468"/>
      <c r="JB2" s="468"/>
      <c r="JC2" s="469"/>
      <c r="JD2" s="477"/>
      <c r="JE2" s="171"/>
      <c r="JF2" s="478"/>
      <c r="JG2" s="160" t="s">
        <v>232</v>
      </c>
      <c r="JH2" s="46"/>
      <c r="JI2" s="47"/>
      <c r="JJ2" s="171"/>
      <c r="JM2" s="842" t="s">
        <v>1396</v>
      </c>
      <c r="JN2" s="851" t="s">
        <v>1018</v>
      </c>
      <c r="JO2" s="913" t="s">
        <v>1098</v>
      </c>
      <c r="JP2" s="681" t="s">
        <v>1649</v>
      </c>
      <c r="JR2" s="682"/>
      <c r="JS2" s="683" t="s">
        <v>368</v>
      </c>
      <c r="JT2" s="685" t="s">
        <v>367</v>
      </c>
      <c r="JU2" s="473"/>
      <c r="JV2" s="651" t="s">
        <v>368</v>
      </c>
      <c r="JW2" s="652" t="s">
        <v>367</v>
      </c>
      <c r="JX2" s="651" t="s">
        <v>368</v>
      </c>
      <c r="JY2" s="652" t="s">
        <v>367</v>
      </c>
      <c r="JZ2" s="471"/>
      <c r="KA2" s="236"/>
      <c r="KB2" s="473"/>
      <c r="KC2" s="651" t="s">
        <v>368</v>
      </c>
      <c r="KD2" s="652" t="s">
        <v>367</v>
      </c>
      <c r="KE2" s="1142" t="str">
        <f>IF($F$4&lt;&gt;"",$F$4,"System dose units not given")</f>
        <v>No entry</v>
      </c>
      <c r="KF2" s="236"/>
      <c r="KG2" s="651" t="s">
        <v>368</v>
      </c>
      <c r="KH2" s="652" t="s">
        <v>367</v>
      </c>
      <c r="KI2" s="471"/>
      <c r="KJ2" s="236"/>
      <c r="KK2" s="652" t="s">
        <v>367</v>
      </c>
      <c r="KL2" s="473"/>
      <c r="KM2" s="651" t="s">
        <v>368</v>
      </c>
      <c r="KN2" s="236"/>
      <c r="KO2" s="651" t="s">
        <v>368</v>
      </c>
      <c r="KP2" s="652" t="s">
        <v>367</v>
      </c>
      <c r="KQ2" s="471"/>
      <c r="KR2" s="236"/>
      <c r="KS2" s="473"/>
      <c r="KT2" s="651" t="s">
        <v>368</v>
      </c>
      <c r="KU2" s="652" t="s">
        <v>367</v>
      </c>
      <c r="KV2" s="652" t="s">
        <v>367</v>
      </c>
      <c r="KW2" s="236"/>
      <c r="KX2" s="651" t="s">
        <v>368</v>
      </c>
      <c r="KY2" s="471"/>
      <c r="KZ2" s="236"/>
      <c r="LA2" s="473"/>
      <c r="LB2" s="651" t="s">
        <v>368</v>
      </c>
      <c r="LC2" s="652" t="s">
        <v>367</v>
      </c>
      <c r="LD2" s="236"/>
      <c r="LE2" s="236"/>
      <c r="LF2" s="651" t="s">
        <v>368</v>
      </c>
      <c r="LG2" s="236"/>
      <c r="LH2" s="652" t="s">
        <v>367</v>
      </c>
      <c r="LI2" s="471"/>
      <c r="LJ2" s="473"/>
      <c r="LK2" s="651" t="s">
        <v>368</v>
      </c>
      <c r="LL2" s="652" t="s">
        <v>367</v>
      </c>
      <c r="LM2" s="236"/>
      <c r="LN2" s="651" t="s">
        <v>368</v>
      </c>
      <c r="LO2" s="652" t="s">
        <v>367</v>
      </c>
      <c r="LP2" s="471"/>
      <c r="LQ2" s="236"/>
      <c r="LR2" s="652" t="s">
        <v>367</v>
      </c>
      <c r="LS2" s="473"/>
      <c r="LT2" s="651" t="s">
        <v>368</v>
      </c>
      <c r="LU2" s="236"/>
      <c r="LV2" s="236"/>
      <c r="LW2" s="651" t="s">
        <v>368</v>
      </c>
      <c r="LX2" s="652" t="s">
        <v>367</v>
      </c>
      <c r="LY2" s="471"/>
      <c r="LZ2" s="236"/>
      <c r="MA2" s="473"/>
      <c r="MB2" s="651" t="s">
        <v>368</v>
      </c>
      <c r="MC2" s="236"/>
      <c r="MD2" s="652" t="s">
        <v>367</v>
      </c>
      <c r="ME2" s="236"/>
      <c r="MF2" s="651" t="s">
        <v>368</v>
      </c>
      <c r="MG2" s="652" t="s">
        <v>367</v>
      </c>
      <c r="MH2" s="471"/>
      <c r="MI2" s="236"/>
      <c r="MJ2" s="473"/>
      <c r="MK2" s="651" t="s">
        <v>368</v>
      </c>
      <c r="ML2" s="652" t="s">
        <v>367</v>
      </c>
      <c r="MM2" s="236"/>
      <c r="MN2" s="652" t="s">
        <v>367</v>
      </c>
      <c r="MO2" s="236"/>
      <c r="MP2" s="651" t="s">
        <v>368</v>
      </c>
      <c r="MQ2" s="471"/>
      <c r="MR2" s="236"/>
      <c r="MS2" s="473"/>
      <c r="MT2" s="651" t="s">
        <v>368</v>
      </c>
      <c r="MU2" s="652" t="s">
        <v>367</v>
      </c>
      <c r="MV2" s="471"/>
      <c r="MW2" s="471"/>
      <c r="MX2" s="651" t="s">
        <v>368</v>
      </c>
      <c r="MY2" s="652" t="s">
        <v>367</v>
      </c>
      <c r="MZ2" s="651" t="s">
        <v>368</v>
      </c>
      <c r="NA2" s="652" t="s">
        <v>367</v>
      </c>
      <c r="NB2" s="671" t="s">
        <v>368</v>
      </c>
      <c r="NC2" s="672" t="s">
        <v>367</v>
      </c>
      <c r="ND2" s="672"/>
      <c r="NE2" s="672"/>
      <c r="NF2" s="672"/>
      <c r="NG2" s="672"/>
      <c r="NH2" s="672"/>
      <c r="NI2" s="672"/>
      <c r="NJ2" s="672"/>
      <c r="NK2" s="672"/>
      <c r="NL2" s="672"/>
      <c r="NM2" s="672"/>
      <c r="NN2" s="672"/>
      <c r="NO2" s="672"/>
      <c r="NP2" s="672"/>
      <c r="NQ2" s="672"/>
      <c r="NR2" s="236"/>
      <c r="NS2" s="651" t="s">
        <v>368</v>
      </c>
      <c r="NT2" s="652" t="s">
        <v>367</v>
      </c>
      <c r="NU2" s="471"/>
      <c r="NV2" s="236"/>
      <c r="NW2" s="652" t="s">
        <v>367</v>
      </c>
      <c r="NX2" s="473"/>
      <c r="NY2" s="651" t="s">
        <v>368</v>
      </c>
      <c r="NZ2" s="236"/>
      <c r="OA2" s="651" t="s">
        <v>368</v>
      </c>
      <c r="OB2" s="652" t="s">
        <v>367</v>
      </c>
      <c r="OC2" s="236"/>
      <c r="OD2" s="651" t="s">
        <v>368</v>
      </c>
      <c r="OE2" s="652" t="s">
        <v>367</v>
      </c>
      <c r="OF2" s="471"/>
      <c r="OG2" s="236"/>
      <c r="OH2" s="652" t="s">
        <v>367</v>
      </c>
      <c r="OI2" s="473"/>
      <c r="OJ2" s="651" t="s">
        <v>368</v>
      </c>
      <c r="OK2" s="236"/>
      <c r="OL2" s="651" t="s">
        <v>368</v>
      </c>
      <c r="OM2" s="652" t="s">
        <v>367</v>
      </c>
      <c r="ON2" s="236"/>
      <c r="OO2" s="651" t="s">
        <v>368</v>
      </c>
      <c r="OP2" s="652" t="s">
        <v>367</v>
      </c>
      <c r="OQ2" s="471"/>
      <c r="OR2" s="236"/>
      <c r="OS2" s="652" t="s">
        <v>367</v>
      </c>
      <c r="OT2" s="473"/>
      <c r="OU2" s="651" t="s">
        <v>368</v>
      </c>
      <c r="OV2" s="236"/>
      <c r="OW2" s="651" t="s">
        <v>368</v>
      </c>
      <c r="OX2" s="652" t="s">
        <v>367</v>
      </c>
      <c r="OY2" s="236"/>
      <c r="OZ2" s="651" t="s">
        <v>368</v>
      </c>
      <c r="PA2" s="652" t="s">
        <v>367</v>
      </c>
      <c r="PB2" s="471"/>
      <c r="PC2" s="236"/>
      <c r="PD2" s="652" t="s">
        <v>367</v>
      </c>
      <c r="PE2" s="473"/>
      <c r="PF2" s="651" t="s">
        <v>368</v>
      </c>
      <c r="PG2" s="236"/>
      <c r="PH2" s="651" t="s">
        <v>368</v>
      </c>
      <c r="PI2" s="652" t="s">
        <v>367</v>
      </c>
      <c r="PJ2" s="236"/>
      <c r="PK2" s="651" t="s">
        <v>368</v>
      </c>
      <c r="PL2" s="652" t="s">
        <v>367</v>
      </c>
      <c r="PM2" s="471"/>
      <c r="PN2" s="236"/>
      <c r="PO2" s="652" t="s">
        <v>367</v>
      </c>
      <c r="PP2" s="473"/>
      <c r="PQ2" s="651" t="s">
        <v>368</v>
      </c>
      <c r="PR2" s="236"/>
      <c r="PS2" s="651" t="s">
        <v>368</v>
      </c>
      <c r="PT2" s="652" t="s">
        <v>367</v>
      </c>
      <c r="PU2" s="236"/>
      <c r="PV2" s="651" t="s">
        <v>368</v>
      </c>
      <c r="PW2" s="652" t="s">
        <v>367</v>
      </c>
      <c r="PX2" s="471"/>
      <c r="PY2" s="236"/>
      <c r="PZ2" s="652" t="s">
        <v>367</v>
      </c>
      <c r="QA2" s="473"/>
      <c r="QB2" s="651" t="s">
        <v>368</v>
      </c>
      <c r="QC2" s="236"/>
      <c r="QD2" s="651" t="s">
        <v>368</v>
      </c>
      <c r="QE2" s="652" t="s">
        <v>367</v>
      </c>
      <c r="QF2" s="236"/>
      <c r="QG2" s="651" t="s">
        <v>368</v>
      </c>
      <c r="QH2" s="652" t="s">
        <v>367</v>
      </c>
      <c r="QI2" s="471"/>
      <c r="QJ2" s="236"/>
      <c r="QK2" s="652" t="s">
        <v>367</v>
      </c>
      <c r="QL2" s="473"/>
      <c r="QM2" s="651" t="s">
        <v>368</v>
      </c>
      <c r="QN2" s="236"/>
      <c r="QO2" s="651" t="s">
        <v>368</v>
      </c>
      <c r="QP2" s="652" t="s">
        <v>367</v>
      </c>
      <c r="QQ2" s="236"/>
      <c r="QR2" s="651" t="s">
        <v>368</v>
      </c>
      <c r="QS2" s="652" t="s">
        <v>367</v>
      </c>
      <c r="QT2" s="471"/>
      <c r="QU2" s="236"/>
      <c r="QV2" s="652" t="s">
        <v>367</v>
      </c>
      <c r="QW2" s="473"/>
      <c r="QX2" s="651" t="s">
        <v>368</v>
      </c>
      <c r="QY2" s="236"/>
      <c r="QZ2" s="651" t="s">
        <v>368</v>
      </c>
      <c r="RA2" s="652" t="s">
        <v>367</v>
      </c>
      <c r="RB2" s="236"/>
      <c r="RC2" s="651" t="s">
        <v>368</v>
      </c>
      <c r="RD2" s="652" t="s">
        <v>367</v>
      </c>
      <c r="RE2" s="471"/>
      <c r="RF2" s="236"/>
      <c r="RG2" s="652" t="s">
        <v>367</v>
      </c>
      <c r="RH2" s="473"/>
      <c r="RI2" s="651" t="s">
        <v>368</v>
      </c>
      <c r="RJ2" s="236"/>
      <c r="RK2" s="651" t="s">
        <v>368</v>
      </c>
      <c r="RL2" s="652" t="s">
        <v>367</v>
      </c>
      <c r="RM2" s="236"/>
      <c r="RN2" s="651" t="s">
        <v>368</v>
      </c>
      <c r="RO2" s="652" t="s">
        <v>367</v>
      </c>
      <c r="RP2" s="471"/>
      <c r="RQ2" s="236"/>
      <c r="RR2" s="652" t="s">
        <v>367</v>
      </c>
      <c r="RS2" s="473"/>
      <c r="RT2" s="651" t="s">
        <v>368</v>
      </c>
      <c r="RU2" s="236"/>
      <c r="RV2" s="651" t="s">
        <v>368</v>
      </c>
      <c r="RW2" s="652" t="s">
        <v>367</v>
      </c>
      <c r="RX2" s="236"/>
      <c r="RY2" s="651" t="s">
        <v>368</v>
      </c>
      <c r="RZ2" s="652" t="s">
        <v>367</v>
      </c>
      <c r="SA2" s="471"/>
      <c r="SB2" s="236"/>
      <c r="SC2" s="652" t="s">
        <v>367</v>
      </c>
      <c r="SD2" s="473"/>
      <c r="SE2" s="651" t="s">
        <v>368</v>
      </c>
      <c r="SF2" s="236"/>
      <c r="SG2" s="651" t="s">
        <v>368</v>
      </c>
      <c r="SH2" s="652" t="s">
        <v>367</v>
      </c>
      <c r="SI2" s="236"/>
      <c r="SJ2" s="651" t="s">
        <v>368</v>
      </c>
      <c r="SK2" s="652" t="s">
        <v>367</v>
      </c>
      <c r="SL2" s="471"/>
      <c r="SM2" s="236"/>
      <c r="SN2" s="652" t="s">
        <v>367</v>
      </c>
      <c r="SO2" s="473"/>
      <c r="SP2" s="651" t="s">
        <v>368</v>
      </c>
      <c r="SQ2" s="236"/>
      <c r="SR2" s="651" t="s">
        <v>368</v>
      </c>
      <c r="SS2" s="652" t="s">
        <v>367</v>
      </c>
      <c r="ST2" s="236"/>
      <c r="SU2" s="651" t="s">
        <v>368</v>
      </c>
      <c r="SV2" s="652" t="s">
        <v>367</v>
      </c>
      <c r="SW2" s="471"/>
      <c r="SX2" s="236"/>
      <c r="SY2" s="652" t="s">
        <v>367</v>
      </c>
      <c r="SZ2" s="473"/>
      <c r="TA2" s="651" t="s">
        <v>368</v>
      </c>
      <c r="TB2" s="236"/>
      <c r="TC2" s="651" t="s">
        <v>368</v>
      </c>
      <c r="TD2" s="652" t="s">
        <v>367</v>
      </c>
      <c r="TE2" s="236"/>
      <c r="TF2" s="651" t="s">
        <v>368</v>
      </c>
      <c r="TG2" s="652" t="s">
        <v>367</v>
      </c>
      <c r="TH2" s="471"/>
      <c r="TI2" s="236"/>
      <c r="TJ2" s="652" t="s">
        <v>367</v>
      </c>
      <c r="TK2" s="473"/>
      <c r="TL2" s="651" t="s">
        <v>368</v>
      </c>
      <c r="TM2" s="236"/>
      <c r="TN2" s="651" t="s">
        <v>368</v>
      </c>
      <c r="TO2" s="652" t="s">
        <v>367</v>
      </c>
      <c r="TP2" s="1360"/>
      <c r="TQ2" s="1383"/>
      <c r="TR2" s="1384"/>
      <c r="TS2" s="1358"/>
      <c r="TT2" s="1360"/>
      <c r="TU2" s="1384"/>
      <c r="TV2" s="1359"/>
      <c r="TW2" s="1383"/>
      <c r="TX2" s="1360"/>
      <c r="TY2" s="1383"/>
      <c r="TZ2" s="1384"/>
      <c r="UA2" s="1360"/>
      <c r="UB2" s="1383"/>
      <c r="UC2" s="1384"/>
      <c r="UD2" s="1358"/>
      <c r="UE2" s="1360"/>
      <c r="UF2" s="1384"/>
      <c r="UG2" s="1359"/>
      <c r="UH2" s="1383"/>
      <c r="UI2" s="1360"/>
      <c r="UJ2" s="1383"/>
      <c r="UK2" s="1384"/>
    </row>
    <row r="3" spans="1:557" ht="20.100000000000001" customHeight="1" thickBot="1" x14ac:dyDescent="0.35">
      <c r="B3" s="480" t="s">
        <v>837</v>
      </c>
      <c r="C3" s="1633" t="str">
        <f>IF(Radiology_System_General_Info!D12&lt;&gt;"",Radiology_System_General_Info!D12,"No entry")</f>
        <v>No entry</v>
      </c>
      <c r="D3" s="1634"/>
      <c r="E3" s="550"/>
      <c r="F3" s="1099" t="s">
        <v>844</v>
      </c>
      <c r="G3" s="1080"/>
      <c r="H3" s="1080"/>
      <c r="I3" s="1080"/>
      <c r="J3" s="1080"/>
      <c r="K3" s="749"/>
      <c r="L3" s="372"/>
      <c r="M3" s="372"/>
      <c r="N3" s="1105"/>
      <c r="O3" s="440" t="s">
        <v>1694</v>
      </c>
      <c r="P3" s="1091"/>
      <c r="Q3" s="1091"/>
      <c r="R3" s="1091"/>
      <c r="S3" s="1091"/>
      <c r="T3" s="1091"/>
      <c r="U3" s="1091"/>
      <c r="V3" s="1091"/>
      <c r="W3" s="1091"/>
      <c r="X3" s="1091"/>
      <c r="Y3" s="1091"/>
      <c r="Z3" s="1091"/>
      <c r="AA3" s="1091"/>
      <c r="AB3" s="1091"/>
      <c r="AC3" s="1091"/>
      <c r="AD3" s="1091"/>
      <c r="AE3" s="1091"/>
      <c r="AF3" s="1091"/>
      <c r="AG3" s="1091"/>
      <c r="AH3" s="1092"/>
      <c r="AI3" s="125" t="s">
        <v>2757</v>
      </c>
      <c r="AJ3" s="404"/>
      <c r="AK3" s="712"/>
      <c r="AL3" s="404"/>
      <c r="AM3" s="404"/>
      <c r="AN3" s="798"/>
      <c r="AO3" s="710"/>
      <c r="AP3" s="404"/>
      <c r="AQ3" s="1101"/>
      <c r="AR3" s="1101"/>
      <c r="AS3" s="1101"/>
      <c r="AT3" s="489"/>
      <c r="AU3" s="489"/>
      <c r="AV3" s="489"/>
      <c r="AW3" s="489"/>
      <c r="AX3" s="489"/>
      <c r="AY3" s="489"/>
      <c r="AZ3" s="489"/>
      <c r="BA3" s="489"/>
      <c r="BB3" s="489"/>
      <c r="BC3" s="489"/>
      <c r="BD3" s="489"/>
      <c r="BE3" s="489"/>
      <c r="BF3" s="489"/>
      <c r="BG3" s="489"/>
      <c r="BH3" s="489"/>
      <c r="BI3" s="489"/>
      <c r="BJ3" s="489"/>
      <c r="BK3" s="489"/>
      <c r="BL3" s="489"/>
      <c r="BM3" s="489"/>
      <c r="BN3" s="489"/>
      <c r="BO3" s="489"/>
      <c r="BP3" s="489"/>
      <c r="BQ3" s="489"/>
      <c r="BR3" s="489"/>
      <c r="BS3" s="489"/>
      <c r="BT3" s="489"/>
      <c r="BU3" s="489"/>
      <c r="BV3" s="489"/>
      <c r="BW3" s="489"/>
      <c r="BX3" s="489"/>
      <c r="BY3" s="489"/>
      <c r="BZ3" s="489"/>
      <c r="CA3" s="489"/>
      <c r="CB3" s="489"/>
      <c r="CC3" s="489"/>
      <c r="CD3" s="489"/>
      <c r="CE3" s="489"/>
      <c r="CF3" s="489"/>
      <c r="CG3" s="489"/>
      <c r="CH3" s="489"/>
      <c r="CI3" s="489"/>
      <c r="CJ3" s="489"/>
      <c r="CK3" s="489"/>
      <c r="CL3" s="489"/>
      <c r="CM3" s="489"/>
      <c r="CN3" s="489"/>
      <c r="CO3" s="489"/>
      <c r="CP3" s="489"/>
      <c r="CQ3" s="489"/>
      <c r="CR3" s="489"/>
      <c r="CS3" s="489"/>
      <c r="CT3" s="489"/>
      <c r="CU3" s="489"/>
      <c r="CV3" s="489"/>
      <c r="CW3" s="489"/>
      <c r="CX3" s="489"/>
      <c r="CY3" s="489"/>
      <c r="CZ3" s="489"/>
      <c r="DA3" s="489"/>
      <c r="DB3" s="489"/>
      <c r="DC3" s="489"/>
      <c r="DD3" s="489"/>
      <c r="DE3" s="489"/>
      <c r="DF3" s="489"/>
      <c r="DG3" s="489"/>
      <c r="DH3" s="489"/>
      <c r="DI3" s="489"/>
      <c r="DJ3" s="489"/>
      <c r="DK3" s="489"/>
      <c r="DL3" s="489"/>
      <c r="DM3" s="489"/>
      <c r="DN3" s="489"/>
      <c r="DO3" s="489"/>
      <c r="DP3" s="489"/>
      <c r="DQ3" s="489"/>
      <c r="DR3" s="489"/>
      <c r="DS3" s="489"/>
      <c r="DT3" s="489"/>
      <c r="DU3" s="489"/>
      <c r="DV3" s="489"/>
      <c r="DW3" s="489"/>
      <c r="DX3" s="489"/>
      <c r="DY3" s="489"/>
      <c r="DZ3" s="489"/>
      <c r="EA3" s="489"/>
      <c r="EB3" s="489"/>
      <c r="EC3" s="489"/>
      <c r="ED3" s="489"/>
      <c r="EE3" s="489"/>
      <c r="EF3" s="489"/>
      <c r="EG3" s="489"/>
      <c r="EH3" s="489"/>
      <c r="EI3" s="489"/>
      <c r="EJ3" s="489"/>
      <c r="EK3" s="489"/>
      <c r="EL3" s="489"/>
      <c r="EM3" s="489"/>
      <c r="EN3" s="489"/>
      <c r="EO3" s="489"/>
      <c r="EP3" s="489"/>
      <c r="EQ3" s="489"/>
      <c r="ER3" s="489"/>
      <c r="ES3" s="489"/>
      <c r="ET3" s="489"/>
      <c r="EU3" s="489"/>
      <c r="EV3" s="489"/>
      <c r="EW3" s="489"/>
      <c r="EX3" s="489"/>
      <c r="EY3" s="489"/>
      <c r="EZ3" s="489"/>
      <c r="FA3" s="489"/>
      <c r="FB3" s="489"/>
      <c r="FC3" s="489"/>
      <c r="FD3" s="489"/>
      <c r="FE3" s="489"/>
      <c r="FF3" s="489"/>
      <c r="FG3" s="489"/>
      <c r="FH3" s="489"/>
      <c r="FI3" s="489"/>
      <c r="FJ3" s="489"/>
      <c r="FK3" s="489"/>
      <c r="FL3" s="489"/>
      <c r="FM3" s="489"/>
      <c r="FN3" s="489"/>
      <c r="FO3" s="489"/>
      <c r="FP3" s="489"/>
      <c r="FQ3" s="489"/>
      <c r="FR3" s="489"/>
      <c r="FS3" s="489"/>
      <c r="FT3" s="489"/>
      <c r="FU3" s="489"/>
      <c r="FV3" s="489"/>
      <c r="FW3" s="489"/>
      <c r="FX3" s="489"/>
      <c r="FY3" s="489"/>
      <c r="FZ3" s="489"/>
      <c r="GA3" s="489"/>
      <c r="GB3" s="489"/>
      <c r="GC3" s="489"/>
      <c r="GD3" s="489"/>
      <c r="GE3" s="489"/>
      <c r="GF3" s="489"/>
      <c r="GG3" s="489"/>
      <c r="GH3" s="489"/>
      <c r="GI3" s="489"/>
      <c r="GJ3" s="489"/>
      <c r="GK3" s="489"/>
      <c r="GL3" s="489"/>
      <c r="GM3" s="489"/>
      <c r="GN3" s="489"/>
      <c r="GO3" s="489"/>
      <c r="GP3" s="489"/>
      <c r="GQ3" s="489"/>
      <c r="GR3" s="489"/>
      <c r="GS3" s="489"/>
      <c r="GT3" s="489"/>
      <c r="GU3" s="489"/>
      <c r="GV3" s="489"/>
      <c r="GW3" s="489"/>
      <c r="GX3" s="489"/>
      <c r="GY3" s="489"/>
      <c r="GZ3" s="489"/>
      <c r="HA3" s="489"/>
      <c r="HB3" s="489"/>
      <c r="HC3" s="489"/>
      <c r="HD3" s="489"/>
      <c r="HE3" s="489"/>
      <c r="HF3" s="489"/>
      <c r="HG3" s="489"/>
      <c r="HH3" s="489"/>
      <c r="HI3" s="489"/>
      <c r="HJ3" s="489"/>
      <c r="HK3" s="489"/>
      <c r="HL3" s="489"/>
      <c r="HM3" s="489"/>
      <c r="HN3" s="489"/>
      <c r="HO3" s="489"/>
      <c r="HP3" s="489"/>
      <c r="HQ3" s="489"/>
      <c r="HR3" s="489"/>
      <c r="HS3" s="489"/>
      <c r="HT3" s="489"/>
      <c r="HU3" s="489"/>
      <c r="HV3" s="489"/>
      <c r="HW3" s="489"/>
      <c r="HX3" s="489"/>
      <c r="HY3" s="489"/>
      <c r="HZ3" s="489"/>
      <c r="IA3" s="489"/>
      <c r="IB3" s="489"/>
      <c r="IC3" s="489"/>
      <c r="ID3" s="489"/>
      <c r="IE3" s="489"/>
      <c r="IF3" s="489"/>
      <c r="IG3" s="489"/>
      <c r="IH3" s="489"/>
      <c r="II3" s="489"/>
      <c r="IJ3" s="489"/>
      <c r="IK3" s="489"/>
      <c r="IL3" s="489"/>
      <c r="IM3" s="489"/>
      <c r="IN3" s="489"/>
      <c r="IO3" s="489"/>
      <c r="IP3" s="489"/>
      <c r="IQ3" s="489"/>
      <c r="IR3" s="489"/>
      <c r="IS3" s="489"/>
      <c r="IT3" s="489"/>
      <c r="IU3" s="1347"/>
      <c r="IV3" s="1347"/>
      <c r="IW3" s="1347"/>
      <c r="IX3" s="1347"/>
      <c r="IY3" s="1347"/>
      <c r="IZ3" s="1347"/>
      <c r="JA3" s="1347"/>
      <c r="JB3" s="1347"/>
      <c r="JC3" s="1347"/>
      <c r="JD3" s="171"/>
      <c r="JE3" s="171"/>
      <c r="JF3" s="171"/>
      <c r="JG3" s="272" t="s">
        <v>867</v>
      </c>
      <c r="JH3" s="273"/>
      <c r="JI3" s="591" t="str">
        <f>IF('Contact_Information '!K18&lt;&gt;"",'Contact_Information '!K18,"No entry")</f>
        <v>PRPxxxxa</v>
      </c>
      <c r="JJ3" s="171"/>
      <c r="JM3" s="840" t="s">
        <v>1657</v>
      </c>
      <c r="JN3" s="912" t="str">
        <f>$B$2</f>
        <v>Y01. Other Exam</v>
      </c>
      <c r="JO3" s="853" t="s">
        <v>1024</v>
      </c>
      <c r="JP3" s="684" t="s">
        <v>1650</v>
      </c>
      <c r="JR3" s="85"/>
      <c r="JS3" s="85"/>
      <c r="JT3" s="658" t="s">
        <v>1022</v>
      </c>
      <c r="JU3" s="86"/>
      <c r="JV3" s="157" t="s">
        <v>1023</v>
      </c>
      <c r="JW3" s="85"/>
      <c r="JX3" s="85"/>
      <c r="JY3" s="85"/>
      <c r="JZ3" s="85"/>
      <c r="KA3" s="85"/>
      <c r="KB3" s="85"/>
      <c r="KC3" s="85"/>
      <c r="KD3" s="85"/>
      <c r="KE3" s="663" t="s">
        <v>1093</v>
      </c>
      <c r="KF3" s="662" t="s">
        <v>1041</v>
      </c>
      <c r="KG3" s="86"/>
      <c r="KH3" s="86"/>
      <c r="KI3" s="86"/>
      <c r="KJ3" s="86"/>
      <c r="KK3" s="86"/>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5"/>
      <c r="MT3" s="349"/>
      <c r="MU3" s="349"/>
      <c r="MV3" s="349"/>
      <c r="MW3" s="349"/>
      <c r="MX3" s="670"/>
      <c r="MY3" s="85"/>
      <c r="MZ3" s="85"/>
      <c r="NA3" s="93"/>
      <c r="NC3" s="673" t="s">
        <v>1656</v>
      </c>
      <c r="ND3" s="1353" t="s">
        <v>2755</v>
      </c>
      <c r="NR3" s="662" t="s">
        <v>1041</v>
      </c>
      <c r="NS3" s="86"/>
      <c r="NT3" s="86"/>
      <c r="NU3" s="86"/>
      <c r="NV3" s="86"/>
      <c r="NW3" s="86"/>
      <c r="NX3" s="86"/>
      <c r="NY3" s="86"/>
      <c r="NZ3" s="86"/>
      <c r="OA3" s="86"/>
      <c r="OB3" s="86"/>
      <c r="OC3" s="662" t="s">
        <v>1041</v>
      </c>
      <c r="OD3" s="86"/>
      <c r="OE3" s="86"/>
      <c r="OF3" s="86"/>
      <c r="OG3" s="86"/>
      <c r="OH3" s="86"/>
      <c r="OI3" s="86"/>
      <c r="OJ3" s="86"/>
      <c r="OK3" s="86"/>
      <c r="OL3" s="86"/>
      <c r="OM3" s="86"/>
      <c r="ON3" s="662" t="s">
        <v>1041</v>
      </c>
      <c r="OO3" s="86"/>
      <c r="OP3" s="86"/>
      <c r="OQ3" s="86"/>
      <c r="OR3" s="86"/>
      <c r="OS3" s="86"/>
      <c r="OT3" s="86"/>
      <c r="OU3" s="86"/>
      <c r="OV3" s="86"/>
      <c r="OW3" s="86"/>
      <c r="OX3" s="86"/>
      <c r="OY3" s="662" t="s">
        <v>1041</v>
      </c>
      <c r="OZ3" s="86"/>
      <c r="PA3" s="86"/>
      <c r="PB3" s="86"/>
      <c r="PC3" s="86"/>
      <c r="PD3" s="86"/>
      <c r="PE3" s="86"/>
      <c r="PF3" s="86"/>
      <c r="PG3" s="86"/>
      <c r="PH3" s="86"/>
      <c r="PI3" s="86"/>
      <c r="PJ3" s="662" t="s">
        <v>1041</v>
      </c>
      <c r="PK3" s="86"/>
      <c r="PL3" s="86"/>
      <c r="PM3" s="86"/>
      <c r="PN3" s="86"/>
      <c r="PO3" s="86"/>
      <c r="PP3" s="86"/>
      <c r="PQ3" s="86"/>
      <c r="PR3" s="86"/>
      <c r="PS3" s="86"/>
      <c r="PT3" s="86"/>
      <c r="PU3" s="662" t="s">
        <v>1041</v>
      </c>
      <c r="PV3" s="86"/>
      <c r="PW3" s="86"/>
      <c r="PX3" s="86"/>
      <c r="PY3" s="86"/>
      <c r="PZ3" s="86"/>
      <c r="QA3" s="86"/>
      <c r="QB3" s="86"/>
      <c r="QC3" s="86"/>
      <c r="QD3" s="86"/>
      <c r="QE3" s="86"/>
      <c r="QF3" s="662" t="s">
        <v>1041</v>
      </c>
      <c r="QG3" s="86"/>
      <c r="QH3" s="86"/>
      <c r="QI3" s="86"/>
      <c r="QJ3" s="86"/>
      <c r="QK3" s="86"/>
      <c r="QL3" s="86"/>
      <c r="QM3" s="86"/>
      <c r="QN3" s="86"/>
      <c r="QO3" s="86"/>
      <c r="QP3" s="86"/>
      <c r="QQ3" s="662" t="s">
        <v>1041</v>
      </c>
      <c r="QR3" s="86"/>
      <c r="QS3" s="86"/>
      <c r="QT3" s="86"/>
      <c r="QU3" s="86"/>
      <c r="QV3" s="86"/>
      <c r="QW3" s="86"/>
      <c r="QX3" s="86"/>
      <c r="QY3" s="86"/>
      <c r="QZ3" s="86"/>
      <c r="RA3" s="86"/>
      <c r="RB3" s="662" t="s">
        <v>1041</v>
      </c>
      <c r="RC3" s="86"/>
      <c r="RD3" s="86"/>
      <c r="RE3" s="86"/>
      <c r="RF3" s="86"/>
      <c r="RG3" s="86"/>
      <c r="RH3" s="86"/>
      <c r="RI3" s="86"/>
      <c r="RJ3" s="86"/>
      <c r="RK3" s="86"/>
      <c r="RL3" s="86"/>
      <c r="RM3" s="662" t="s">
        <v>1041</v>
      </c>
      <c r="RN3" s="86"/>
      <c r="RO3" s="86"/>
      <c r="RP3" s="86"/>
      <c r="RQ3" s="86"/>
      <c r="RR3" s="86"/>
      <c r="RS3" s="86"/>
      <c r="RT3" s="86"/>
      <c r="RU3" s="86"/>
      <c r="RV3" s="86"/>
      <c r="RW3" s="86"/>
      <c r="RX3" s="662" t="s">
        <v>1041</v>
      </c>
      <c r="RY3" s="86"/>
      <c r="RZ3" s="86"/>
      <c r="SA3" s="86"/>
      <c r="SB3" s="86"/>
      <c r="SC3" s="86"/>
      <c r="SD3" s="86"/>
      <c r="SE3" s="86"/>
      <c r="SF3" s="86"/>
      <c r="SG3" s="86"/>
      <c r="SH3" s="86"/>
      <c r="SI3" s="662" t="s">
        <v>1041</v>
      </c>
      <c r="SJ3" s="86"/>
      <c r="SK3" s="86"/>
      <c r="SL3" s="86"/>
      <c r="SM3" s="86"/>
      <c r="SN3" s="86"/>
      <c r="SO3" s="86"/>
      <c r="SP3" s="86"/>
      <c r="SQ3" s="86"/>
      <c r="SR3" s="86"/>
      <c r="SS3" s="86"/>
      <c r="ST3" s="662" t="s">
        <v>1041</v>
      </c>
      <c r="SU3" s="86"/>
      <c r="SV3" s="86"/>
      <c r="SW3" s="86"/>
      <c r="SX3" s="86"/>
      <c r="SY3" s="86"/>
      <c r="SZ3" s="86"/>
      <c r="TA3" s="86"/>
      <c r="TB3" s="86"/>
      <c r="TC3" s="86"/>
      <c r="TD3" s="86"/>
      <c r="TE3" s="662" t="s">
        <v>1041</v>
      </c>
      <c r="TF3" s="86"/>
      <c r="TG3" s="86"/>
      <c r="TH3" s="86"/>
      <c r="TI3" s="86"/>
      <c r="TJ3" s="86"/>
      <c r="TK3" s="86"/>
      <c r="TL3" s="86"/>
      <c r="TM3" s="86"/>
      <c r="TN3" s="86"/>
      <c r="TO3" s="86"/>
      <c r="TP3" s="1385"/>
      <c r="TQ3" s="1357"/>
      <c r="TR3" s="1357"/>
      <c r="TS3" s="1357"/>
      <c r="TT3" s="1357"/>
      <c r="TU3" s="1357"/>
      <c r="TV3" s="1357"/>
      <c r="TW3" s="1357"/>
      <c r="TX3" s="1357"/>
      <c r="TY3" s="1357"/>
      <c r="TZ3" s="1357"/>
      <c r="UA3" s="1385"/>
      <c r="UB3" s="1357"/>
      <c r="UC3" s="1357"/>
      <c r="UD3" s="1357"/>
      <c r="UE3" s="1357"/>
      <c r="UF3" s="1357"/>
      <c r="UG3" s="1357"/>
      <c r="UH3" s="1357"/>
      <c r="UI3" s="1357"/>
      <c r="UJ3" s="1357"/>
      <c r="UK3" s="1357"/>
    </row>
    <row r="4" spans="1:557" ht="20.100000000000001" customHeight="1" thickBot="1" x14ac:dyDescent="0.35">
      <c r="A4" s="24"/>
      <c r="B4" s="480" t="s">
        <v>838</v>
      </c>
      <c r="C4" s="1635" t="str">
        <f>IF('Contact_Information '!D29&lt;&gt;"",'Contact_Information '!D29,"No entry")</f>
        <v>No entry</v>
      </c>
      <c r="D4" s="1636"/>
      <c r="E4" s="1109"/>
      <c r="F4" s="1084" t="str">
        <f>IF(Radiology_System_General_Info!D15&lt;&gt;"",IF(Radiology_System_General_Info!D15&lt;&gt;"Other",Radiology_System_General_Info!D15,IF(Radiology_System_General_Info!D16&lt;&gt;"",Radiology_System_General_Info!D16,"No alternate entry")),"No entry")</f>
        <v>No entry</v>
      </c>
      <c r="G4" s="1081"/>
      <c r="H4" s="1081"/>
      <c r="I4" s="1081"/>
      <c r="J4" s="1081"/>
      <c r="K4" s="1643" t="s">
        <v>1708</v>
      </c>
      <c r="L4" s="1644"/>
      <c r="M4" s="1645"/>
      <c r="N4" s="1106"/>
      <c r="O4" s="1098" t="s">
        <v>1707</v>
      </c>
      <c r="P4" s="759"/>
      <c r="Q4" s="759"/>
      <c r="R4" s="759"/>
      <c r="S4" s="759"/>
      <c r="T4" s="759"/>
      <c r="U4" s="759"/>
      <c r="V4" s="759"/>
      <c r="W4" s="759"/>
      <c r="X4" s="759"/>
      <c r="Y4" s="759"/>
      <c r="Z4" s="759"/>
      <c r="AA4" s="759"/>
      <c r="AB4" s="759"/>
      <c r="AC4" s="759"/>
      <c r="AD4" s="759"/>
      <c r="AE4" s="759"/>
      <c r="AF4" s="759"/>
      <c r="AG4" s="759"/>
      <c r="AH4" s="1093"/>
      <c r="AI4" s="488" t="s">
        <v>846</v>
      </c>
      <c r="AJ4" s="711"/>
      <c r="AK4" s="711"/>
      <c r="AL4" s="711"/>
      <c r="AM4" s="711"/>
      <c r="AN4" s="1347"/>
      <c r="AO4" s="711"/>
      <c r="AP4" s="711"/>
      <c r="AQ4" s="1347"/>
      <c r="AR4" s="1347"/>
      <c r="AS4" s="487"/>
      <c r="AT4" s="488" t="s">
        <v>854</v>
      </c>
      <c r="AU4" s="1347"/>
      <c r="AV4" s="1347"/>
      <c r="AW4" s="1347"/>
      <c r="AX4" s="1347"/>
      <c r="AY4" s="1347"/>
      <c r="AZ4" s="1347"/>
      <c r="BA4" s="1347"/>
      <c r="BB4" s="1347"/>
      <c r="BC4" s="1347"/>
      <c r="BD4" s="487"/>
      <c r="BE4" s="488" t="s">
        <v>857</v>
      </c>
      <c r="BF4" s="1347"/>
      <c r="BG4" s="1347"/>
      <c r="BH4" s="1347"/>
      <c r="BI4" s="1347"/>
      <c r="BJ4" s="1347"/>
      <c r="BK4" s="1347"/>
      <c r="BL4" s="1347"/>
      <c r="BM4" s="1347"/>
      <c r="BN4" s="1347"/>
      <c r="BO4" s="487"/>
      <c r="BP4" s="488" t="s">
        <v>856</v>
      </c>
      <c r="BQ4" s="1347"/>
      <c r="BR4" s="1347"/>
      <c r="BS4" s="1347"/>
      <c r="BT4" s="1347"/>
      <c r="BU4" s="1347"/>
      <c r="BV4" s="1347"/>
      <c r="BW4" s="1347"/>
      <c r="BX4" s="1347"/>
      <c r="BY4" s="1347"/>
      <c r="BZ4" s="487"/>
      <c r="CA4" s="488" t="s">
        <v>855</v>
      </c>
      <c r="CB4" s="1347"/>
      <c r="CC4" s="1347"/>
      <c r="CD4" s="1347"/>
      <c r="CE4" s="1347"/>
      <c r="CF4" s="1347"/>
      <c r="CG4" s="1347"/>
      <c r="CH4" s="1347"/>
      <c r="CI4" s="1347"/>
      <c r="CJ4" s="1347"/>
      <c r="CK4" s="487"/>
      <c r="CL4" s="488" t="s">
        <v>852</v>
      </c>
      <c r="CM4" s="1347"/>
      <c r="CN4" s="1347"/>
      <c r="CO4" s="1347"/>
      <c r="CP4" s="1347"/>
      <c r="CQ4" s="1347"/>
      <c r="CR4" s="1347"/>
      <c r="CS4" s="1347"/>
      <c r="CT4" s="1347"/>
      <c r="CU4" s="1347"/>
      <c r="CV4" s="487"/>
      <c r="CW4" s="488" t="s">
        <v>2395</v>
      </c>
      <c r="CX4" s="1347"/>
      <c r="CY4" s="1347"/>
      <c r="CZ4" s="1347"/>
      <c r="DA4" s="1347"/>
      <c r="DB4" s="1347"/>
      <c r="DC4" s="1347"/>
      <c r="DD4" s="1347"/>
      <c r="DE4" s="1347"/>
      <c r="DF4" s="1347"/>
      <c r="DG4" s="487"/>
      <c r="DH4" s="488" t="s">
        <v>2397</v>
      </c>
      <c r="DI4" s="1347"/>
      <c r="DJ4" s="1347"/>
      <c r="DK4" s="1347"/>
      <c r="DL4" s="1347"/>
      <c r="DM4" s="1347"/>
      <c r="DN4" s="1347"/>
      <c r="DO4" s="1347"/>
      <c r="DP4" s="1347"/>
      <c r="DQ4" s="1347"/>
      <c r="DR4" s="487"/>
      <c r="DS4" s="488" t="s">
        <v>2398</v>
      </c>
      <c r="DT4" s="1347"/>
      <c r="DU4" s="1347"/>
      <c r="DV4" s="1347"/>
      <c r="DW4" s="1347"/>
      <c r="DX4" s="1347"/>
      <c r="DY4" s="1347"/>
      <c r="DZ4" s="1347"/>
      <c r="EA4" s="1347"/>
      <c r="EB4" s="1347"/>
      <c r="EC4" s="487"/>
      <c r="ED4" s="488" t="s">
        <v>2401</v>
      </c>
      <c r="EE4" s="1347"/>
      <c r="EF4" s="1347"/>
      <c r="EG4" s="1347"/>
      <c r="EH4" s="1347"/>
      <c r="EI4" s="1347"/>
      <c r="EJ4" s="1347"/>
      <c r="EK4" s="1347"/>
      <c r="EL4" s="1347"/>
      <c r="EM4" s="1347"/>
      <c r="EN4" s="487"/>
      <c r="EO4" s="488" t="s">
        <v>2394</v>
      </c>
      <c r="EP4" s="1347"/>
      <c r="EQ4" s="1347"/>
      <c r="ER4" s="1347"/>
      <c r="ES4" s="1347"/>
      <c r="ET4" s="1347"/>
      <c r="EU4" s="1347"/>
      <c r="EV4" s="1347"/>
      <c r="EW4" s="1347"/>
      <c r="EX4" s="1347"/>
      <c r="EY4" s="487"/>
      <c r="EZ4" s="488" t="s">
        <v>2392</v>
      </c>
      <c r="FA4" s="1347"/>
      <c r="FB4" s="1347"/>
      <c r="FC4" s="1347"/>
      <c r="FD4" s="1347"/>
      <c r="FE4" s="1347"/>
      <c r="FF4" s="1347"/>
      <c r="FG4" s="1347"/>
      <c r="FH4" s="1347"/>
      <c r="FI4" s="1347"/>
      <c r="FJ4" s="487"/>
      <c r="FK4" s="488" t="s">
        <v>2390</v>
      </c>
      <c r="FL4" s="1347"/>
      <c r="FM4" s="1347"/>
      <c r="FN4" s="1347"/>
      <c r="FO4" s="1347"/>
      <c r="FP4" s="1347"/>
      <c r="FQ4" s="1347"/>
      <c r="FR4" s="1347"/>
      <c r="FS4" s="1347"/>
      <c r="FT4" s="1347"/>
      <c r="FU4" s="487"/>
      <c r="FV4" s="488" t="s">
        <v>2388</v>
      </c>
      <c r="FW4" s="1347"/>
      <c r="FX4" s="1347"/>
      <c r="FY4" s="1347"/>
      <c r="FZ4" s="1347"/>
      <c r="GA4" s="1347"/>
      <c r="GB4" s="1347"/>
      <c r="GC4" s="1347"/>
      <c r="GD4" s="1347"/>
      <c r="GE4" s="1347"/>
      <c r="GF4" s="487"/>
      <c r="GG4" s="488" t="s">
        <v>2386</v>
      </c>
      <c r="GH4" s="1347"/>
      <c r="GI4" s="1347"/>
      <c r="GJ4" s="1347"/>
      <c r="GK4" s="1347"/>
      <c r="GL4" s="1347"/>
      <c r="GM4" s="1347"/>
      <c r="GN4" s="1347"/>
      <c r="GO4" s="1347"/>
      <c r="GP4" s="1347"/>
      <c r="GQ4" s="487"/>
      <c r="GR4" s="488" t="s">
        <v>2384</v>
      </c>
      <c r="GS4" s="1347"/>
      <c r="GT4" s="1347"/>
      <c r="GU4" s="1347"/>
      <c r="GV4" s="1347"/>
      <c r="GW4" s="1347"/>
      <c r="GX4" s="1347"/>
      <c r="GY4" s="1347"/>
      <c r="GZ4" s="1347"/>
      <c r="HA4" s="1347"/>
      <c r="HB4" s="487"/>
      <c r="HC4" s="488" t="s">
        <v>2382</v>
      </c>
      <c r="HD4" s="1347"/>
      <c r="HE4" s="1347"/>
      <c r="HF4" s="1347"/>
      <c r="HG4" s="1347"/>
      <c r="HH4" s="1347"/>
      <c r="HI4" s="1347"/>
      <c r="HJ4" s="1347"/>
      <c r="HK4" s="1347"/>
      <c r="HL4" s="1347"/>
      <c r="HM4" s="487"/>
      <c r="HN4" s="488" t="s">
        <v>2380</v>
      </c>
      <c r="HO4" s="1347"/>
      <c r="HP4" s="1347"/>
      <c r="HQ4" s="1347"/>
      <c r="HR4" s="1347"/>
      <c r="HS4" s="1347"/>
      <c r="HT4" s="1347"/>
      <c r="HU4" s="1347"/>
      <c r="HV4" s="1347"/>
      <c r="HW4" s="1347"/>
      <c r="HX4" s="487"/>
      <c r="HY4" s="488" t="s">
        <v>2378</v>
      </c>
      <c r="HZ4" s="1347"/>
      <c r="IA4" s="1347"/>
      <c r="IB4" s="1347"/>
      <c r="IC4" s="1347"/>
      <c r="ID4" s="1347"/>
      <c r="IE4" s="1347"/>
      <c r="IF4" s="1347"/>
      <c r="IG4" s="1347"/>
      <c r="IH4" s="1347"/>
      <c r="II4" s="487"/>
      <c r="IJ4" s="488" t="s">
        <v>2375</v>
      </c>
      <c r="IK4" s="1347"/>
      <c r="IL4" s="1347"/>
      <c r="IM4" s="1347"/>
      <c r="IN4" s="1347"/>
      <c r="IO4" s="1347"/>
      <c r="IP4" s="1347"/>
      <c r="IQ4" s="1347"/>
      <c r="IR4" s="1347"/>
      <c r="IS4" s="1347"/>
      <c r="IT4" s="487"/>
      <c r="IU4" s="500" t="s">
        <v>831</v>
      </c>
      <c r="IV4" s="501"/>
      <c r="IW4" s="501"/>
      <c r="IX4" s="501"/>
      <c r="IY4" s="491"/>
      <c r="IZ4" s="491"/>
      <c r="JA4" s="490"/>
      <c r="JB4" s="73"/>
      <c r="JC4" s="1347"/>
      <c r="JD4" s="171"/>
      <c r="JE4" s="171"/>
      <c r="JF4" s="171"/>
      <c r="JG4" s="272" t="s">
        <v>868</v>
      </c>
      <c r="JH4" s="273"/>
      <c r="JI4" s="592" t="s">
        <v>1643</v>
      </c>
      <c r="JJ4" s="171"/>
      <c r="JM4" s="1028">
        <f>COUNTIF(JM7:JM156,"&gt;0")</f>
        <v>1</v>
      </c>
      <c r="JN4" s="852"/>
      <c r="JO4" s="914" t="s">
        <v>1016</v>
      </c>
      <c r="JP4" s="249"/>
      <c r="JQ4" s="163"/>
      <c r="JR4" s="680" t="s">
        <v>1099</v>
      </c>
      <c r="JS4" s="99"/>
      <c r="JT4" s="261">
        <f>COUNTIF($JT$7:$JT150,"&gt;0")</f>
        <v>0</v>
      </c>
      <c r="JU4" s="101"/>
      <c r="JV4" s="659" t="s">
        <v>1100</v>
      </c>
      <c r="JW4" s="250"/>
      <c r="JX4" s="635" t="s">
        <v>1095</v>
      </c>
      <c r="JY4" s="134" t="s">
        <v>935</v>
      </c>
      <c r="JZ4" s="134" t="s">
        <v>1028</v>
      </c>
      <c r="KA4" s="134" t="s">
        <v>1029</v>
      </c>
      <c r="KB4" s="134" t="s">
        <v>642</v>
      </c>
      <c r="KC4" s="134" t="s">
        <v>842</v>
      </c>
      <c r="KD4" s="134" t="s">
        <v>843</v>
      </c>
      <c r="KE4" s="664" t="s">
        <v>1030</v>
      </c>
      <c r="KF4" s="253" t="s">
        <v>846</v>
      </c>
      <c r="KG4" s="253"/>
      <c r="KH4" s="253"/>
      <c r="KI4" s="253"/>
      <c r="KJ4" s="253"/>
      <c r="KK4" s="253"/>
      <c r="KL4" s="253"/>
      <c r="KM4" s="253"/>
      <c r="KN4" s="253"/>
      <c r="KO4" s="253"/>
      <c r="KP4" s="253"/>
      <c r="KQ4" s="253" t="s">
        <v>854</v>
      </c>
      <c r="KR4" s="253"/>
      <c r="KS4" s="253"/>
      <c r="KT4" s="253"/>
      <c r="KU4" s="253"/>
      <c r="KV4" s="253"/>
      <c r="KW4" s="253"/>
      <c r="KX4" s="253"/>
      <c r="KY4" s="253"/>
      <c r="KZ4" s="253"/>
      <c r="LA4" s="253"/>
      <c r="LB4" s="253" t="s">
        <v>857</v>
      </c>
      <c r="LC4" s="253"/>
      <c r="LD4" s="253"/>
      <c r="LE4" s="253"/>
      <c r="LF4" s="253"/>
      <c r="LG4" s="253"/>
      <c r="LH4" s="253"/>
      <c r="LI4" s="253"/>
      <c r="LJ4" s="253"/>
      <c r="LK4" s="253"/>
      <c r="LL4" s="253"/>
      <c r="LM4" s="253" t="s">
        <v>856</v>
      </c>
      <c r="LN4" s="253"/>
      <c r="LO4" s="253"/>
      <c r="LP4" s="253"/>
      <c r="LQ4" s="253"/>
      <c r="LR4" s="253"/>
      <c r="LS4" s="253"/>
      <c r="LT4" s="253"/>
      <c r="LU4" s="253"/>
      <c r="LV4" s="253"/>
      <c r="LW4" s="253" t="s">
        <v>1051</v>
      </c>
      <c r="LX4" s="253" t="s">
        <v>855</v>
      </c>
      <c r="LY4" s="253"/>
      <c r="LZ4" s="253"/>
      <c r="MA4" s="253"/>
      <c r="MB4" s="253"/>
      <c r="MC4" s="253"/>
      <c r="MD4" s="253"/>
      <c r="ME4" s="253"/>
      <c r="MF4" s="253"/>
      <c r="MG4" s="253"/>
      <c r="MH4" s="253"/>
      <c r="MI4" s="253" t="s">
        <v>852</v>
      </c>
      <c r="MJ4" s="253"/>
      <c r="MK4" s="253"/>
      <c r="ML4" s="253"/>
      <c r="MM4" s="253"/>
      <c r="MN4" s="253"/>
      <c r="MO4" s="253"/>
      <c r="MP4" s="253"/>
      <c r="MQ4" s="253"/>
      <c r="MR4" s="253"/>
      <c r="MS4" s="253"/>
      <c r="MT4" s="286" t="s">
        <v>462</v>
      </c>
      <c r="MU4" s="336"/>
      <c r="MV4" s="336"/>
      <c r="MW4" s="287"/>
      <c r="MX4" s="103"/>
      <c r="MY4" s="103"/>
      <c r="MZ4" s="103"/>
      <c r="NA4" s="103"/>
      <c r="NB4" s="158"/>
      <c r="NC4" s="348">
        <f>COUNTIFS(NC7:NC56,"&lt;&gt;No entry")</f>
        <v>50</v>
      </c>
      <c r="ND4" s="134" t="s">
        <v>2475</v>
      </c>
      <c r="NE4" s="134" t="s">
        <v>2460</v>
      </c>
      <c r="NF4" s="134" t="s">
        <v>2476</v>
      </c>
      <c r="NG4" s="134" t="s">
        <v>2477</v>
      </c>
      <c r="NH4" s="134" t="s">
        <v>2478</v>
      </c>
      <c r="NI4" s="134" t="s">
        <v>2479</v>
      </c>
      <c r="NJ4" s="134" t="s">
        <v>2480</v>
      </c>
      <c r="NK4" s="134" t="s">
        <v>2481</v>
      </c>
      <c r="NL4" s="134" t="s">
        <v>2482</v>
      </c>
      <c r="NM4" s="134" t="s">
        <v>2483</v>
      </c>
      <c r="NN4" s="134" t="s">
        <v>2484</v>
      </c>
      <c r="NO4" s="134" t="s">
        <v>2485</v>
      </c>
      <c r="NP4" s="134" t="s">
        <v>2486</v>
      </c>
      <c r="NQ4" s="134" t="s">
        <v>2487</v>
      </c>
      <c r="NR4" s="1352" t="s">
        <v>2403</v>
      </c>
      <c r="NS4" s="253"/>
      <c r="NT4" s="253"/>
      <c r="NU4" s="253"/>
      <c r="NV4" s="253"/>
      <c r="NW4" s="253"/>
      <c r="NX4" s="253"/>
      <c r="NY4" s="253"/>
      <c r="NZ4" s="253"/>
      <c r="OA4" s="253"/>
      <c r="OB4" s="253"/>
      <c r="OC4" s="253" t="s">
        <v>2397</v>
      </c>
      <c r="OD4" s="253"/>
      <c r="OE4" s="253"/>
      <c r="OF4" s="253"/>
      <c r="OG4" s="253"/>
      <c r="OH4" s="253"/>
      <c r="OI4" s="253"/>
      <c r="OJ4" s="253"/>
      <c r="OK4" s="253"/>
      <c r="OL4" s="253"/>
      <c r="OM4" s="253"/>
      <c r="ON4" s="253" t="s">
        <v>2398</v>
      </c>
      <c r="OO4" s="253"/>
      <c r="OP4" s="253"/>
      <c r="OQ4" s="253"/>
      <c r="OR4" s="253"/>
      <c r="OS4" s="253"/>
      <c r="OT4" s="253"/>
      <c r="OU4" s="253"/>
      <c r="OV4" s="253"/>
      <c r="OW4" s="253"/>
      <c r="OX4" s="253"/>
      <c r="OY4" s="253" t="s">
        <v>2401</v>
      </c>
      <c r="OZ4" s="253"/>
      <c r="PA4" s="253"/>
      <c r="PB4" s="253"/>
      <c r="PC4" s="253"/>
      <c r="PD4" s="253"/>
      <c r="PE4" s="253"/>
      <c r="PF4" s="253"/>
      <c r="PG4" s="253"/>
      <c r="PH4" s="253"/>
      <c r="PI4" s="253"/>
      <c r="PJ4" s="253" t="s">
        <v>2394</v>
      </c>
      <c r="PK4" s="253"/>
      <c r="PL4" s="253"/>
      <c r="PM4" s="253"/>
      <c r="PN4" s="253"/>
      <c r="PO4" s="253"/>
      <c r="PP4" s="253"/>
      <c r="PQ4" s="253"/>
      <c r="PR4" s="253"/>
      <c r="PS4" s="253"/>
      <c r="PT4" s="253"/>
      <c r="PU4" s="253" t="s">
        <v>2392</v>
      </c>
      <c r="PV4" s="253"/>
      <c r="PW4" s="253"/>
      <c r="PX4" s="253"/>
      <c r="PY4" s="253"/>
      <c r="PZ4" s="253"/>
      <c r="QA4" s="253"/>
      <c r="QB4" s="253"/>
      <c r="QC4" s="253"/>
      <c r="QD4" s="253"/>
      <c r="QE4" s="253"/>
      <c r="QF4" s="253" t="s">
        <v>2390</v>
      </c>
      <c r="QG4" s="253"/>
      <c r="QH4" s="253"/>
      <c r="QI4" s="253"/>
      <c r="QJ4" s="253"/>
      <c r="QK4" s="253"/>
      <c r="QL4" s="253"/>
      <c r="QM4" s="253"/>
      <c r="QN4" s="253"/>
      <c r="QO4" s="253"/>
      <c r="QP4" s="253"/>
      <c r="QQ4" s="253" t="s">
        <v>2388</v>
      </c>
      <c r="QR4" s="253"/>
      <c r="QS4" s="253"/>
      <c r="QT4" s="253"/>
      <c r="QU4" s="253"/>
      <c r="QV4" s="253"/>
      <c r="QW4" s="253"/>
      <c r="QX4" s="253"/>
      <c r="QY4" s="253"/>
      <c r="QZ4" s="253"/>
      <c r="RA4" s="253"/>
      <c r="RB4" s="253" t="s">
        <v>2386</v>
      </c>
      <c r="RC4" s="253"/>
      <c r="RD4" s="253"/>
      <c r="RE4" s="253"/>
      <c r="RF4" s="253"/>
      <c r="RG4" s="253"/>
      <c r="RH4" s="253"/>
      <c r="RI4" s="253"/>
      <c r="RJ4" s="253"/>
      <c r="RK4" s="253"/>
      <c r="RL4" s="253"/>
      <c r="RM4" s="253" t="s">
        <v>2384</v>
      </c>
      <c r="RN4" s="253"/>
      <c r="RO4" s="253"/>
      <c r="RP4" s="253"/>
      <c r="RQ4" s="253"/>
      <c r="RR4" s="253"/>
      <c r="RS4" s="253"/>
      <c r="RT4" s="253"/>
      <c r="RU4" s="253"/>
      <c r="RV4" s="253"/>
      <c r="RW4" s="253"/>
      <c r="RX4" s="253" t="s">
        <v>2382</v>
      </c>
      <c r="RY4" s="253"/>
      <c r="RZ4" s="253"/>
      <c r="SA4" s="253"/>
      <c r="SB4" s="253"/>
      <c r="SC4" s="253"/>
      <c r="SD4" s="253"/>
      <c r="SE4" s="253"/>
      <c r="SF4" s="253"/>
      <c r="SG4" s="253"/>
      <c r="SH4" s="253"/>
      <c r="SI4" s="253" t="s">
        <v>2380</v>
      </c>
      <c r="SJ4" s="253"/>
      <c r="SK4" s="253"/>
      <c r="SL4" s="253"/>
      <c r="SM4" s="253"/>
      <c r="SN4" s="253"/>
      <c r="SO4" s="253"/>
      <c r="SP4" s="253"/>
      <c r="SQ4" s="253"/>
      <c r="SR4" s="253"/>
      <c r="SS4" s="253"/>
      <c r="ST4" s="253" t="s">
        <v>2378</v>
      </c>
      <c r="SU4" s="253"/>
      <c r="SV4" s="253"/>
      <c r="SW4" s="253"/>
      <c r="SX4" s="253"/>
      <c r="SY4" s="253"/>
      <c r="SZ4" s="253"/>
      <c r="TA4" s="253"/>
      <c r="TB4" s="253"/>
      <c r="TC4" s="253"/>
      <c r="TD4" s="253"/>
      <c r="TE4" s="253" t="s">
        <v>2375</v>
      </c>
      <c r="TF4" s="253"/>
      <c r="TG4" s="253"/>
      <c r="TH4" s="253"/>
      <c r="TI4" s="253"/>
      <c r="TJ4" s="253"/>
      <c r="TK4" s="253"/>
      <c r="TL4" s="253"/>
      <c r="TM4" s="253"/>
      <c r="TN4" s="253"/>
      <c r="TO4" s="253"/>
      <c r="TP4" s="1386"/>
      <c r="TQ4" s="1386"/>
      <c r="TR4" s="1386"/>
      <c r="TS4" s="1386"/>
      <c r="TT4" s="1386"/>
      <c r="TU4" s="1386"/>
      <c r="TV4" s="1386"/>
      <c r="TW4" s="1386"/>
      <c r="TX4" s="1386"/>
      <c r="TY4" s="1386"/>
      <c r="TZ4" s="1386"/>
      <c r="UA4" s="1386"/>
      <c r="UB4" s="1386"/>
      <c r="UC4" s="1386"/>
      <c r="UD4" s="1386"/>
      <c r="UE4" s="1386"/>
      <c r="UF4" s="1386"/>
      <c r="UG4" s="1386"/>
      <c r="UH4" s="1386"/>
      <c r="UI4" s="1386"/>
      <c r="UJ4" s="1386"/>
      <c r="UK4" s="1386"/>
    </row>
    <row r="5" spans="1:557" ht="110.1" customHeight="1" thickBot="1" x14ac:dyDescent="0.3">
      <c r="A5" s="24"/>
      <c r="B5" s="855" t="s">
        <v>840</v>
      </c>
      <c r="C5" s="856" t="s">
        <v>2016</v>
      </c>
      <c r="D5" s="857" t="s">
        <v>841</v>
      </c>
      <c r="E5" s="1108" t="s">
        <v>1145</v>
      </c>
      <c r="F5" s="1085" t="s">
        <v>1225</v>
      </c>
      <c r="G5" s="858" t="s">
        <v>1908</v>
      </c>
      <c r="H5" s="1086" t="s">
        <v>1214</v>
      </c>
      <c r="I5" s="809"/>
      <c r="J5" s="809"/>
      <c r="K5" s="1097" t="s">
        <v>1695</v>
      </c>
      <c r="L5" s="1349" t="s">
        <v>687</v>
      </c>
      <c r="M5" s="824" t="s">
        <v>850</v>
      </c>
      <c r="N5" s="484" t="s">
        <v>845</v>
      </c>
      <c r="O5" s="1089" t="s">
        <v>935</v>
      </c>
      <c r="P5" s="1089" t="s">
        <v>1028</v>
      </c>
      <c r="Q5" s="1090" t="s">
        <v>1693</v>
      </c>
      <c r="R5" s="1089" t="s">
        <v>1207</v>
      </c>
      <c r="S5" s="1089" t="s">
        <v>1208</v>
      </c>
      <c r="T5" s="1089" t="s">
        <v>1209</v>
      </c>
      <c r="U5" s="1089" t="s">
        <v>2459</v>
      </c>
      <c r="V5" s="1089" t="s">
        <v>2460</v>
      </c>
      <c r="W5" s="1089" t="s">
        <v>2461</v>
      </c>
      <c r="X5" s="1089" t="s">
        <v>2462</v>
      </c>
      <c r="Y5" s="1089" t="s">
        <v>2463</v>
      </c>
      <c r="Z5" s="1089" t="s">
        <v>2464</v>
      </c>
      <c r="AA5" s="1089" t="s">
        <v>2465</v>
      </c>
      <c r="AB5" s="1089" t="s">
        <v>2466</v>
      </c>
      <c r="AC5" s="1089" t="s">
        <v>2467</v>
      </c>
      <c r="AD5" s="1089" t="s">
        <v>2468</v>
      </c>
      <c r="AE5" s="1089" t="s">
        <v>2469</v>
      </c>
      <c r="AF5" s="1089" t="s">
        <v>2470</v>
      </c>
      <c r="AG5" s="1089" t="s">
        <v>2471</v>
      </c>
      <c r="AH5" s="1089" t="s">
        <v>2472</v>
      </c>
      <c r="AI5" s="859" t="s">
        <v>1215</v>
      </c>
      <c r="AJ5" s="860" t="s">
        <v>1211</v>
      </c>
      <c r="AK5" s="861" t="s">
        <v>1210</v>
      </c>
      <c r="AL5" s="862" t="s">
        <v>820</v>
      </c>
      <c r="AM5" s="863" t="s">
        <v>821</v>
      </c>
      <c r="AN5" s="864" t="s">
        <v>744</v>
      </c>
      <c r="AO5" s="883" t="s">
        <v>849</v>
      </c>
      <c r="AP5" s="868" t="s">
        <v>1952</v>
      </c>
      <c r="AQ5" s="865" t="s">
        <v>1701</v>
      </c>
      <c r="AR5" s="866" t="s">
        <v>753</v>
      </c>
      <c r="AS5" s="854" t="s">
        <v>801</v>
      </c>
      <c r="AT5" s="859" t="s">
        <v>1216</v>
      </c>
      <c r="AU5" s="860" t="s">
        <v>1212</v>
      </c>
      <c r="AV5" s="861" t="s">
        <v>1210</v>
      </c>
      <c r="AW5" s="862" t="s">
        <v>820</v>
      </c>
      <c r="AX5" s="863" t="s">
        <v>821</v>
      </c>
      <c r="AY5" s="864" t="s">
        <v>744</v>
      </c>
      <c r="AZ5" s="883" t="s">
        <v>849</v>
      </c>
      <c r="BA5" s="868" t="s">
        <v>1952</v>
      </c>
      <c r="BB5" s="865" t="s">
        <v>1702</v>
      </c>
      <c r="BC5" s="866" t="s">
        <v>753</v>
      </c>
      <c r="BD5" s="854" t="s">
        <v>804</v>
      </c>
      <c r="BE5" s="867" t="s">
        <v>1215</v>
      </c>
      <c r="BF5" s="861" t="s">
        <v>1213</v>
      </c>
      <c r="BG5" s="861" t="s">
        <v>1210</v>
      </c>
      <c r="BH5" s="862" t="s">
        <v>820</v>
      </c>
      <c r="BI5" s="863" t="s">
        <v>821</v>
      </c>
      <c r="BJ5" s="864" t="s">
        <v>744</v>
      </c>
      <c r="BK5" s="883" t="s">
        <v>849</v>
      </c>
      <c r="BL5" s="868" t="s">
        <v>1952</v>
      </c>
      <c r="BM5" s="865" t="s">
        <v>1703</v>
      </c>
      <c r="BN5" s="866" t="s">
        <v>753</v>
      </c>
      <c r="BO5" s="854" t="s">
        <v>806</v>
      </c>
      <c r="BP5" s="867" t="s">
        <v>1215</v>
      </c>
      <c r="BQ5" s="861" t="s">
        <v>1213</v>
      </c>
      <c r="BR5" s="861" t="s">
        <v>1210</v>
      </c>
      <c r="BS5" s="862" t="s">
        <v>820</v>
      </c>
      <c r="BT5" s="863" t="s">
        <v>821</v>
      </c>
      <c r="BU5" s="864" t="s">
        <v>744</v>
      </c>
      <c r="BV5" s="883" t="s">
        <v>849</v>
      </c>
      <c r="BW5" s="868" t="s">
        <v>1952</v>
      </c>
      <c r="BX5" s="865" t="s">
        <v>1704</v>
      </c>
      <c r="BY5" s="866" t="s">
        <v>753</v>
      </c>
      <c r="BZ5" s="854" t="s">
        <v>808</v>
      </c>
      <c r="CA5" s="867" t="s">
        <v>1215</v>
      </c>
      <c r="CB5" s="861" t="s">
        <v>1213</v>
      </c>
      <c r="CC5" s="861" t="s">
        <v>1210</v>
      </c>
      <c r="CD5" s="862" t="s">
        <v>820</v>
      </c>
      <c r="CE5" s="863" t="s">
        <v>821</v>
      </c>
      <c r="CF5" s="864" t="s">
        <v>744</v>
      </c>
      <c r="CG5" s="883" t="s">
        <v>849</v>
      </c>
      <c r="CH5" s="868" t="s">
        <v>1952</v>
      </c>
      <c r="CI5" s="869" t="s">
        <v>1705</v>
      </c>
      <c r="CJ5" s="866" t="s">
        <v>753</v>
      </c>
      <c r="CK5" s="854" t="s">
        <v>810</v>
      </c>
      <c r="CL5" s="867" t="s">
        <v>1215</v>
      </c>
      <c r="CM5" s="861" t="s">
        <v>1213</v>
      </c>
      <c r="CN5" s="861" t="s">
        <v>1210</v>
      </c>
      <c r="CO5" s="862" t="s">
        <v>820</v>
      </c>
      <c r="CP5" s="863" t="s">
        <v>821</v>
      </c>
      <c r="CQ5" s="864" t="s">
        <v>744</v>
      </c>
      <c r="CR5" s="883" t="s">
        <v>849</v>
      </c>
      <c r="CS5" s="868" t="s">
        <v>1952</v>
      </c>
      <c r="CT5" s="869" t="s">
        <v>1706</v>
      </c>
      <c r="CU5" s="866" t="s">
        <v>753</v>
      </c>
      <c r="CV5" s="854" t="s">
        <v>853</v>
      </c>
      <c r="CW5" s="867" t="s">
        <v>1215</v>
      </c>
      <c r="CX5" s="861" t="s">
        <v>1213</v>
      </c>
      <c r="CY5" s="861" t="s">
        <v>1210</v>
      </c>
      <c r="CZ5" s="862" t="s">
        <v>820</v>
      </c>
      <c r="DA5" s="863" t="s">
        <v>821</v>
      </c>
      <c r="DB5" s="864" t="s">
        <v>744</v>
      </c>
      <c r="DC5" s="883" t="s">
        <v>849</v>
      </c>
      <c r="DD5" s="868" t="s">
        <v>1952</v>
      </c>
      <c r="DE5" s="869" t="s">
        <v>1706</v>
      </c>
      <c r="DF5" s="866" t="s">
        <v>753</v>
      </c>
      <c r="DG5" s="854" t="s">
        <v>2396</v>
      </c>
      <c r="DH5" s="867" t="s">
        <v>1215</v>
      </c>
      <c r="DI5" s="861" t="s">
        <v>1213</v>
      </c>
      <c r="DJ5" s="861" t="s">
        <v>1210</v>
      </c>
      <c r="DK5" s="862" t="s">
        <v>820</v>
      </c>
      <c r="DL5" s="863" t="s">
        <v>821</v>
      </c>
      <c r="DM5" s="864" t="s">
        <v>744</v>
      </c>
      <c r="DN5" s="883" t="s">
        <v>849</v>
      </c>
      <c r="DO5" s="868" t="s">
        <v>1952</v>
      </c>
      <c r="DP5" s="869" t="s">
        <v>1706</v>
      </c>
      <c r="DQ5" s="866" t="s">
        <v>753</v>
      </c>
      <c r="DR5" s="854" t="s">
        <v>2399</v>
      </c>
      <c r="DS5" s="867" t="s">
        <v>1215</v>
      </c>
      <c r="DT5" s="861" t="s">
        <v>1213</v>
      </c>
      <c r="DU5" s="861" t="s">
        <v>1210</v>
      </c>
      <c r="DV5" s="862" t="s">
        <v>820</v>
      </c>
      <c r="DW5" s="863" t="s">
        <v>821</v>
      </c>
      <c r="DX5" s="864" t="s">
        <v>744</v>
      </c>
      <c r="DY5" s="883" t="s">
        <v>849</v>
      </c>
      <c r="DZ5" s="868" t="s">
        <v>1952</v>
      </c>
      <c r="EA5" s="869" t="s">
        <v>1706</v>
      </c>
      <c r="EB5" s="866" t="s">
        <v>753</v>
      </c>
      <c r="EC5" s="854" t="s">
        <v>2400</v>
      </c>
      <c r="ED5" s="867" t="s">
        <v>1215</v>
      </c>
      <c r="EE5" s="861" t="s">
        <v>1213</v>
      </c>
      <c r="EF5" s="861" t="s">
        <v>1210</v>
      </c>
      <c r="EG5" s="862" t="s">
        <v>820</v>
      </c>
      <c r="EH5" s="863" t="s">
        <v>821</v>
      </c>
      <c r="EI5" s="864" t="s">
        <v>744</v>
      </c>
      <c r="EJ5" s="883" t="s">
        <v>849</v>
      </c>
      <c r="EK5" s="868" t="s">
        <v>1952</v>
      </c>
      <c r="EL5" s="869" t="s">
        <v>1706</v>
      </c>
      <c r="EM5" s="866" t="s">
        <v>753</v>
      </c>
      <c r="EN5" s="854" t="s">
        <v>2402</v>
      </c>
      <c r="EO5" s="867" t="s">
        <v>1215</v>
      </c>
      <c r="EP5" s="861" t="s">
        <v>1213</v>
      </c>
      <c r="EQ5" s="861" t="s">
        <v>1210</v>
      </c>
      <c r="ER5" s="862" t="s">
        <v>820</v>
      </c>
      <c r="ES5" s="863" t="s">
        <v>821</v>
      </c>
      <c r="ET5" s="864" t="s">
        <v>744</v>
      </c>
      <c r="EU5" s="883" t="s">
        <v>849</v>
      </c>
      <c r="EV5" s="868" t="s">
        <v>1952</v>
      </c>
      <c r="EW5" s="869" t="s">
        <v>1706</v>
      </c>
      <c r="EX5" s="866" t="s">
        <v>753</v>
      </c>
      <c r="EY5" s="854" t="s">
        <v>2393</v>
      </c>
      <c r="EZ5" s="867" t="s">
        <v>1215</v>
      </c>
      <c r="FA5" s="861" t="s">
        <v>1213</v>
      </c>
      <c r="FB5" s="861" t="s">
        <v>1210</v>
      </c>
      <c r="FC5" s="862" t="s">
        <v>820</v>
      </c>
      <c r="FD5" s="863" t="s">
        <v>821</v>
      </c>
      <c r="FE5" s="864" t="s">
        <v>744</v>
      </c>
      <c r="FF5" s="883" t="s">
        <v>849</v>
      </c>
      <c r="FG5" s="868" t="s">
        <v>1952</v>
      </c>
      <c r="FH5" s="869" t="s">
        <v>1706</v>
      </c>
      <c r="FI5" s="866" t="s">
        <v>753</v>
      </c>
      <c r="FJ5" s="854" t="s">
        <v>2391</v>
      </c>
      <c r="FK5" s="867" t="s">
        <v>1215</v>
      </c>
      <c r="FL5" s="861" t="s">
        <v>1213</v>
      </c>
      <c r="FM5" s="861" t="s">
        <v>1210</v>
      </c>
      <c r="FN5" s="862" t="s">
        <v>820</v>
      </c>
      <c r="FO5" s="863" t="s">
        <v>821</v>
      </c>
      <c r="FP5" s="864" t="s">
        <v>744</v>
      </c>
      <c r="FQ5" s="883" t="s">
        <v>849</v>
      </c>
      <c r="FR5" s="868" t="s">
        <v>1952</v>
      </c>
      <c r="FS5" s="869" t="s">
        <v>1706</v>
      </c>
      <c r="FT5" s="866" t="s">
        <v>753</v>
      </c>
      <c r="FU5" s="854" t="s">
        <v>2389</v>
      </c>
      <c r="FV5" s="867" t="s">
        <v>1215</v>
      </c>
      <c r="FW5" s="861" t="s">
        <v>1213</v>
      </c>
      <c r="FX5" s="861" t="s">
        <v>1210</v>
      </c>
      <c r="FY5" s="862" t="s">
        <v>820</v>
      </c>
      <c r="FZ5" s="863" t="s">
        <v>821</v>
      </c>
      <c r="GA5" s="864" t="s">
        <v>744</v>
      </c>
      <c r="GB5" s="883" t="s">
        <v>849</v>
      </c>
      <c r="GC5" s="868" t="s">
        <v>1952</v>
      </c>
      <c r="GD5" s="869" t="s">
        <v>1706</v>
      </c>
      <c r="GE5" s="866" t="s">
        <v>753</v>
      </c>
      <c r="GF5" s="854" t="s">
        <v>2387</v>
      </c>
      <c r="GG5" s="867" t="s">
        <v>1215</v>
      </c>
      <c r="GH5" s="861" t="s">
        <v>1213</v>
      </c>
      <c r="GI5" s="861" t="s">
        <v>1210</v>
      </c>
      <c r="GJ5" s="862" t="s">
        <v>820</v>
      </c>
      <c r="GK5" s="863" t="s">
        <v>821</v>
      </c>
      <c r="GL5" s="864" t="s">
        <v>744</v>
      </c>
      <c r="GM5" s="883" t="s">
        <v>849</v>
      </c>
      <c r="GN5" s="868" t="s">
        <v>1952</v>
      </c>
      <c r="GO5" s="869" t="s">
        <v>1706</v>
      </c>
      <c r="GP5" s="866" t="s">
        <v>753</v>
      </c>
      <c r="GQ5" s="854" t="s">
        <v>2385</v>
      </c>
      <c r="GR5" s="867" t="s">
        <v>1215</v>
      </c>
      <c r="GS5" s="861" t="s">
        <v>1213</v>
      </c>
      <c r="GT5" s="861" t="s">
        <v>1210</v>
      </c>
      <c r="GU5" s="862" t="s">
        <v>820</v>
      </c>
      <c r="GV5" s="863" t="s">
        <v>821</v>
      </c>
      <c r="GW5" s="864" t="s">
        <v>744</v>
      </c>
      <c r="GX5" s="883" t="s">
        <v>849</v>
      </c>
      <c r="GY5" s="868" t="s">
        <v>1952</v>
      </c>
      <c r="GZ5" s="869" t="s">
        <v>1706</v>
      </c>
      <c r="HA5" s="866" t="s">
        <v>753</v>
      </c>
      <c r="HB5" s="854" t="s">
        <v>2383</v>
      </c>
      <c r="HC5" s="867" t="s">
        <v>1215</v>
      </c>
      <c r="HD5" s="861" t="s">
        <v>1213</v>
      </c>
      <c r="HE5" s="861" t="s">
        <v>1210</v>
      </c>
      <c r="HF5" s="862" t="s">
        <v>820</v>
      </c>
      <c r="HG5" s="863" t="s">
        <v>821</v>
      </c>
      <c r="HH5" s="864" t="s">
        <v>744</v>
      </c>
      <c r="HI5" s="883" t="s">
        <v>849</v>
      </c>
      <c r="HJ5" s="868" t="s">
        <v>1952</v>
      </c>
      <c r="HK5" s="869" t="s">
        <v>1706</v>
      </c>
      <c r="HL5" s="866" t="s">
        <v>753</v>
      </c>
      <c r="HM5" s="854" t="s">
        <v>2381</v>
      </c>
      <c r="HN5" s="867" t="s">
        <v>1215</v>
      </c>
      <c r="HO5" s="861" t="s">
        <v>1213</v>
      </c>
      <c r="HP5" s="861" t="s">
        <v>1210</v>
      </c>
      <c r="HQ5" s="862" t="s">
        <v>820</v>
      </c>
      <c r="HR5" s="863" t="s">
        <v>821</v>
      </c>
      <c r="HS5" s="864" t="s">
        <v>744</v>
      </c>
      <c r="HT5" s="883" t="s">
        <v>849</v>
      </c>
      <c r="HU5" s="868" t="s">
        <v>1952</v>
      </c>
      <c r="HV5" s="869" t="s">
        <v>1706</v>
      </c>
      <c r="HW5" s="866" t="s">
        <v>753</v>
      </c>
      <c r="HX5" s="854" t="s">
        <v>2379</v>
      </c>
      <c r="HY5" s="867" t="s">
        <v>1215</v>
      </c>
      <c r="HZ5" s="861" t="s">
        <v>1213</v>
      </c>
      <c r="IA5" s="861" t="s">
        <v>1210</v>
      </c>
      <c r="IB5" s="862" t="s">
        <v>820</v>
      </c>
      <c r="IC5" s="863" t="s">
        <v>821</v>
      </c>
      <c r="ID5" s="864" t="s">
        <v>744</v>
      </c>
      <c r="IE5" s="883" t="s">
        <v>849</v>
      </c>
      <c r="IF5" s="868" t="s">
        <v>1952</v>
      </c>
      <c r="IG5" s="869" t="s">
        <v>1706</v>
      </c>
      <c r="IH5" s="866" t="s">
        <v>753</v>
      </c>
      <c r="II5" s="854" t="s">
        <v>2377</v>
      </c>
      <c r="IJ5" s="867" t="s">
        <v>1215</v>
      </c>
      <c r="IK5" s="861" t="s">
        <v>1213</v>
      </c>
      <c r="IL5" s="861" t="s">
        <v>1210</v>
      </c>
      <c r="IM5" s="862" t="s">
        <v>820</v>
      </c>
      <c r="IN5" s="863" t="s">
        <v>821</v>
      </c>
      <c r="IO5" s="864" t="s">
        <v>744</v>
      </c>
      <c r="IP5" s="883" t="s">
        <v>849</v>
      </c>
      <c r="IQ5" s="868" t="s">
        <v>1952</v>
      </c>
      <c r="IR5" s="869" t="s">
        <v>1706</v>
      </c>
      <c r="IS5" s="866" t="s">
        <v>753</v>
      </c>
      <c r="IT5" s="854" t="s">
        <v>2376</v>
      </c>
      <c r="IU5" s="870" t="s">
        <v>1163</v>
      </c>
      <c r="IV5" s="870" t="s">
        <v>1163</v>
      </c>
      <c r="IW5" s="870" t="s">
        <v>1163</v>
      </c>
      <c r="IX5" s="870" t="s">
        <v>1163</v>
      </c>
      <c r="IY5" s="871" t="s">
        <v>863</v>
      </c>
      <c r="IZ5" s="872" t="s">
        <v>862</v>
      </c>
      <c r="JA5" s="873" t="s">
        <v>861</v>
      </c>
      <c r="JB5" s="874" t="s">
        <v>858</v>
      </c>
      <c r="JC5" s="1347"/>
      <c r="JD5" s="171"/>
      <c r="JE5" s="1637" t="s">
        <v>1101</v>
      </c>
      <c r="JF5" s="1485"/>
      <c r="JG5" s="1485"/>
      <c r="JH5" s="1485"/>
      <c r="JI5" s="1485"/>
      <c r="JJ5" s="1485"/>
      <c r="JM5" s="916" t="s">
        <v>1397</v>
      </c>
      <c r="JN5" s="917" t="s">
        <v>1398</v>
      </c>
      <c r="JO5" s="898" t="s">
        <v>1017</v>
      </c>
      <c r="JP5" s="918" t="s">
        <v>1217</v>
      </c>
      <c r="JQ5" s="660" t="s">
        <v>1027</v>
      </c>
      <c r="JR5" s="919" t="s">
        <v>1020</v>
      </c>
      <c r="JS5" s="920" t="s">
        <v>1021</v>
      </c>
      <c r="JT5" s="920" t="s">
        <v>1094</v>
      </c>
      <c r="JU5" s="921" t="s">
        <v>850</v>
      </c>
      <c r="JV5" s="922" t="s">
        <v>1025</v>
      </c>
      <c r="JW5" s="923" t="s">
        <v>1008</v>
      </c>
      <c r="JX5" s="924" t="s">
        <v>1026</v>
      </c>
      <c r="JY5" s="585" t="str">
        <f>IF($O5&lt;&gt;"Enter name of projection or stiched image ",IF($O5&lt;&gt;"",$O5,"No entry"),"No title given")</f>
        <v xml:space="preserve">Projection 1 DAP </v>
      </c>
      <c r="JZ5" s="585" t="str">
        <f>IF($P5&lt;&gt;"Enter name of projection or stiched image ",IF($P5&lt;&gt;"",$P5,"No entry"),"No title given")</f>
        <v>Projection 2 DAP</v>
      </c>
      <c r="KA5" s="585" t="str">
        <f>IF($Q5&lt;&gt;"Enter name of projection or stiched image ",IF($Q5&lt;&gt;"",$Q5,"No entry"),"No title given")</f>
        <v>Projection 3 DAP</v>
      </c>
      <c r="KB5" s="585" t="str">
        <f>IF($R5&lt;&gt;"Enter name of projection or stiched image ",IF($R5&lt;&gt;"",$R5,"No entry"),"No title given")</f>
        <v>Projection 4 DAP</v>
      </c>
      <c r="KC5" s="585" t="str">
        <f>IF($S5&lt;&gt;"Enter name of projection or stiched image ",IF($S5&lt;&gt;"",$S5,"No entry"),"No title given")</f>
        <v>Projection 5 DAP</v>
      </c>
      <c r="KD5" s="585" t="str">
        <f>IF($T5&lt;&gt;"Enter name of projection or stiched image ",IF($T5&lt;&gt;"",$T5,"No entry"),"No title given")</f>
        <v>Projection 6 DAP</v>
      </c>
      <c r="KE5" s="825" t="s">
        <v>1031</v>
      </c>
      <c r="KF5" s="925" t="s">
        <v>1032</v>
      </c>
      <c r="KG5" s="585" t="s">
        <v>1096</v>
      </c>
      <c r="KH5" s="585" t="s">
        <v>1033</v>
      </c>
      <c r="KI5" s="585" t="s">
        <v>1034</v>
      </c>
      <c r="KJ5" s="585" t="s">
        <v>1035</v>
      </c>
      <c r="KK5" s="585" t="s">
        <v>1038</v>
      </c>
      <c r="KL5" s="585" t="s">
        <v>1036</v>
      </c>
      <c r="KM5" s="585" t="s">
        <v>1037</v>
      </c>
      <c r="KN5" s="98" t="s">
        <v>1700</v>
      </c>
      <c r="KO5" s="98" t="s">
        <v>1039</v>
      </c>
      <c r="KP5" s="98" t="s">
        <v>1040</v>
      </c>
      <c r="KQ5" s="280" t="s">
        <v>1082</v>
      </c>
      <c r="KR5" s="238" t="s">
        <v>1083</v>
      </c>
      <c r="KS5" s="238" t="s">
        <v>1084</v>
      </c>
      <c r="KT5" s="238" t="s">
        <v>1085</v>
      </c>
      <c r="KU5" s="238" t="s">
        <v>1086</v>
      </c>
      <c r="KV5" s="238" t="s">
        <v>1089</v>
      </c>
      <c r="KW5" s="238" t="s">
        <v>1087</v>
      </c>
      <c r="KX5" s="238" t="s">
        <v>1088</v>
      </c>
      <c r="KY5" s="98" t="s">
        <v>1699</v>
      </c>
      <c r="KZ5" s="98" t="s">
        <v>1090</v>
      </c>
      <c r="LA5" s="98" t="s">
        <v>1091</v>
      </c>
      <c r="LB5" s="280" t="s">
        <v>1072</v>
      </c>
      <c r="LC5" s="238" t="s">
        <v>1073</v>
      </c>
      <c r="LD5" s="238" t="s">
        <v>1074</v>
      </c>
      <c r="LE5" s="238" t="s">
        <v>1075</v>
      </c>
      <c r="LF5" s="238" t="s">
        <v>1076</v>
      </c>
      <c r="LG5" s="238" t="s">
        <v>1079</v>
      </c>
      <c r="LH5" s="238" t="s">
        <v>1077</v>
      </c>
      <c r="LI5" s="238" t="s">
        <v>1078</v>
      </c>
      <c r="LJ5" s="98" t="s">
        <v>1710</v>
      </c>
      <c r="LK5" s="98" t="s">
        <v>1080</v>
      </c>
      <c r="LL5" s="98" t="s">
        <v>1081</v>
      </c>
      <c r="LM5" s="280" t="s">
        <v>1063</v>
      </c>
      <c r="LN5" s="238" t="s">
        <v>1064</v>
      </c>
      <c r="LO5" s="238" t="s">
        <v>1065</v>
      </c>
      <c r="LP5" s="238" t="s">
        <v>1066</v>
      </c>
      <c r="LQ5" s="238" t="s">
        <v>1067</v>
      </c>
      <c r="LR5" s="98" t="s">
        <v>1070</v>
      </c>
      <c r="LS5" s="238" t="s">
        <v>1068</v>
      </c>
      <c r="LT5" s="238" t="s">
        <v>1069</v>
      </c>
      <c r="LU5" s="98" t="s">
        <v>1698</v>
      </c>
      <c r="LV5" s="586" t="s">
        <v>1071</v>
      </c>
      <c r="LW5" s="586" t="s">
        <v>1062</v>
      </c>
      <c r="LX5" s="925" t="s">
        <v>1052</v>
      </c>
      <c r="LY5" s="585" t="s">
        <v>1053</v>
      </c>
      <c r="LZ5" s="585" t="s">
        <v>1054</v>
      </c>
      <c r="MA5" s="585" t="s">
        <v>1055</v>
      </c>
      <c r="MB5" s="585" t="s">
        <v>1056</v>
      </c>
      <c r="MC5" s="585" t="s">
        <v>1059</v>
      </c>
      <c r="MD5" s="585" t="s">
        <v>1057</v>
      </c>
      <c r="ME5" s="585" t="s">
        <v>1058</v>
      </c>
      <c r="MF5" s="98" t="s">
        <v>1696</v>
      </c>
      <c r="MG5" s="98" t="s">
        <v>1060</v>
      </c>
      <c r="MH5" s="98" t="s">
        <v>1061</v>
      </c>
      <c r="MI5" s="280" t="s">
        <v>1042</v>
      </c>
      <c r="MJ5" s="238" t="s">
        <v>1043</v>
      </c>
      <c r="MK5" s="238" t="s">
        <v>1044</v>
      </c>
      <c r="ML5" s="238" t="s">
        <v>1045</v>
      </c>
      <c r="MM5" s="238" t="s">
        <v>1046</v>
      </c>
      <c r="MN5" s="238" t="s">
        <v>1049</v>
      </c>
      <c r="MO5" s="238" t="s">
        <v>1047</v>
      </c>
      <c r="MP5" s="238" t="s">
        <v>1048</v>
      </c>
      <c r="MQ5" s="98" t="s">
        <v>1697</v>
      </c>
      <c r="MR5" s="586" t="s">
        <v>1050</v>
      </c>
      <c r="MS5" s="1020" t="s">
        <v>1092</v>
      </c>
      <c r="MT5" s="1019" t="str">
        <f>IF(IU5&lt;&gt;"Enter field name here",IF(LEN(IU5)&lt;250,IU5,"Long header:- see workbook"),"No heading entered")</f>
        <v>No heading entered</v>
      </c>
      <c r="MU5" s="1019" t="str">
        <f t="shared" ref="MU5:MV5" si="0">IF(IV5&lt;&gt;"Enter field name here",IF(LEN(IV5)&lt;250,IV5,"Long header:- see workbook"),"No heading entered")</f>
        <v>No heading entered</v>
      </c>
      <c r="MV5" s="1019" t="str">
        <f t="shared" si="0"/>
        <v>No heading entered</v>
      </c>
      <c r="MW5" s="1019" t="str">
        <f>IF(IX5&lt;&gt;"Enter field name here",IF(LEN(IX5)&lt;250,IX5,"Long header:- see workbook"),"No heading entered")</f>
        <v>No heading entered</v>
      </c>
      <c r="MX5" s="256" t="s">
        <v>2473</v>
      </c>
      <c r="MY5" s="243" t="s">
        <v>1158</v>
      </c>
      <c r="MZ5" s="256" t="s">
        <v>2474</v>
      </c>
      <c r="NA5" s="242" t="s">
        <v>1159</v>
      </c>
      <c r="NB5" s="97" t="s">
        <v>1097</v>
      </c>
      <c r="NC5" s="168" t="s">
        <v>322</v>
      </c>
      <c r="ND5" s="585" t="str">
        <f>IF($U5&lt;&gt;"Enter name of projection or stiched image ",IF($U5&lt;&gt;"",$U5,"No entry"),"No title given")</f>
        <v>Projection 7 DAP</v>
      </c>
      <c r="NE5" s="585" t="str">
        <f>IF($V5&lt;&gt;"Enter name of projection or stiched image ",IF($V5&lt;&gt;"",$V5,"No entry"),"No title given")</f>
        <v>Projection 8 DAP</v>
      </c>
      <c r="NF5" s="585" t="str">
        <f>IF($W5&lt;&gt;"Enter name of projection or stiched image ",IF($W5&lt;&gt;"",$W5,"No entry"),"No title given")</f>
        <v>Projection 9 DAP</v>
      </c>
      <c r="NG5" s="585" t="str">
        <f>IF($X5&lt;&gt;"Enter name of projection or stiched image ",IF($X5&lt;&gt;"",$X5,"No entry"),"No title given")</f>
        <v>Projection 10 DAP</v>
      </c>
      <c r="NH5" s="585" t="str">
        <f>IF($Y5&lt;&gt;"Enter name of projection or stiched image ",IF($Y5&lt;&gt;"",$Y5,"No entry"),"No title given")</f>
        <v>Projection 11 DAP</v>
      </c>
      <c r="NI5" s="585" t="str">
        <f>IF($Z5&lt;&gt;"Enter name of projection or stiched image ",IF($Z5&lt;&gt;"",$Z5,"No entry"),"No title given")</f>
        <v>Projection 12 DAP</v>
      </c>
      <c r="NJ5" s="585" t="str">
        <f>IF($AA5&lt;&gt;"Enter name of projection or stiched image ",IF($AA5&lt;&gt;"",$AA5,"No entry"),"No title given")</f>
        <v>Projection 13 DAP</v>
      </c>
      <c r="NK5" s="585" t="str">
        <f>IF($AB5&lt;&gt;"Enter name of projection or stiched image ",IF($AB5&lt;&gt;"",$AB5,"No entry"),"No title given")</f>
        <v>Projection 14 DAP</v>
      </c>
      <c r="NL5" s="585" t="str">
        <f>IF($AC5&lt;&gt;"Enter name of projection or stiched image ",IF($AC5&lt;&gt;"",$AC5,"No entry"),"No title given")</f>
        <v>Projection 15 DAP</v>
      </c>
      <c r="NM5" s="585" t="str">
        <f>IF($AD5&lt;&gt;"Enter name of projection or stiched image ",IF($AD5&lt;&gt;"",$AD5,"No entry"),"No title given")</f>
        <v>Projection 16 DAP</v>
      </c>
      <c r="NN5" s="585" t="str">
        <f>IF($AE5&lt;&gt;"Enter name of projection or stiched image ",IF($AE5&lt;&gt;"",$AE5,"No entry"),"No title given")</f>
        <v>Projection 17 DAP</v>
      </c>
      <c r="NO5" s="585" t="str">
        <f>IF($AF5&lt;&gt;"Enter name of projection or stiched image ",IF($AF5&lt;&gt;"",$AF5,"No entry"),"No title given")</f>
        <v>Projection 18 DAP</v>
      </c>
      <c r="NP5" s="585" t="str">
        <f>IF($AG5&lt;&gt;"Enter name of projection or stiched image ",IF($AG5&lt;&gt;"",$AG5,"No entry"),"No title given")</f>
        <v>Projection 19 DAP</v>
      </c>
      <c r="NQ5" s="920" t="str">
        <f>IF($AH5&lt;&gt;"Enter name of projection or stiched image ",IF($AH5&lt;&gt;"",$AH$5,"No entry"),"No title given")</f>
        <v>Projection 20 DAP</v>
      </c>
      <c r="NR5" s="1350" t="s">
        <v>2404</v>
      </c>
      <c r="NS5" s="585" t="s">
        <v>2405</v>
      </c>
      <c r="NT5" s="585" t="s">
        <v>2406</v>
      </c>
      <c r="NU5" s="585" t="s">
        <v>2407</v>
      </c>
      <c r="NV5" s="585" t="s">
        <v>2408</v>
      </c>
      <c r="NW5" s="585" t="s">
        <v>2409</v>
      </c>
      <c r="NX5" s="585" t="s">
        <v>2410</v>
      </c>
      <c r="NY5" s="585" t="s">
        <v>2411</v>
      </c>
      <c r="NZ5" s="98" t="s">
        <v>2412</v>
      </c>
      <c r="OA5" s="98" t="s">
        <v>2413</v>
      </c>
      <c r="OB5" s="98" t="s">
        <v>2414</v>
      </c>
      <c r="OC5" s="925" t="s">
        <v>2415</v>
      </c>
      <c r="OD5" s="585" t="s">
        <v>2416</v>
      </c>
      <c r="OE5" s="585" t="s">
        <v>2417</v>
      </c>
      <c r="OF5" s="585" t="s">
        <v>2418</v>
      </c>
      <c r="OG5" s="585" t="s">
        <v>2419</v>
      </c>
      <c r="OH5" s="585" t="s">
        <v>2420</v>
      </c>
      <c r="OI5" s="585" t="s">
        <v>2421</v>
      </c>
      <c r="OJ5" s="585" t="s">
        <v>2422</v>
      </c>
      <c r="OK5" s="98" t="s">
        <v>2423</v>
      </c>
      <c r="OL5" s="98" t="s">
        <v>2424</v>
      </c>
      <c r="OM5" s="98" t="s">
        <v>2425</v>
      </c>
      <c r="ON5" s="925" t="s">
        <v>2426</v>
      </c>
      <c r="OO5" s="585" t="s">
        <v>2427</v>
      </c>
      <c r="OP5" s="585" t="s">
        <v>2428</v>
      </c>
      <c r="OQ5" s="585" t="s">
        <v>2429</v>
      </c>
      <c r="OR5" s="585" t="s">
        <v>2430</v>
      </c>
      <c r="OS5" s="585" t="s">
        <v>2431</v>
      </c>
      <c r="OT5" s="585" t="s">
        <v>2432</v>
      </c>
      <c r="OU5" s="585" t="s">
        <v>2433</v>
      </c>
      <c r="OV5" s="98" t="s">
        <v>2434</v>
      </c>
      <c r="OW5" s="98" t="s">
        <v>2435</v>
      </c>
      <c r="OX5" s="98" t="s">
        <v>2436</v>
      </c>
      <c r="OY5" s="925" t="s">
        <v>2437</v>
      </c>
      <c r="OZ5" s="585" t="s">
        <v>2438</v>
      </c>
      <c r="PA5" s="585" t="s">
        <v>2439</v>
      </c>
      <c r="PB5" s="585" t="s">
        <v>2440</v>
      </c>
      <c r="PC5" s="585" t="s">
        <v>2441</v>
      </c>
      <c r="PD5" s="585" t="s">
        <v>2442</v>
      </c>
      <c r="PE5" s="585" t="s">
        <v>2443</v>
      </c>
      <c r="PF5" s="585" t="s">
        <v>2444</v>
      </c>
      <c r="PG5" s="98" t="s">
        <v>2445</v>
      </c>
      <c r="PH5" s="98" t="s">
        <v>2446</v>
      </c>
      <c r="PI5" s="98" t="s">
        <v>2447</v>
      </c>
      <c r="PJ5" s="925" t="s">
        <v>2448</v>
      </c>
      <c r="PK5" s="585" t="s">
        <v>2449</v>
      </c>
      <c r="PL5" s="585" t="s">
        <v>2450</v>
      </c>
      <c r="PM5" s="585" t="s">
        <v>2451</v>
      </c>
      <c r="PN5" s="585" t="s">
        <v>2452</v>
      </c>
      <c r="PO5" s="585" t="s">
        <v>2453</v>
      </c>
      <c r="PP5" s="585" t="s">
        <v>2454</v>
      </c>
      <c r="PQ5" s="585" t="s">
        <v>2455</v>
      </c>
      <c r="PR5" s="98" t="s">
        <v>2456</v>
      </c>
      <c r="PS5" s="98" t="s">
        <v>2457</v>
      </c>
      <c r="PT5" s="98" t="s">
        <v>2458</v>
      </c>
      <c r="PU5" s="925" t="s">
        <v>2488</v>
      </c>
      <c r="PV5" s="585" t="s">
        <v>2489</v>
      </c>
      <c r="PW5" s="585" t="s">
        <v>2490</v>
      </c>
      <c r="PX5" s="585" t="s">
        <v>2491</v>
      </c>
      <c r="PY5" s="585" t="s">
        <v>2492</v>
      </c>
      <c r="PZ5" s="585" t="s">
        <v>2493</v>
      </c>
      <c r="QA5" s="585" t="s">
        <v>2494</v>
      </c>
      <c r="QB5" s="585" t="s">
        <v>2495</v>
      </c>
      <c r="QC5" s="98" t="s">
        <v>2496</v>
      </c>
      <c r="QD5" s="98" t="s">
        <v>2497</v>
      </c>
      <c r="QE5" s="98" t="s">
        <v>2498</v>
      </c>
      <c r="QF5" s="925" t="s">
        <v>2499</v>
      </c>
      <c r="QG5" s="585" t="s">
        <v>2500</v>
      </c>
      <c r="QH5" s="585" t="s">
        <v>2501</v>
      </c>
      <c r="QI5" s="585" t="s">
        <v>2502</v>
      </c>
      <c r="QJ5" s="585" t="s">
        <v>2503</v>
      </c>
      <c r="QK5" s="585" t="s">
        <v>2504</v>
      </c>
      <c r="QL5" s="585" t="s">
        <v>2505</v>
      </c>
      <c r="QM5" s="585" t="s">
        <v>2506</v>
      </c>
      <c r="QN5" s="98" t="s">
        <v>2507</v>
      </c>
      <c r="QO5" s="98" t="s">
        <v>2508</v>
      </c>
      <c r="QP5" s="98" t="s">
        <v>2509</v>
      </c>
      <c r="QQ5" s="925" t="s">
        <v>2510</v>
      </c>
      <c r="QR5" s="585" t="s">
        <v>2511</v>
      </c>
      <c r="QS5" s="585" t="s">
        <v>2512</v>
      </c>
      <c r="QT5" s="585" t="s">
        <v>2513</v>
      </c>
      <c r="QU5" s="585" t="s">
        <v>2514</v>
      </c>
      <c r="QV5" s="585" t="s">
        <v>2515</v>
      </c>
      <c r="QW5" s="585" t="s">
        <v>2516</v>
      </c>
      <c r="QX5" s="585" t="s">
        <v>2517</v>
      </c>
      <c r="QY5" s="98" t="s">
        <v>2518</v>
      </c>
      <c r="QZ5" s="98" t="s">
        <v>2519</v>
      </c>
      <c r="RA5" s="98" t="s">
        <v>2520</v>
      </c>
      <c r="RB5" s="925" t="s">
        <v>2521</v>
      </c>
      <c r="RC5" s="585" t="s">
        <v>2522</v>
      </c>
      <c r="RD5" s="585" t="s">
        <v>2523</v>
      </c>
      <c r="RE5" s="585" t="s">
        <v>2524</v>
      </c>
      <c r="RF5" s="585" t="s">
        <v>2525</v>
      </c>
      <c r="RG5" s="585" t="s">
        <v>2526</v>
      </c>
      <c r="RH5" s="585" t="s">
        <v>2527</v>
      </c>
      <c r="RI5" s="585" t="s">
        <v>2528</v>
      </c>
      <c r="RJ5" s="98" t="s">
        <v>2529</v>
      </c>
      <c r="RK5" s="98" t="s">
        <v>2530</v>
      </c>
      <c r="RL5" s="98" t="s">
        <v>2531</v>
      </c>
      <c r="RM5" s="925" t="s">
        <v>2532</v>
      </c>
      <c r="RN5" s="585" t="s">
        <v>2533</v>
      </c>
      <c r="RO5" s="585" t="s">
        <v>2534</v>
      </c>
      <c r="RP5" s="585" t="s">
        <v>2535</v>
      </c>
      <c r="RQ5" s="585" t="s">
        <v>2536</v>
      </c>
      <c r="RR5" s="585" t="s">
        <v>2537</v>
      </c>
      <c r="RS5" s="585" t="s">
        <v>2538</v>
      </c>
      <c r="RT5" s="585" t="s">
        <v>2539</v>
      </c>
      <c r="RU5" s="98" t="s">
        <v>2540</v>
      </c>
      <c r="RV5" s="98" t="s">
        <v>2541</v>
      </c>
      <c r="RW5" s="98" t="s">
        <v>2542</v>
      </c>
      <c r="RX5" s="925" t="s">
        <v>2543</v>
      </c>
      <c r="RY5" s="585" t="s">
        <v>2544</v>
      </c>
      <c r="RZ5" s="585" t="s">
        <v>2545</v>
      </c>
      <c r="SA5" s="585" t="s">
        <v>2546</v>
      </c>
      <c r="SB5" s="585" t="s">
        <v>2547</v>
      </c>
      <c r="SC5" s="585" t="s">
        <v>2548</v>
      </c>
      <c r="SD5" s="585" t="s">
        <v>2549</v>
      </c>
      <c r="SE5" s="585" t="s">
        <v>2550</v>
      </c>
      <c r="SF5" s="98" t="s">
        <v>2551</v>
      </c>
      <c r="SG5" s="98" t="s">
        <v>2552</v>
      </c>
      <c r="SH5" s="98" t="s">
        <v>2553</v>
      </c>
      <c r="SI5" s="925" t="s">
        <v>2554</v>
      </c>
      <c r="SJ5" s="585" t="s">
        <v>2555</v>
      </c>
      <c r="SK5" s="585" t="s">
        <v>2556</v>
      </c>
      <c r="SL5" s="585" t="s">
        <v>2557</v>
      </c>
      <c r="SM5" s="585" t="s">
        <v>2558</v>
      </c>
      <c r="SN5" s="585" t="s">
        <v>2559</v>
      </c>
      <c r="SO5" s="585" t="s">
        <v>2560</v>
      </c>
      <c r="SP5" s="585" t="s">
        <v>2561</v>
      </c>
      <c r="SQ5" s="98" t="s">
        <v>2562</v>
      </c>
      <c r="SR5" s="98" t="s">
        <v>2563</v>
      </c>
      <c r="SS5" s="98" t="s">
        <v>2564</v>
      </c>
      <c r="ST5" s="925" t="s">
        <v>2565</v>
      </c>
      <c r="SU5" s="585" t="s">
        <v>2566</v>
      </c>
      <c r="SV5" s="585" t="s">
        <v>2567</v>
      </c>
      <c r="SW5" s="585" t="s">
        <v>2568</v>
      </c>
      <c r="SX5" s="585" t="s">
        <v>2569</v>
      </c>
      <c r="SY5" s="585" t="s">
        <v>2570</v>
      </c>
      <c r="SZ5" s="585" t="s">
        <v>2571</v>
      </c>
      <c r="TA5" s="585" t="s">
        <v>2572</v>
      </c>
      <c r="TB5" s="98" t="s">
        <v>2573</v>
      </c>
      <c r="TC5" s="98" t="s">
        <v>2574</v>
      </c>
      <c r="TD5" s="98" t="s">
        <v>2575</v>
      </c>
      <c r="TE5" s="925" t="s">
        <v>2576</v>
      </c>
      <c r="TF5" s="585" t="s">
        <v>2577</v>
      </c>
      <c r="TG5" s="585" t="s">
        <v>2578</v>
      </c>
      <c r="TH5" s="585" t="s">
        <v>2579</v>
      </c>
      <c r="TI5" s="585" t="s">
        <v>2580</v>
      </c>
      <c r="TJ5" s="585" t="s">
        <v>2581</v>
      </c>
      <c r="TK5" s="585" t="s">
        <v>2582</v>
      </c>
      <c r="TL5" s="585" t="s">
        <v>2583</v>
      </c>
      <c r="TM5" s="98" t="s">
        <v>2584</v>
      </c>
      <c r="TN5" s="98" t="s">
        <v>2585</v>
      </c>
      <c r="TO5" s="1018" t="s">
        <v>2586</v>
      </c>
      <c r="TP5" s="1370"/>
      <c r="TQ5" s="1370"/>
      <c r="TR5" s="1370"/>
      <c r="TS5" s="1370"/>
      <c r="TT5" s="1370"/>
      <c r="TU5" s="1370"/>
      <c r="TV5" s="1370"/>
      <c r="TW5" s="1370"/>
      <c r="TX5" s="1371"/>
      <c r="TY5" s="1371"/>
      <c r="TZ5" s="1371"/>
      <c r="UA5" s="1370"/>
      <c r="UB5" s="1370"/>
      <c r="UC5" s="1370"/>
      <c r="UD5" s="1370"/>
      <c r="UE5" s="1370"/>
      <c r="UF5" s="1370"/>
      <c r="UG5" s="1370"/>
      <c r="UH5" s="1370"/>
      <c r="UI5" s="1371"/>
      <c r="UJ5" s="1371"/>
      <c r="UK5" s="1371"/>
    </row>
    <row r="6" spans="1:557" s="1" customFormat="1" ht="9.9499999999999993" customHeight="1" thickBot="1" x14ac:dyDescent="0.3">
      <c r="A6" s="929"/>
      <c r="B6" s="926"/>
      <c r="C6" s="826"/>
      <c r="D6" s="827"/>
      <c r="E6" s="828"/>
      <c r="F6" s="829"/>
      <c r="G6" s="831"/>
      <c r="H6" s="1082"/>
      <c r="I6" s="809"/>
      <c r="J6" s="809"/>
      <c r="K6" s="1087"/>
      <c r="L6" s="830"/>
      <c r="M6" s="831"/>
      <c r="N6" s="831"/>
      <c r="O6" s="875"/>
      <c r="P6" s="875"/>
      <c r="Q6" s="875"/>
      <c r="R6" s="875"/>
      <c r="S6" s="875"/>
      <c r="T6" s="875"/>
      <c r="U6" s="875"/>
      <c r="V6" s="875"/>
      <c r="W6" s="875"/>
      <c r="X6" s="875"/>
      <c r="Y6" s="875"/>
      <c r="Z6" s="875"/>
      <c r="AA6" s="875"/>
      <c r="AB6" s="875"/>
      <c r="AC6" s="875"/>
      <c r="AD6" s="875"/>
      <c r="AE6" s="875"/>
      <c r="AF6" s="875"/>
      <c r="AG6" s="875"/>
      <c r="AH6" s="875"/>
      <c r="AI6" s="876"/>
      <c r="AJ6" s="832"/>
      <c r="AK6" s="833"/>
      <c r="AL6" s="834"/>
      <c r="AM6" s="835"/>
      <c r="AN6" s="877"/>
      <c r="AO6" s="878"/>
      <c r="AP6" s="836"/>
      <c r="AQ6" s="879"/>
      <c r="AR6" s="880"/>
      <c r="AS6" s="881"/>
      <c r="AT6" s="876"/>
      <c r="AU6" s="832"/>
      <c r="AV6" s="833"/>
      <c r="AW6" s="834"/>
      <c r="AX6" s="835"/>
      <c r="AY6" s="877"/>
      <c r="AZ6" s="878"/>
      <c r="BA6" s="836"/>
      <c r="BB6" s="879"/>
      <c r="BC6" s="880"/>
      <c r="BD6" s="881"/>
      <c r="BE6" s="837"/>
      <c r="BF6" s="833"/>
      <c r="BG6" s="833"/>
      <c r="BH6" s="834"/>
      <c r="BI6" s="835"/>
      <c r="BJ6" s="877"/>
      <c r="BK6" s="878"/>
      <c r="BL6" s="836"/>
      <c r="BM6" s="879"/>
      <c r="BN6" s="880"/>
      <c r="BO6" s="881"/>
      <c r="BP6" s="837"/>
      <c r="BQ6" s="833"/>
      <c r="BR6" s="833"/>
      <c r="BS6" s="834"/>
      <c r="BT6" s="835"/>
      <c r="BU6" s="877"/>
      <c r="BV6" s="878"/>
      <c r="BW6" s="836"/>
      <c r="BX6" s="879"/>
      <c r="BY6" s="880"/>
      <c r="BZ6" s="881"/>
      <c r="CA6" s="837"/>
      <c r="CB6" s="833"/>
      <c r="CC6" s="833"/>
      <c r="CD6" s="834"/>
      <c r="CE6" s="835"/>
      <c r="CF6" s="877"/>
      <c r="CG6" s="878"/>
      <c r="CH6" s="836"/>
      <c r="CI6" s="882"/>
      <c r="CJ6" s="880"/>
      <c r="CK6" s="881"/>
      <c r="CL6" s="837"/>
      <c r="CM6" s="833"/>
      <c r="CN6" s="833"/>
      <c r="CO6" s="834"/>
      <c r="CP6" s="835"/>
      <c r="CQ6" s="877"/>
      <c r="CR6" s="878"/>
      <c r="CS6" s="836"/>
      <c r="CT6" s="882"/>
      <c r="CU6" s="880"/>
      <c r="CV6" s="881"/>
      <c r="CW6" s="837"/>
      <c r="CX6" s="833"/>
      <c r="CY6" s="833"/>
      <c r="CZ6" s="834"/>
      <c r="DA6" s="835"/>
      <c r="DB6" s="877"/>
      <c r="DC6" s="878"/>
      <c r="DD6" s="836"/>
      <c r="DE6" s="882"/>
      <c r="DF6" s="880"/>
      <c r="DG6" s="881"/>
      <c r="DH6" s="837"/>
      <c r="DI6" s="833"/>
      <c r="DJ6" s="833"/>
      <c r="DK6" s="834"/>
      <c r="DL6" s="835"/>
      <c r="DM6" s="877"/>
      <c r="DN6" s="878"/>
      <c r="DO6" s="836"/>
      <c r="DP6" s="882"/>
      <c r="DQ6" s="880"/>
      <c r="DR6" s="881"/>
      <c r="DS6" s="837"/>
      <c r="DT6" s="833"/>
      <c r="DU6" s="833"/>
      <c r="DV6" s="834"/>
      <c r="DW6" s="835"/>
      <c r="DX6" s="877"/>
      <c r="DY6" s="878"/>
      <c r="DZ6" s="836"/>
      <c r="EA6" s="882"/>
      <c r="EB6" s="880"/>
      <c r="EC6" s="881"/>
      <c r="ED6" s="837"/>
      <c r="EE6" s="833"/>
      <c r="EF6" s="833"/>
      <c r="EG6" s="834"/>
      <c r="EH6" s="835"/>
      <c r="EI6" s="877"/>
      <c r="EJ6" s="878"/>
      <c r="EK6" s="836"/>
      <c r="EL6" s="882"/>
      <c r="EM6" s="880"/>
      <c r="EN6" s="881"/>
      <c r="EO6" s="837"/>
      <c r="EP6" s="833"/>
      <c r="EQ6" s="833"/>
      <c r="ER6" s="834"/>
      <c r="ES6" s="835"/>
      <c r="ET6" s="877"/>
      <c r="EU6" s="878"/>
      <c r="EV6" s="836"/>
      <c r="EW6" s="882"/>
      <c r="EX6" s="880"/>
      <c r="EY6" s="881"/>
      <c r="EZ6" s="837"/>
      <c r="FA6" s="833"/>
      <c r="FB6" s="833"/>
      <c r="FC6" s="834"/>
      <c r="FD6" s="835"/>
      <c r="FE6" s="877"/>
      <c r="FF6" s="878"/>
      <c r="FG6" s="836"/>
      <c r="FH6" s="882"/>
      <c r="FI6" s="880"/>
      <c r="FJ6" s="881"/>
      <c r="FK6" s="837"/>
      <c r="FL6" s="833"/>
      <c r="FM6" s="833"/>
      <c r="FN6" s="834"/>
      <c r="FO6" s="835"/>
      <c r="FP6" s="877"/>
      <c r="FQ6" s="878"/>
      <c r="FR6" s="836"/>
      <c r="FS6" s="882"/>
      <c r="FT6" s="880"/>
      <c r="FU6" s="881"/>
      <c r="FV6" s="837"/>
      <c r="FW6" s="833"/>
      <c r="FX6" s="833"/>
      <c r="FY6" s="834"/>
      <c r="FZ6" s="835"/>
      <c r="GA6" s="877"/>
      <c r="GB6" s="878"/>
      <c r="GC6" s="836"/>
      <c r="GD6" s="882"/>
      <c r="GE6" s="880"/>
      <c r="GF6" s="881"/>
      <c r="GG6" s="837"/>
      <c r="GH6" s="833"/>
      <c r="GI6" s="833"/>
      <c r="GJ6" s="834"/>
      <c r="GK6" s="835"/>
      <c r="GL6" s="877"/>
      <c r="GM6" s="878"/>
      <c r="GN6" s="836"/>
      <c r="GO6" s="882"/>
      <c r="GP6" s="880"/>
      <c r="GQ6" s="881"/>
      <c r="GR6" s="837"/>
      <c r="GS6" s="833"/>
      <c r="GT6" s="833"/>
      <c r="GU6" s="834"/>
      <c r="GV6" s="835"/>
      <c r="GW6" s="877"/>
      <c r="GX6" s="878"/>
      <c r="GY6" s="836"/>
      <c r="GZ6" s="882"/>
      <c r="HA6" s="880"/>
      <c r="HB6" s="881"/>
      <c r="HC6" s="837"/>
      <c r="HD6" s="833"/>
      <c r="HE6" s="833"/>
      <c r="HF6" s="834"/>
      <c r="HG6" s="835"/>
      <c r="HH6" s="877"/>
      <c r="HI6" s="878"/>
      <c r="HJ6" s="836"/>
      <c r="HK6" s="882"/>
      <c r="HL6" s="880"/>
      <c r="HM6" s="881"/>
      <c r="HN6" s="837"/>
      <c r="HO6" s="833"/>
      <c r="HP6" s="833"/>
      <c r="HQ6" s="834"/>
      <c r="HR6" s="835"/>
      <c r="HS6" s="877"/>
      <c r="HT6" s="878"/>
      <c r="HU6" s="836"/>
      <c r="HV6" s="882"/>
      <c r="HW6" s="880"/>
      <c r="HX6" s="881"/>
      <c r="HY6" s="837"/>
      <c r="HZ6" s="833"/>
      <c r="IA6" s="833"/>
      <c r="IB6" s="834"/>
      <c r="IC6" s="835"/>
      <c r="ID6" s="877"/>
      <c r="IE6" s="878"/>
      <c r="IF6" s="836"/>
      <c r="IG6" s="882"/>
      <c r="IH6" s="880"/>
      <c r="II6" s="881"/>
      <c r="IJ6" s="837"/>
      <c r="IK6" s="833"/>
      <c r="IL6" s="833"/>
      <c r="IM6" s="834"/>
      <c r="IN6" s="835"/>
      <c r="IO6" s="877"/>
      <c r="IP6" s="878"/>
      <c r="IQ6" s="836"/>
      <c r="IR6" s="882"/>
      <c r="IS6" s="880"/>
      <c r="IT6" s="881"/>
      <c r="IU6" s="838"/>
      <c r="IV6" s="838"/>
      <c r="IW6" s="838"/>
      <c r="IX6" s="838"/>
      <c r="IY6" s="837"/>
      <c r="IZ6" s="837"/>
      <c r="JA6" s="839"/>
      <c r="JB6" s="927"/>
      <c r="JC6" s="928"/>
      <c r="JD6" s="180"/>
      <c r="JE6" s="930"/>
      <c r="JF6" s="930"/>
      <c r="JG6" s="930"/>
      <c r="JH6" s="930"/>
      <c r="JI6" s="930"/>
      <c r="JJ6" s="930"/>
      <c r="JM6" s="843" t="s">
        <v>1399</v>
      </c>
      <c r="JN6" s="844" t="s">
        <v>1400</v>
      </c>
      <c r="JO6" s="915" t="s">
        <v>1401</v>
      </c>
      <c r="JP6" s="847" t="s">
        <v>1402</v>
      </c>
      <c r="JQ6" s="845" t="s">
        <v>1403</v>
      </c>
      <c r="JR6" s="844" t="s">
        <v>1404</v>
      </c>
      <c r="JS6" s="845" t="s">
        <v>1405</v>
      </c>
      <c r="JT6" s="844" t="s">
        <v>1406</v>
      </c>
      <c r="JU6" s="845" t="s">
        <v>1407</v>
      </c>
      <c r="JV6" s="844" t="s">
        <v>1408</v>
      </c>
      <c r="JW6" s="845" t="s">
        <v>1409</v>
      </c>
      <c r="JX6" s="844" t="s">
        <v>1410</v>
      </c>
      <c r="JY6" s="845" t="s">
        <v>1411</v>
      </c>
      <c r="JZ6" s="844" t="s">
        <v>1412</v>
      </c>
      <c r="KA6" s="845" t="s">
        <v>1413</v>
      </c>
      <c r="KB6" s="844" t="s">
        <v>1414</v>
      </c>
      <c r="KC6" s="845" t="s">
        <v>1415</v>
      </c>
      <c r="KD6" s="844" t="s">
        <v>1416</v>
      </c>
      <c r="KE6" s="845" t="s">
        <v>1417</v>
      </c>
      <c r="KF6" s="844" t="s">
        <v>1418</v>
      </c>
      <c r="KG6" s="845" t="s">
        <v>1419</v>
      </c>
      <c r="KH6" s="844" t="s">
        <v>1420</v>
      </c>
      <c r="KI6" s="845" t="s">
        <v>1421</v>
      </c>
      <c r="KJ6" s="844" t="s">
        <v>1422</v>
      </c>
      <c r="KK6" s="845" t="s">
        <v>1423</v>
      </c>
      <c r="KL6" s="844" t="s">
        <v>1424</v>
      </c>
      <c r="KM6" s="845" t="s">
        <v>1425</v>
      </c>
      <c r="KN6" s="844" t="s">
        <v>1426</v>
      </c>
      <c r="KO6" s="845" t="s">
        <v>1427</v>
      </c>
      <c r="KP6" s="844" t="s">
        <v>1428</v>
      </c>
      <c r="KQ6" s="845" t="s">
        <v>1429</v>
      </c>
      <c r="KR6" s="844" t="s">
        <v>1430</v>
      </c>
      <c r="KS6" s="845" t="s">
        <v>1431</v>
      </c>
      <c r="KT6" s="844" t="s">
        <v>1432</v>
      </c>
      <c r="KU6" s="845" t="s">
        <v>1433</v>
      </c>
      <c r="KV6" s="844" t="s">
        <v>1434</v>
      </c>
      <c r="KW6" s="845" t="s">
        <v>1435</v>
      </c>
      <c r="KX6" s="844" t="s">
        <v>1436</v>
      </c>
      <c r="KY6" s="845" t="s">
        <v>1437</v>
      </c>
      <c r="KZ6" s="844" t="s">
        <v>1438</v>
      </c>
      <c r="LA6" s="845" t="s">
        <v>1439</v>
      </c>
      <c r="LB6" s="844" t="s">
        <v>1440</v>
      </c>
      <c r="LC6" s="845" t="s">
        <v>1441</v>
      </c>
      <c r="LD6" s="844" t="s">
        <v>1442</v>
      </c>
      <c r="LE6" s="845" t="s">
        <v>1443</v>
      </c>
      <c r="LF6" s="844" t="s">
        <v>1444</v>
      </c>
      <c r="LG6" s="845" t="s">
        <v>1445</v>
      </c>
      <c r="LH6" s="844" t="s">
        <v>1446</v>
      </c>
      <c r="LI6" s="845" t="s">
        <v>1447</v>
      </c>
      <c r="LJ6" s="844" t="s">
        <v>1448</v>
      </c>
      <c r="LK6" s="845" t="s">
        <v>1449</v>
      </c>
      <c r="LL6" s="844" t="s">
        <v>1450</v>
      </c>
      <c r="LM6" s="845" t="s">
        <v>1451</v>
      </c>
      <c r="LN6" s="844" t="s">
        <v>1452</v>
      </c>
      <c r="LO6" s="845" t="s">
        <v>1453</v>
      </c>
      <c r="LP6" s="844" t="s">
        <v>1454</v>
      </c>
      <c r="LQ6" s="845" t="s">
        <v>1455</v>
      </c>
      <c r="LR6" s="844" t="s">
        <v>1456</v>
      </c>
      <c r="LS6" s="845" t="s">
        <v>1457</v>
      </c>
      <c r="LT6" s="844" t="s">
        <v>1458</v>
      </c>
      <c r="LU6" s="845" t="s">
        <v>1459</v>
      </c>
      <c r="LV6" s="844" t="s">
        <v>1460</v>
      </c>
      <c r="LW6" s="845" t="s">
        <v>1461</v>
      </c>
      <c r="LX6" s="844" t="s">
        <v>1462</v>
      </c>
      <c r="LY6" s="845" t="s">
        <v>1463</v>
      </c>
      <c r="LZ6" s="844" t="s">
        <v>1464</v>
      </c>
      <c r="MA6" s="845" t="s">
        <v>1465</v>
      </c>
      <c r="MB6" s="844" t="s">
        <v>1466</v>
      </c>
      <c r="MC6" s="845" t="s">
        <v>1467</v>
      </c>
      <c r="MD6" s="844" t="s">
        <v>1468</v>
      </c>
      <c r="ME6" s="845" t="s">
        <v>1469</v>
      </c>
      <c r="MF6" s="844" t="s">
        <v>1470</v>
      </c>
      <c r="MG6" s="845" t="s">
        <v>1471</v>
      </c>
      <c r="MH6" s="844" t="s">
        <v>1472</v>
      </c>
      <c r="MI6" s="845" t="s">
        <v>1473</v>
      </c>
      <c r="MJ6" s="844" t="s">
        <v>1474</v>
      </c>
      <c r="MK6" s="845" t="s">
        <v>1475</v>
      </c>
      <c r="ML6" s="844" t="s">
        <v>1476</v>
      </c>
      <c r="MM6" s="845" t="s">
        <v>1477</v>
      </c>
      <c r="MN6" s="844" t="s">
        <v>1478</v>
      </c>
      <c r="MO6" s="845" t="s">
        <v>1479</v>
      </c>
      <c r="MP6" s="844" t="s">
        <v>1480</v>
      </c>
      <c r="MQ6" s="845" t="s">
        <v>1481</v>
      </c>
      <c r="MR6" s="844" t="s">
        <v>1482</v>
      </c>
      <c r="MS6" s="845" t="s">
        <v>1483</v>
      </c>
      <c r="MT6" s="844" t="s">
        <v>1484</v>
      </c>
      <c r="MU6" s="845" t="s">
        <v>1485</v>
      </c>
      <c r="MV6" s="844" t="s">
        <v>1486</v>
      </c>
      <c r="MW6" s="845" t="s">
        <v>1487</v>
      </c>
      <c r="MX6" s="844" t="s">
        <v>1488</v>
      </c>
      <c r="MY6" s="844" t="s">
        <v>1489</v>
      </c>
      <c r="MZ6" s="845" t="s">
        <v>1490</v>
      </c>
      <c r="NA6" s="844" t="s">
        <v>1491</v>
      </c>
      <c r="NB6" s="845" t="s">
        <v>1825</v>
      </c>
      <c r="NC6" s="844" t="s">
        <v>1826</v>
      </c>
      <c r="ND6" s="845" t="s">
        <v>2587</v>
      </c>
      <c r="NE6" s="844" t="s">
        <v>2588</v>
      </c>
      <c r="NF6" s="845" t="s">
        <v>2589</v>
      </c>
      <c r="NG6" s="844" t="s">
        <v>2590</v>
      </c>
      <c r="NH6" s="845" t="s">
        <v>2591</v>
      </c>
      <c r="NI6" s="844" t="s">
        <v>2592</v>
      </c>
      <c r="NJ6" s="845" t="s">
        <v>2593</v>
      </c>
      <c r="NK6" s="844" t="s">
        <v>2594</v>
      </c>
      <c r="NL6" s="845" t="s">
        <v>2595</v>
      </c>
      <c r="NM6" s="844" t="s">
        <v>2596</v>
      </c>
      <c r="NN6" s="845" t="s">
        <v>2597</v>
      </c>
      <c r="NO6" s="844" t="s">
        <v>2598</v>
      </c>
      <c r="NP6" s="845" t="s">
        <v>2599</v>
      </c>
      <c r="NQ6" s="844" t="s">
        <v>2600</v>
      </c>
      <c r="NR6" s="845" t="s">
        <v>2601</v>
      </c>
      <c r="NS6" s="844" t="s">
        <v>2602</v>
      </c>
      <c r="NT6" s="845" t="s">
        <v>2603</v>
      </c>
      <c r="NU6" s="844" t="s">
        <v>2604</v>
      </c>
      <c r="NV6" s="845" t="s">
        <v>2605</v>
      </c>
      <c r="NW6" s="844" t="s">
        <v>2606</v>
      </c>
      <c r="NX6" s="845" t="s">
        <v>2607</v>
      </c>
      <c r="NY6" s="844" t="s">
        <v>2608</v>
      </c>
      <c r="NZ6" s="845" t="s">
        <v>2609</v>
      </c>
      <c r="OA6" s="844" t="s">
        <v>2610</v>
      </c>
      <c r="OB6" s="845" t="s">
        <v>2611</v>
      </c>
      <c r="OC6" s="844" t="s">
        <v>2612</v>
      </c>
      <c r="OD6" s="845" t="s">
        <v>2613</v>
      </c>
      <c r="OE6" s="844" t="s">
        <v>2614</v>
      </c>
      <c r="OF6" s="845" t="s">
        <v>2615</v>
      </c>
      <c r="OG6" s="844" t="s">
        <v>2616</v>
      </c>
      <c r="OH6" s="845" t="s">
        <v>2617</v>
      </c>
      <c r="OI6" s="844" t="s">
        <v>2618</v>
      </c>
      <c r="OJ6" s="845" t="s">
        <v>2619</v>
      </c>
      <c r="OK6" s="844" t="s">
        <v>2620</v>
      </c>
      <c r="OL6" s="845" t="s">
        <v>2621</v>
      </c>
      <c r="OM6" s="844" t="s">
        <v>2622</v>
      </c>
      <c r="ON6" s="845" t="s">
        <v>2623</v>
      </c>
      <c r="OO6" s="844" t="s">
        <v>2624</v>
      </c>
      <c r="OP6" s="845" t="s">
        <v>2625</v>
      </c>
      <c r="OQ6" s="844" t="s">
        <v>2626</v>
      </c>
      <c r="OR6" s="845" t="s">
        <v>2627</v>
      </c>
      <c r="OS6" s="844" t="s">
        <v>2628</v>
      </c>
      <c r="OT6" s="845" t="s">
        <v>2629</v>
      </c>
      <c r="OU6" s="844" t="s">
        <v>2630</v>
      </c>
      <c r="OV6" s="845" t="s">
        <v>2631</v>
      </c>
      <c r="OW6" s="844" t="s">
        <v>2632</v>
      </c>
      <c r="OX6" s="845" t="s">
        <v>2633</v>
      </c>
      <c r="OY6" s="844" t="s">
        <v>2634</v>
      </c>
      <c r="OZ6" s="845" t="s">
        <v>2635</v>
      </c>
      <c r="PA6" s="844" t="s">
        <v>2636</v>
      </c>
      <c r="PB6" s="845" t="s">
        <v>2637</v>
      </c>
      <c r="PC6" s="844" t="s">
        <v>2638</v>
      </c>
      <c r="PD6" s="845" t="s">
        <v>2639</v>
      </c>
      <c r="PE6" s="844" t="s">
        <v>2640</v>
      </c>
      <c r="PF6" s="845" t="s">
        <v>2641</v>
      </c>
      <c r="PG6" s="844" t="s">
        <v>2642</v>
      </c>
      <c r="PH6" s="845" t="s">
        <v>2643</v>
      </c>
      <c r="PI6" s="844" t="s">
        <v>2644</v>
      </c>
      <c r="PJ6" s="845" t="s">
        <v>2645</v>
      </c>
      <c r="PK6" s="844" t="s">
        <v>2646</v>
      </c>
      <c r="PL6" s="845" t="s">
        <v>2647</v>
      </c>
      <c r="PM6" s="844" t="s">
        <v>2648</v>
      </c>
      <c r="PN6" s="845" t="s">
        <v>2649</v>
      </c>
      <c r="PO6" s="844" t="s">
        <v>2650</v>
      </c>
      <c r="PP6" s="845" t="s">
        <v>2651</v>
      </c>
      <c r="PQ6" s="844" t="s">
        <v>2652</v>
      </c>
      <c r="PR6" s="845" t="s">
        <v>2653</v>
      </c>
      <c r="PS6" s="844" t="s">
        <v>2654</v>
      </c>
      <c r="PT6" s="845" t="s">
        <v>2655</v>
      </c>
      <c r="PU6" s="844" t="s">
        <v>2656</v>
      </c>
      <c r="PV6" s="845" t="s">
        <v>2657</v>
      </c>
      <c r="PW6" s="844" t="s">
        <v>2658</v>
      </c>
      <c r="PX6" s="845" t="s">
        <v>2659</v>
      </c>
      <c r="PY6" s="844" t="s">
        <v>2660</v>
      </c>
      <c r="PZ6" s="845" t="s">
        <v>2661</v>
      </c>
      <c r="QA6" s="844" t="s">
        <v>2662</v>
      </c>
      <c r="QB6" s="845" t="s">
        <v>2663</v>
      </c>
      <c r="QC6" s="844" t="s">
        <v>2664</v>
      </c>
      <c r="QD6" s="845" t="s">
        <v>2665</v>
      </c>
      <c r="QE6" s="844" t="s">
        <v>2666</v>
      </c>
      <c r="QF6" s="845" t="s">
        <v>2667</v>
      </c>
      <c r="QG6" s="844" t="s">
        <v>2668</v>
      </c>
      <c r="QH6" s="845" t="s">
        <v>2669</v>
      </c>
      <c r="QI6" s="844" t="s">
        <v>2670</v>
      </c>
      <c r="QJ6" s="845" t="s">
        <v>2671</v>
      </c>
      <c r="QK6" s="844" t="s">
        <v>2672</v>
      </c>
      <c r="QL6" s="845" t="s">
        <v>2673</v>
      </c>
      <c r="QM6" s="844" t="s">
        <v>2674</v>
      </c>
      <c r="QN6" s="845" t="s">
        <v>2675</v>
      </c>
      <c r="QO6" s="844" t="s">
        <v>2676</v>
      </c>
      <c r="QP6" s="845" t="s">
        <v>2677</v>
      </c>
      <c r="QQ6" s="844" t="s">
        <v>2678</v>
      </c>
      <c r="QR6" s="845" t="s">
        <v>2679</v>
      </c>
      <c r="QS6" s="844" t="s">
        <v>2680</v>
      </c>
      <c r="QT6" s="845" t="s">
        <v>2681</v>
      </c>
      <c r="QU6" s="844" t="s">
        <v>2682</v>
      </c>
      <c r="QV6" s="845" t="s">
        <v>2683</v>
      </c>
      <c r="QW6" s="844" t="s">
        <v>2684</v>
      </c>
      <c r="QX6" s="845" t="s">
        <v>2685</v>
      </c>
      <c r="QY6" s="844" t="s">
        <v>2686</v>
      </c>
      <c r="QZ6" s="845" t="s">
        <v>2687</v>
      </c>
      <c r="RA6" s="844" t="s">
        <v>2688</v>
      </c>
      <c r="RB6" s="845" t="s">
        <v>2689</v>
      </c>
      <c r="RC6" s="844" t="s">
        <v>2690</v>
      </c>
      <c r="RD6" s="845" t="s">
        <v>2691</v>
      </c>
      <c r="RE6" s="844" t="s">
        <v>2692</v>
      </c>
      <c r="RF6" s="845" t="s">
        <v>2693</v>
      </c>
      <c r="RG6" s="844" t="s">
        <v>2694</v>
      </c>
      <c r="RH6" s="845" t="s">
        <v>2695</v>
      </c>
      <c r="RI6" s="844" t="s">
        <v>2696</v>
      </c>
      <c r="RJ6" s="845" t="s">
        <v>2697</v>
      </c>
      <c r="RK6" s="844" t="s">
        <v>2698</v>
      </c>
      <c r="RL6" s="845" t="s">
        <v>2699</v>
      </c>
      <c r="RM6" s="844" t="s">
        <v>2700</v>
      </c>
      <c r="RN6" s="845" t="s">
        <v>2701</v>
      </c>
      <c r="RO6" s="844" t="s">
        <v>2702</v>
      </c>
      <c r="RP6" s="845" t="s">
        <v>2703</v>
      </c>
      <c r="RQ6" s="844" t="s">
        <v>2704</v>
      </c>
      <c r="RR6" s="845" t="s">
        <v>2705</v>
      </c>
      <c r="RS6" s="844" t="s">
        <v>2706</v>
      </c>
      <c r="RT6" s="845" t="s">
        <v>2707</v>
      </c>
      <c r="RU6" s="844" t="s">
        <v>2708</v>
      </c>
      <c r="RV6" s="845" t="s">
        <v>2709</v>
      </c>
      <c r="RW6" s="844" t="s">
        <v>2710</v>
      </c>
      <c r="RX6" s="845" t="s">
        <v>2711</v>
      </c>
      <c r="RY6" s="844" t="s">
        <v>2712</v>
      </c>
      <c r="RZ6" s="845" t="s">
        <v>2713</v>
      </c>
      <c r="SA6" s="844" t="s">
        <v>2714</v>
      </c>
      <c r="SB6" s="845" t="s">
        <v>2715</v>
      </c>
      <c r="SC6" s="844" t="s">
        <v>2716</v>
      </c>
      <c r="SD6" s="845" t="s">
        <v>2717</v>
      </c>
      <c r="SE6" s="844" t="s">
        <v>2718</v>
      </c>
      <c r="SF6" s="845" t="s">
        <v>2719</v>
      </c>
      <c r="SG6" s="844" t="s">
        <v>2720</v>
      </c>
      <c r="SH6" s="845" t="s">
        <v>2721</v>
      </c>
      <c r="SI6" s="844" t="s">
        <v>2722</v>
      </c>
      <c r="SJ6" s="845" t="s">
        <v>2723</v>
      </c>
      <c r="SK6" s="844" t="s">
        <v>2724</v>
      </c>
      <c r="SL6" s="845" t="s">
        <v>2725</v>
      </c>
      <c r="SM6" s="844" t="s">
        <v>2726</v>
      </c>
      <c r="SN6" s="845" t="s">
        <v>2727</v>
      </c>
      <c r="SO6" s="844" t="s">
        <v>2728</v>
      </c>
      <c r="SP6" s="845" t="s">
        <v>2729</v>
      </c>
      <c r="SQ6" s="844" t="s">
        <v>2730</v>
      </c>
      <c r="SR6" s="845" t="s">
        <v>2731</v>
      </c>
      <c r="SS6" s="844" t="s">
        <v>2732</v>
      </c>
      <c r="ST6" s="845" t="s">
        <v>2733</v>
      </c>
      <c r="SU6" s="844" t="s">
        <v>2734</v>
      </c>
      <c r="SV6" s="845" t="s">
        <v>2735</v>
      </c>
      <c r="SW6" s="844" t="s">
        <v>2736</v>
      </c>
      <c r="SX6" s="845" t="s">
        <v>2737</v>
      </c>
      <c r="SY6" s="844" t="s">
        <v>2738</v>
      </c>
      <c r="SZ6" s="845" t="s">
        <v>2739</v>
      </c>
      <c r="TA6" s="844" t="s">
        <v>2740</v>
      </c>
      <c r="TB6" s="845" t="s">
        <v>2741</v>
      </c>
      <c r="TC6" s="844" t="s">
        <v>2742</v>
      </c>
      <c r="TD6" s="845" t="s">
        <v>2743</v>
      </c>
      <c r="TE6" s="844" t="s">
        <v>2744</v>
      </c>
      <c r="TF6" s="845" t="s">
        <v>2745</v>
      </c>
      <c r="TG6" s="844" t="s">
        <v>2746</v>
      </c>
      <c r="TH6" s="845" t="s">
        <v>2747</v>
      </c>
      <c r="TI6" s="844" t="s">
        <v>2748</v>
      </c>
      <c r="TJ6" s="845" t="s">
        <v>2749</v>
      </c>
      <c r="TK6" s="844" t="s">
        <v>2750</v>
      </c>
      <c r="TL6" s="845" t="s">
        <v>2751</v>
      </c>
      <c r="TM6" s="844" t="s">
        <v>2752</v>
      </c>
      <c r="TN6" s="845" t="s">
        <v>2753</v>
      </c>
      <c r="TO6" s="844" t="s">
        <v>2754</v>
      </c>
      <c r="TP6" s="1375"/>
      <c r="TQ6" s="1375"/>
      <c r="TR6" s="1375"/>
      <c r="TS6" s="1375"/>
      <c r="TT6" s="1375"/>
      <c r="TU6" s="1375"/>
      <c r="TV6" s="1375"/>
      <c r="TW6" s="1375"/>
      <c r="TX6" s="1375"/>
      <c r="TY6" s="1375"/>
      <c r="TZ6" s="1375"/>
      <c r="UA6" s="1375"/>
      <c r="UB6" s="1375"/>
      <c r="UC6" s="1375"/>
      <c r="UD6" s="1375"/>
      <c r="UE6" s="1375"/>
      <c r="UF6" s="1375"/>
      <c r="UG6" s="1375"/>
      <c r="UH6" s="1375"/>
      <c r="UI6" s="1375"/>
      <c r="UJ6" s="1375"/>
      <c r="UK6" s="1375"/>
    </row>
    <row r="7" spans="1:557" ht="15.75" customHeight="1" x14ac:dyDescent="0.25">
      <c r="A7" s="24"/>
      <c r="B7" s="259" t="s">
        <v>428</v>
      </c>
      <c r="C7" s="991"/>
      <c r="D7" s="990"/>
      <c r="E7" s="485"/>
      <c r="F7" s="1143"/>
      <c r="G7" s="992"/>
      <c r="H7" s="221"/>
      <c r="I7" s="183"/>
      <c r="J7" s="183"/>
      <c r="K7" s="1088"/>
      <c r="L7" s="763"/>
      <c r="M7" s="29"/>
      <c r="N7" s="1100"/>
      <c r="O7" s="1096"/>
      <c r="P7" s="147"/>
      <c r="Q7" s="147"/>
      <c r="R7" s="147"/>
      <c r="S7" s="147"/>
      <c r="T7" s="147"/>
      <c r="U7" s="147"/>
      <c r="V7" s="147"/>
      <c r="W7" s="147"/>
      <c r="X7" s="147"/>
      <c r="Y7" s="147"/>
      <c r="Z7" s="147"/>
      <c r="AA7" s="147"/>
      <c r="AB7" s="147"/>
      <c r="AC7" s="147"/>
      <c r="AD7" s="147"/>
      <c r="AE7" s="147"/>
      <c r="AF7" s="147"/>
      <c r="AG7" s="147"/>
      <c r="AH7" s="147"/>
      <c r="AI7" s="1006"/>
      <c r="AJ7" s="993"/>
      <c r="AK7" s="994"/>
      <c r="AL7" s="147"/>
      <c r="AM7" s="147"/>
      <c r="AN7" s="994"/>
      <c r="AO7" s="147"/>
      <c r="AP7" s="147"/>
      <c r="AQ7" s="997"/>
      <c r="AR7" s="997"/>
      <c r="AS7" s="998"/>
      <c r="AT7" s="1006"/>
      <c r="AU7" s="993"/>
      <c r="AV7" s="994"/>
      <c r="AW7" s="147"/>
      <c r="AX7" s="147"/>
      <c r="AY7" s="994"/>
      <c r="AZ7" s="147"/>
      <c r="BA7" s="147"/>
      <c r="BB7" s="997"/>
      <c r="BC7" s="997"/>
      <c r="BD7" s="998"/>
      <c r="BE7" s="1006"/>
      <c r="BF7" s="993"/>
      <c r="BG7" s="994"/>
      <c r="BH7" s="147"/>
      <c r="BI7" s="147"/>
      <c r="BJ7" s="994"/>
      <c r="BK7" s="147"/>
      <c r="BL7" s="147"/>
      <c r="BM7" s="997"/>
      <c r="BN7" s="997"/>
      <c r="BO7" s="998"/>
      <c r="BP7" s="1006"/>
      <c r="BQ7" s="993"/>
      <c r="BR7" s="994"/>
      <c r="BS7" s="147"/>
      <c r="BT7" s="147"/>
      <c r="BU7" s="994"/>
      <c r="BV7" s="147"/>
      <c r="BW7" s="147"/>
      <c r="BX7" s="997"/>
      <c r="BY7" s="997"/>
      <c r="BZ7" s="998"/>
      <c r="CA7" s="1006"/>
      <c r="CB7" s="993"/>
      <c r="CC7" s="994"/>
      <c r="CD7" s="147"/>
      <c r="CE7" s="147"/>
      <c r="CF7" s="994"/>
      <c r="CG7" s="147"/>
      <c r="CH7" s="147"/>
      <c r="CI7" s="997"/>
      <c r="CJ7" s="997"/>
      <c r="CK7" s="998"/>
      <c r="CL7" s="1006"/>
      <c r="CM7" s="993"/>
      <c r="CN7" s="994"/>
      <c r="CO7" s="147"/>
      <c r="CP7" s="147"/>
      <c r="CQ7" s="994"/>
      <c r="CR7" s="147"/>
      <c r="CS7" s="147"/>
      <c r="CT7" s="997"/>
      <c r="CU7" s="997"/>
      <c r="CV7" s="998"/>
      <c r="CW7" s="1006"/>
      <c r="CX7" s="993"/>
      <c r="CY7" s="994"/>
      <c r="CZ7" s="147"/>
      <c r="DA7" s="147"/>
      <c r="DB7" s="994"/>
      <c r="DC7" s="147"/>
      <c r="DD7" s="147"/>
      <c r="DE7" s="997"/>
      <c r="DF7" s="997"/>
      <c r="DG7" s="998"/>
      <c r="DH7" s="1006"/>
      <c r="DI7" s="993"/>
      <c r="DJ7" s="994"/>
      <c r="DK7" s="147"/>
      <c r="DL7" s="147"/>
      <c r="DM7" s="994"/>
      <c r="DN7" s="147"/>
      <c r="DO7" s="147"/>
      <c r="DP7" s="997"/>
      <c r="DQ7" s="997"/>
      <c r="DR7" s="998"/>
      <c r="DS7" s="1006"/>
      <c r="DT7" s="993"/>
      <c r="DU7" s="994"/>
      <c r="DV7" s="147"/>
      <c r="DW7" s="147"/>
      <c r="DX7" s="994"/>
      <c r="DY7" s="147"/>
      <c r="DZ7" s="147"/>
      <c r="EA7" s="997"/>
      <c r="EB7" s="997"/>
      <c r="EC7" s="998"/>
      <c r="ED7" s="1006"/>
      <c r="EE7" s="993"/>
      <c r="EF7" s="994"/>
      <c r="EG7" s="147"/>
      <c r="EH7" s="147"/>
      <c r="EI7" s="994"/>
      <c r="EJ7" s="147"/>
      <c r="EK7" s="147"/>
      <c r="EL7" s="997"/>
      <c r="EM7" s="997"/>
      <c r="EN7" s="998"/>
      <c r="EO7" s="1006"/>
      <c r="EP7" s="993"/>
      <c r="EQ7" s="994"/>
      <c r="ER7" s="147"/>
      <c r="ES7" s="147"/>
      <c r="ET7" s="994"/>
      <c r="EU7" s="147"/>
      <c r="EV7" s="147"/>
      <c r="EW7" s="997"/>
      <c r="EX7" s="997"/>
      <c r="EY7" s="998"/>
      <c r="EZ7" s="1006"/>
      <c r="FA7" s="993"/>
      <c r="FB7" s="994"/>
      <c r="FC7" s="147"/>
      <c r="FD7" s="147"/>
      <c r="FE7" s="994"/>
      <c r="FF7" s="147"/>
      <c r="FG7" s="147"/>
      <c r="FH7" s="997"/>
      <c r="FI7" s="997"/>
      <c r="FJ7" s="998"/>
      <c r="FK7" s="1006"/>
      <c r="FL7" s="993"/>
      <c r="FM7" s="994"/>
      <c r="FN7" s="147"/>
      <c r="FO7" s="147"/>
      <c r="FP7" s="994"/>
      <c r="FQ7" s="147"/>
      <c r="FR7" s="147"/>
      <c r="FS7" s="997"/>
      <c r="FT7" s="997"/>
      <c r="FU7" s="998"/>
      <c r="FV7" s="1006"/>
      <c r="FW7" s="993"/>
      <c r="FX7" s="994"/>
      <c r="FY7" s="147"/>
      <c r="FZ7" s="147"/>
      <c r="GA7" s="994"/>
      <c r="GB7" s="147"/>
      <c r="GC7" s="147"/>
      <c r="GD7" s="997"/>
      <c r="GE7" s="997"/>
      <c r="GF7" s="998"/>
      <c r="GG7" s="1006"/>
      <c r="GH7" s="993"/>
      <c r="GI7" s="994"/>
      <c r="GJ7" s="147"/>
      <c r="GK7" s="147"/>
      <c r="GL7" s="994"/>
      <c r="GM7" s="147"/>
      <c r="GN7" s="147"/>
      <c r="GO7" s="997"/>
      <c r="GP7" s="997"/>
      <c r="GQ7" s="998"/>
      <c r="GR7" s="1006"/>
      <c r="GS7" s="993"/>
      <c r="GT7" s="994"/>
      <c r="GU7" s="147"/>
      <c r="GV7" s="147"/>
      <c r="GW7" s="994"/>
      <c r="GX7" s="147"/>
      <c r="GY7" s="147"/>
      <c r="GZ7" s="997"/>
      <c r="HA7" s="997"/>
      <c r="HB7" s="998"/>
      <c r="HC7" s="1006"/>
      <c r="HD7" s="993"/>
      <c r="HE7" s="994"/>
      <c r="HF7" s="147"/>
      <c r="HG7" s="147"/>
      <c r="HH7" s="994"/>
      <c r="HI7" s="147"/>
      <c r="HJ7" s="147"/>
      <c r="HK7" s="997"/>
      <c r="HL7" s="997"/>
      <c r="HM7" s="998"/>
      <c r="HN7" s="1006"/>
      <c r="HO7" s="993"/>
      <c r="HP7" s="994"/>
      <c r="HQ7" s="147"/>
      <c r="HR7" s="147"/>
      <c r="HS7" s="994"/>
      <c r="HT7" s="147"/>
      <c r="HU7" s="147"/>
      <c r="HV7" s="997"/>
      <c r="HW7" s="997"/>
      <c r="HX7" s="998"/>
      <c r="HY7" s="1006"/>
      <c r="HZ7" s="993"/>
      <c r="IA7" s="994"/>
      <c r="IB7" s="147"/>
      <c r="IC7" s="147"/>
      <c r="ID7" s="994"/>
      <c r="IE7" s="147"/>
      <c r="IF7" s="147"/>
      <c r="IG7" s="997"/>
      <c r="IH7" s="997"/>
      <c r="II7" s="998"/>
      <c r="IJ7" s="1006"/>
      <c r="IK7" s="993"/>
      <c r="IL7" s="994"/>
      <c r="IM7" s="147"/>
      <c r="IN7" s="147"/>
      <c r="IO7" s="994"/>
      <c r="IP7" s="147"/>
      <c r="IQ7" s="147"/>
      <c r="IR7" s="997"/>
      <c r="IS7" s="997"/>
      <c r="IT7" s="998"/>
      <c r="IU7" s="30"/>
      <c r="IV7" s="30"/>
      <c r="IW7" s="30"/>
      <c r="IX7" s="30"/>
      <c r="IY7" s="1001"/>
      <c r="IZ7" s="1001"/>
      <c r="JA7" s="1003"/>
      <c r="JB7" s="1001"/>
      <c r="JC7" s="374"/>
      <c r="JD7" s="171"/>
      <c r="JE7" s="171"/>
      <c r="JF7" s="171"/>
      <c r="JG7" s="171"/>
      <c r="JH7" s="171"/>
      <c r="JI7" s="171"/>
      <c r="JJ7" s="171"/>
      <c r="JM7" s="601">
        <v>1</v>
      </c>
      <c r="JN7" s="1110" t="str">
        <f>$JN$3</f>
        <v>Y01. Other Exam</v>
      </c>
      <c r="JO7" s="96" t="str">
        <f>CONCATENATE('Contact_Information '!$AO$5,$JI$4,"-",$B7)</f>
        <v>No entry-No entry-Hyyyy-Rzzzz-PRPxxxxa-X26-01</v>
      </c>
      <c r="JP7" s="846" t="str">
        <f>IF($C7&lt;&gt;"",$C7,"Error, no entry")</f>
        <v>Error, no entry</v>
      </c>
      <c r="JQ7" s="1021">
        <f>IF($C7&lt;&gt;"",IF($D7&lt;&gt;"",$D7,DATEVALUE("01/01/1900")),DATEVALUE("31/01/1900"))</f>
        <v>31</v>
      </c>
      <c r="JR7" s="665">
        <f>IF($C7&lt;&gt;"",IF($K7&lt;&gt;"",K7,-15),-45)</f>
        <v>-45</v>
      </c>
      <c r="JS7" s="666" t="str">
        <f>IF($C7&lt;&gt;"",IF($L7&lt;&gt;"",$L7,"N"),"No record entry")</f>
        <v>No record entry</v>
      </c>
      <c r="JT7" s="667">
        <f>IF($C7&lt;&gt;"",IF($H7&lt;&gt;"",$H7,-15),-45)</f>
        <v>-45</v>
      </c>
      <c r="JU7" s="667">
        <f>IF($C7&lt;&gt;"",IF($M7&lt;&gt;"",$M7,-15),-45)</f>
        <v>-45</v>
      </c>
      <c r="JV7" s="1111" t="str">
        <f>IF($C7&lt;&gt;"",IF($G7&lt;&gt;"",IF(LEN($G7)&lt;250,$G7,"Long name:-see workbook"),IF($JV$4&lt;&gt;"",IF(LEN($JV$4)&lt;250,$JV$4,"Long name:-see workbook"),"No entry")),"No record entry")</f>
        <v>No record entry</v>
      </c>
      <c r="JW7" s="620">
        <f>IF($C7&lt;&gt;"",IF($N7&lt;&gt;"",$N7,-15),-45)</f>
        <v>-45</v>
      </c>
      <c r="JX7" s="668">
        <f>IF($C7&lt;&gt;"",IF($E7&lt;&gt;"",$E7,-15),-45)</f>
        <v>-45</v>
      </c>
      <c r="JY7" s="669">
        <f>IF($C7&lt;&gt;"",IF($O7&lt;&gt;"",$O7,-15),-45)</f>
        <v>-45</v>
      </c>
      <c r="JZ7" s="669">
        <f>IF($C7&lt;&gt;"",IF($P7&lt;&gt;"",$P7,-15),-45)</f>
        <v>-45</v>
      </c>
      <c r="KA7" s="669">
        <f>IF($C7&lt;&gt;"",IF($Q7&lt;&gt;"",$Q7,-15),-45)</f>
        <v>-45</v>
      </c>
      <c r="KB7" s="669">
        <f>IF($C7&lt;&gt;"",IF($R7&lt;&gt;"",$R7,-15),-45)</f>
        <v>-45</v>
      </c>
      <c r="KC7" s="669">
        <f>IF($C7&lt;&gt;"",IF($S7&lt;&gt;"",$S7,-15),-45)</f>
        <v>-45</v>
      </c>
      <c r="KD7" s="669">
        <f>IF($C7&lt;&gt;"",IF($T7&lt;&gt;"",$T7,-15),-45)</f>
        <v>-45</v>
      </c>
      <c r="KE7" s="1144" t="str">
        <f>IF($C7&lt;&gt;"",IF($F7&lt;&gt;"",IF($F7&lt;&gt;"Radiography System default  units",IF($F7&lt;&gt;"Exam Protocol Default units",$F7,$KE$4),$KE$2),IF($KE$4&lt;&gt;"Not yet entered if given",$KE$4,IF($KE$2&lt;&gt;"",$KE$2,"Error: no units entered"))),"No record entry")</f>
        <v>No record entry</v>
      </c>
      <c r="KF7" s="601" t="str">
        <f>IF($C7&lt;&gt;"",IF($AI7&lt;&gt;"",$AI7,"No entry"),"No record entry")</f>
        <v>No record entry</v>
      </c>
      <c r="KG7" s="584" t="str">
        <f>IF($C7&lt;&gt;"",IF($AJ7&lt;&gt;"",$AJ7,"No entry"),"No record entry")</f>
        <v>No record entry</v>
      </c>
      <c r="KH7" s="584" t="str">
        <f>IF($C7&lt;&gt;"",IF($AK7&lt;&gt;"",$AK7,"No entry"),"No record entry")</f>
        <v>No record entry</v>
      </c>
      <c r="KI7" s="584">
        <f>IF($C7&lt;&gt;"",IF($AL7&lt;&gt;"",$AL7,-15),-45)</f>
        <v>-45</v>
      </c>
      <c r="KJ7" s="584">
        <f>IF($C7&lt;&gt;"",IF($AM7&lt;&gt;"",$AM7,-15),-45)</f>
        <v>-45</v>
      </c>
      <c r="KK7" s="584" t="str">
        <f>IF($C7&lt;&gt;"",IF($AN7&lt;&gt;"",$AN7,"No entry"),"No record entry")</f>
        <v>No record entry</v>
      </c>
      <c r="KL7" s="584">
        <f>IF($C7&lt;&gt;"",IF($AO7&lt;&gt;"",$AO7,-15),-45)</f>
        <v>-45</v>
      </c>
      <c r="KM7" s="584">
        <f>IF($C7&lt;&gt;"",IF($AP7&lt;&gt;"",$AP7,-15),-45)</f>
        <v>-45</v>
      </c>
      <c r="KN7" s="584" t="str">
        <f>IF($C7&lt;&gt;"",IF($AQ7&lt;&gt;"",$AQ7,"No entry"),"No record entry")</f>
        <v>No record entry</v>
      </c>
      <c r="KO7" s="584" t="str">
        <f>IF($C7&lt;&gt;"",IF($AR7&lt;&gt;"",$AR7,"No entry"),"No record entry")</f>
        <v>No record entry</v>
      </c>
      <c r="KP7" s="264" t="str">
        <f>IF($C7&lt;&gt;"",IF($AS7&lt;&gt;"",IF(LEN($AS7)&lt;250,$AS7,"Long comment:-see workbook"),"No entry"),"No record entry")</f>
        <v>No record entry</v>
      </c>
      <c r="KQ7" s="584" t="str">
        <f>IF($C7&lt;&gt;"",IF($AT7&lt;&gt;"",$AT7,"No entry"),"No record entry")</f>
        <v>No record entry</v>
      </c>
      <c r="KR7" s="584" t="str">
        <f>IF($C7&lt;&gt;"",IF($AU7&lt;&gt;"",$AU7,"No entry"),"No record entry")</f>
        <v>No record entry</v>
      </c>
      <c r="KS7" s="584" t="str">
        <f>IF($C7&lt;&gt;"",IF($AV7&lt;&gt;"",$AV7,"No entry"),"No record entry")</f>
        <v>No record entry</v>
      </c>
      <c r="KT7" s="584">
        <f>IF($C7&lt;&gt;"",IF($AW7&lt;&gt;"",$AW7,-15),-45)</f>
        <v>-45</v>
      </c>
      <c r="KU7" s="584">
        <f>IF($C7&lt;&gt;"",IF($AX7&lt;&gt;"",$AX7,-15),-45)</f>
        <v>-45</v>
      </c>
      <c r="KV7" s="584" t="str">
        <f>IF($C7&lt;&gt;"",IF($AY7&lt;&gt;"",$AY7,"No entry"),"No record entry")</f>
        <v>No record entry</v>
      </c>
      <c r="KW7" s="584">
        <f>IF($C7&lt;&gt;"",IF($AZ7&lt;&gt;"",$AZ7,-15),-45)</f>
        <v>-45</v>
      </c>
      <c r="KX7" s="584">
        <f>IF($C7&lt;&gt;"",IF($BA7&lt;&gt;"",$BA7,-15),-45)</f>
        <v>-45</v>
      </c>
      <c r="KY7" s="584" t="str">
        <f>IF($C7&lt;&gt;"",IF($BB7&lt;&gt;"",$BB7,"No entry"),"No record entry")</f>
        <v>No record entry</v>
      </c>
      <c r="KZ7" s="584" t="str">
        <f>IF($C7&lt;&gt;"",IF($BC7&lt;&gt;"",$BC7,"No entry"),"No record entry")</f>
        <v>No record entry</v>
      </c>
      <c r="LA7" s="264" t="str">
        <f>IF($C7&lt;&gt;"",IF($BD7&lt;&gt;"",IF(LEN($BD7)&lt;250,$BD7,"Long comment:-see workbook"),"No entry"),"No record entry")</f>
        <v>No record entry</v>
      </c>
      <c r="LB7" s="584" t="str">
        <f>IF($C7&lt;&gt;"",IF($BE7&lt;&gt;"",$BE7,"No entry"),"No record entry")</f>
        <v>No record entry</v>
      </c>
      <c r="LC7" s="584" t="str">
        <f>IF($C7&lt;&gt;"",IF($BF7&lt;&gt;"",$BF7,"No entry"),"No record entry")</f>
        <v>No record entry</v>
      </c>
      <c r="LD7" s="584" t="str">
        <f>IF($C7&lt;&gt;"",IF($BG7&lt;&gt;"",$BG7,"No entry"),"No record entry")</f>
        <v>No record entry</v>
      </c>
      <c r="LE7" s="584">
        <f>IF($C7&lt;&gt;"",IF($BH7&lt;&gt;"",$BH7,-15),-45)</f>
        <v>-45</v>
      </c>
      <c r="LF7" s="584">
        <f>IF($C7&lt;&gt;"",IF($BI7&lt;&gt;"",$BI7,-15),-45)</f>
        <v>-45</v>
      </c>
      <c r="LG7" s="584" t="str">
        <f>IF($C7&lt;&gt;"",IF($BJ7&lt;&gt;"",$BJ7,"No entry"),"No record entry")</f>
        <v>No record entry</v>
      </c>
      <c r="LH7" s="584">
        <f>IF($C7&lt;&gt;"",IF($BK7&lt;&gt;"",$BK7,-15),-45)</f>
        <v>-45</v>
      </c>
      <c r="LI7" s="584">
        <f>IF($C7&lt;&gt;"",IF($BL7&lt;&gt;"",$BL7,-15),-45)</f>
        <v>-45</v>
      </c>
      <c r="LJ7" s="584" t="str">
        <f>IF($C7&lt;&gt;"",IF($BM7&lt;&gt;"",$BM7,"No entry"),"No record entry")</f>
        <v>No record entry</v>
      </c>
      <c r="LK7" s="584" t="str">
        <f>IF($C7&lt;&gt;"",IF($BN7&lt;&gt;"",$BN7,"No entry"),"No record entry")</f>
        <v>No record entry</v>
      </c>
      <c r="LL7" s="264" t="str">
        <f>IF($C7&lt;&gt;"",IF($BO7&lt;&gt;"",IF(LEN($BO7)&lt;250,$BO7,"Long comment:-see workbook"),"No entry"),"No record entry")</f>
        <v>No record entry</v>
      </c>
      <c r="LM7" s="584" t="str">
        <f>IF($C7&lt;&gt;"",IF($BP7&lt;&gt;"",$BP7,"No entry"),"No record entry")</f>
        <v>No record entry</v>
      </c>
      <c r="LN7" s="584" t="str">
        <f>IF($C7&lt;&gt;"",IF(BQ7&lt;&gt;"",$BQ7,"No entry"),"No record entry")</f>
        <v>No record entry</v>
      </c>
      <c r="LO7" s="584" t="str">
        <f>IF($C7&lt;&gt;"",IF(BR7&lt;&gt;"",$BR7,"No entry"),"No record entry")</f>
        <v>No record entry</v>
      </c>
      <c r="LP7" s="584">
        <f>IF($C7&lt;&gt;"",IF(BS7&lt;&gt;"",$BS7,-15),-45)</f>
        <v>-45</v>
      </c>
      <c r="LQ7" s="584">
        <f>IF($C7&lt;&gt;"",IF(BT7&lt;&gt;"",$BT7,-15),-45)</f>
        <v>-45</v>
      </c>
      <c r="LR7" s="584" t="str">
        <f>IF($C7&lt;&gt;"",IF(BU7&lt;&gt;"",$BU7,"No entry"),"No record entry")</f>
        <v>No record entry</v>
      </c>
      <c r="LS7" s="584">
        <f>IF($C7&lt;&gt;"",IF(BV7&lt;&gt;"",$BV7,-15),-45)</f>
        <v>-45</v>
      </c>
      <c r="LT7" s="584">
        <f>IF($C7&lt;&gt;"",IF(BW7&lt;&gt;"",$BW7,-15),-45)</f>
        <v>-45</v>
      </c>
      <c r="LU7" s="584" t="str">
        <f>IF($C7&lt;&gt;"",IF(BX7&lt;&gt;"",$BX7,"No entry"),"No record entry")</f>
        <v>No record entry</v>
      </c>
      <c r="LV7" s="584" t="str">
        <f>IF($C7&lt;&gt;"",IF(BY7&lt;&gt;"",$BY7,"No entry"),"No record entry")</f>
        <v>No record entry</v>
      </c>
      <c r="LW7" s="264" t="str">
        <f>IF($C7&lt;&gt;"",IF(BZ7&lt;&gt;"",IF(LEN($BZ7)&lt;250,$BZ7,"Long comment:-see workbook"),"No entry"),"No record entry")</f>
        <v>No record entry</v>
      </c>
      <c r="LX7" s="584" t="str">
        <f>IF($C7&lt;&gt;"",IF(CA7&lt;&gt;"",$CA7,"No entry"),"No record entry")</f>
        <v>No record entry</v>
      </c>
      <c r="LY7" s="584" t="str">
        <f>IF($C7&lt;&gt;"",IF(CB7&lt;&gt;"",$CB7,"No entry"),"No record entry")</f>
        <v>No record entry</v>
      </c>
      <c r="LZ7" s="584" t="str">
        <f>IF($C7&lt;&gt;"",IF(CC7&lt;&gt;"",$CC7,"No entry"),"No record entry")</f>
        <v>No record entry</v>
      </c>
      <c r="MA7" s="584">
        <f>IF($C7&lt;&gt;"",IF(CD7&lt;&gt;"",$CD7,-15),-45)</f>
        <v>-45</v>
      </c>
      <c r="MB7" s="584">
        <f>IF($C7&lt;&gt;"",IF(CE7&lt;&gt;"",$CE7,-15),-45)</f>
        <v>-45</v>
      </c>
      <c r="MC7" s="584" t="str">
        <f>IF($C7&lt;&gt;"",IF(CF7&lt;&gt;"",$CF7,"No entry"),"No record entry")</f>
        <v>No record entry</v>
      </c>
      <c r="MD7" s="584">
        <f>IF($C7&lt;&gt;"",IF(CG7&lt;&gt;"",$CG7,-15),-45)</f>
        <v>-45</v>
      </c>
      <c r="ME7" s="584">
        <f>IF($C7&lt;&gt;"",IF(CH7&lt;&gt;"",$CH7,-15),-45)</f>
        <v>-45</v>
      </c>
      <c r="MF7" s="584" t="str">
        <f>IF($C7&lt;&gt;"",IF(CI7&lt;&gt;"",$CI7,"No entry"),"No record entry")</f>
        <v>No record entry</v>
      </c>
      <c r="MG7" s="584" t="str">
        <f>IF($C7&lt;&gt;"",IF(CJ7&lt;&gt;"",$CJ7,"No entry"),"No record entry")</f>
        <v>No record entry</v>
      </c>
      <c r="MH7" s="264" t="str">
        <f>IF($C7&lt;&gt;"",IF(CK7&lt;&gt;"",IF(LEN($CK7)&lt;250,$CK7,"Long comment:-see workbook"),"No entry"),"No record entry")</f>
        <v>No record entry</v>
      </c>
      <c r="MI7" s="584" t="str">
        <f>IF($C7&lt;&gt;"",IF($CL7&lt;&gt;"",$CL7,"No entry"),"No record entry")</f>
        <v>No record entry</v>
      </c>
      <c r="MJ7" s="584" t="str">
        <f>IF($C7&lt;&gt;"",IF($CM7&lt;&gt;"",$CM7,"No entry"),"No record entry")</f>
        <v>No record entry</v>
      </c>
      <c r="MK7" s="584" t="str">
        <f>IF($C7&lt;&gt;"",IF($CN7&lt;&gt;"",$CN7,"No entry"),"No record entry")</f>
        <v>No record entry</v>
      </c>
      <c r="ML7" s="584">
        <f>IF($C7&lt;&gt;"",IF($CO7&lt;&gt;"",$CO7,-15),-45)</f>
        <v>-45</v>
      </c>
      <c r="MM7" s="584">
        <f>IF($C7&lt;&gt;"",IF($CP7&lt;&gt;"",$CP7,-15),-45)</f>
        <v>-45</v>
      </c>
      <c r="MN7" s="584" t="str">
        <f>IF($C7&lt;&gt;"",IF($CQ7&lt;&gt;"",$CQ7,"No entry"),"No record entry")</f>
        <v>No record entry</v>
      </c>
      <c r="MO7" s="584">
        <f>IF($C7&lt;&gt;"",IF($CR7&lt;&gt;"",$CR7,-15),-45)</f>
        <v>-45</v>
      </c>
      <c r="MP7" s="584">
        <f>IF($C7&lt;&gt;"",IF($CS7&lt;&gt;"",$CS7,-15),-45)</f>
        <v>-45</v>
      </c>
      <c r="MQ7" s="584" t="str">
        <f>IF($C7&lt;&gt;"",IF($CT7&lt;&gt;"",$CT7,"No entry"),"No record entry")</f>
        <v>No record entry</v>
      </c>
      <c r="MR7" s="584" t="str">
        <f>IF($C7&lt;&gt;"",IF($CU7&lt;&gt;"",$CU7,"No entry"),"No record entry")</f>
        <v>No record entry</v>
      </c>
      <c r="MS7" s="620" t="str">
        <f>IF($C7&lt;&gt;"",IF($CV7&lt;&gt;"",IF(LEN($CV7)&lt;250,$CV7,"Long comment:-see workbook"),"No entry"),"No record entry")</f>
        <v>No record entry</v>
      </c>
      <c r="MT7" s="1078">
        <f>IF($C7&lt;&gt;"",IF(MT$5&lt;&gt;"No heading entered",IF($IU7&lt;&gt;"",$IU7, -15),-15), -45)</f>
        <v>-45</v>
      </c>
      <c r="MU7" s="1015">
        <f>IF($C7&lt;&gt;"",IF($MU$5&lt;&gt;"No heading entered",IF($IV7&lt;&gt;"",$IV7, -15),-15), -45)</f>
        <v>-45</v>
      </c>
      <c r="MV7" s="1015">
        <f>IF($C7&lt;&gt;"",IF($MV$5&lt;&gt;"No heading entered",IF($IW7&lt;&gt;"",$IW7, -15),-15), -45)</f>
        <v>-45</v>
      </c>
      <c r="MW7" s="1015">
        <f>IF($C7&lt;&gt;"",IF($MW$5&lt;&gt;"No heading entered",IF($IX7&lt;&gt;"",$IX7, -15),-15), -45)</f>
        <v>-45</v>
      </c>
      <c r="MX7" s="1015" t="str">
        <f>IF($C7&lt;&gt;"",IF($IY7&lt;&gt;"",IF(LEN($IY7)&lt;250,$IY7,"Long name:-see workbook"),$IY$2),"No record entry")</f>
        <v>No record entry</v>
      </c>
      <c r="MY7" s="1015" t="str">
        <f>IF($C7&lt;&gt;"",IF($IY7&lt;&gt;"","N","Y"),"No record entry")</f>
        <v>No record entry</v>
      </c>
      <c r="MZ7" s="1016" t="str">
        <f>IF($C7&lt;&gt;"",IF($IZ7&lt;&gt;"",IF(LEN($IZ7)&lt;250,$IZ7,"Long name:-see workbook"), $IZ$2),"No record entry")</f>
        <v>No record entry</v>
      </c>
      <c r="NA7" s="1016" t="str">
        <f>IF($C7&lt;&gt;"",IF($IZ7&lt;&gt;"","N","Y"),"No record entry")</f>
        <v>No record entry</v>
      </c>
      <c r="NB7" s="1017" t="str">
        <f>IF($C7&lt;&gt;"",IF($JA7&lt;&gt;"",IF(LEN($JA7)&lt;250,$JA7,"Long comment:- see workbook"),"No entry"),"No record entry")</f>
        <v>No record entry</v>
      </c>
      <c r="NC7" s="1095" t="str">
        <f>IF($C7&lt;&gt;"",IF($JB7&lt;&gt;"",IF(LEN($JB7)&lt;250,$JB7,"Long comment:-see workbook"),"No entry"),"No record entry")</f>
        <v>No record entry</v>
      </c>
      <c r="ND7" s="669">
        <f>IF($C7&lt;&gt;"",IF($U7&lt;&gt;"",$U7,-15),-45)</f>
        <v>-45</v>
      </c>
      <c r="NE7" s="669">
        <f>IF($C7&lt;&gt;"",IF($V7&lt;&gt;"",$V7,-15),-45)</f>
        <v>-45</v>
      </c>
      <c r="NF7" s="669">
        <f>IF($C7&lt;&gt;"",IF($W7&lt;&gt;"",$W7,-15),-45)</f>
        <v>-45</v>
      </c>
      <c r="NG7" s="669">
        <f>IF($C7&lt;&gt;"",IF($X7&lt;&gt;"",$X7,-15),-45)</f>
        <v>-45</v>
      </c>
      <c r="NH7" s="669">
        <f>IF($C7&lt;&gt;"",IF($Y7&lt;&gt;"",$Y7,-15),-45)</f>
        <v>-45</v>
      </c>
      <c r="NI7" s="669">
        <f>IF($C7&lt;&gt;"",IF($Z7&lt;&gt;"",$Z7,-15),-45)</f>
        <v>-45</v>
      </c>
      <c r="NJ7" s="669">
        <f>IF($C7&lt;&gt;"",IF($AA7&lt;&gt;"",$AA7,-15),-45)</f>
        <v>-45</v>
      </c>
      <c r="NK7" s="669">
        <f>IF($C7&lt;&gt;"",IF($AB7&lt;&gt;"",$AB7,-15),-45)</f>
        <v>-45</v>
      </c>
      <c r="NL7" s="669">
        <f>IF($C7&lt;&gt;"",IF($AC7&lt;&gt;"",$AC7,-15),-45)</f>
        <v>-45</v>
      </c>
      <c r="NM7" s="669">
        <f>IF($C7&lt;&gt;"",IF($AD7&lt;&gt;"",$AD7,-15),-45)</f>
        <v>-45</v>
      </c>
      <c r="NN7" s="669">
        <f>IF($C7&lt;&gt;"",IF($AE7&lt;&gt;"",$AE7,-15),-45)</f>
        <v>-45</v>
      </c>
      <c r="NO7" s="669">
        <f>IF($C7&lt;&gt;"",IF($AF7&lt;&gt;"",$AF7,-15),-45)</f>
        <v>-45</v>
      </c>
      <c r="NP7" s="669">
        <f>IF($C7&lt;&gt;"",IF($AG7&lt;&gt;"",$AG7,-15),-45)</f>
        <v>-45</v>
      </c>
      <c r="NQ7" s="1351">
        <f>IF($C7&lt;&gt;"",IF($AH7&lt;&gt;"",$AH7,-15),-45)</f>
        <v>-45</v>
      </c>
      <c r="NR7" s="601" t="str">
        <f>IF($C7&lt;&gt;"",IF($CW7&lt;&gt;"",$CW7,"No entry"),"No record entry")</f>
        <v>No record entry</v>
      </c>
      <c r="NS7" s="601" t="str">
        <f>IF($C7&lt;&gt;"",IF($CX7&lt;&gt;"",$CX7,"No entry"),"No record entry")</f>
        <v>No record entry</v>
      </c>
      <c r="NT7" s="601" t="str">
        <f>IF($C7&lt;&gt;"",IF($CY7&lt;&gt;"",$CY7,"No entry"),"No record entry")</f>
        <v>No record entry</v>
      </c>
      <c r="NU7" s="584">
        <f>IF($C7&lt;&gt;"",IF($CZ7&lt;&gt;"",$CZ7,-15),-45)</f>
        <v>-45</v>
      </c>
      <c r="NV7" s="584">
        <f>IF($C7&lt;&gt;"",IF($DA7&lt;&gt;"",$DA7,-15),-45)</f>
        <v>-45</v>
      </c>
      <c r="NW7" s="584" t="str">
        <f>IF($C7&lt;&gt;"",IF($DB7&lt;&gt;"",$DB7,"No entry"),"No record entry")</f>
        <v>No record entry</v>
      </c>
      <c r="NX7" s="584">
        <f>IF($C7&lt;&gt;"",IF($DC7&lt;&gt;"",$DC7,-15),-45)</f>
        <v>-45</v>
      </c>
      <c r="NY7" s="584">
        <f>IF($C7&lt;&gt;"",IF($DD7&lt;&gt;"",$DD7,-15),-45)</f>
        <v>-45</v>
      </c>
      <c r="NZ7" s="584" t="str">
        <f>IF($C7&lt;&gt;"",IF($DE7&lt;&gt;"",$DE7,"No entry"),"No record entry")</f>
        <v>No record entry</v>
      </c>
      <c r="OA7" s="584" t="str">
        <f>IF($C7&lt;&gt;"",IF($DF7&lt;&gt;"",$DF7,"No entry"),"No record entry")</f>
        <v>No record entry</v>
      </c>
      <c r="OB7" s="264" t="str">
        <f>IF($C7&lt;&gt;"",IF($DG7&lt;&gt;"",IF(LEN($DG7)&lt;250,$DG7,"Long comment:-see workbook"),"No entry"),"No record entry")</f>
        <v>No record entry</v>
      </c>
      <c r="OC7" s="601" t="str">
        <f>IF($C7&lt;&gt;"",IF($DH7&lt;&gt;"",$DH7,"No entry"),"No record entry")</f>
        <v>No record entry</v>
      </c>
      <c r="OD7" s="584" t="str">
        <f>IF($C7&lt;&gt;"",IF($DI7&lt;&gt;"",$DI7,"No entry"),"No record entry")</f>
        <v>No record entry</v>
      </c>
      <c r="OE7" s="584" t="str">
        <f>IF($C7&lt;&gt;"",IF($DJ7&lt;&gt;"",$DJ7,"No entry"),"No record entry")</f>
        <v>No record entry</v>
      </c>
      <c r="OF7" s="584">
        <f>IF($C7&lt;&gt;"",IF($DK7&lt;&gt;"",$DK7,-15),-45)</f>
        <v>-45</v>
      </c>
      <c r="OG7" s="584">
        <f>IF($C7&lt;&gt;"",IF($DL7&lt;&gt;"",$DL7,-15),-45)</f>
        <v>-45</v>
      </c>
      <c r="OH7" s="584" t="str">
        <f>IF($C7&lt;&gt;"",IF($DM7&lt;&gt;"",$DM7,"No entry"),"No record entry")</f>
        <v>No record entry</v>
      </c>
      <c r="OI7" s="584">
        <f>IF($C7&lt;&gt;"",IF($DN7&lt;&gt;"",$DN7,-15),-45)</f>
        <v>-45</v>
      </c>
      <c r="OJ7" s="584">
        <f>IF($C7&lt;&gt;"",IF($DO7&lt;&gt;"",$DO7,-15),-45)</f>
        <v>-45</v>
      </c>
      <c r="OK7" s="584" t="str">
        <f>IF($C7&lt;&gt;"",IF($DP7&lt;&gt;"",$DP7,"No entry"),"No record entry")</f>
        <v>No record entry</v>
      </c>
      <c r="OL7" s="584" t="str">
        <f>IF($C7&lt;&gt;"",IF($DQ7&lt;&gt;"",$DQ7,"No entry"),"No record entry")</f>
        <v>No record entry</v>
      </c>
      <c r="OM7" s="264" t="str">
        <f>IF($C7&lt;&gt;"",IF($DR7&lt;&gt;"",IF(LEN($DR7)&lt;250,$DR7,"Long comment:-see workbook"),"No entry"),"No record entry")</f>
        <v>No record entry</v>
      </c>
      <c r="ON7" s="601" t="str">
        <f>IF($C7&lt;&gt;"",IF($DS7&lt;&gt;"",$DS7,"No entry"),"No record entry")</f>
        <v>No record entry</v>
      </c>
      <c r="OO7" s="584" t="str">
        <f>IF($C7&lt;&gt;"",IF($DT7&lt;&gt;"",$DT7,"No entry"),"No record entry")</f>
        <v>No record entry</v>
      </c>
      <c r="OP7" s="584" t="str">
        <f>IF($C7&lt;&gt;"",IF($DU7&lt;&gt;"",$DU7,"No entry"),"No record entry")</f>
        <v>No record entry</v>
      </c>
      <c r="OQ7" s="584">
        <f>IF($C7&lt;&gt;"",IF($DV7&lt;&gt;"",$DV7,-15),-45)</f>
        <v>-45</v>
      </c>
      <c r="OR7" s="584">
        <f>IF($C7&lt;&gt;"",IF($DW7&lt;&gt;"",$DW7,-15),-45)</f>
        <v>-45</v>
      </c>
      <c r="OS7" s="584" t="str">
        <f>IF($C7&lt;&gt;"",IF($DX7&lt;&gt;"",$DX7,"No entry"),"No record entry")</f>
        <v>No record entry</v>
      </c>
      <c r="OT7" s="584">
        <f>IF($C7&lt;&gt;"",IF($DY7&lt;&gt;"",$DY7,-15),-45)</f>
        <v>-45</v>
      </c>
      <c r="OU7" s="584">
        <f>IF($C7&lt;&gt;"",IF($DZ7&lt;&gt;"",$DZ7,-15),-45)</f>
        <v>-45</v>
      </c>
      <c r="OV7" s="584" t="str">
        <f>IF($C7&lt;&gt;"",IF($EA7&lt;&gt;"",$EA7,"No entry"),"No record entry")</f>
        <v>No record entry</v>
      </c>
      <c r="OW7" s="584" t="str">
        <f>IF($C7&lt;&gt;"",IF($EB7&lt;&gt;"",$EB7,"No entry"),"No record entry")</f>
        <v>No record entry</v>
      </c>
      <c r="OX7" s="264" t="str">
        <f>IF($C7&lt;&gt;"",IF($EC7&lt;&gt;"",IF(LEN($EC7)&lt;250,$EC7,"Long comment:-see workbook"),"No entry"),"No record entry")</f>
        <v>No record entry</v>
      </c>
      <c r="OY7" s="601" t="str">
        <f>IF($C7&lt;&gt;"",IF($ED7&lt;&gt;"",$ED7,"No entry"),"No record entry")</f>
        <v>No record entry</v>
      </c>
      <c r="OZ7" s="584" t="str">
        <f>IF($C7&lt;&gt;"",IF($EE7&lt;&gt;"",$EE7,"No entry"),"No record entry")</f>
        <v>No record entry</v>
      </c>
      <c r="PA7" s="584" t="str">
        <f>IF($C7&lt;&gt;"",IF($EF7&lt;&gt;"",$EF7,"No entry"),"No record entry")</f>
        <v>No record entry</v>
      </c>
      <c r="PB7" s="584">
        <f>IF($C7&lt;&gt;"",IF($EG7&lt;&gt;"",$EG7,-15),-45)</f>
        <v>-45</v>
      </c>
      <c r="PC7" s="584">
        <f>IF($C7&lt;&gt;"",IF($EH7&lt;&gt;"",$EH7,-15),-45)</f>
        <v>-45</v>
      </c>
      <c r="PD7" s="584" t="str">
        <f>IF($C7&lt;&gt;"",IF($EI7&lt;&gt;"",$EI7,"No entry"),"No record entry")</f>
        <v>No record entry</v>
      </c>
      <c r="PE7" s="584">
        <f>IF($C7&lt;&gt;"",IF($EJ7&lt;&gt;"",$EJ7,-15),-45)</f>
        <v>-45</v>
      </c>
      <c r="PF7" s="584">
        <f>IF($C7&lt;&gt;"",IF($EK7&lt;&gt;"",$EK7,-15),-45)</f>
        <v>-45</v>
      </c>
      <c r="PG7" s="584" t="str">
        <f>IF($C7&lt;&gt;"",IF($EL7&lt;&gt;"",$EL7,"No entry"),"No record entry")</f>
        <v>No record entry</v>
      </c>
      <c r="PH7" s="584" t="str">
        <f>IF($C7&lt;&gt;"",IF($EM7&lt;&gt;"",$EM7,"No entry"),"No record entry")</f>
        <v>No record entry</v>
      </c>
      <c r="PI7" s="264" t="str">
        <f>IF($C7&lt;&gt;"",IF($EN7&lt;&gt;"",IF(LEN($EN7)&lt;250,$EN7,"Long comment:-see workbook"),"No entry"),"No record entry")</f>
        <v>No record entry</v>
      </c>
      <c r="PJ7" s="601" t="str">
        <f>IF($C7&lt;&gt;"",IF($EO7&lt;&gt;"",$EO7,"No entry"),"No record entry")</f>
        <v>No record entry</v>
      </c>
      <c r="PK7" s="584" t="str">
        <f>IF($C7&lt;&gt;"",IF($EP7&lt;&gt;"",$EP7,"No entry"),"No record entry")</f>
        <v>No record entry</v>
      </c>
      <c r="PL7" s="584" t="str">
        <f>IF($C7&lt;&gt;"",IF($EQ7&lt;&gt;"",$EQ7,"No entry"),"No record entry")</f>
        <v>No record entry</v>
      </c>
      <c r="PM7" s="584">
        <f>IF($C7&lt;&gt;"",IF($ER7&lt;&gt;"",$ER7,-15),-45)</f>
        <v>-45</v>
      </c>
      <c r="PN7" s="584">
        <f>IF($C7&lt;&gt;"",IF($ES7&lt;&gt;"",$ES7,-15),-45)</f>
        <v>-45</v>
      </c>
      <c r="PO7" s="584" t="str">
        <f>IF($C7&lt;&gt;"",IF($ET7&lt;&gt;"",$ET7,"No entry"),"No record entry")</f>
        <v>No record entry</v>
      </c>
      <c r="PP7" s="584">
        <f>IF($C7&lt;&gt;"",IF($EU7&lt;&gt;"",$EU7,-15),-45)</f>
        <v>-45</v>
      </c>
      <c r="PQ7" s="584">
        <f>IF($C7&lt;&gt;"",IF($EV7&lt;&gt;"",$EV7,-15),-45)</f>
        <v>-45</v>
      </c>
      <c r="PR7" s="584" t="str">
        <f>IF($C7&lt;&gt;"",IF($EW7&lt;&gt;"",$EW7,"No entry"),"No record entry")</f>
        <v>No record entry</v>
      </c>
      <c r="PS7" s="584" t="str">
        <f>IF($C7&lt;&gt;"",IF($EX7&lt;&gt;"",$EX7,"No entry"),"No record entry")</f>
        <v>No record entry</v>
      </c>
      <c r="PT7" s="264" t="str">
        <f>IF($C7&lt;&gt;"",IF($EY7&lt;&gt;"",IF(LEN($EY7)&lt;250,$EY7,"Long comment:-see workbook"),"No entry"),"No record entry")</f>
        <v>No record entry</v>
      </c>
      <c r="PU7" s="601" t="str">
        <f>IF($C7&lt;&gt;"",IF($EZ7&lt;&gt;"",$EZ7,"No entry"),"No record entry")</f>
        <v>No record entry</v>
      </c>
      <c r="PV7" s="584" t="str">
        <f>IF($C7&lt;&gt;"",IF($FA7&lt;&gt;"",$FA7,"No entry"),"No record entry")</f>
        <v>No record entry</v>
      </c>
      <c r="PW7" s="584" t="str">
        <f>IF($C7&lt;&gt;"",IF($FB7&lt;&gt;"",$FB7,"No entry"),"No record entry")</f>
        <v>No record entry</v>
      </c>
      <c r="PX7" s="584">
        <f>IF($C7&lt;&gt;"",IF($FC7&lt;&gt;"",$FC7,-15),-45)</f>
        <v>-45</v>
      </c>
      <c r="PY7" s="584">
        <f>IF($C7&lt;&gt;"",IF($FD7&lt;&gt;"",$FD7,-15),-45)</f>
        <v>-45</v>
      </c>
      <c r="PZ7" s="584" t="str">
        <f>IF($C7&lt;&gt;"",IF($FE7&lt;&gt;"",$FE7,"No entry"),"No record entry")</f>
        <v>No record entry</v>
      </c>
      <c r="QA7" s="584">
        <f>IF($C7&lt;&gt;"",IF($FF7&lt;&gt;"",$FF7,-15),-45)</f>
        <v>-45</v>
      </c>
      <c r="QB7" s="584">
        <f>IF($C7&lt;&gt;"",IF($FG7&lt;&gt;"",$FG7,-15),-45)</f>
        <v>-45</v>
      </c>
      <c r="QC7" s="584" t="str">
        <f>IF($C7&lt;&gt;"",IF($FH7&lt;&gt;"",$FH7,"No entry"),"No record entry")</f>
        <v>No record entry</v>
      </c>
      <c r="QD7" s="584" t="str">
        <f>IF($C7&lt;&gt;"",IF($FI7&lt;&gt;"",$FI7,"No entry"),"No record entry")</f>
        <v>No record entry</v>
      </c>
      <c r="QE7" s="264" t="str">
        <f>IF($C7&lt;&gt;"",IF($FJ7&lt;&gt;"",IF(LEN($FJ7)&lt;250,$FJ7,"Long comment:-see workbook"),"No entry"),"No record entry")</f>
        <v>No record entry</v>
      </c>
      <c r="QF7" s="601" t="str">
        <f>IF($C7&lt;&gt;"",IF($FK7&lt;&gt;"",$FK7,"No entry"),"No record entry")</f>
        <v>No record entry</v>
      </c>
      <c r="QG7" s="584" t="str">
        <f>IF($C7&lt;&gt;"",IF($FL7&lt;&gt;"",$FL7,"No entry"),"No record entry")</f>
        <v>No record entry</v>
      </c>
      <c r="QH7" s="584" t="str">
        <f>IF($C7&lt;&gt;"",IF($FM7&lt;&gt;"",$FM7,"No entry"),"No record entry")</f>
        <v>No record entry</v>
      </c>
      <c r="QI7" s="584">
        <f>IF($C7&lt;&gt;"",IF($FN7&lt;&gt;"",$FN7,-15),-45)</f>
        <v>-45</v>
      </c>
      <c r="QJ7" s="584">
        <f>IF($C7&lt;&gt;"",IF($FO7&lt;&gt;"",$FO7,-15),-45)</f>
        <v>-45</v>
      </c>
      <c r="QK7" s="584" t="str">
        <f>IF($C7&lt;&gt;"",IF($FP7&lt;&gt;"",$FP7,"No entry"),"No record entry")</f>
        <v>No record entry</v>
      </c>
      <c r="QL7" s="584">
        <f>IF($C7&lt;&gt;"",IF($FQ7&lt;&gt;"",$FQ7,-15),-45)</f>
        <v>-45</v>
      </c>
      <c r="QM7" s="584">
        <f>IF($C7&lt;&gt;"",IF($FR7&lt;&gt;"",$FR7,-15),-45)</f>
        <v>-45</v>
      </c>
      <c r="QN7" s="584" t="str">
        <f>IF($C7&lt;&gt;"",IF($FS7&lt;&gt;"",$FS7,"No entry"),"No record entry")</f>
        <v>No record entry</v>
      </c>
      <c r="QO7" s="584" t="str">
        <f>IF($C7&lt;&gt;"",IF($FT7&lt;&gt;"",$FT7,"No entry"),"No record entry")</f>
        <v>No record entry</v>
      </c>
      <c r="QP7" s="264" t="str">
        <f>IF($C7&lt;&gt;"",IF($FU7&lt;&gt;"",IF(LEN($FU7)&lt;250,$FU7,"Long comment:-see workbook"),"No entry"),"No record entry")</f>
        <v>No record entry</v>
      </c>
      <c r="QQ7" s="601" t="str">
        <f>IF($C7&lt;&gt;"",IF($FV7&lt;&gt;"",$FV7,"No entry"),"No record entry")</f>
        <v>No record entry</v>
      </c>
      <c r="QR7" s="584" t="str">
        <f>IF($C7&lt;&gt;"",IF($FW7&lt;&gt;"",$FW7,"No entry"),"No record entry")</f>
        <v>No record entry</v>
      </c>
      <c r="QS7" s="584" t="str">
        <f>IF($C7&lt;&gt;"",IF($FX7&lt;&gt;"",$FX7,"No entry"),"No record entry")</f>
        <v>No record entry</v>
      </c>
      <c r="QT7" s="584">
        <f>IF($C7&lt;&gt;"",IF($FY7&lt;&gt;"",$FY7,-15),-45)</f>
        <v>-45</v>
      </c>
      <c r="QU7" s="584">
        <f>IF($C7&lt;&gt;"",IF($FZ7&lt;&gt;"",$FZ7,-15),-45)</f>
        <v>-45</v>
      </c>
      <c r="QV7" s="584" t="str">
        <f>IF($C7&lt;&gt;"",IF($GA7&lt;&gt;"",$GA7,"No entry"),"No record entry")</f>
        <v>No record entry</v>
      </c>
      <c r="QW7" s="584">
        <f>IF($C7&lt;&gt;"",IF($GB7&lt;&gt;"",$GB7,-15),-45)</f>
        <v>-45</v>
      </c>
      <c r="QX7" s="584">
        <f>IF($C7&lt;&gt;"",IF($GC7&lt;&gt;"",$GC7,-15),-45)</f>
        <v>-45</v>
      </c>
      <c r="QY7" s="584" t="str">
        <f>IF($C7&lt;&gt;"",IF($GD7&lt;&gt;"",$GD7,"No entry"),"No record entry")</f>
        <v>No record entry</v>
      </c>
      <c r="QZ7" s="584" t="str">
        <f>IF($C7&lt;&gt;"",IF($GE7&lt;&gt;"",$GE7,"No entry"),"No record entry")</f>
        <v>No record entry</v>
      </c>
      <c r="RA7" s="264" t="str">
        <f>IF($C7&lt;&gt;"",IF($GF7&lt;&gt;"",IF(LEN($GF7)&lt;250,$GF7,"Long comment:-see workbook"),"No entry"),"No record entry")</f>
        <v>No record entry</v>
      </c>
      <c r="RB7" s="601" t="str">
        <f>IF($C7&lt;&gt;"",IF($GG7&lt;&gt;"",$GG7,"No entry"),"No record entry")</f>
        <v>No record entry</v>
      </c>
      <c r="RC7" s="584" t="str">
        <f>IF($C7&lt;&gt;"",IF($GH7&lt;&gt;"",$GH7,"No entry"),"No record entry")</f>
        <v>No record entry</v>
      </c>
      <c r="RD7" s="584" t="str">
        <f>IF($C7&lt;&gt;"",IF($GI7&lt;&gt;"",$GI7,"No entry"),"No record entry")</f>
        <v>No record entry</v>
      </c>
      <c r="RE7" s="584">
        <f>IF($C7&lt;&gt;"",IF($GJ7&lt;&gt;"",$GJ7,-15),-45)</f>
        <v>-45</v>
      </c>
      <c r="RF7" s="584">
        <f>IF($C7&lt;&gt;"",IF($GK7&lt;&gt;"",$GK7,-15),-45)</f>
        <v>-45</v>
      </c>
      <c r="RG7" s="584" t="str">
        <f>IF($C7&lt;&gt;"",IF($GL7&lt;&gt;"",$GL7,"No entry"),"No record entry")</f>
        <v>No record entry</v>
      </c>
      <c r="RH7" s="584">
        <f>IF($C7&lt;&gt;"",IF($GM7&lt;&gt;"",$GM7,-15),-45)</f>
        <v>-45</v>
      </c>
      <c r="RI7" s="584">
        <f>IF($C7&lt;&gt;"",IF($GN7&lt;&gt;"",$GN7,-15),-45)</f>
        <v>-45</v>
      </c>
      <c r="RJ7" s="584" t="str">
        <f>IF($C7&lt;&gt;"",IF($GO7&lt;&gt;"",$GO7,"No entry"),"No record entry")</f>
        <v>No record entry</v>
      </c>
      <c r="RK7" s="584" t="str">
        <f>IF($C7&lt;&gt;"",IF($GP7&lt;&gt;"",$GP7,"No entry"),"No record entry")</f>
        <v>No record entry</v>
      </c>
      <c r="RL7" s="264" t="str">
        <f>IF($C7&lt;&gt;"",IF($GQ7&lt;&gt;"",IF(LEN($GQ7)&lt;250,$GQ7,"Long comment:-see workbook"),"No entry"),"No record entry")</f>
        <v>No record entry</v>
      </c>
      <c r="RM7" s="601" t="str">
        <f>IF($C7&lt;&gt;"",IF($GR7&lt;&gt;"",$GR7,"No entry"),"No record entry")</f>
        <v>No record entry</v>
      </c>
      <c r="RN7" s="584" t="str">
        <f>IF($C7&lt;&gt;"",IF($GS7&lt;&gt;"",$GS7,"No entry"),"No record entry")</f>
        <v>No record entry</v>
      </c>
      <c r="RO7" s="584" t="str">
        <f>IF($C7&lt;&gt;"",IF($GT7&lt;&gt;"",$GT7,"No entry"),"No record entry")</f>
        <v>No record entry</v>
      </c>
      <c r="RP7" s="584">
        <f>IF($C7&lt;&gt;"",IF($GU7&lt;&gt;"",$GU7,-15),-45)</f>
        <v>-45</v>
      </c>
      <c r="RQ7" s="584">
        <f>IF($C7&lt;&gt;"",IF($GV7&lt;&gt;"",$GV7,-15),-45)</f>
        <v>-45</v>
      </c>
      <c r="RR7" s="584" t="str">
        <f>IF($C7&lt;&gt;"",IF($GW7&lt;&gt;"",$GW7,"No entry"),"No record entry")</f>
        <v>No record entry</v>
      </c>
      <c r="RS7" s="584">
        <f>IF($C7&lt;&gt;"",IF($GX7&lt;&gt;"",$GX7,-15),-45)</f>
        <v>-45</v>
      </c>
      <c r="RT7" s="584">
        <f>IF($C7&lt;&gt;"",IF($GY7&lt;&gt;"",$GY7,-15),-45)</f>
        <v>-45</v>
      </c>
      <c r="RU7" s="584" t="str">
        <f>IF($C7&lt;&gt;"",IF($GZ7&lt;&gt;"",$GZ7,"No entry"),"No record entry")</f>
        <v>No record entry</v>
      </c>
      <c r="RV7" s="584" t="str">
        <f>IF($C7&lt;&gt;"",IF($HA7&lt;&gt;"",$HA7,"No entry"),"No record entry")</f>
        <v>No record entry</v>
      </c>
      <c r="RW7" s="264" t="str">
        <f>IF($C7&lt;&gt;"",IF($HB7&lt;&gt;"",IF(LEN($HB7)&lt;250,$HB7,"Long comment:-see workbook"),"No entry"),"No record entry")</f>
        <v>No record entry</v>
      </c>
      <c r="RX7" s="601" t="str">
        <f>IF($C7&lt;&gt;"",IF($HC7&lt;&gt;"",$HC7,"No entry"),"No record entry")</f>
        <v>No record entry</v>
      </c>
      <c r="RY7" s="584" t="str">
        <f>IF($C7&lt;&gt;"",IF($HD7&lt;&gt;"",$HD7,"No entry"),"No record entry")</f>
        <v>No record entry</v>
      </c>
      <c r="RZ7" s="584" t="str">
        <f>IF($C7&lt;&gt;"",IF($HE7&lt;&gt;"",$HE7,"No entry"),"No record entry")</f>
        <v>No record entry</v>
      </c>
      <c r="SA7" s="584">
        <f>IF($C7&lt;&gt;"",IF($HF7&lt;&gt;"",$HF7,-15),-45)</f>
        <v>-45</v>
      </c>
      <c r="SB7" s="584">
        <f>IF($C7&lt;&gt;"",IF($HG7&lt;&gt;"",$HG7,-15),-45)</f>
        <v>-45</v>
      </c>
      <c r="SC7" s="584" t="str">
        <f>IF($C7&lt;&gt;"",IF($HH7&lt;&gt;"",$HH7,"No entry"),"No record entry")</f>
        <v>No record entry</v>
      </c>
      <c r="SD7" s="584">
        <f>IF($C7&lt;&gt;"",IF($HI7&lt;&gt;"",$HI7,-15),-45)</f>
        <v>-45</v>
      </c>
      <c r="SE7" s="584">
        <f>IF($C7&lt;&gt;"",IF($HJ7&lt;&gt;"",$HJ7,-15),-45)</f>
        <v>-45</v>
      </c>
      <c r="SF7" s="584" t="str">
        <f>IF($C7&lt;&gt;"",IF($HK7&lt;&gt;"",$HK7,"No entry"),"No record entry")</f>
        <v>No record entry</v>
      </c>
      <c r="SG7" s="584" t="str">
        <f>IF($C7&lt;&gt;"",IF($HL7&lt;&gt;"",$HL7,"No entry"),"No record entry")</f>
        <v>No record entry</v>
      </c>
      <c r="SH7" s="264" t="str">
        <f>IF($C7&lt;&gt;"",IF($HM7&lt;&gt;"",IF(LEN($HM7)&lt;250,$HM7,"Long comment:-see workbook"),"No entry"),"No record entry")</f>
        <v>No record entry</v>
      </c>
      <c r="SI7" s="601" t="str">
        <f>IF($C7&lt;&gt;"",IF($HN7&lt;&gt;"",$HN7,"No entry"),"No record entry")</f>
        <v>No record entry</v>
      </c>
      <c r="SJ7" s="584" t="str">
        <f>IF($C7&lt;&gt;"",IF($HO7&lt;&gt;"",$HO7,"No entry"),"No record entry")</f>
        <v>No record entry</v>
      </c>
      <c r="SK7" s="584" t="str">
        <f>IF($C7&lt;&gt;"",IF($HP7&lt;&gt;"",$HP7,"No entry"),"No record entry")</f>
        <v>No record entry</v>
      </c>
      <c r="SL7" s="584">
        <f>IF($C7&lt;&gt;"",IF($HQ7&lt;&gt;"",$HQ7,-15),-45)</f>
        <v>-45</v>
      </c>
      <c r="SM7" s="584">
        <f>IF($C7&lt;&gt;"",IF($HR7&lt;&gt;"",$HR7,-15),-45)</f>
        <v>-45</v>
      </c>
      <c r="SN7" s="584" t="str">
        <f>IF($C7&lt;&gt;"",IF($HS7&lt;&gt;"",$HS7,"No entry"),"No record entry")</f>
        <v>No record entry</v>
      </c>
      <c r="SO7" s="584">
        <f>IF($C7&lt;&gt;"",IF($HT7&lt;&gt;"",$HT7,-15),-45)</f>
        <v>-45</v>
      </c>
      <c r="SP7" s="584">
        <f>IF($C7&lt;&gt;"",IF($HU7&lt;&gt;"",$HU7,-15),-45)</f>
        <v>-45</v>
      </c>
      <c r="SQ7" s="584" t="str">
        <f>IF($C7&lt;&gt;"",IF($HV7&lt;&gt;"",$HV7,"No entry"),"No record entry")</f>
        <v>No record entry</v>
      </c>
      <c r="SR7" s="584" t="str">
        <f>IF($C7&lt;&gt;"",IF($HW7&lt;&gt;"",$HW7,"No entry"),"No record entry")</f>
        <v>No record entry</v>
      </c>
      <c r="SS7" s="264" t="str">
        <f>IF($C7&lt;&gt;"",IF($HX7&lt;&gt;"",IF(LEN($HX7)&lt;250,$HX7,"Long comment:-see workbook"),"No entry"),"No record entry")</f>
        <v>No record entry</v>
      </c>
      <c r="ST7" s="601" t="str">
        <f>IF($C7&lt;&gt;"",IF($HY7&lt;&gt;"",$HY7,"No entry"),"No record entry")</f>
        <v>No record entry</v>
      </c>
      <c r="SU7" s="584" t="str">
        <f>IF($C7&lt;&gt;"",IF($HZ7&lt;&gt;"",$HZ7,"No entry"),"No record entry")</f>
        <v>No record entry</v>
      </c>
      <c r="SV7" s="584" t="str">
        <f>IF($C7&lt;&gt;"",IF($IA7&lt;&gt;"",$IA7,"No entry"),"No record entry")</f>
        <v>No record entry</v>
      </c>
      <c r="SW7" s="584">
        <f>IF($C7&lt;&gt;"",IF($IB7&lt;&gt;"",$IB7,-15),-45)</f>
        <v>-45</v>
      </c>
      <c r="SX7" s="584">
        <f>IF($C7&lt;&gt;"",IF($IC7&lt;&gt;"",$IC7,-15),-45)</f>
        <v>-45</v>
      </c>
      <c r="SY7" s="584" t="str">
        <f>IF($C7&lt;&gt;"",IF($ID7&lt;&gt;"",$ID7,"No entry"),"No record entry")</f>
        <v>No record entry</v>
      </c>
      <c r="SZ7" s="584">
        <f>IF($C7&lt;&gt;"",IF($IE7&lt;&gt;"",$IE7,-15),-45)</f>
        <v>-45</v>
      </c>
      <c r="TA7" s="584">
        <f>IF($C7&lt;&gt;"",IF($IF7&lt;&gt;"",$IF7,-15),-45)</f>
        <v>-45</v>
      </c>
      <c r="TB7" s="584" t="str">
        <f>IF($C7&lt;&gt;"",IF($IG7&lt;&gt;"",$IG7,"No entry"),"No record entry")</f>
        <v>No record entry</v>
      </c>
      <c r="TC7" s="584" t="str">
        <f>IF($C7&lt;&gt;"",IF($IH7&lt;&gt;"",$IH7,"No entry"),"No record entry")</f>
        <v>No record entry</v>
      </c>
      <c r="TD7" s="264" t="str">
        <f>IF($C7&lt;&gt;"",IF($II7&lt;&gt;"",IF(LEN($II7)&lt;250,$II7,"Long comment:-see workbook"),"No entry"),"No record entry")</f>
        <v>No record entry</v>
      </c>
      <c r="TE7" s="601" t="str">
        <f>IF($C7&lt;&gt;"",IF($IJ7&lt;&gt;"",$IJ7,"No entry"),"No record entry")</f>
        <v>No record entry</v>
      </c>
      <c r="TF7" s="584" t="str">
        <f>IF($C7&lt;&gt;"",IF($IK7&lt;&gt;"",$IK7,"No entry"),"No record entry")</f>
        <v>No record entry</v>
      </c>
      <c r="TG7" s="584" t="str">
        <f>IF($C7&lt;&gt;"",IF($IL7&lt;&gt;"",$IL7,"No entry"),"No record entry")</f>
        <v>No record entry</v>
      </c>
      <c r="TH7" s="584">
        <f>IF($C7&lt;&gt;"",IF($IM7&lt;&gt;"",$IM7,-15),-45)</f>
        <v>-45</v>
      </c>
      <c r="TI7" s="584">
        <f>IF($C7&lt;&gt;"",IF($IN7&lt;&gt;"",$IN7,-15),-45)</f>
        <v>-45</v>
      </c>
      <c r="TJ7" s="584" t="str">
        <f>IF($C7&lt;&gt;"",IF($IO7&lt;&gt;"",$IO7,"No entry"),"No record entry")</f>
        <v>No record entry</v>
      </c>
      <c r="TK7" s="584">
        <f>IF($C7&lt;&gt;"",IF($IP7&lt;&gt;"",$IP7,-15),-45)</f>
        <v>-45</v>
      </c>
      <c r="TL7" s="584">
        <f>IF($C7&lt;&gt;"",IF($IQ7&lt;&gt;"",$IQ7,-15),-45)</f>
        <v>-45</v>
      </c>
      <c r="TM7" s="584" t="str">
        <f>IF($C7&lt;&gt;"",IF($IR7&lt;&gt;"",$IR7,"No entry"),"No record entry")</f>
        <v>No record entry</v>
      </c>
      <c r="TN7" s="584" t="str">
        <f>IF($C7&lt;&gt;"",IF($IS7&lt;&gt;"",$IS7,"No entry"),"No record entry")</f>
        <v>No record entry</v>
      </c>
      <c r="TO7" s="1110" t="str">
        <f>IF($C7&lt;&gt;"",IF($IT7&lt;&gt;"",IF(LEN($IT7)&lt;250,$IT7,"Long comment:-see workbook"),"No entry"),"No record entry")</f>
        <v>No record entry</v>
      </c>
      <c r="TP7" s="1372"/>
      <c r="TQ7" s="1372"/>
      <c r="TR7" s="1372"/>
      <c r="TS7" s="1372"/>
      <c r="TT7" s="1372"/>
      <c r="TU7" s="1372"/>
      <c r="TV7" s="1372"/>
      <c r="TW7" s="1372"/>
      <c r="TX7" s="1372"/>
      <c r="TY7" s="1372"/>
      <c r="TZ7" s="1387"/>
      <c r="UA7" s="1372"/>
      <c r="UB7" s="1372"/>
      <c r="UC7" s="1372"/>
      <c r="UD7" s="1372"/>
      <c r="UE7" s="1372"/>
      <c r="UF7" s="1372"/>
      <c r="UG7" s="1372"/>
      <c r="UH7" s="1372"/>
      <c r="UI7" s="1372"/>
      <c r="UJ7" s="1372"/>
      <c r="UK7" s="1387"/>
    </row>
    <row r="8" spans="1:557" ht="15.75" customHeight="1" x14ac:dyDescent="0.25">
      <c r="A8" s="24"/>
      <c r="B8" s="260" t="s">
        <v>429</v>
      </c>
      <c r="C8" s="991"/>
      <c r="D8" s="990"/>
      <c r="E8" s="486"/>
      <c r="F8" s="1143"/>
      <c r="G8" s="995"/>
      <c r="H8" s="221"/>
      <c r="I8" s="183"/>
      <c r="J8" s="183"/>
      <c r="K8" s="1088"/>
      <c r="L8" s="375"/>
      <c r="M8" s="31"/>
      <c r="N8" s="1292"/>
      <c r="O8" s="1096"/>
      <c r="P8" s="147"/>
      <c r="Q8" s="147"/>
      <c r="R8" s="147"/>
      <c r="S8" s="147"/>
      <c r="T8" s="147"/>
      <c r="U8" s="147"/>
      <c r="V8" s="147"/>
      <c r="W8" s="147"/>
      <c r="X8" s="147"/>
      <c r="Y8" s="147"/>
      <c r="Z8" s="147"/>
      <c r="AA8" s="147"/>
      <c r="AB8" s="147"/>
      <c r="AC8" s="147"/>
      <c r="AD8" s="147"/>
      <c r="AE8" s="147"/>
      <c r="AF8" s="147"/>
      <c r="AG8" s="147"/>
      <c r="AH8" s="147"/>
      <c r="AI8" s="1006"/>
      <c r="AJ8" s="993"/>
      <c r="AK8" s="996"/>
      <c r="AL8" s="148"/>
      <c r="AM8" s="148"/>
      <c r="AN8" s="994"/>
      <c r="AO8" s="147"/>
      <c r="AP8" s="147"/>
      <c r="AQ8" s="997"/>
      <c r="AR8" s="999"/>
      <c r="AS8" s="1000"/>
      <c r="AT8" s="1006"/>
      <c r="AU8" s="993"/>
      <c r="AV8" s="996"/>
      <c r="AW8" s="148"/>
      <c r="AX8" s="148"/>
      <c r="AY8" s="994"/>
      <c r="AZ8" s="147"/>
      <c r="BA8" s="147"/>
      <c r="BB8" s="997"/>
      <c r="BC8" s="999"/>
      <c r="BD8" s="1000"/>
      <c r="BE8" s="1006"/>
      <c r="BF8" s="993"/>
      <c r="BG8" s="996"/>
      <c r="BH8" s="148"/>
      <c r="BI8" s="148"/>
      <c r="BJ8" s="994"/>
      <c r="BK8" s="147"/>
      <c r="BL8" s="147"/>
      <c r="BM8" s="997"/>
      <c r="BN8" s="999"/>
      <c r="BO8" s="1000"/>
      <c r="BP8" s="1006"/>
      <c r="BQ8" s="993"/>
      <c r="BR8" s="996"/>
      <c r="BS8" s="148"/>
      <c r="BT8" s="148"/>
      <c r="BU8" s="994"/>
      <c r="BV8" s="147"/>
      <c r="BW8" s="147"/>
      <c r="BX8" s="997"/>
      <c r="BY8" s="999"/>
      <c r="BZ8" s="1000"/>
      <c r="CA8" s="1006"/>
      <c r="CB8" s="993"/>
      <c r="CC8" s="994"/>
      <c r="CD8" s="148"/>
      <c r="CE8" s="148"/>
      <c r="CF8" s="994"/>
      <c r="CG8" s="147"/>
      <c r="CH8" s="147"/>
      <c r="CI8" s="997"/>
      <c r="CJ8" s="999"/>
      <c r="CK8" s="1000"/>
      <c r="CL8" s="1006"/>
      <c r="CM8" s="993"/>
      <c r="CN8" s="996"/>
      <c r="CO8" s="148"/>
      <c r="CP8" s="148"/>
      <c r="CQ8" s="994"/>
      <c r="CR8" s="147"/>
      <c r="CS8" s="147"/>
      <c r="CT8" s="997"/>
      <c r="CU8" s="999"/>
      <c r="CV8" s="1000"/>
      <c r="CW8" s="1006"/>
      <c r="CX8" s="993"/>
      <c r="CY8" s="996"/>
      <c r="CZ8" s="148"/>
      <c r="DA8" s="148"/>
      <c r="DB8" s="994"/>
      <c r="DC8" s="147"/>
      <c r="DD8" s="147"/>
      <c r="DE8" s="997"/>
      <c r="DF8" s="999"/>
      <c r="DG8" s="1000"/>
      <c r="DH8" s="1006"/>
      <c r="DI8" s="993"/>
      <c r="DJ8" s="996"/>
      <c r="DK8" s="148"/>
      <c r="DL8" s="148"/>
      <c r="DM8" s="994"/>
      <c r="DN8" s="147"/>
      <c r="DO8" s="147"/>
      <c r="DP8" s="997"/>
      <c r="DQ8" s="999"/>
      <c r="DR8" s="1000"/>
      <c r="DS8" s="1006"/>
      <c r="DT8" s="993"/>
      <c r="DU8" s="996"/>
      <c r="DV8" s="148"/>
      <c r="DW8" s="148"/>
      <c r="DX8" s="994"/>
      <c r="DY8" s="147"/>
      <c r="DZ8" s="147"/>
      <c r="EA8" s="997"/>
      <c r="EB8" s="999"/>
      <c r="EC8" s="1000"/>
      <c r="ED8" s="1006"/>
      <c r="EE8" s="993"/>
      <c r="EF8" s="996"/>
      <c r="EG8" s="148"/>
      <c r="EH8" s="148"/>
      <c r="EI8" s="994"/>
      <c r="EJ8" s="147"/>
      <c r="EK8" s="147"/>
      <c r="EL8" s="997"/>
      <c r="EM8" s="999"/>
      <c r="EN8" s="1000"/>
      <c r="EO8" s="1006"/>
      <c r="EP8" s="993"/>
      <c r="EQ8" s="996"/>
      <c r="ER8" s="148"/>
      <c r="ES8" s="148"/>
      <c r="ET8" s="994"/>
      <c r="EU8" s="147"/>
      <c r="EV8" s="147"/>
      <c r="EW8" s="997"/>
      <c r="EX8" s="999"/>
      <c r="EY8" s="1000"/>
      <c r="EZ8" s="1006"/>
      <c r="FA8" s="993"/>
      <c r="FB8" s="996"/>
      <c r="FC8" s="148"/>
      <c r="FD8" s="148"/>
      <c r="FE8" s="994"/>
      <c r="FF8" s="147"/>
      <c r="FG8" s="147"/>
      <c r="FH8" s="997"/>
      <c r="FI8" s="999"/>
      <c r="FJ8" s="1000"/>
      <c r="FK8" s="1006"/>
      <c r="FL8" s="993"/>
      <c r="FM8" s="996"/>
      <c r="FN8" s="148"/>
      <c r="FO8" s="148"/>
      <c r="FP8" s="994"/>
      <c r="FQ8" s="147"/>
      <c r="FR8" s="147"/>
      <c r="FS8" s="997"/>
      <c r="FT8" s="999"/>
      <c r="FU8" s="1000"/>
      <c r="FV8" s="1006"/>
      <c r="FW8" s="993"/>
      <c r="FX8" s="996"/>
      <c r="FY8" s="148"/>
      <c r="FZ8" s="148"/>
      <c r="GA8" s="994"/>
      <c r="GB8" s="147"/>
      <c r="GC8" s="147"/>
      <c r="GD8" s="997"/>
      <c r="GE8" s="999"/>
      <c r="GF8" s="1000"/>
      <c r="GG8" s="1006"/>
      <c r="GH8" s="993"/>
      <c r="GI8" s="996"/>
      <c r="GJ8" s="148"/>
      <c r="GK8" s="148"/>
      <c r="GL8" s="994"/>
      <c r="GM8" s="147"/>
      <c r="GN8" s="147"/>
      <c r="GO8" s="997"/>
      <c r="GP8" s="999"/>
      <c r="GQ8" s="1000"/>
      <c r="GR8" s="1006"/>
      <c r="GS8" s="993"/>
      <c r="GT8" s="996"/>
      <c r="GU8" s="148"/>
      <c r="GV8" s="148"/>
      <c r="GW8" s="994"/>
      <c r="GX8" s="147"/>
      <c r="GY8" s="147"/>
      <c r="GZ8" s="997"/>
      <c r="HA8" s="999"/>
      <c r="HB8" s="1000"/>
      <c r="HC8" s="1006"/>
      <c r="HD8" s="993"/>
      <c r="HE8" s="996"/>
      <c r="HF8" s="148"/>
      <c r="HG8" s="148"/>
      <c r="HH8" s="994"/>
      <c r="HI8" s="147"/>
      <c r="HJ8" s="147"/>
      <c r="HK8" s="997"/>
      <c r="HL8" s="999"/>
      <c r="HM8" s="1000"/>
      <c r="HN8" s="1006"/>
      <c r="HO8" s="993"/>
      <c r="HP8" s="996"/>
      <c r="HQ8" s="148"/>
      <c r="HR8" s="148"/>
      <c r="HS8" s="994"/>
      <c r="HT8" s="147"/>
      <c r="HU8" s="147"/>
      <c r="HV8" s="997"/>
      <c r="HW8" s="999"/>
      <c r="HX8" s="1000"/>
      <c r="HY8" s="1006"/>
      <c r="HZ8" s="993"/>
      <c r="IA8" s="996"/>
      <c r="IB8" s="148"/>
      <c r="IC8" s="148"/>
      <c r="ID8" s="994"/>
      <c r="IE8" s="147"/>
      <c r="IF8" s="147"/>
      <c r="IG8" s="997"/>
      <c r="IH8" s="999"/>
      <c r="II8" s="1000"/>
      <c r="IJ8" s="1006"/>
      <c r="IK8" s="993"/>
      <c r="IL8" s="996"/>
      <c r="IM8" s="148"/>
      <c r="IN8" s="148"/>
      <c r="IO8" s="994"/>
      <c r="IP8" s="147"/>
      <c r="IQ8" s="147"/>
      <c r="IR8" s="997"/>
      <c r="IS8" s="999"/>
      <c r="IT8" s="1000"/>
      <c r="IU8" s="30"/>
      <c r="IV8" s="30"/>
      <c r="IW8" s="30"/>
      <c r="IX8" s="30"/>
      <c r="IY8" s="1001"/>
      <c r="IZ8" s="1001"/>
      <c r="JA8" s="1004"/>
      <c r="JB8" s="1002"/>
      <c r="JC8" s="374"/>
      <c r="JD8" s="171"/>
      <c r="JE8" s="171"/>
      <c r="JF8" s="171"/>
      <c r="JG8" s="171"/>
      <c r="JH8" s="171"/>
      <c r="JI8" s="171"/>
      <c r="JJ8" s="171"/>
      <c r="JM8" s="347"/>
      <c r="JN8" s="90"/>
      <c r="JO8" s="654"/>
      <c r="JP8" s="654"/>
      <c r="JQ8" s="167"/>
      <c r="JR8" s="656"/>
      <c r="JS8" s="159"/>
      <c r="JT8" s="262"/>
      <c r="JU8" s="262"/>
      <c r="JV8" s="88"/>
      <c r="JW8" s="90"/>
      <c r="JX8" s="90"/>
      <c r="JY8" s="90"/>
      <c r="JZ8" s="90"/>
      <c r="KA8" s="90"/>
      <c r="KB8" s="90"/>
      <c r="KC8" s="90"/>
      <c r="KD8" s="90"/>
      <c r="KE8" s="90"/>
      <c r="KF8" s="90"/>
      <c r="KG8" s="90"/>
      <c r="KH8" s="90"/>
      <c r="KI8" s="90"/>
      <c r="KJ8" s="90"/>
      <c r="KK8" s="90"/>
      <c r="KL8" s="90"/>
      <c r="KM8" s="90"/>
      <c r="KN8" s="90"/>
      <c r="KO8" s="90"/>
      <c r="KP8" s="90"/>
      <c r="KQ8" s="90"/>
      <c r="KR8" s="90"/>
      <c r="KS8" s="90"/>
      <c r="KT8" s="90"/>
      <c r="KU8" s="90"/>
      <c r="KV8" s="90"/>
      <c r="KW8" s="90"/>
      <c r="KX8" s="90"/>
      <c r="KY8" s="90"/>
      <c r="KZ8" s="90"/>
      <c r="LA8" s="90"/>
      <c r="LB8" s="90"/>
      <c r="LC8" s="90"/>
      <c r="LD8" s="90"/>
      <c r="LE8" s="90"/>
      <c r="LF8" s="90"/>
      <c r="LG8" s="90"/>
      <c r="LH8" s="90"/>
      <c r="LI8" s="90"/>
      <c r="LJ8" s="90"/>
      <c r="LK8" s="90"/>
      <c r="LL8" s="90"/>
      <c r="LM8" s="90"/>
      <c r="LN8" s="90"/>
      <c r="LO8" s="90"/>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T8" s="86"/>
      <c r="MU8" s="86"/>
      <c r="MV8" s="86"/>
      <c r="MW8" s="86"/>
      <c r="MX8" s="1094"/>
      <c r="MY8" s="86"/>
      <c r="NB8" s="85"/>
      <c r="NC8" s="169"/>
      <c r="ND8" s="86"/>
      <c r="NE8" s="86"/>
      <c r="NF8" s="86"/>
      <c r="NG8" s="86"/>
      <c r="NH8" s="86"/>
      <c r="NI8" s="86"/>
      <c r="NJ8" s="86"/>
      <c r="NK8" s="86"/>
      <c r="NL8" s="86"/>
      <c r="NM8" s="86"/>
      <c r="NN8" s="86"/>
      <c r="NO8" s="86"/>
      <c r="NP8" s="86"/>
      <c r="NQ8" s="86"/>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c r="SJ8" s="90"/>
      <c r="SK8" s="90"/>
      <c r="SL8" s="90"/>
      <c r="SM8" s="90"/>
      <c r="SN8" s="90"/>
      <c r="SO8" s="90"/>
      <c r="SP8" s="90"/>
      <c r="SQ8" s="90"/>
      <c r="SR8" s="90"/>
      <c r="SS8" s="90"/>
      <c r="ST8" s="90"/>
      <c r="SU8" s="90"/>
      <c r="SV8" s="90"/>
      <c r="SW8" s="90"/>
      <c r="SX8" s="90"/>
      <c r="SY8" s="90"/>
      <c r="SZ8" s="90"/>
      <c r="TA8" s="90"/>
      <c r="TB8" s="90"/>
      <c r="TC8" s="90"/>
      <c r="TD8" s="90"/>
      <c r="TE8" s="90"/>
      <c r="TF8" s="90"/>
      <c r="TG8" s="90"/>
      <c r="TH8" s="90"/>
      <c r="TI8" s="90"/>
      <c r="TJ8" s="90"/>
      <c r="TK8" s="90"/>
      <c r="TL8" s="90"/>
      <c r="TM8" s="90"/>
      <c r="TN8" s="90"/>
      <c r="TO8" s="90"/>
      <c r="TP8" s="1372"/>
      <c r="TQ8" s="1372"/>
      <c r="TR8" s="1372"/>
      <c r="TS8" s="1372"/>
      <c r="TT8" s="1372"/>
      <c r="TU8" s="1372"/>
      <c r="TV8" s="1372"/>
      <c r="TW8" s="1372"/>
      <c r="TX8" s="1372"/>
      <c r="TY8" s="1372"/>
      <c r="TZ8" s="1372"/>
      <c r="UA8" s="1372"/>
      <c r="UB8" s="1372"/>
      <c r="UC8" s="1372"/>
      <c r="UD8" s="1372"/>
      <c r="UE8" s="1372"/>
      <c r="UF8" s="1372"/>
      <c r="UG8" s="1372"/>
      <c r="UH8" s="1372"/>
      <c r="UI8" s="1372"/>
      <c r="UJ8" s="1372"/>
      <c r="UK8" s="1372"/>
    </row>
    <row r="9" spans="1:557" ht="15.75" customHeight="1" thickBot="1" x14ac:dyDescent="0.3">
      <c r="A9" s="24"/>
      <c r="B9" s="260" t="s">
        <v>430</v>
      </c>
      <c r="C9" s="991"/>
      <c r="D9" s="990"/>
      <c r="E9" s="486"/>
      <c r="F9" s="1143"/>
      <c r="G9" s="995"/>
      <c r="H9" s="221"/>
      <c r="I9" s="183"/>
      <c r="J9" s="183"/>
      <c r="K9" s="1088"/>
      <c r="L9" s="375"/>
      <c r="M9" s="31"/>
      <c r="N9" s="1292"/>
      <c r="O9" s="1096"/>
      <c r="P9" s="147"/>
      <c r="Q9" s="147"/>
      <c r="R9" s="147"/>
      <c r="S9" s="147"/>
      <c r="T9" s="147"/>
      <c r="U9" s="147"/>
      <c r="V9" s="147"/>
      <c r="W9" s="147"/>
      <c r="X9" s="147"/>
      <c r="Y9" s="147"/>
      <c r="Z9" s="147"/>
      <c r="AA9" s="147"/>
      <c r="AB9" s="147"/>
      <c r="AC9" s="147"/>
      <c r="AD9" s="147"/>
      <c r="AE9" s="147"/>
      <c r="AF9" s="147"/>
      <c r="AG9" s="147"/>
      <c r="AH9" s="147"/>
      <c r="AI9" s="1006"/>
      <c r="AJ9" s="993"/>
      <c r="AK9" s="996"/>
      <c r="AL9" s="148"/>
      <c r="AM9" s="148"/>
      <c r="AN9" s="994"/>
      <c r="AO9" s="147"/>
      <c r="AP9" s="147"/>
      <c r="AQ9" s="997"/>
      <c r="AR9" s="999"/>
      <c r="AS9" s="1000"/>
      <c r="AT9" s="1006"/>
      <c r="AU9" s="993"/>
      <c r="AV9" s="996"/>
      <c r="AW9" s="148"/>
      <c r="AX9" s="148"/>
      <c r="AY9" s="994"/>
      <c r="AZ9" s="147"/>
      <c r="BA9" s="147"/>
      <c r="BB9" s="997"/>
      <c r="BC9" s="999"/>
      <c r="BD9" s="1000"/>
      <c r="BE9" s="1006"/>
      <c r="BF9" s="993"/>
      <c r="BG9" s="996"/>
      <c r="BH9" s="148"/>
      <c r="BI9" s="148"/>
      <c r="BJ9" s="994"/>
      <c r="BK9" s="147"/>
      <c r="BL9" s="147"/>
      <c r="BM9" s="997"/>
      <c r="BN9" s="999"/>
      <c r="BO9" s="1000"/>
      <c r="BP9" s="1006"/>
      <c r="BQ9" s="993"/>
      <c r="BR9" s="996"/>
      <c r="BS9" s="148"/>
      <c r="BT9" s="148"/>
      <c r="BU9" s="994"/>
      <c r="BV9" s="147"/>
      <c r="BW9" s="147"/>
      <c r="BX9" s="997"/>
      <c r="BY9" s="999"/>
      <c r="BZ9" s="1000"/>
      <c r="CA9" s="1006"/>
      <c r="CB9" s="993"/>
      <c r="CC9" s="994"/>
      <c r="CD9" s="148"/>
      <c r="CE9" s="148"/>
      <c r="CF9" s="994"/>
      <c r="CG9" s="147"/>
      <c r="CH9" s="147"/>
      <c r="CI9" s="997"/>
      <c r="CJ9" s="999"/>
      <c r="CK9" s="1000"/>
      <c r="CL9" s="1006"/>
      <c r="CM9" s="993"/>
      <c r="CN9" s="996"/>
      <c r="CO9" s="148"/>
      <c r="CP9" s="148"/>
      <c r="CQ9" s="994"/>
      <c r="CR9" s="147"/>
      <c r="CS9" s="147"/>
      <c r="CT9" s="997"/>
      <c r="CU9" s="999"/>
      <c r="CV9" s="1000"/>
      <c r="CW9" s="1006"/>
      <c r="CX9" s="993"/>
      <c r="CY9" s="996"/>
      <c r="CZ9" s="148"/>
      <c r="DA9" s="148"/>
      <c r="DB9" s="994"/>
      <c r="DC9" s="147"/>
      <c r="DD9" s="147"/>
      <c r="DE9" s="997"/>
      <c r="DF9" s="999"/>
      <c r="DG9" s="1000"/>
      <c r="DH9" s="1006"/>
      <c r="DI9" s="993"/>
      <c r="DJ9" s="996"/>
      <c r="DK9" s="148"/>
      <c r="DL9" s="148"/>
      <c r="DM9" s="994"/>
      <c r="DN9" s="147"/>
      <c r="DO9" s="147"/>
      <c r="DP9" s="997"/>
      <c r="DQ9" s="999"/>
      <c r="DR9" s="1000"/>
      <c r="DS9" s="1006"/>
      <c r="DT9" s="993"/>
      <c r="DU9" s="996"/>
      <c r="DV9" s="148"/>
      <c r="DW9" s="148"/>
      <c r="DX9" s="994"/>
      <c r="DY9" s="147"/>
      <c r="DZ9" s="147"/>
      <c r="EA9" s="997"/>
      <c r="EB9" s="999"/>
      <c r="EC9" s="1000"/>
      <c r="ED9" s="1006"/>
      <c r="EE9" s="993"/>
      <c r="EF9" s="996"/>
      <c r="EG9" s="148"/>
      <c r="EH9" s="148"/>
      <c r="EI9" s="994"/>
      <c r="EJ9" s="147"/>
      <c r="EK9" s="147"/>
      <c r="EL9" s="997"/>
      <c r="EM9" s="999"/>
      <c r="EN9" s="1000"/>
      <c r="EO9" s="1006"/>
      <c r="EP9" s="993"/>
      <c r="EQ9" s="996"/>
      <c r="ER9" s="148"/>
      <c r="ES9" s="148"/>
      <c r="ET9" s="994"/>
      <c r="EU9" s="147"/>
      <c r="EV9" s="147"/>
      <c r="EW9" s="997"/>
      <c r="EX9" s="999"/>
      <c r="EY9" s="1000"/>
      <c r="EZ9" s="1006"/>
      <c r="FA9" s="993"/>
      <c r="FB9" s="996"/>
      <c r="FC9" s="148"/>
      <c r="FD9" s="148"/>
      <c r="FE9" s="994"/>
      <c r="FF9" s="147"/>
      <c r="FG9" s="147"/>
      <c r="FH9" s="997"/>
      <c r="FI9" s="999"/>
      <c r="FJ9" s="1000"/>
      <c r="FK9" s="1006"/>
      <c r="FL9" s="993"/>
      <c r="FM9" s="996"/>
      <c r="FN9" s="148"/>
      <c r="FO9" s="148"/>
      <c r="FP9" s="994"/>
      <c r="FQ9" s="147"/>
      <c r="FR9" s="147"/>
      <c r="FS9" s="997"/>
      <c r="FT9" s="999"/>
      <c r="FU9" s="1000"/>
      <c r="FV9" s="1006"/>
      <c r="FW9" s="993"/>
      <c r="FX9" s="996"/>
      <c r="FY9" s="148"/>
      <c r="FZ9" s="148"/>
      <c r="GA9" s="994"/>
      <c r="GB9" s="147"/>
      <c r="GC9" s="147"/>
      <c r="GD9" s="997"/>
      <c r="GE9" s="999"/>
      <c r="GF9" s="1000"/>
      <c r="GG9" s="1006"/>
      <c r="GH9" s="993"/>
      <c r="GI9" s="996"/>
      <c r="GJ9" s="148"/>
      <c r="GK9" s="148"/>
      <c r="GL9" s="994"/>
      <c r="GM9" s="147"/>
      <c r="GN9" s="147"/>
      <c r="GO9" s="997"/>
      <c r="GP9" s="999"/>
      <c r="GQ9" s="1000"/>
      <c r="GR9" s="1006"/>
      <c r="GS9" s="993"/>
      <c r="GT9" s="996"/>
      <c r="GU9" s="148"/>
      <c r="GV9" s="148"/>
      <c r="GW9" s="994"/>
      <c r="GX9" s="147"/>
      <c r="GY9" s="147"/>
      <c r="GZ9" s="997"/>
      <c r="HA9" s="999"/>
      <c r="HB9" s="1000"/>
      <c r="HC9" s="1006"/>
      <c r="HD9" s="993"/>
      <c r="HE9" s="996"/>
      <c r="HF9" s="148"/>
      <c r="HG9" s="148"/>
      <c r="HH9" s="994"/>
      <c r="HI9" s="147"/>
      <c r="HJ9" s="147"/>
      <c r="HK9" s="997"/>
      <c r="HL9" s="999"/>
      <c r="HM9" s="1000"/>
      <c r="HN9" s="1006"/>
      <c r="HO9" s="993"/>
      <c r="HP9" s="996"/>
      <c r="HQ9" s="148"/>
      <c r="HR9" s="148"/>
      <c r="HS9" s="994"/>
      <c r="HT9" s="147"/>
      <c r="HU9" s="147"/>
      <c r="HV9" s="997"/>
      <c r="HW9" s="999"/>
      <c r="HX9" s="1000"/>
      <c r="HY9" s="1006"/>
      <c r="HZ9" s="993"/>
      <c r="IA9" s="996"/>
      <c r="IB9" s="148"/>
      <c r="IC9" s="148"/>
      <c r="ID9" s="994"/>
      <c r="IE9" s="147"/>
      <c r="IF9" s="147"/>
      <c r="IG9" s="997"/>
      <c r="IH9" s="999"/>
      <c r="II9" s="1000"/>
      <c r="IJ9" s="1006"/>
      <c r="IK9" s="993"/>
      <c r="IL9" s="996"/>
      <c r="IM9" s="148"/>
      <c r="IN9" s="148"/>
      <c r="IO9" s="994"/>
      <c r="IP9" s="147"/>
      <c r="IQ9" s="147"/>
      <c r="IR9" s="997"/>
      <c r="IS9" s="999"/>
      <c r="IT9" s="1000"/>
      <c r="IU9" s="30"/>
      <c r="IV9" s="30"/>
      <c r="IW9" s="30"/>
      <c r="IX9" s="30"/>
      <c r="IY9" s="1001"/>
      <c r="IZ9" s="1001"/>
      <c r="JA9" s="1004"/>
      <c r="JB9" s="1002"/>
      <c r="JC9" s="374"/>
      <c r="JD9" s="171"/>
      <c r="JE9" s="171"/>
      <c r="JF9" s="171"/>
      <c r="JG9" s="171"/>
      <c r="JH9" s="171"/>
      <c r="JI9" s="171"/>
      <c r="JJ9" s="171"/>
      <c r="JM9" s="347"/>
      <c r="JN9" s="90"/>
      <c r="JO9" s="654"/>
      <c r="JP9" s="654"/>
      <c r="JQ9" s="167"/>
      <c r="JR9" s="656"/>
      <c r="JS9" s="159"/>
      <c r="JT9" s="262"/>
      <c r="JU9" s="262"/>
      <c r="JV9" s="88"/>
      <c r="JW9" s="90"/>
      <c r="JX9" s="90"/>
      <c r="JY9" s="90"/>
      <c r="JZ9" s="90"/>
      <c r="KA9" s="90"/>
      <c r="KB9" s="90"/>
      <c r="KC9" s="90"/>
      <c r="KD9" s="90"/>
      <c r="KE9" s="90"/>
      <c r="KF9" s="90"/>
      <c r="KG9" s="90"/>
      <c r="KH9" s="90"/>
      <c r="KI9" s="90"/>
      <c r="KJ9" s="90"/>
      <c r="KK9" s="90"/>
      <c r="KL9" s="90"/>
      <c r="KM9" s="90"/>
      <c r="KN9" s="90"/>
      <c r="KO9" s="90"/>
      <c r="KP9" s="90"/>
      <c r="KQ9" s="90"/>
      <c r="KR9" s="90"/>
      <c r="KS9" s="90"/>
      <c r="KT9" s="90"/>
      <c r="KU9" s="90"/>
      <c r="KV9" s="90"/>
      <c r="KW9" s="90"/>
      <c r="KX9" s="90"/>
      <c r="KY9" s="90"/>
      <c r="KZ9" s="90"/>
      <c r="LA9" s="90"/>
      <c r="LB9" s="90"/>
      <c r="LC9" s="90"/>
      <c r="LD9" s="90"/>
      <c r="LE9" s="90"/>
      <c r="LF9" s="90"/>
      <c r="LG9" s="90"/>
      <c r="LH9" s="90"/>
      <c r="LI9" s="90"/>
      <c r="LJ9" s="90"/>
      <c r="LK9" s="90"/>
      <c r="LL9" s="90"/>
      <c r="LM9" s="90"/>
      <c r="LN9" s="90"/>
      <c r="LO9" s="90"/>
      <c r="LP9" s="90"/>
      <c r="LQ9" s="90"/>
      <c r="LR9" s="90"/>
      <c r="LS9" s="90"/>
      <c r="LT9" s="90"/>
      <c r="LU9" s="90"/>
      <c r="LV9" s="90"/>
      <c r="LW9" s="90"/>
      <c r="LX9" s="90"/>
      <c r="LY9" s="90"/>
      <c r="LZ9" s="90"/>
      <c r="MA9" s="90"/>
      <c r="MB9" s="90"/>
      <c r="MC9" s="90"/>
      <c r="MD9" s="90"/>
      <c r="ME9" s="90"/>
      <c r="MF9" s="90"/>
      <c r="MG9" s="90"/>
      <c r="MH9" s="90"/>
      <c r="MI9" s="90"/>
      <c r="MJ9" s="90"/>
      <c r="MK9" s="90"/>
      <c r="ML9" s="90"/>
      <c r="MM9" s="90"/>
      <c r="MN9" s="90"/>
      <c r="MO9" s="90"/>
      <c r="MP9" s="90"/>
      <c r="MQ9" s="90"/>
      <c r="MR9" s="90"/>
      <c r="MT9" s="86"/>
      <c r="MU9" s="86"/>
      <c r="MV9" s="86"/>
      <c r="MW9" s="86"/>
      <c r="MX9" s="86"/>
      <c r="MY9" s="86"/>
      <c r="NB9" s="85"/>
      <c r="NC9" s="169"/>
      <c r="ND9" s="86"/>
      <c r="NE9" s="86"/>
      <c r="NF9" s="86"/>
      <c r="NG9" s="86"/>
      <c r="NH9" s="86"/>
      <c r="NI9" s="86"/>
      <c r="NJ9" s="86"/>
      <c r="NK9" s="86"/>
      <c r="NL9" s="86"/>
      <c r="NM9" s="86"/>
      <c r="NN9" s="86"/>
      <c r="NO9" s="86"/>
      <c r="NP9" s="86"/>
      <c r="NQ9" s="86"/>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c r="SJ9" s="90"/>
      <c r="SK9" s="90"/>
      <c r="SL9" s="90"/>
      <c r="SM9" s="90"/>
      <c r="SN9" s="90"/>
      <c r="SO9" s="90"/>
      <c r="SP9" s="90"/>
      <c r="SQ9" s="90"/>
      <c r="SR9" s="90"/>
      <c r="SS9" s="90"/>
      <c r="ST9" s="90"/>
      <c r="SU9" s="90"/>
      <c r="SV9" s="90"/>
      <c r="SW9" s="90"/>
      <c r="SX9" s="90"/>
      <c r="SY9" s="90"/>
      <c r="SZ9" s="90"/>
      <c r="TA9" s="90"/>
      <c r="TB9" s="90"/>
      <c r="TC9" s="90"/>
      <c r="TD9" s="90"/>
      <c r="TE9" s="90"/>
      <c r="TF9" s="90"/>
      <c r="TG9" s="90"/>
      <c r="TH9" s="90"/>
      <c r="TI9" s="90"/>
      <c r="TJ9" s="90"/>
      <c r="TK9" s="90"/>
      <c r="TL9" s="90"/>
      <c r="TM9" s="90"/>
      <c r="TN9" s="90"/>
      <c r="TO9" s="90"/>
      <c r="TP9" s="1372"/>
      <c r="TQ9" s="1372"/>
      <c r="TR9" s="1372"/>
      <c r="TS9" s="1372"/>
      <c r="TT9" s="1372"/>
      <c r="TU9" s="1372"/>
      <c r="TV9" s="1372"/>
      <c r="TW9" s="1372"/>
      <c r="TX9" s="1372"/>
      <c r="TY9" s="1372"/>
      <c r="TZ9" s="1372"/>
      <c r="UA9" s="1372"/>
      <c r="UB9" s="1372"/>
      <c r="UC9" s="1372"/>
      <c r="UD9" s="1372"/>
      <c r="UE9" s="1372"/>
      <c r="UF9" s="1372"/>
      <c r="UG9" s="1372"/>
      <c r="UH9" s="1372"/>
      <c r="UI9" s="1372"/>
      <c r="UJ9" s="1372"/>
      <c r="UK9" s="1372"/>
    </row>
    <row r="10" spans="1:557" ht="15.75" customHeight="1" x14ac:dyDescent="0.25">
      <c r="A10" s="24"/>
      <c r="B10" s="260" t="s">
        <v>431</v>
      </c>
      <c r="C10" s="991"/>
      <c r="D10" s="990"/>
      <c r="E10" s="486"/>
      <c r="F10" s="1143"/>
      <c r="G10" s="995"/>
      <c r="H10" s="221"/>
      <c r="I10" s="183"/>
      <c r="J10" s="183"/>
      <c r="K10" s="1088"/>
      <c r="L10" s="375"/>
      <c r="M10" s="31"/>
      <c r="N10" s="1292"/>
      <c r="O10" s="1096"/>
      <c r="P10" s="147"/>
      <c r="Q10" s="147"/>
      <c r="R10" s="147"/>
      <c r="S10" s="147"/>
      <c r="T10" s="147"/>
      <c r="U10" s="147"/>
      <c r="V10" s="147"/>
      <c r="W10" s="147"/>
      <c r="X10" s="147"/>
      <c r="Y10" s="147"/>
      <c r="Z10" s="147"/>
      <c r="AA10" s="147"/>
      <c r="AB10" s="147"/>
      <c r="AC10" s="147"/>
      <c r="AD10" s="147"/>
      <c r="AE10" s="147"/>
      <c r="AF10" s="147"/>
      <c r="AG10" s="147"/>
      <c r="AH10" s="147"/>
      <c r="AI10" s="1006"/>
      <c r="AJ10" s="993"/>
      <c r="AK10" s="996"/>
      <c r="AL10" s="148"/>
      <c r="AM10" s="148"/>
      <c r="AN10" s="994"/>
      <c r="AO10" s="147"/>
      <c r="AP10" s="147"/>
      <c r="AQ10" s="997"/>
      <c r="AR10" s="999"/>
      <c r="AS10" s="1000"/>
      <c r="AT10" s="1006"/>
      <c r="AU10" s="993"/>
      <c r="AV10" s="996"/>
      <c r="AW10" s="148"/>
      <c r="AX10" s="148"/>
      <c r="AY10" s="994"/>
      <c r="AZ10" s="147"/>
      <c r="BA10" s="147"/>
      <c r="BB10" s="997"/>
      <c r="BC10" s="999"/>
      <c r="BD10" s="1000"/>
      <c r="BE10" s="1006"/>
      <c r="BF10" s="993"/>
      <c r="BG10" s="996"/>
      <c r="BH10" s="148"/>
      <c r="BI10" s="148"/>
      <c r="BJ10" s="994"/>
      <c r="BK10" s="147"/>
      <c r="BL10" s="147"/>
      <c r="BM10" s="997"/>
      <c r="BN10" s="999"/>
      <c r="BO10" s="1000"/>
      <c r="BP10" s="1006"/>
      <c r="BQ10" s="993"/>
      <c r="BR10" s="996"/>
      <c r="BS10" s="148"/>
      <c r="BT10" s="148"/>
      <c r="BU10" s="994"/>
      <c r="BV10" s="147"/>
      <c r="BW10" s="147"/>
      <c r="BX10" s="997"/>
      <c r="BY10" s="999"/>
      <c r="BZ10" s="1000"/>
      <c r="CA10" s="1006"/>
      <c r="CB10" s="993"/>
      <c r="CC10" s="994"/>
      <c r="CD10" s="148"/>
      <c r="CE10" s="148"/>
      <c r="CF10" s="994"/>
      <c r="CG10" s="147"/>
      <c r="CH10" s="147"/>
      <c r="CI10" s="997"/>
      <c r="CJ10" s="999"/>
      <c r="CK10" s="1000"/>
      <c r="CL10" s="1006"/>
      <c r="CM10" s="993"/>
      <c r="CN10" s="996"/>
      <c r="CO10" s="148"/>
      <c r="CP10" s="148"/>
      <c r="CQ10" s="994"/>
      <c r="CR10" s="147"/>
      <c r="CS10" s="147"/>
      <c r="CT10" s="997"/>
      <c r="CU10" s="999"/>
      <c r="CV10" s="1000"/>
      <c r="CW10" s="1006"/>
      <c r="CX10" s="993"/>
      <c r="CY10" s="996"/>
      <c r="CZ10" s="148"/>
      <c r="DA10" s="148"/>
      <c r="DB10" s="994"/>
      <c r="DC10" s="147"/>
      <c r="DD10" s="147"/>
      <c r="DE10" s="997"/>
      <c r="DF10" s="999"/>
      <c r="DG10" s="1000"/>
      <c r="DH10" s="1006"/>
      <c r="DI10" s="993"/>
      <c r="DJ10" s="996"/>
      <c r="DK10" s="148"/>
      <c r="DL10" s="148"/>
      <c r="DM10" s="994"/>
      <c r="DN10" s="147"/>
      <c r="DO10" s="147"/>
      <c r="DP10" s="997"/>
      <c r="DQ10" s="999"/>
      <c r="DR10" s="1000"/>
      <c r="DS10" s="1006"/>
      <c r="DT10" s="993"/>
      <c r="DU10" s="996"/>
      <c r="DV10" s="148"/>
      <c r="DW10" s="148"/>
      <c r="DX10" s="994"/>
      <c r="DY10" s="147"/>
      <c r="DZ10" s="147"/>
      <c r="EA10" s="997"/>
      <c r="EB10" s="999"/>
      <c r="EC10" s="1000"/>
      <c r="ED10" s="1006"/>
      <c r="EE10" s="993"/>
      <c r="EF10" s="996"/>
      <c r="EG10" s="148"/>
      <c r="EH10" s="148"/>
      <c r="EI10" s="994"/>
      <c r="EJ10" s="147"/>
      <c r="EK10" s="147"/>
      <c r="EL10" s="997"/>
      <c r="EM10" s="999"/>
      <c r="EN10" s="1000"/>
      <c r="EO10" s="1006"/>
      <c r="EP10" s="993"/>
      <c r="EQ10" s="996"/>
      <c r="ER10" s="148"/>
      <c r="ES10" s="148"/>
      <c r="ET10" s="994"/>
      <c r="EU10" s="147"/>
      <c r="EV10" s="147"/>
      <c r="EW10" s="997"/>
      <c r="EX10" s="999"/>
      <c r="EY10" s="1000"/>
      <c r="EZ10" s="1006"/>
      <c r="FA10" s="993"/>
      <c r="FB10" s="996"/>
      <c r="FC10" s="148"/>
      <c r="FD10" s="148"/>
      <c r="FE10" s="994"/>
      <c r="FF10" s="147"/>
      <c r="FG10" s="147"/>
      <c r="FH10" s="997"/>
      <c r="FI10" s="999"/>
      <c r="FJ10" s="1000"/>
      <c r="FK10" s="1006"/>
      <c r="FL10" s="993"/>
      <c r="FM10" s="996"/>
      <c r="FN10" s="148"/>
      <c r="FO10" s="148"/>
      <c r="FP10" s="994"/>
      <c r="FQ10" s="147"/>
      <c r="FR10" s="147"/>
      <c r="FS10" s="997"/>
      <c r="FT10" s="999"/>
      <c r="FU10" s="1000"/>
      <c r="FV10" s="1006"/>
      <c r="FW10" s="993"/>
      <c r="FX10" s="996"/>
      <c r="FY10" s="148"/>
      <c r="FZ10" s="148"/>
      <c r="GA10" s="994"/>
      <c r="GB10" s="147"/>
      <c r="GC10" s="147"/>
      <c r="GD10" s="997"/>
      <c r="GE10" s="999"/>
      <c r="GF10" s="1000"/>
      <c r="GG10" s="1006"/>
      <c r="GH10" s="993"/>
      <c r="GI10" s="996"/>
      <c r="GJ10" s="148"/>
      <c r="GK10" s="148"/>
      <c r="GL10" s="994"/>
      <c r="GM10" s="147"/>
      <c r="GN10" s="147"/>
      <c r="GO10" s="997"/>
      <c r="GP10" s="999"/>
      <c r="GQ10" s="1000"/>
      <c r="GR10" s="1006"/>
      <c r="GS10" s="993"/>
      <c r="GT10" s="996"/>
      <c r="GU10" s="148"/>
      <c r="GV10" s="148"/>
      <c r="GW10" s="994"/>
      <c r="GX10" s="147"/>
      <c r="GY10" s="147"/>
      <c r="GZ10" s="997"/>
      <c r="HA10" s="999"/>
      <c r="HB10" s="1000"/>
      <c r="HC10" s="1006"/>
      <c r="HD10" s="993"/>
      <c r="HE10" s="996"/>
      <c r="HF10" s="148"/>
      <c r="HG10" s="148"/>
      <c r="HH10" s="994"/>
      <c r="HI10" s="147"/>
      <c r="HJ10" s="147"/>
      <c r="HK10" s="997"/>
      <c r="HL10" s="999"/>
      <c r="HM10" s="1000"/>
      <c r="HN10" s="1006"/>
      <c r="HO10" s="993"/>
      <c r="HP10" s="996"/>
      <c r="HQ10" s="148"/>
      <c r="HR10" s="148"/>
      <c r="HS10" s="994"/>
      <c r="HT10" s="147"/>
      <c r="HU10" s="147"/>
      <c r="HV10" s="997"/>
      <c r="HW10" s="999"/>
      <c r="HX10" s="1000"/>
      <c r="HY10" s="1006"/>
      <c r="HZ10" s="993"/>
      <c r="IA10" s="996"/>
      <c r="IB10" s="148"/>
      <c r="IC10" s="148"/>
      <c r="ID10" s="994"/>
      <c r="IE10" s="147"/>
      <c r="IF10" s="147"/>
      <c r="IG10" s="997"/>
      <c r="IH10" s="999"/>
      <c r="II10" s="1000"/>
      <c r="IJ10" s="1006"/>
      <c r="IK10" s="993"/>
      <c r="IL10" s="996"/>
      <c r="IM10" s="148"/>
      <c r="IN10" s="148"/>
      <c r="IO10" s="994"/>
      <c r="IP10" s="147"/>
      <c r="IQ10" s="147"/>
      <c r="IR10" s="997"/>
      <c r="IS10" s="999"/>
      <c r="IT10" s="1000"/>
      <c r="IU10" s="30"/>
      <c r="IV10" s="30"/>
      <c r="IW10" s="30"/>
      <c r="IX10" s="30"/>
      <c r="IY10" s="1001"/>
      <c r="IZ10" s="1001"/>
      <c r="JA10" s="1004"/>
      <c r="JB10" s="1002"/>
      <c r="JC10" s="24"/>
      <c r="JD10" s="171"/>
      <c r="JE10" s="306"/>
      <c r="JF10" s="307"/>
      <c r="JG10" s="307"/>
      <c r="JH10" s="307"/>
      <c r="JI10" s="308"/>
      <c r="JJ10" s="171"/>
      <c r="JM10" s="347"/>
      <c r="JN10" s="90"/>
      <c r="JO10" s="654"/>
      <c r="JP10" s="654"/>
      <c r="JQ10" s="167"/>
      <c r="JR10" s="656"/>
      <c r="JS10" s="159"/>
      <c r="JT10" s="262"/>
      <c r="JU10" s="262"/>
      <c r="JV10" s="88"/>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90"/>
      <c r="LP10" s="90"/>
      <c r="LQ10" s="90"/>
      <c r="LR10" s="90"/>
      <c r="LS10" s="90"/>
      <c r="LT10" s="90"/>
      <c r="LU10" s="90"/>
      <c r="LV10" s="90"/>
      <c r="LW10" s="90"/>
      <c r="LX10" s="90"/>
      <c r="LY10" s="90"/>
      <c r="LZ10" s="90"/>
      <c r="MA10" s="90"/>
      <c r="MB10" s="90"/>
      <c r="MC10" s="90"/>
      <c r="MD10" s="90"/>
      <c r="ME10" s="90"/>
      <c r="MF10" s="90"/>
      <c r="MG10" s="90"/>
      <c r="MH10" s="90"/>
      <c r="MI10" s="90"/>
      <c r="MJ10" s="90"/>
      <c r="MK10" s="90"/>
      <c r="ML10" s="90"/>
      <c r="MM10" s="90"/>
      <c r="MN10" s="90"/>
      <c r="MO10" s="90"/>
      <c r="MP10" s="90"/>
      <c r="MQ10" s="90"/>
      <c r="MR10" s="90"/>
      <c r="MT10" s="86"/>
      <c r="MU10" s="86"/>
      <c r="MV10" s="86"/>
      <c r="MW10" s="86"/>
      <c r="MX10" s="86"/>
      <c r="MY10" s="86"/>
      <c r="NB10" s="85"/>
      <c r="NC10" s="169"/>
      <c r="ND10" s="86"/>
      <c r="NE10" s="86"/>
      <c r="NF10" s="86"/>
      <c r="NG10" s="86"/>
      <c r="NH10" s="86"/>
      <c r="NI10" s="86"/>
      <c r="NJ10" s="86"/>
      <c r="NK10" s="86"/>
      <c r="NL10" s="86"/>
      <c r="NM10" s="86"/>
      <c r="NN10" s="86"/>
      <c r="NO10" s="86"/>
      <c r="NP10" s="86"/>
      <c r="NQ10" s="86"/>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c r="RZ10" s="90"/>
      <c r="SA10" s="90"/>
      <c r="SB10" s="90"/>
      <c r="SC10" s="90"/>
      <c r="SD10" s="90"/>
      <c r="SE10" s="90"/>
      <c r="SF10" s="90"/>
      <c r="SG10" s="90"/>
      <c r="SH10" s="90"/>
      <c r="SI10" s="90"/>
      <c r="SJ10" s="90"/>
      <c r="SK10" s="90"/>
      <c r="SL10" s="90"/>
      <c r="SM10" s="90"/>
      <c r="SN10" s="90"/>
      <c r="SO10" s="90"/>
      <c r="SP10" s="90"/>
      <c r="SQ10" s="90"/>
      <c r="SR10" s="90"/>
      <c r="SS10" s="90"/>
      <c r="ST10" s="90"/>
      <c r="SU10" s="90"/>
      <c r="SV10" s="90"/>
      <c r="SW10" s="90"/>
      <c r="SX10" s="90"/>
      <c r="SY10" s="90"/>
      <c r="SZ10" s="90"/>
      <c r="TA10" s="90"/>
      <c r="TB10" s="90"/>
      <c r="TC10" s="90"/>
      <c r="TD10" s="90"/>
      <c r="TE10" s="90"/>
      <c r="TF10" s="90"/>
      <c r="TG10" s="90"/>
      <c r="TH10" s="90"/>
      <c r="TI10" s="90"/>
      <c r="TJ10" s="90"/>
      <c r="TK10" s="90"/>
      <c r="TL10" s="90"/>
      <c r="TM10" s="90"/>
      <c r="TN10" s="90"/>
      <c r="TO10" s="90"/>
      <c r="TP10" s="1372"/>
      <c r="TQ10" s="1372"/>
      <c r="TR10" s="1372"/>
      <c r="TS10" s="1372"/>
      <c r="TT10" s="1372"/>
      <c r="TU10" s="1372"/>
      <c r="TV10" s="1372"/>
      <c r="TW10" s="1372"/>
      <c r="TX10" s="1372"/>
      <c r="TY10" s="1372"/>
      <c r="TZ10" s="1372"/>
      <c r="UA10" s="1372"/>
      <c r="UB10" s="1372"/>
      <c r="UC10" s="1372"/>
      <c r="UD10" s="1372"/>
      <c r="UE10" s="1372"/>
      <c r="UF10" s="1372"/>
      <c r="UG10" s="1372"/>
      <c r="UH10" s="1372"/>
      <c r="UI10" s="1372"/>
      <c r="UJ10" s="1372"/>
      <c r="UK10" s="1372"/>
    </row>
    <row r="11" spans="1:557" ht="15.75" customHeight="1" x14ac:dyDescent="0.3">
      <c r="A11" s="24"/>
      <c r="B11" s="260" t="s">
        <v>432</v>
      </c>
      <c r="C11" s="991"/>
      <c r="D11" s="990"/>
      <c r="E11" s="486"/>
      <c r="F11" s="1143"/>
      <c r="G11" s="995"/>
      <c r="H11" s="221"/>
      <c r="I11" s="183"/>
      <c r="J11" s="183"/>
      <c r="K11" s="1088"/>
      <c r="L11" s="375"/>
      <c r="M11" s="31"/>
      <c r="N11" s="1292"/>
      <c r="O11" s="1096"/>
      <c r="P11" s="147"/>
      <c r="Q11" s="147"/>
      <c r="R11" s="147"/>
      <c r="S11" s="147"/>
      <c r="T11" s="147"/>
      <c r="U11" s="147"/>
      <c r="V11" s="147"/>
      <c r="W11" s="147"/>
      <c r="X11" s="147"/>
      <c r="Y11" s="147"/>
      <c r="Z11" s="147"/>
      <c r="AA11" s="147"/>
      <c r="AB11" s="147"/>
      <c r="AC11" s="147"/>
      <c r="AD11" s="147"/>
      <c r="AE11" s="147"/>
      <c r="AF11" s="147"/>
      <c r="AG11" s="147"/>
      <c r="AH11" s="147"/>
      <c r="AI11" s="1006"/>
      <c r="AJ11" s="993"/>
      <c r="AK11" s="996"/>
      <c r="AL11" s="148"/>
      <c r="AM11" s="148"/>
      <c r="AN11" s="994"/>
      <c r="AO11" s="147"/>
      <c r="AP11" s="147"/>
      <c r="AQ11" s="997"/>
      <c r="AR11" s="999"/>
      <c r="AS11" s="1000"/>
      <c r="AT11" s="1006"/>
      <c r="AU11" s="993"/>
      <c r="AV11" s="996"/>
      <c r="AW11" s="148"/>
      <c r="AX11" s="148"/>
      <c r="AY11" s="994"/>
      <c r="AZ11" s="147"/>
      <c r="BA11" s="147"/>
      <c r="BB11" s="997"/>
      <c r="BC11" s="999"/>
      <c r="BD11" s="1000"/>
      <c r="BE11" s="1006"/>
      <c r="BF11" s="993"/>
      <c r="BG11" s="996"/>
      <c r="BH11" s="148"/>
      <c r="BI11" s="148"/>
      <c r="BJ11" s="994"/>
      <c r="BK11" s="147"/>
      <c r="BL11" s="147"/>
      <c r="BM11" s="997"/>
      <c r="BN11" s="999"/>
      <c r="BO11" s="1000"/>
      <c r="BP11" s="1006"/>
      <c r="BQ11" s="993"/>
      <c r="BR11" s="996"/>
      <c r="BS11" s="148"/>
      <c r="BT11" s="148"/>
      <c r="BU11" s="994"/>
      <c r="BV11" s="147"/>
      <c r="BW11" s="147"/>
      <c r="BX11" s="997"/>
      <c r="BY11" s="999"/>
      <c r="BZ11" s="1000"/>
      <c r="CA11" s="1006"/>
      <c r="CB11" s="993"/>
      <c r="CC11" s="994"/>
      <c r="CD11" s="148"/>
      <c r="CE11" s="148"/>
      <c r="CF11" s="994"/>
      <c r="CG11" s="147"/>
      <c r="CH11" s="147"/>
      <c r="CI11" s="997"/>
      <c r="CJ11" s="999"/>
      <c r="CK11" s="1000"/>
      <c r="CL11" s="1006"/>
      <c r="CM11" s="993"/>
      <c r="CN11" s="996"/>
      <c r="CO11" s="148"/>
      <c r="CP11" s="148"/>
      <c r="CQ11" s="994"/>
      <c r="CR11" s="147"/>
      <c r="CS11" s="147"/>
      <c r="CT11" s="997"/>
      <c r="CU11" s="999"/>
      <c r="CV11" s="1000"/>
      <c r="CW11" s="1006"/>
      <c r="CX11" s="993"/>
      <c r="CY11" s="996"/>
      <c r="CZ11" s="148"/>
      <c r="DA11" s="148"/>
      <c r="DB11" s="994"/>
      <c r="DC11" s="147"/>
      <c r="DD11" s="147"/>
      <c r="DE11" s="997"/>
      <c r="DF11" s="999"/>
      <c r="DG11" s="1000"/>
      <c r="DH11" s="1006"/>
      <c r="DI11" s="993"/>
      <c r="DJ11" s="996"/>
      <c r="DK11" s="148"/>
      <c r="DL11" s="148"/>
      <c r="DM11" s="994"/>
      <c r="DN11" s="147"/>
      <c r="DO11" s="147"/>
      <c r="DP11" s="997"/>
      <c r="DQ11" s="999"/>
      <c r="DR11" s="1000"/>
      <c r="DS11" s="1006"/>
      <c r="DT11" s="993"/>
      <c r="DU11" s="996"/>
      <c r="DV11" s="148"/>
      <c r="DW11" s="148"/>
      <c r="DX11" s="994"/>
      <c r="DY11" s="147"/>
      <c r="DZ11" s="147"/>
      <c r="EA11" s="997"/>
      <c r="EB11" s="999"/>
      <c r="EC11" s="1000"/>
      <c r="ED11" s="1006"/>
      <c r="EE11" s="993"/>
      <c r="EF11" s="996"/>
      <c r="EG11" s="148"/>
      <c r="EH11" s="148"/>
      <c r="EI11" s="994"/>
      <c r="EJ11" s="147"/>
      <c r="EK11" s="147"/>
      <c r="EL11" s="997"/>
      <c r="EM11" s="999"/>
      <c r="EN11" s="1000"/>
      <c r="EO11" s="1006"/>
      <c r="EP11" s="993"/>
      <c r="EQ11" s="996"/>
      <c r="ER11" s="148"/>
      <c r="ES11" s="148"/>
      <c r="ET11" s="994"/>
      <c r="EU11" s="147"/>
      <c r="EV11" s="147"/>
      <c r="EW11" s="997"/>
      <c r="EX11" s="999"/>
      <c r="EY11" s="1000"/>
      <c r="EZ11" s="1006"/>
      <c r="FA11" s="993"/>
      <c r="FB11" s="996"/>
      <c r="FC11" s="148"/>
      <c r="FD11" s="148"/>
      <c r="FE11" s="994"/>
      <c r="FF11" s="147"/>
      <c r="FG11" s="147"/>
      <c r="FH11" s="997"/>
      <c r="FI11" s="999"/>
      <c r="FJ11" s="1000"/>
      <c r="FK11" s="1006"/>
      <c r="FL11" s="993"/>
      <c r="FM11" s="996"/>
      <c r="FN11" s="148"/>
      <c r="FO11" s="148"/>
      <c r="FP11" s="994"/>
      <c r="FQ11" s="147"/>
      <c r="FR11" s="147"/>
      <c r="FS11" s="997"/>
      <c r="FT11" s="999"/>
      <c r="FU11" s="1000"/>
      <c r="FV11" s="1006"/>
      <c r="FW11" s="993"/>
      <c r="FX11" s="996"/>
      <c r="FY11" s="148"/>
      <c r="FZ11" s="148"/>
      <c r="GA11" s="994"/>
      <c r="GB11" s="147"/>
      <c r="GC11" s="147"/>
      <c r="GD11" s="997"/>
      <c r="GE11" s="999"/>
      <c r="GF11" s="1000"/>
      <c r="GG11" s="1006"/>
      <c r="GH11" s="993"/>
      <c r="GI11" s="996"/>
      <c r="GJ11" s="148"/>
      <c r="GK11" s="148"/>
      <c r="GL11" s="994"/>
      <c r="GM11" s="147"/>
      <c r="GN11" s="147"/>
      <c r="GO11" s="997"/>
      <c r="GP11" s="999"/>
      <c r="GQ11" s="1000"/>
      <c r="GR11" s="1006"/>
      <c r="GS11" s="993"/>
      <c r="GT11" s="996"/>
      <c r="GU11" s="148"/>
      <c r="GV11" s="148"/>
      <c r="GW11" s="994"/>
      <c r="GX11" s="147"/>
      <c r="GY11" s="147"/>
      <c r="GZ11" s="997"/>
      <c r="HA11" s="999"/>
      <c r="HB11" s="1000"/>
      <c r="HC11" s="1006"/>
      <c r="HD11" s="993"/>
      <c r="HE11" s="996"/>
      <c r="HF11" s="148"/>
      <c r="HG11" s="148"/>
      <c r="HH11" s="994"/>
      <c r="HI11" s="147"/>
      <c r="HJ11" s="147"/>
      <c r="HK11" s="997"/>
      <c r="HL11" s="999"/>
      <c r="HM11" s="1000"/>
      <c r="HN11" s="1006"/>
      <c r="HO11" s="993"/>
      <c r="HP11" s="996"/>
      <c r="HQ11" s="148"/>
      <c r="HR11" s="148"/>
      <c r="HS11" s="994"/>
      <c r="HT11" s="147"/>
      <c r="HU11" s="147"/>
      <c r="HV11" s="997"/>
      <c r="HW11" s="999"/>
      <c r="HX11" s="1000"/>
      <c r="HY11" s="1006"/>
      <c r="HZ11" s="993"/>
      <c r="IA11" s="996"/>
      <c r="IB11" s="148"/>
      <c r="IC11" s="148"/>
      <c r="ID11" s="994"/>
      <c r="IE11" s="147"/>
      <c r="IF11" s="147"/>
      <c r="IG11" s="997"/>
      <c r="IH11" s="999"/>
      <c r="II11" s="1000"/>
      <c r="IJ11" s="1006"/>
      <c r="IK11" s="993"/>
      <c r="IL11" s="996"/>
      <c r="IM11" s="148"/>
      <c r="IN11" s="148"/>
      <c r="IO11" s="994"/>
      <c r="IP11" s="147"/>
      <c r="IQ11" s="147"/>
      <c r="IR11" s="997"/>
      <c r="IS11" s="999"/>
      <c r="IT11" s="1000"/>
      <c r="IU11" s="30"/>
      <c r="IV11" s="30"/>
      <c r="IW11" s="30"/>
      <c r="IX11" s="30"/>
      <c r="IY11" s="1001"/>
      <c r="IZ11" s="1001"/>
      <c r="JA11" s="1005"/>
      <c r="JB11" s="1002"/>
      <c r="JC11" s="24"/>
      <c r="JD11" s="171"/>
      <c r="JE11" s="310" t="s">
        <v>464</v>
      </c>
      <c r="JF11" s="180"/>
      <c r="JG11" s="180"/>
      <c r="JH11" s="180"/>
      <c r="JI11" s="309"/>
      <c r="JJ11" s="171"/>
      <c r="JM11" s="347"/>
      <c r="JN11" s="90"/>
      <c r="JO11" s="654"/>
      <c r="JP11" s="654"/>
      <c r="JQ11" s="167"/>
      <c r="JR11" s="656"/>
      <c r="JS11" s="159"/>
      <c r="JT11" s="262"/>
      <c r="JU11" s="262"/>
      <c r="JV11" s="88"/>
      <c r="JW11" s="90"/>
      <c r="JX11" s="90"/>
      <c r="JY11" s="90"/>
      <c r="JZ11" s="90"/>
      <c r="KA11" s="90"/>
      <c r="KB11" s="90"/>
      <c r="KC11" s="90"/>
      <c r="KD11" s="90"/>
      <c r="KE11" s="90"/>
      <c r="KF11" s="90"/>
      <c r="KG11" s="90"/>
      <c r="KH11" s="90"/>
      <c r="KI11" s="90"/>
      <c r="KJ11" s="90"/>
      <c r="KK11" s="90"/>
      <c r="KL11" s="90"/>
      <c r="KM11" s="90"/>
      <c r="KN11" s="90"/>
      <c r="KO11" s="90"/>
      <c r="KP11" s="90"/>
      <c r="KQ11" s="90"/>
      <c r="KR11" s="90"/>
      <c r="KS11" s="90"/>
      <c r="KT11" s="90"/>
      <c r="KU11" s="90"/>
      <c r="KV11" s="90"/>
      <c r="KW11" s="90"/>
      <c r="KX11" s="90"/>
      <c r="KY11" s="90"/>
      <c r="KZ11" s="90"/>
      <c r="LA11" s="90"/>
      <c r="LB11" s="90"/>
      <c r="LC11" s="90"/>
      <c r="LD11" s="90"/>
      <c r="LE11" s="90"/>
      <c r="LF11" s="90"/>
      <c r="LG11" s="90"/>
      <c r="LH11" s="90"/>
      <c r="LI11" s="90"/>
      <c r="LJ11" s="90"/>
      <c r="LK11" s="90"/>
      <c r="LL11" s="90"/>
      <c r="LM11" s="90"/>
      <c r="LN11" s="90"/>
      <c r="LO11" s="90"/>
      <c r="LP11" s="90"/>
      <c r="LQ11" s="90"/>
      <c r="LR11" s="90"/>
      <c r="LS11" s="90"/>
      <c r="LT11" s="90"/>
      <c r="LU11" s="90"/>
      <c r="LV11" s="90"/>
      <c r="LW11" s="90"/>
      <c r="LX11" s="90"/>
      <c r="LY11" s="90"/>
      <c r="LZ11" s="90"/>
      <c r="MA11" s="90"/>
      <c r="MB11" s="90"/>
      <c r="MC11" s="90"/>
      <c r="MD11" s="90"/>
      <c r="ME11" s="90"/>
      <c r="MF11" s="90"/>
      <c r="MG11" s="90"/>
      <c r="MH11" s="90"/>
      <c r="MI11" s="90"/>
      <c r="MJ11" s="90"/>
      <c r="MK11" s="90"/>
      <c r="ML11" s="90"/>
      <c r="MM11" s="90"/>
      <c r="MN11" s="90"/>
      <c r="MO11" s="90"/>
      <c r="MP11" s="90"/>
      <c r="MQ11" s="90"/>
      <c r="MR11" s="90"/>
      <c r="MT11" s="86"/>
      <c r="MU11" s="86"/>
      <c r="MV11" s="86"/>
      <c r="MW11" s="86"/>
      <c r="MX11" s="86"/>
      <c r="MY11" s="86"/>
      <c r="NB11" s="85"/>
      <c r="NC11" s="169"/>
      <c r="ND11" s="86"/>
      <c r="NE11" s="86"/>
      <c r="NF11" s="86"/>
      <c r="NG11" s="86"/>
      <c r="NH11" s="86"/>
      <c r="NI11" s="86"/>
      <c r="NJ11" s="86"/>
      <c r="NK11" s="86"/>
      <c r="NL11" s="86"/>
      <c r="NM11" s="86"/>
      <c r="NN11" s="86"/>
      <c r="NO11" s="86"/>
      <c r="NP11" s="86"/>
      <c r="NQ11" s="86"/>
      <c r="NR11" s="90"/>
      <c r="NS11" s="90"/>
      <c r="NT11" s="90"/>
      <c r="NU11" s="90"/>
      <c r="NV11" s="90"/>
      <c r="NW11" s="90"/>
      <c r="NX11" s="90"/>
      <c r="NY11" s="90"/>
      <c r="NZ11" s="90"/>
      <c r="OA11" s="90"/>
      <c r="OB11" s="90"/>
      <c r="OC11" s="90"/>
      <c r="OD11" s="90"/>
      <c r="OE11" s="90"/>
      <c r="OF11" s="90"/>
      <c r="OG11" s="90"/>
      <c r="OH11" s="90"/>
      <c r="OI11" s="90"/>
      <c r="OJ11" s="90"/>
      <c r="OK11" s="90"/>
      <c r="OL11" s="90"/>
      <c r="OM11" s="90"/>
      <c r="ON11" s="90"/>
      <c r="OO11" s="90"/>
      <c r="OP11" s="90"/>
      <c r="OQ11" s="90"/>
      <c r="OR11" s="90"/>
      <c r="OS11" s="90"/>
      <c r="OT11" s="90"/>
      <c r="OU11" s="90"/>
      <c r="OV11" s="90"/>
      <c r="OW11" s="90"/>
      <c r="OX11" s="90"/>
      <c r="OY11" s="90"/>
      <c r="OZ11" s="90"/>
      <c r="PA11" s="90"/>
      <c r="PB11" s="90"/>
      <c r="PC11" s="90"/>
      <c r="PD11" s="90"/>
      <c r="PE11" s="90"/>
      <c r="PF11" s="90"/>
      <c r="PG11" s="90"/>
      <c r="PH11" s="90"/>
      <c r="PI11" s="90"/>
      <c r="PJ11" s="90"/>
      <c r="PK11" s="90"/>
      <c r="PL11" s="90"/>
      <c r="PM11" s="90"/>
      <c r="PN11" s="90"/>
      <c r="PO11" s="90"/>
      <c r="PP11" s="90"/>
      <c r="PQ11" s="90"/>
      <c r="PR11" s="90"/>
      <c r="PS11" s="90"/>
      <c r="PT11" s="90"/>
      <c r="PU11" s="90"/>
      <c r="PV11" s="90"/>
      <c r="PW11" s="90"/>
      <c r="PX11" s="90"/>
      <c r="PY11" s="90"/>
      <c r="PZ11" s="90"/>
      <c r="QA11" s="90"/>
      <c r="QB11" s="90"/>
      <c r="QC11" s="90"/>
      <c r="QD11" s="90"/>
      <c r="QE11" s="90"/>
      <c r="QF11" s="90"/>
      <c r="QG11" s="90"/>
      <c r="QH11" s="90"/>
      <c r="QI11" s="90"/>
      <c r="QJ11" s="90"/>
      <c r="QK11" s="90"/>
      <c r="QL11" s="90"/>
      <c r="QM11" s="90"/>
      <c r="QN11" s="90"/>
      <c r="QO11" s="90"/>
      <c r="QP11" s="90"/>
      <c r="QQ11" s="90"/>
      <c r="QR11" s="90"/>
      <c r="QS11" s="90"/>
      <c r="QT11" s="90"/>
      <c r="QU11" s="90"/>
      <c r="QV11" s="90"/>
      <c r="QW11" s="90"/>
      <c r="QX11" s="90"/>
      <c r="QY11" s="90"/>
      <c r="QZ11" s="90"/>
      <c r="RA11" s="90"/>
      <c r="RB11" s="90"/>
      <c r="RC11" s="90"/>
      <c r="RD11" s="90"/>
      <c r="RE11" s="90"/>
      <c r="RF11" s="90"/>
      <c r="RG11" s="90"/>
      <c r="RH11" s="90"/>
      <c r="RI11" s="90"/>
      <c r="RJ11" s="90"/>
      <c r="RK11" s="90"/>
      <c r="RL11" s="90"/>
      <c r="RM11" s="90"/>
      <c r="RN11" s="90"/>
      <c r="RO11" s="90"/>
      <c r="RP11" s="90"/>
      <c r="RQ11" s="90"/>
      <c r="RR11" s="90"/>
      <c r="RS11" s="90"/>
      <c r="RT11" s="90"/>
      <c r="RU11" s="90"/>
      <c r="RV11" s="90"/>
      <c r="RW11" s="90"/>
      <c r="RX11" s="90"/>
      <c r="RY11" s="90"/>
      <c r="RZ11" s="90"/>
      <c r="SA11" s="90"/>
      <c r="SB11" s="90"/>
      <c r="SC11" s="90"/>
      <c r="SD11" s="90"/>
      <c r="SE11" s="90"/>
      <c r="SF11" s="90"/>
      <c r="SG11" s="90"/>
      <c r="SH11" s="90"/>
      <c r="SI11" s="90"/>
      <c r="SJ11" s="90"/>
      <c r="SK11" s="90"/>
      <c r="SL11" s="90"/>
      <c r="SM11" s="90"/>
      <c r="SN11" s="90"/>
      <c r="SO11" s="90"/>
      <c r="SP11" s="90"/>
      <c r="SQ11" s="90"/>
      <c r="SR11" s="90"/>
      <c r="SS11" s="90"/>
      <c r="ST11" s="90"/>
      <c r="SU11" s="90"/>
      <c r="SV11" s="90"/>
      <c r="SW11" s="90"/>
      <c r="SX11" s="90"/>
      <c r="SY11" s="90"/>
      <c r="SZ11" s="90"/>
      <c r="TA11" s="90"/>
      <c r="TB11" s="90"/>
      <c r="TC11" s="90"/>
      <c r="TD11" s="90"/>
      <c r="TE11" s="90"/>
      <c r="TF11" s="90"/>
      <c r="TG11" s="90"/>
      <c r="TH11" s="90"/>
      <c r="TI11" s="90"/>
      <c r="TJ11" s="90"/>
      <c r="TK11" s="90"/>
      <c r="TL11" s="90"/>
      <c r="TM11" s="90"/>
      <c r="TN11" s="90"/>
      <c r="TO11" s="90"/>
      <c r="TP11" s="1372"/>
      <c r="TQ11" s="1372"/>
      <c r="TR11" s="1372"/>
      <c r="TS11" s="1372"/>
      <c r="TT11" s="1372"/>
      <c r="TU11" s="1372"/>
      <c r="TV11" s="1372"/>
      <c r="TW11" s="1372"/>
      <c r="TX11" s="1372"/>
      <c r="TY11" s="1372"/>
      <c r="TZ11" s="1372"/>
      <c r="UA11" s="1372"/>
      <c r="UB11" s="1372"/>
      <c r="UC11" s="1372"/>
      <c r="UD11" s="1372"/>
      <c r="UE11" s="1372"/>
      <c r="UF11" s="1372"/>
      <c r="UG11" s="1372"/>
      <c r="UH11" s="1372"/>
      <c r="UI11" s="1372"/>
      <c r="UJ11" s="1372"/>
      <c r="UK11" s="1372"/>
    </row>
    <row r="12" spans="1:557" ht="15.75" customHeight="1" x14ac:dyDescent="0.25">
      <c r="A12" s="24"/>
      <c r="B12" s="260" t="s">
        <v>433</v>
      </c>
      <c r="C12" s="991"/>
      <c r="D12" s="990"/>
      <c r="E12" s="486"/>
      <c r="F12" s="1143"/>
      <c r="G12" s="995"/>
      <c r="H12" s="221"/>
      <c r="I12" s="183"/>
      <c r="J12" s="183"/>
      <c r="K12" s="1088"/>
      <c r="L12" s="375"/>
      <c r="M12" s="31"/>
      <c r="N12" s="1292"/>
      <c r="O12" s="1096"/>
      <c r="P12" s="147"/>
      <c r="Q12" s="147"/>
      <c r="R12" s="147"/>
      <c r="S12" s="147"/>
      <c r="T12" s="147"/>
      <c r="U12" s="147"/>
      <c r="V12" s="147"/>
      <c r="W12" s="147"/>
      <c r="X12" s="147"/>
      <c r="Y12" s="147"/>
      <c r="Z12" s="147"/>
      <c r="AA12" s="147"/>
      <c r="AB12" s="147"/>
      <c r="AC12" s="147"/>
      <c r="AD12" s="147"/>
      <c r="AE12" s="147"/>
      <c r="AF12" s="147"/>
      <c r="AG12" s="147"/>
      <c r="AH12" s="147"/>
      <c r="AI12" s="1006"/>
      <c r="AJ12" s="993"/>
      <c r="AK12" s="996"/>
      <c r="AL12" s="148"/>
      <c r="AM12" s="148"/>
      <c r="AN12" s="994"/>
      <c r="AO12" s="147"/>
      <c r="AP12" s="147"/>
      <c r="AQ12" s="997"/>
      <c r="AR12" s="999"/>
      <c r="AS12" s="1000"/>
      <c r="AT12" s="1006"/>
      <c r="AU12" s="993"/>
      <c r="AV12" s="996"/>
      <c r="AW12" s="148"/>
      <c r="AX12" s="148"/>
      <c r="AY12" s="994"/>
      <c r="AZ12" s="147"/>
      <c r="BA12" s="147"/>
      <c r="BB12" s="997"/>
      <c r="BC12" s="999"/>
      <c r="BD12" s="1000"/>
      <c r="BE12" s="1006"/>
      <c r="BF12" s="993"/>
      <c r="BG12" s="996"/>
      <c r="BH12" s="148"/>
      <c r="BI12" s="148"/>
      <c r="BJ12" s="994"/>
      <c r="BK12" s="147"/>
      <c r="BL12" s="147"/>
      <c r="BM12" s="997"/>
      <c r="BN12" s="999"/>
      <c r="BO12" s="1000"/>
      <c r="BP12" s="1006"/>
      <c r="BQ12" s="993"/>
      <c r="BR12" s="996"/>
      <c r="BS12" s="148"/>
      <c r="BT12" s="148"/>
      <c r="BU12" s="994"/>
      <c r="BV12" s="147"/>
      <c r="BW12" s="147"/>
      <c r="BX12" s="997"/>
      <c r="BY12" s="999"/>
      <c r="BZ12" s="1000"/>
      <c r="CA12" s="1006"/>
      <c r="CB12" s="993"/>
      <c r="CC12" s="994"/>
      <c r="CD12" s="148"/>
      <c r="CE12" s="148"/>
      <c r="CF12" s="994"/>
      <c r="CG12" s="147"/>
      <c r="CH12" s="147"/>
      <c r="CI12" s="997"/>
      <c r="CJ12" s="999"/>
      <c r="CK12" s="1000"/>
      <c r="CL12" s="1006"/>
      <c r="CM12" s="993"/>
      <c r="CN12" s="996"/>
      <c r="CO12" s="148"/>
      <c r="CP12" s="148"/>
      <c r="CQ12" s="994"/>
      <c r="CR12" s="147"/>
      <c r="CS12" s="147"/>
      <c r="CT12" s="997"/>
      <c r="CU12" s="999"/>
      <c r="CV12" s="1000"/>
      <c r="CW12" s="1006"/>
      <c r="CX12" s="993"/>
      <c r="CY12" s="996"/>
      <c r="CZ12" s="148"/>
      <c r="DA12" s="148"/>
      <c r="DB12" s="994"/>
      <c r="DC12" s="147"/>
      <c r="DD12" s="147"/>
      <c r="DE12" s="997"/>
      <c r="DF12" s="999"/>
      <c r="DG12" s="1000"/>
      <c r="DH12" s="1006"/>
      <c r="DI12" s="993"/>
      <c r="DJ12" s="996"/>
      <c r="DK12" s="148"/>
      <c r="DL12" s="148"/>
      <c r="DM12" s="994"/>
      <c r="DN12" s="147"/>
      <c r="DO12" s="147"/>
      <c r="DP12" s="997"/>
      <c r="DQ12" s="999"/>
      <c r="DR12" s="1000"/>
      <c r="DS12" s="1006"/>
      <c r="DT12" s="993"/>
      <c r="DU12" s="996"/>
      <c r="DV12" s="148"/>
      <c r="DW12" s="148"/>
      <c r="DX12" s="994"/>
      <c r="DY12" s="147"/>
      <c r="DZ12" s="147"/>
      <c r="EA12" s="997"/>
      <c r="EB12" s="999"/>
      <c r="EC12" s="1000"/>
      <c r="ED12" s="1006"/>
      <c r="EE12" s="993"/>
      <c r="EF12" s="996"/>
      <c r="EG12" s="148"/>
      <c r="EH12" s="148"/>
      <c r="EI12" s="994"/>
      <c r="EJ12" s="147"/>
      <c r="EK12" s="147"/>
      <c r="EL12" s="997"/>
      <c r="EM12" s="999"/>
      <c r="EN12" s="1000"/>
      <c r="EO12" s="1006"/>
      <c r="EP12" s="993"/>
      <c r="EQ12" s="996"/>
      <c r="ER12" s="148"/>
      <c r="ES12" s="148"/>
      <c r="ET12" s="994"/>
      <c r="EU12" s="147"/>
      <c r="EV12" s="147"/>
      <c r="EW12" s="997"/>
      <c r="EX12" s="999"/>
      <c r="EY12" s="1000"/>
      <c r="EZ12" s="1006"/>
      <c r="FA12" s="993"/>
      <c r="FB12" s="996"/>
      <c r="FC12" s="148"/>
      <c r="FD12" s="148"/>
      <c r="FE12" s="994"/>
      <c r="FF12" s="147"/>
      <c r="FG12" s="147"/>
      <c r="FH12" s="997"/>
      <c r="FI12" s="999"/>
      <c r="FJ12" s="1000"/>
      <c r="FK12" s="1006"/>
      <c r="FL12" s="993"/>
      <c r="FM12" s="996"/>
      <c r="FN12" s="148"/>
      <c r="FO12" s="148"/>
      <c r="FP12" s="994"/>
      <c r="FQ12" s="147"/>
      <c r="FR12" s="147"/>
      <c r="FS12" s="997"/>
      <c r="FT12" s="999"/>
      <c r="FU12" s="1000"/>
      <c r="FV12" s="1006"/>
      <c r="FW12" s="993"/>
      <c r="FX12" s="996"/>
      <c r="FY12" s="148"/>
      <c r="FZ12" s="148"/>
      <c r="GA12" s="994"/>
      <c r="GB12" s="147"/>
      <c r="GC12" s="147"/>
      <c r="GD12" s="997"/>
      <c r="GE12" s="999"/>
      <c r="GF12" s="1000"/>
      <c r="GG12" s="1006"/>
      <c r="GH12" s="993"/>
      <c r="GI12" s="996"/>
      <c r="GJ12" s="148"/>
      <c r="GK12" s="148"/>
      <c r="GL12" s="994"/>
      <c r="GM12" s="147"/>
      <c r="GN12" s="147"/>
      <c r="GO12" s="997"/>
      <c r="GP12" s="999"/>
      <c r="GQ12" s="1000"/>
      <c r="GR12" s="1006"/>
      <c r="GS12" s="993"/>
      <c r="GT12" s="996"/>
      <c r="GU12" s="148"/>
      <c r="GV12" s="148"/>
      <c r="GW12" s="994"/>
      <c r="GX12" s="147"/>
      <c r="GY12" s="147"/>
      <c r="GZ12" s="997"/>
      <c r="HA12" s="999"/>
      <c r="HB12" s="1000"/>
      <c r="HC12" s="1006"/>
      <c r="HD12" s="993"/>
      <c r="HE12" s="996"/>
      <c r="HF12" s="148"/>
      <c r="HG12" s="148"/>
      <c r="HH12" s="994"/>
      <c r="HI12" s="147"/>
      <c r="HJ12" s="147"/>
      <c r="HK12" s="997"/>
      <c r="HL12" s="999"/>
      <c r="HM12" s="1000"/>
      <c r="HN12" s="1006"/>
      <c r="HO12" s="993"/>
      <c r="HP12" s="996"/>
      <c r="HQ12" s="148"/>
      <c r="HR12" s="148"/>
      <c r="HS12" s="994"/>
      <c r="HT12" s="147"/>
      <c r="HU12" s="147"/>
      <c r="HV12" s="997"/>
      <c r="HW12" s="999"/>
      <c r="HX12" s="1000"/>
      <c r="HY12" s="1006"/>
      <c r="HZ12" s="993"/>
      <c r="IA12" s="996"/>
      <c r="IB12" s="148"/>
      <c r="IC12" s="148"/>
      <c r="ID12" s="994"/>
      <c r="IE12" s="147"/>
      <c r="IF12" s="147"/>
      <c r="IG12" s="997"/>
      <c r="IH12" s="999"/>
      <c r="II12" s="1000"/>
      <c r="IJ12" s="1006"/>
      <c r="IK12" s="993"/>
      <c r="IL12" s="996"/>
      <c r="IM12" s="148"/>
      <c r="IN12" s="148"/>
      <c r="IO12" s="994"/>
      <c r="IP12" s="147"/>
      <c r="IQ12" s="147"/>
      <c r="IR12" s="997"/>
      <c r="IS12" s="999"/>
      <c r="IT12" s="1000"/>
      <c r="IU12" s="30"/>
      <c r="IV12" s="30"/>
      <c r="IW12" s="30"/>
      <c r="IX12" s="30"/>
      <c r="IY12" s="1001"/>
      <c r="IZ12" s="1001"/>
      <c r="JA12" s="1005"/>
      <c r="JB12" s="1002"/>
      <c r="JC12" s="73"/>
      <c r="JD12" s="171"/>
      <c r="JE12" s="292" t="s">
        <v>864</v>
      </c>
      <c r="JF12" s="1"/>
      <c r="JG12" s="212" t="s">
        <v>870</v>
      </c>
      <c r="JH12" s="212" t="s">
        <v>309</v>
      </c>
      <c r="JI12" s="290"/>
      <c r="JJ12" s="171"/>
      <c r="JM12" s="347"/>
      <c r="JN12" s="90"/>
      <c r="JO12" s="654"/>
      <c r="JP12" s="654"/>
      <c r="JQ12" s="167"/>
      <c r="JR12" s="656"/>
      <c r="JS12" s="159"/>
      <c r="JT12" s="262"/>
      <c r="JU12" s="262"/>
      <c r="JV12" s="88"/>
      <c r="JW12" s="90"/>
      <c r="JX12" s="90"/>
      <c r="JY12" s="90"/>
      <c r="JZ12" s="90"/>
      <c r="KA12" s="90"/>
      <c r="KB12" s="90"/>
      <c r="KC12" s="90"/>
      <c r="KD12" s="90"/>
      <c r="KE12" s="90"/>
      <c r="KF12" s="90"/>
      <c r="KG12" s="90"/>
      <c r="KH12" s="90"/>
      <c r="KI12" s="90"/>
      <c r="KJ12" s="90"/>
      <c r="KK12" s="90"/>
      <c r="KL12" s="90"/>
      <c r="KM12" s="90"/>
      <c r="KN12" s="90"/>
      <c r="KO12" s="90"/>
      <c r="KP12" s="90"/>
      <c r="KQ12" s="90"/>
      <c r="KR12" s="90"/>
      <c r="KS12" s="90"/>
      <c r="KT12" s="90"/>
      <c r="KU12" s="90"/>
      <c r="KV12" s="90"/>
      <c r="KW12" s="90"/>
      <c r="KX12" s="90"/>
      <c r="KY12" s="90"/>
      <c r="KZ12" s="90"/>
      <c r="LA12" s="90"/>
      <c r="LB12" s="90"/>
      <c r="LC12" s="90"/>
      <c r="LD12" s="90"/>
      <c r="LE12" s="90"/>
      <c r="LF12" s="90"/>
      <c r="LG12" s="90"/>
      <c r="LH12" s="90"/>
      <c r="LI12" s="90"/>
      <c r="LJ12" s="90"/>
      <c r="LK12" s="90"/>
      <c r="LL12" s="90"/>
      <c r="LM12" s="90"/>
      <c r="LN12" s="90"/>
      <c r="LO12" s="90"/>
      <c r="LP12" s="90"/>
      <c r="LQ12" s="90"/>
      <c r="LR12" s="90"/>
      <c r="LS12" s="90"/>
      <c r="LT12" s="90"/>
      <c r="LU12" s="90"/>
      <c r="LV12" s="90"/>
      <c r="LW12" s="90"/>
      <c r="LX12" s="90"/>
      <c r="LY12" s="90"/>
      <c r="LZ12" s="90"/>
      <c r="MA12" s="90"/>
      <c r="MB12" s="90"/>
      <c r="MC12" s="90"/>
      <c r="MD12" s="90"/>
      <c r="ME12" s="90"/>
      <c r="MF12" s="90"/>
      <c r="MG12" s="90"/>
      <c r="MH12" s="90"/>
      <c r="MI12" s="90"/>
      <c r="MJ12" s="90"/>
      <c r="MK12" s="90"/>
      <c r="ML12" s="90"/>
      <c r="MM12" s="90"/>
      <c r="MN12" s="90"/>
      <c r="MO12" s="90"/>
      <c r="MP12" s="90"/>
      <c r="MQ12" s="90"/>
      <c r="MR12" s="90"/>
      <c r="MT12" s="86"/>
      <c r="MU12" s="86"/>
      <c r="MV12" s="86"/>
      <c r="MW12" s="86"/>
      <c r="MX12" s="86"/>
      <c r="MY12" s="86"/>
      <c r="NB12" s="85"/>
      <c r="NC12" s="169"/>
      <c r="ND12" s="86"/>
      <c r="NE12" s="86"/>
      <c r="NF12" s="86"/>
      <c r="NG12" s="86"/>
      <c r="NH12" s="86"/>
      <c r="NI12" s="86"/>
      <c r="NJ12" s="86"/>
      <c r="NK12" s="86"/>
      <c r="NL12" s="86"/>
      <c r="NM12" s="86"/>
      <c r="NN12" s="86"/>
      <c r="NO12" s="86"/>
      <c r="NP12" s="86"/>
      <c r="NQ12" s="86"/>
      <c r="NR12" s="90"/>
      <c r="NS12" s="90"/>
      <c r="NT12" s="90"/>
      <c r="NU12" s="90"/>
      <c r="NV12" s="90"/>
      <c r="NW12" s="90"/>
      <c r="NX12" s="90"/>
      <c r="NY12" s="90"/>
      <c r="NZ12" s="90"/>
      <c r="OA12" s="90"/>
      <c r="OB12" s="90"/>
      <c r="OC12" s="90"/>
      <c r="OD12" s="90"/>
      <c r="OE12" s="90"/>
      <c r="OF12" s="90"/>
      <c r="OG12" s="90"/>
      <c r="OH12" s="90"/>
      <c r="OI12" s="90"/>
      <c r="OJ12" s="90"/>
      <c r="OK12" s="90"/>
      <c r="OL12" s="90"/>
      <c r="OM12" s="90"/>
      <c r="ON12" s="90"/>
      <c r="OO12" s="90"/>
      <c r="OP12" s="90"/>
      <c r="OQ12" s="90"/>
      <c r="OR12" s="90"/>
      <c r="OS12" s="90"/>
      <c r="OT12" s="90"/>
      <c r="OU12" s="90"/>
      <c r="OV12" s="90"/>
      <c r="OW12" s="90"/>
      <c r="OX12" s="90"/>
      <c r="OY12" s="90"/>
      <c r="OZ12" s="90"/>
      <c r="PA12" s="90"/>
      <c r="PB12" s="90"/>
      <c r="PC12" s="90"/>
      <c r="PD12" s="90"/>
      <c r="PE12" s="90"/>
      <c r="PF12" s="90"/>
      <c r="PG12" s="90"/>
      <c r="PH12" s="90"/>
      <c r="PI12" s="90"/>
      <c r="PJ12" s="90"/>
      <c r="PK12" s="90"/>
      <c r="PL12" s="90"/>
      <c r="PM12" s="90"/>
      <c r="PN12" s="90"/>
      <c r="PO12" s="90"/>
      <c r="PP12" s="90"/>
      <c r="PQ12" s="90"/>
      <c r="PR12" s="90"/>
      <c r="PS12" s="90"/>
      <c r="PT12" s="90"/>
      <c r="PU12" s="90"/>
      <c r="PV12" s="90"/>
      <c r="PW12" s="90"/>
      <c r="PX12" s="90"/>
      <c r="PY12" s="90"/>
      <c r="PZ12" s="90"/>
      <c r="QA12" s="90"/>
      <c r="QB12" s="90"/>
      <c r="QC12" s="90"/>
      <c r="QD12" s="90"/>
      <c r="QE12" s="90"/>
      <c r="QF12" s="90"/>
      <c r="QG12" s="90"/>
      <c r="QH12" s="90"/>
      <c r="QI12" s="90"/>
      <c r="QJ12" s="90"/>
      <c r="QK12" s="90"/>
      <c r="QL12" s="90"/>
      <c r="QM12" s="90"/>
      <c r="QN12" s="90"/>
      <c r="QO12" s="90"/>
      <c r="QP12" s="90"/>
      <c r="QQ12" s="90"/>
      <c r="QR12" s="90"/>
      <c r="QS12" s="90"/>
      <c r="QT12" s="90"/>
      <c r="QU12" s="90"/>
      <c r="QV12" s="90"/>
      <c r="QW12" s="90"/>
      <c r="QX12" s="90"/>
      <c r="QY12" s="90"/>
      <c r="QZ12" s="90"/>
      <c r="RA12" s="90"/>
      <c r="RB12" s="90"/>
      <c r="RC12" s="90"/>
      <c r="RD12" s="90"/>
      <c r="RE12" s="90"/>
      <c r="RF12" s="90"/>
      <c r="RG12" s="90"/>
      <c r="RH12" s="90"/>
      <c r="RI12" s="90"/>
      <c r="RJ12" s="90"/>
      <c r="RK12" s="90"/>
      <c r="RL12" s="90"/>
      <c r="RM12" s="90"/>
      <c r="RN12" s="90"/>
      <c r="RO12" s="90"/>
      <c r="RP12" s="90"/>
      <c r="RQ12" s="90"/>
      <c r="RR12" s="90"/>
      <c r="RS12" s="90"/>
      <c r="RT12" s="90"/>
      <c r="RU12" s="90"/>
      <c r="RV12" s="90"/>
      <c r="RW12" s="90"/>
      <c r="RX12" s="90"/>
      <c r="RY12" s="90"/>
      <c r="RZ12" s="90"/>
      <c r="SA12" s="90"/>
      <c r="SB12" s="90"/>
      <c r="SC12" s="90"/>
      <c r="SD12" s="90"/>
      <c r="SE12" s="90"/>
      <c r="SF12" s="90"/>
      <c r="SG12" s="90"/>
      <c r="SH12" s="90"/>
      <c r="SI12" s="90"/>
      <c r="SJ12" s="90"/>
      <c r="SK12" s="90"/>
      <c r="SL12" s="90"/>
      <c r="SM12" s="90"/>
      <c r="SN12" s="90"/>
      <c r="SO12" s="90"/>
      <c r="SP12" s="90"/>
      <c r="SQ12" s="90"/>
      <c r="SR12" s="90"/>
      <c r="SS12" s="90"/>
      <c r="ST12" s="90"/>
      <c r="SU12" s="90"/>
      <c r="SV12" s="90"/>
      <c r="SW12" s="90"/>
      <c r="SX12" s="90"/>
      <c r="SY12" s="90"/>
      <c r="SZ12" s="90"/>
      <c r="TA12" s="90"/>
      <c r="TB12" s="90"/>
      <c r="TC12" s="90"/>
      <c r="TD12" s="90"/>
      <c r="TE12" s="90"/>
      <c r="TF12" s="90"/>
      <c r="TG12" s="90"/>
      <c r="TH12" s="90"/>
      <c r="TI12" s="90"/>
      <c r="TJ12" s="90"/>
      <c r="TK12" s="90"/>
      <c r="TL12" s="90"/>
      <c r="TM12" s="90"/>
      <c r="TN12" s="90"/>
      <c r="TO12" s="90"/>
      <c r="TP12" s="1372"/>
      <c r="TQ12" s="1372"/>
      <c r="TR12" s="1372"/>
      <c r="TS12" s="1372"/>
      <c r="TT12" s="1372"/>
      <c r="TU12" s="1372"/>
      <c r="TV12" s="1372"/>
      <c r="TW12" s="1372"/>
      <c r="TX12" s="1372"/>
      <c r="TY12" s="1372"/>
      <c r="TZ12" s="1372"/>
      <c r="UA12" s="1372"/>
      <c r="UB12" s="1372"/>
      <c r="UC12" s="1372"/>
      <c r="UD12" s="1372"/>
      <c r="UE12" s="1372"/>
      <c r="UF12" s="1372"/>
      <c r="UG12" s="1372"/>
      <c r="UH12" s="1372"/>
      <c r="UI12" s="1372"/>
      <c r="UJ12" s="1372"/>
      <c r="UK12" s="1372"/>
    </row>
    <row r="13" spans="1:557" ht="15.75" customHeight="1" x14ac:dyDescent="0.25">
      <c r="A13" s="24"/>
      <c r="B13" s="260" t="s">
        <v>434</v>
      </c>
      <c r="C13" s="991"/>
      <c r="D13" s="990"/>
      <c r="E13" s="486"/>
      <c r="F13" s="1143"/>
      <c r="G13" s="995"/>
      <c r="H13" s="221"/>
      <c r="I13" s="183"/>
      <c r="J13" s="183"/>
      <c r="K13" s="1088"/>
      <c r="L13" s="375"/>
      <c r="M13" s="31"/>
      <c r="N13" s="1292"/>
      <c r="O13" s="1096"/>
      <c r="P13" s="147"/>
      <c r="Q13" s="147"/>
      <c r="R13" s="147"/>
      <c r="S13" s="147"/>
      <c r="T13" s="147"/>
      <c r="U13" s="147"/>
      <c r="V13" s="147"/>
      <c r="W13" s="147"/>
      <c r="X13" s="147"/>
      <c r="Y13" s="147"/>
      <c r="Z13" s="147"/>
      <c r="AA13" s="147"/>
      <c r="AB13" s="147"/>
      <c r="AC13" s="147"/>
      <c r="AD13" s="147"/>
      <c r="AE13" s="147"/>
      <c r="AF13" s="147"/>
      <c r="AG13" s="147"/>
      <c r="AH13" s="147"/>
      <c r="AI13" s="1006"/>
      <c r="AJ13" s="993"/>
      <c r="AK13" s="996"/>
      <c r="AL13" s="148"/>
      <c r="AM13" s="148"/>
      <c r="AN13" s="994"/>
      <c r="AO13" s="147"/>
      <c r="AP13" s="147"/>
      <c r="AQ13" s="997"/>
      <c r="AR13" s="999"/>
      <c r="AS13" s="1000"/>
      <c r="AT13" s="1006"/>
      <c r="AU13" s="993"/>
      <c r="AV13" s="996"/>
      <c r="AW13" s="148"/>
      <c r="AX13" s="148"/>
      <c r="AY13" s="994"/>
      <c r="AZ13" s="147"/>
      <c r="BA13" s="147"/>
      <c r="BB13" s="997"/>
      <c r="BC13" s="999"/>
      <c r="BD13" s="1000"/>
      <c r="BE13" s="1006"/>
      <c r="BF13" s="993"/>
      <c r="BG13" s="996"/>
      <c r="BH13" s="148"/>
      <c r="BI13" s="148"/>
      <c r="BJ13" s="994"/>
      <c r="BK13" s="147"/>
      <c r="BL13" s="147"/>
      <c r="BM13" s="997"/>
      <c r="BN13" s="999"/>
      <c r="BO13" s="1000"/>
      <c r="BP13" s="1006"/>
      <c r="BQ13" s="993"/>
      <c r="BR13" s="996"/>
      <c r="BS13" s="148"/>
      <c r="BT13" s="148"/>
      <c r="BU13" s="994"/>
      <c r="BV13" s="147"/>
      <c r="BW13" s="147"/>
      <c r="BX13" s="997"/>
      <c r="BY13" s="999"/>
      <c r="BZ13" s="1000"/>
      <c r="CA13" s="1006"/>
      <c r="CB13" s="993"/>
      <c r="CC13" s="994"/>
      <c r="CD13" s="148"/>
      <c r="CE13" s="148"/>
      <c r="CF13" s="994"/>
      <c r="CG13" s="147"/>
      <c r="CH13" s="147"/>
      <c r="CI13" s="997"/>
      <c r="CJ13" s="999"/>
      <c r="CK13" s="1000"/>
      <c r="CL13" s="1006"/>
      <c r="CM13" s="993"/>
      <c r="CN13" s="996"/>
      <c r="CO13" s="148"/>
      <c r="CP13" s="148"/>
      <c r="CQ13" s="994"/>
      <c r="CR13" s="147"/>
      <c r="CS13" s="147"/>
      <c r="CT13" s="997"/>
      <c r="CU13" s="999"/>
      <c r="CV13" s="1000"/>
      <c r="CW13" s="1006"/>
      <c r="CX13" s="993"/>
      <c r="CY13" s="996"/>
      <c r="CZ13" s="148"/>
      <c r="DA13" s="148"/>
      <c r="DB13" s="994"/>
      <c r="DC13" s="147"/>
      <c r="DD13" s="147"/>
      <c r="DE13" s="997"/>
      <c r="DF13" s="999"/>
      <c r="DG13" s="1000"/>
      <c r="DH13" s="1006"/>
      <c r="DI13" s="993"/>
      <c r="DJ13" s="996"/>
      <c r="DK13" s="148"/>
      <c r="DL13" s="148"/>
      <c r="DM13" s="994"/>
      <c r="DN13" s="147"/>
      <c r="DO13" s="147"/>
      <c r="DP13" s="997"/>
      <c r="DQ13" s="999"/>
      <c r="DR13" s="1000"/>
      <c r="DS13" s="1006"/>
      <c r="DT13" s="993"/>
      <c r="DU13" s="996"/>
      <c r="DV13" s="148"/>
      <c r="DW13" s="148"/>
      <c r="DX13" s="994"/>
      <c r="DY13" s="147"/>
      <c r="DZ13" s="147"/>
      <c r="EA13" s="997"/>
      <c r="EB13" s="999"/>
      <c r="EC13" s="1000"/>
      <c r="ED13" s="1006"/>
      <c r="EE13" s="993"/>
      <c r="EF13" s="996"/>
      <c r="EG13" s="148"/>
      <c r="EH13" s="148"/>
      <c r="EI13" s="994"/>
      <c r="EJ13" s="147"/>
      <c r="EK13" s="147"/>
      <c r="EL13" s="997"/>
      <c r="EM13" s="999"/>
      <c r="EN13" s="1000"/>
      <c r="EO13" s="1006"/>
      <c r="EP13" s="993"/>
      <c r="EQ13" s="996"/>
      <c r="ER13" s="148"/>
      <c r="ES13" s="148"/>
      <c r="ET13" s="994"/>
      <c r="EU13" s="147"/>
      <c r="EV13" s="147"/>
      <c r="EW13" s="997"/>
      <c r="EX13" s="999"/>
      <c r="EY13" s="1000"/>
      <c r="EZ13" s="1006"/>
      <c r="FA13" s="993"/>
      <c r="FB13" s="996"/>
      <c r="FC13" s="148"/>
      <c r="FD13" s="148"/>
      <c r="FE13" s="994"/>
      <c r="FF13" s="147"/>
      <c r="FG13" s="147"/>
      <c r="FH13" s="997"/>
      <c r="FI13" s="999"/>
      <c r="FJ13" s="1000"/>
      <c r="FK13" s="1006"/>
      <c r="FL13" s="993"/>
      <c r="FM13" s="996"/>
      <c r="FN13" s="148"/>
      <c r="FO13" s="148"/>
      <c r="FP13" s="994"/>
      <c r="FQ13" s="147"/>
      <c r="FR13" s="147"/>
      <c r="FS13" s="997"/>
      <c r="FT13" s="999"/>
      <c r="FU13" s="1000"/>
      <c r="FV13" s="1006"/>
      <c r="FW13" s="993"/>
      <c r="FX13" s="996"/>
      <c r="FY13" s="148"/>
      <c r="FZ13" s="148"/>
      <c r="GA13" s="994"/>
      <c r="GB13" s="147"/>
      <c r="GC13" s="147"/>
      <c r="GD13" s="997"/>
      <c r="GE13" s="999"/>
      <c r="GF13" s="1000"/>
      <c r="GG13" s="1006"/>
      <c r="GH13" s="993"/>
      <c r="GI13" s="996"/>
      <c r="GJ13" s="148"/>
      <c r="GK13" s="148"/>
      <c r="GL13" s="994"/>
      <c r="GM13" s="147"/>
      <c r="GN13" s="147"/>
      <c r="GO13" s="997"/>
      <c r="GP13" s="999"/>
      <c r="GQ13" s="1000"/>
      <c r="GR13" s="1006"/>
      <c r="GS13" s="993"/>
      <c r="GT13" s="996"/>
      <c r="GU13" s="148"/>
      <c r="GV13" s="148"/>
      <c r="GW13" s="994"/>
      <c r="GX13" s="147"/>
      <c r="GY13" s="147"/>
      <c r="GZ13" s="997"/>
      <c r="HA13" s="999"/>
      <c r="HB13" s="1000"/>
      <c r="HC13" s="1006"/>
      <c r="HD13" s="993"/>
      <c r="HE13" s="996"/>
      <c r="HF13" s="148"/>
      <c r="HG13" s="148"/>
      <c r="HH13" s="994"/>
      <c r="HI13" s="147"/>
      <c r="HJ13" s="147"/>
      <c r="HK13" s="997"/>
      <c r="HL13" s="999"/>
      <c r="HM13" s="1000"/>
      <c r="HN13" s="1006"/>
      <c r="HO13" s="993"/>
      <c r="HP13" s="996"/>
      <c r="HQ13" s="148"/>
      <c r="HR13" s="148"/>
      <c r="HS13" s="994"/>
      <c r="HT13" s="147"/>
      <c r="HU13" s="147"/>
      <c r="HV13" s="997"/>
      <c r="HW13" s="999"/>
      <c r="HX13" s="1000"/>
      <c r="HY13" s="1006"/>
      <c r="HZ13" s="993"/>
      <c r="IA13" s="996"/>
      <c r="IB13" s="148"/>
      <c r="IC13" s="148"/>
      <c r="ID13" s="994"/>
      <c r="IE13" s="147"/>
      <c r="IF13" s="147"/>
      <c r="IG13" s="997"/>
      <c r="IH13" s="999"/>
      <c r="II13" s="1000"/>
      <c r="IJ13" s="1006"/>
      <c r="IK13" s="993"/>
      <c r="IL13" s="996"/>
      <c r="IM13" s="148"/>
      <c r="IN13" s="148"/>
      <c r="IO13" s="994"/>
      <c r="IP13" s="147"/>
      <c r="IQ13" s="147"/>
      <c r="IR13" s="997"/>
      <c r="IS13" s="999"/>
      <c r="IT13" s="1000"/>
      <c r="IU13" s="30"/>
      <c r="IV13" s="30"/>
      <c r="IW13" s="30"/>
      <c r="IX13" s="30"/>
      <c r="IY13" s="1001"/>
      <c r="IZ13" s="1001"/>
      <c r="JA13" s="1005"/>
      <c r="JB13" s="1002"/>
      <c r="JC13" s="73"/>
      <c r="JD13" s="171"/>
      <c r="JE13" s="293" t="s">
        <v>233</v>
      </c>
      <c r="JF13" s="1"/>
      <c r="JG13" s="1" t="s">
        <v>1220</v>
      </c>
      <c r="JH13" s="1" t="s">
        <v>308</v>
      </c>
      <c r="JI13" s="290"/>
      <c r="JJ13" s="171"/>
      <c r="JM13" s="347"/>
      <c r="JN13" s="90"/>
      <c r="JO13" s="654"/>
      <c r="JP13" s="654"/>
      <c r="JQ13" s="167"/>
      <c r="JR13" s="656"/>
      <c r="JS13" s="159"/>
      <c r="JT13" s="262"/>
      <c r="JU13" s="262"/>
      <c r="JV13" s="88"/>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T13" s="86"/>
      <c r="MU13" s="86"/>
      <c r="MV13" s="86"/>
      <c r="MW13" s="86"/>
      <c r="MX13" s="86"/>
      <c r="MY13" s="86"/>
      <c r="NB13" s="85"/>
      <c r="NC13" s="169"/>
      <c r="ND13" s="86"/>
      <c r="NE13" s="86"/>
      <c r="NF13" s="86"/>
      <c r="NG13" s="86"/>
      <c r="NH13" s="86"/>
      <c r="NI13" s="86"/>
      <c r="NJ13" s="86"/>
      <c r="NK13" s="86"/>
      <c r="NL13" s="86"/>
      <c r="NM13" s="86"/>
      <c r="NN13" s="86"/>
      <c r="NO13" s="86"/>
      <c r="NP13" s="86"/>
      <c r="NQ13" s="86"/>
      <c r="NR13" s="90"/>
      <c r="NS13" s="90"/>
      <c r="NT13" s="90"/>
      <c r="NU13" s="90"/>
      <c r="NV13" s="90"/>
      <c r="NW13" s="90"/>
      <c r="NX13" s="90"/>
      <c r="NY13" s="90"/>
      <c r="NZ13" s="90"/>
      <c r="OA13" s="90"/>
      <c r="OB13" s="90"/>
      <c r="OC13" s="90"/>
      <c r="OD13" s="90"/>
      <c r="OE13" s="90"/>
      <c r="OF13" s="90"/>
      <c r="OG13" s="90"/>
      <c r="OH13" s="90"/>
      <c r="OI13" s="90"/>
      <c r="OJ13" s="90"/>
      <c r="OK13" s="90"/>
      <c r="OL13" s="90"/>
      <c r="OM13" s="90"/>
      <c r="ON13" s="90"/>
      <c r="OO13" s="90"/>
      <c r="OP13" s="90"/>
      <c r="OQ13" s="90"/>
      <c r="OR13" s="90"/>
      <c r="OS13" s="90"/>
      <c r="OT13" s="90"/>
      <c r="OU13" s="90"/>
      <c r="OV13" s="90"/>
      <c r="OW13" s="90"/>
      <c r="OX13" s="90"/>
      <c r="OY13" s="90"/>
      <c r="OZ13" s="90"/>
      <c r="PA13" s="90"/>
      <c r="PB13" s="90"/>
      <c r="PC13" s="90"/>
      <c r="PD13" s="90"/>
      <c r="PE13" s="90"/>
      <c r="PF13" s="90"/>
      <c r="PG13" s="90"/>
      <c r="PH13" s="90"/>
      <c r="PI13" s="90"/>
      <c r="PJ13" s="90"/>
      <c r="PK13" s="90"/>
      <c r="PL13" s="90"/>
      <c r="PM13" s="90"/>
      <c r="PN13" s="90"/>
      <c r="PO13" s="90"/>
      <c r="PP13" s="90"/>
      <c r="PQ13" s="90"/>
      <c r="PR13" s="90"/>
      <c r="PS13" s="90"/>
      <c r="PT13" s="90"/>
      <c r="PU13" s="90"/>
      <c r="PV13" s="90"/>
      <c r="PW13" s="90"/>
      <c r="PX13" s="90"/>
      <c r="PY13" s="90"/>
      <c r="PZ13" s="90"/>
      <c r="QA13" s="90"/>
      <c r="QB13" s="90"/>
      <c r="QC13" s="90"/>
      <c r="QD13" s="90"/>
      <c r="QE13" s="90"/>
      <c r="QF13" s="90"/>
      <c r="QG13" s="90"/>
      <c r="QH13" s="90"/>
      <c r="QI13" s="90"/>
      <c r="QJ13" s="90"/>
      <c r="QK13" s="90"/>
      <c r="QL13" s="90"/>
      <c r="QM13" s="90"/>
      <c r="QN13" s="90"/>
      <c r="QO13" s="90"/>
      <c r="QP13" s="90"/>
      <c r="QQ13" s="90"/>
      <c r="QR13" s="90"/>
      <c r="QS13" s="90"/>
      <c r="QT13" s="90"/>
      <c r="QU13" s="90"/>
      <c r="QV13" s="90"/>
      <c r="QW13" s="90"/>
      <c r="QX13" s="90"/>
      <c r="QY13" s="90"/>
      <c r="QZ13" s="90"/>
      <c r="RA13" s="90"/>
      <c r="RB13" s="90"/>
      <c r="RC13" s="90"/>
      <c r="RD13" s="90"/>
      <c r="RE13" s="90"/>
      <c r="RF13" s="90"/>
      <c r="RG13" s="90"/>
      <c r="RH13" s="90"/>
      <c r="RI13" s="90"/>
      <c r="RJ13" s="90"/>
      <c r="RK13" s="90"/>
      <c r="RL13" s="90"/>
      <c r="RM13" s="90"/>
      <c r="RN13" s="90"/>
      <c r="RO13" s="90"/>
      <c r="RP13" s="90"/>
      <c r="RQ13" s="90"/>
      <c r="RR13" s="90"/>
      <c r="RS13" s="90"/>
      <c r="RT13" s="90"/>
      <c r="RU13" s="90"/>
      <c r="RV13" s="90"/>
      <c r="RW13" s="90"/>
      <c r="RX13" s="90"/>
      <c r="RY13" s="90"/>
      <c r="RZ13" s="90"/>
      <c r="SA13" s="90"/>
      <c r="SB13" s="90"/>
      <c r="SC13" s="90"/>
      <c r="SD13" s="90"/>
      <c r="SE13" s="90"/>
      <c r="SF13" s="90"/>
      <c r="SG13" s="90"/>
      <c r="SH13" s="90"/>
      <c r="SI13" s="90"/>
      <c r="SJ13" s="90"/>
      <c r="SK13" s="90"/>
      <c r="SL13" s="90"/>
      <c r="SM13" s="90"/>
      <c r="SN13" s="90"/>
      <c r="SO13" s="90"/>
      <c r="SP13" s="90"/>
      <c r="SQ13" s="90"/>
      <c r="SR13" s="90"/>
      <c r="SS13" s="90"/>
      <c r="ST13" s="90"/>
      <c r="SU13" s="90"/>
      <c r="SV13" s="90"/>
      <c r="SW13" s="90"/>
      <c r="SX13" s="90"/>
      <c r="SY13" s="90"/>
      <c r="SZ13" s="90"/>
      <c r="TA13" s="90"/>
      <c r="TB13" s="90"/>
      <c r="TC13" s="90"/>
      <c r="TD13" s="90"/>
      <c r="TE13" s="90"/>
      <c r="TF13" s="90"/>
      <c r="TG13" s="90"/>
      <c r="TH13" s="90"/>
      <c r="TI13" s="90"/>
      <c r="TJ13" s="90"/>
      <c r="TK13" s="90"/>
      <c r="TL13" s="90"/>
      <c r="TM13" s="90"/>
      <c r="TN13" s="90"/>
      <c r="TO13" s="90"/>
      <c r="TP13" s="1372"/>
      <c r="TQ13" s="1372"/>
      <c r="TR13" s="1372"/>
      <c r="TS13" s="1372"/>
      <c r="TT13" s="1372"/>
      <c r="TU13" s="1372"/>
      <c r="TV13" s="1372"/>
      <c r="TW13" s="1372"/>
      <c r="TX13" s="1372"/>
      <c r="TY13" s="1372"/>
      <c r="TZ13" s="1372"/>
      <c r="UA13" s="1372"/>
      <c r="UB13" s="1372"/>
      <c r="UC13" s="1372"/>
      <c r="UD13" s="1372"/>
      <c r="UE13" s="1372"/>
      <c r="UF13" s="1372"/>
      <c r="UG13" s="1372"/>
      <c r="UH13" s="1372"/>
      <c r="UI13" s="1372"/>
      <c r="UJ13" s="1372"/>
      <c r="UK13" s="1372"/>
    </row>
    <row r="14" spans="1:557" ht="15.75" customHeight="1" x14ac:dyDescent="0.25">
      <c r="A14" s="24"/>
      <c r="B14" s="260" t="s">
        <v>435</v>
      </c>
      <c r="C14" s="991"/>
      <c r="D14" s="990"/>
      <c r="E14" s="486"/>
      <c r="F14" s="1143"/>
      <c r="G14" s="995"/>
      <c r="H14" s="221"/>
      <c r="I14" s="183"/>
      <c r="J14" s="183"/>
      <c r="K14" s="1088"/>
      <c r="L14" s="375"/>
      <c r="M14" s="31"/>
      <c r="N14" s="1292"/>
      <c r="O14" s="1096"/>
      <c r="P14" s="147"/>
      <c r="Q14" s="147"/>
      <c r="R14" s="147"/>
      <c r="S14" s="147"/>
      <c r="T14" s="147"/>
      <c r="U14" s="147"/>
      <c r="V14" s="147"/>
      <c r="W14" s="147"/>
      <c r="X14" s="147"/>
      <c r="Y14" s="147"/>
      <c r="Z14" s="147"/>
      <c r="AA14" s="147"/>
      <c r="AB14" s="147"/>
      <c r="AC14" s="147"/>
      <c r="AD14" s="147"/>
      <c r="AE14" s="147"/>
      <c r="AF14" s="147"/>
      <c r="AG14" s="147"/>
      <c r="AH14" s="147"/>
      <c r="AI14" s="1006"/>
      <c r="AJ14" s="993"/>
      <c r="AK14" s="996"/>
      <c r="AL14" s="148"/>
      <c r="AM14" s="148"/>
      <c r="AN14" s="994"/>
      <c r="AO14" s="147"/>
      <c r="AP14" s="147"/>
      <c r="AQ14" s="997"/>
      <c r="AR14" s="999"/>
      <c r="AS14" s="1000"/>
      <c r="AT14" s="1006"/>
      <c r="AU14" s="993"/>
      <c r="AV14" s="996"/>
      <c r="AW14" s="148"/>
      <c r="AX14" s="148"/>
      <c r="AY14" s="994"/>
      <c r="AZ14" s="147"/>
      <c r="BA14" s="147"/>
      <c r="BB14" s="997"/>
      <c r="BC14" s="999"/>
      <c r="BD14" s="1000"/>
      <c r="BE14" s="1006"/>
      <c r="BF14" s="993"/>
      <c r="BG14" s="996"/>
      <c r="BH14" s="148"/>
      <c r="BI14" s="148"/>
      <c r="BJ14" s="994"/>
      <c r="BK14" s="147"/>
      <c r="BL14" s="147"/>
      <c r="BM14" s="997"/>
      <c r="BN14" s="999"/>
      <c r="BO14" s="1000"/>
      <c r="BP14" s="1006"/>
      <c r="BQ14" s="993"/>
      <c r="BR14" s="996"/>
      <c r="BS14" s="148"/>
      <c r="BT14" s="148"/>
      <c r="BU14" s="994"/>
      <c r="BV14" s="147"/>
      <c r="BW14" s="147"/>
      <c r="BX14" s="997"/>
      <c r="BY14" s="999"/>
      <c r="BZ14" s="1000"/>
      <c r="CA14" s="1006"/>
      <c r="CB14" s="993"/>
      <c r="CC14" s="994"/>
      <c r="CD14" s="148"/>
      <c r="CE14" s="148"/>
      <c r="CF14" s="994"/>
      <c r="CG14" s="147"/>
      <c r="CH14" s="147"/>
      <c r="CI14" s="997"/>
      <c r="CJ14" s="999"/>
      <c r="CK14" s="1000"/>
      <c r="CL14" s="1006"/>
      <c r="CM14" s="993"/>
      <c r="CN14" s="996"/>
      <c r="CO14" s="148"/>
      <c r="CP14" s="148"/>
      <c r="CQ14" s="994"/>
      <c r="CR14" s="147"/>
      <c r="CS14" s="147"/>
      <c r="CT14" s="997"/>
      <c r="CU14" s="999"/>
      <c r="CV14" s="1000"/>
      <c r="CW14" s="1006"/>
      <c r="CX14" s="993"/>
      <c r="CY14" s="996"/>
      <c r="CZ14" s="148"/>
      <c r="DA14" s="148"/>
      <c r="DB14" s="994"/>
      <c r="DC14" s="147"/>
      <c r="DD14" s="147"/>
      <c r="DE14" s="997"/>
      <c r="DF14" s="999"/>
      <c r="DG14" s="1000"/>
      <c r="DH14" s="1006"/>
      <c r="DI14" s="993"/>
      <c r="DJ14" s="996"/>
      <c r="DK14" s="148"/>
      <c r="DL14" s="148"/>
      <c r="DM14" s="994"/>
      <c r="DN14" s="147"/>
      <c r="DO14" s="147"/>
      <c r="DP14" s="997"/>
      <c r="DQ14" s="999"/>
      <c r="DR14" s="1000"/>
      <c r="DS14" s="1006"/>
      <c r="DT14" s="993"/>
      <c r="DU14" s="996"/>
      <c r="DV14" s="148"/>
      <c r="DW14" s="148"/>
      <c r="DX14" s="994"/>
      <c r="DY14" s="147"/>
      <c r="DZ14" s="147"/>
      <c r="EA14" s="997"/>
      <c r="EB14" s="999"/>
      <c r="EC14" s="1000"/>
      <c r="ED14" s="1006"/>
      <c r="EE14" s="993"/>
      <c r="EF14" s="996"/>
      <c r="EG14" s="148"/>
      <c r="EH14" s="148"/>
      <c r="EI14" s="994"/>
      <c r="EJ14" s="147"/>
      <c r="EK14" s="147"/>
      <c r="EL14" s="997"/>
      <c r="EM14" s="999"/>
      <c r="EN14" s="1000"/>
      <c r="EO14" s="1006"/>
      <c r="EP14" s="993"/>
      <c r="EQ14" s="996"/>
      <c r="ER14" s="148"/>
      <c r="ES14" s="148"/>
      <c r="ET14" s="994"/>
      <c r="EU14" s="147"/>
      <c r="EV14" s="147"/>
      <c r="EW14" s="997"/>
      <c r="EX14" s="999"/>
      <c r="EY14" s="1000"/>
      <c r="EZ14" s="1006"/>
      <c r="FA14" s="993"/>
      <c r="FB14" s="996"/>
      <c r="FC14" s="148"/>
      <c r="FD14" s="148"/>
      <c r="FE14" s="994"/>
      <c r="FF14" s="147"/>
      <c r="FG14" s="147"/>
      <c r="FH14" s="997"/>
      <c r="FI14" s="999"/>
      <c r="FJ14" s="1000"/>
      <c r="FK14" s="1006"/>
      <c r="FL14" s="993"/>
      <c r="FM14" s="996"/>
      <c r="FN14" s="148"/>
      <c r="FO14" s="148"/>
      <c r="FP14" s="994"/>
      <c r="FQ14" s="147"/>
      <c r="FR14" s="147"/>
      <c r="FS14" s="997"/>
      <c r="FT14" s="999"/>
      <c r="FU14" s="1000"/>
      <c r="FV14" s="1006"/>
      <c r="FW14" s="993"/>
      <c r="FX14" s="996"/>
      <c r="FY14" s="148"/>
      <c r="FZ14" s="148"/>
      <c r="GA14" s="994"/>
      <c r="GB14" s="147"/>
      <c r="GC14" s="147"/>
      <c r="GD14" s="997"/>
      <c r="GE14" s="999"/>
      <c r="GF14" s="1000"/>
      <c r="GG14" s="1006"/>
      <c r="GH14" s="993"/>
      <c r="GI14" s="996"/>
      <c r="GJ14" s="148"/>
      <c r="GK14" s="148"/>
      <c r="GL14" s="994"/>
      <c r="GM14" s="147"/>
      <c r="GN14" s="147"/>
      <c r="GO14" s="997"/>
      <c r="GP14" s="999"/>
      <c r="GQ14" s="1000"/>
      <c r="GR14" s="1006"/>
      <c r="GS14" s="993"/>
      <c r="GT14" s="996"/>
      <c r="GU14" s="148"/>
      <c r="GV14" s="148"/>
      <c r="GW14" s="994"/>
      <c r="GX14" s="147"/>
      <c r="GY14" s="147"/>
      <c r="GZ14" s="997"/>
      <c r="HA14" s="999"/>
      <c r="HB14" s="1000"/>
      <c r="HC14" s="1006"/>
      <c r="HD14" s="993"/>
      <c r="HE14" s="996"/>
      <c r="HF14" s="148"/>
      <c r="HG14" s="148"/>
      <c r="HH14" s="994"/>
      <c r="HI14" s="147"/>
      <c r="HJ14" s="147"/>
      <c r="HK14" s="997"/>
      <c r="HL14" s="999"/>
      <c r="HM14" s="1000"/>
      <c r="HN14" s="1006"/>
      <c r="HO14" s="993"/>
      <c r="HP14" s="996"/>
      <c r="HQ14" s="148"/>
      <c r="HR14" s="148"/>
      <c r="HS14" s="994"/>
      <c r="HT14" s="147"/>
      <c r="HU14" s="147"/>
      <c r="HV14" s="997"/>
      <c r="HW14" s="999"/>
      <c r="HX14" s="1000"/>
      <c r="HY14" s="1006"/>
      <c r="HZ14" s="993"/>
      <c r="IA14" s="996"/>
      <c r="IB14" s="148"/>
      <c r="IC14" s="148"/>
      <c r="ID14" s="994"/>
      <c r="IE14" s="147"/>
      <c r="IF14" s="147"/>
      <c r="IG14" s="997"/>
      <c r="IH14" s="999"/>
      <c r="II14" s="1000"/>
      <c r="IJ14" s="1006"/>
      <c r="IK14" s="993"/>
      <c r="IL14" s="996"/>
      <c r="IM14" s="148"/>
      <c r="IN14" s="148"/>
      <c r="IO14" s="994"/>
      <c r="IP14" s="147"/>
      <c r="IQ14" s="147"/>
      <c r="IR14" s="997"/>
      <c r="IS14" s="999"/>
      <c r="IT14" s="1000"/>
      <c r="IU14" s="30"/>
      <c r="IV14" s="30"/>
      <c r="IW14" s="30"/>
      <c r="IX14" s="30"/>
      <c r="IY14" s="1001"/>
      <c r="IZ14" s="1001"/>
      <c r="JA14" s="1005"/>
      <c r="JB14" s="1002"/>
      <c r="JC14" s="38"/>
      <c r="JD14" s="171"/>
      <c r="JE14" s="291" t="s">
        <v>851</v>
      </c>
      <c r="JF14" s="211"/>
      <c r="JG14" s="1" t="s">
        <v>1218</v>
      </c>
      <c r="JH14" s="1" t="s">
        <v>231</v>
      </c>
      <c r="JI14" s="290"/>
      <c r="JJ14" s="171"/>
      <c r="JM14" s="347"/>
      <c r="JN14" s="90"/>
      <c r="JO14" s="654"/>
      <c r="JP14" s="654"/>
      <c r="JQ14" s="167"/>
      <c r="JR14" s="656"/>
      <c r="JS14" s="159"/>
      <c r="JT14" s="262"/>
      <c r="JU14" s="262"/>
      <c r="JV14" s="88"/>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T14" s="86"/>
      <c r="MU14" s="86"/>
      <c r="MV14" s="86"/>
      <c r="MW14" s="86"/>
      <c r="MX14" s="86"/>
      <c r="MY14" s="86"/>
      <c r="NB14" s="85"/>
      <c r="NC14" s="169"/>
      <c r="ND14" s="86"/>
      <c r="NE14" s="86"/>
      <c r="NF14" s="86"/>
      <c r="NG14" s="86"/>
      <c r="NH14" s="86"/>
      <c r="NI14" s="86"/>
      <c r="NJ14" s="86"/>
      <c r="NK14" s="86"/>
      <c r="NL14" s="86"/>
      <c r="NM14" s="86"/>
      <c r="NN14" s="86"/>
      <c r="NO14" s="86"/>
      <c r="NP14" s="86"/>
      <c r="NQ14" s="86"/>
      <c r="NR14" s="90"/>
      <c r="NS14" s="90"/>
      <c r="NT14" s="90"/>
      <c r="NU14" s="90"/>
      <c r="NV14" s="90"/>
      <c r="NW14" s="90"/>
      <c r="NX14" s="90"/>
      <c r="NY14" s="90"/>
      <c r="NZ14" s="90"/>
      <c r="OA14" s="90"/>
      <c r="OB14" s="90"/>
      <c r="OC14" s="90"/>
      <c r="OD14" s="90"/>
      <c r="OE14" s="90"/>
      <c r="OF14" s="90"/>
      <c r="OG14" s="90"/>
      <c r="OH14" s="90"/>
      <c r="OI14" s="90"/>
      <c r="OJ14" s="90"/>
      <c r="OK14" s="90"/>
      <c r="OL14" s="90"/>
      <c r="OM14" s="90"/>
      <c r="ON14" s="90"/>
      <c r="OO14" s="90"/>
      <c r="OP14" s="90"/>
      <c r="OQ14" s="90"/>
      <c r="OR14" s="90"/>
      <c r="OS14" s="90"/>
      <c r="OT14" s="90"/>
      <c r="OU14" s="90"/>
      <c r="OV14" s="90"/>
      <c r="OW14" s="90"/>
      <c r="OX14" s="90"/>
      <c r="OY14" s="90"/>
      <c r="OZ14" s="90"/>
      <c r="PA14" s="90"/>
      <c r="PB14" s="90"/>
      <c r="PC14" s="90"/>
      <c r="PD14" s="90"/>
      <c r="PE14" s="90"/>
      <c r="PF14" s="90"/>
      <c r="PG14" s="90"/>
      <c r="PH14" s="90"/>
      <c r="PI14" s="90"/>
      <c r="PJ14" s="90"/>
      <c r="PK14" s="90"/>
      <c r="PL14" s="90"/>
      <c r="PM14" s="90"/>
      <c r="PN14" s="90"/>
      <c r="PO14" s="90"/>
      <c r="PP14" s="90"/>
      <c r="PQ14" s="90"/>
      <c r="PR14" s="90"/>
      <c r="PS14" s="90"/>
      <c r="PT14" s="90"/>
      <c r="PU14" s="90"/>
      <c r="PV14" s="90"/>
      <c r="PW14" s="90"/>
      <c r="PX14" s="90"/>
      <c r="PY14" s="90"/>
      <c r="PZ14" s="90"/>
      <c r="QA14" s="90"/>
      <c r="QB14" s="90"/>
      <c r="QC14" s="90"/>
      <c r="QD14" s="90"/>
      <c r="QE14" s="90"/>
      <c r="QF14" s="90"/>
      <c r="QG14" s="90"/>
      <c r="QH14" s="90"/>
      <c r="QI14" s="90"/>
      <c r="QJ14" s="90"/>
      <c r="QK14" s="90"/>
      <c r="QL14" s="90"/>
      <c r="QM14" s="90"/>
      <c r="QN14" s="90"/>
      <c r="QO14" s="90"/>
      <c r="QP14" s="90"/>
      <c r="QQ14" s="90"/>
      <c r="QR14" s="90"/>
      <c r="QS14" s="90"/>
      <c r="QT14" s="90"/>
      <c r="QU14" s="90"/>
      <c r="QV14" s="90"/>
      <c r="QW14" s="90"/>
      <c r="QX14" s="90"/>
      <c r="QY14" s="90"/>
      <c r="QZ14" s="90"/>
      <c r="RA14" s="90"/>
      <c r="RB14" s="90"/>
      <c r="RC14" s="90"/>
      <c r="RD14" s="90"/>
      <c r="RE14" s="90"/>
      <c r="RF14" s="90"/>
      <c r="RG14" s="90"/>
      <c r="RH14" s="90"/>
      <c r="RI14" s="90"/>
      <c r="RJ14" s="90"/>
      <c r="RK14" s="90"/>
      <c r="RL14" s="90"/>
      <c r="RM14" s="90"/>
      <c r="RN14" s="90"/>
      <c r="RO14" s="90"/>
      <c r="RP14" s="90"/>
      <c r="RQ14" s="90"/>
      <c r="RR14" s="90"/>
      <c r="RS14" s="90"/>
      <c r="RT14" s="90"/>
      <c r="RU14" s="90"/>
      <c r="RV14" s="90"/>
      <c r="RW14" s="90"/>
      <c r="RX14" s="90"/>
      <c r="RY14" s="90"/>
      <c r="RZ14" s="90"/>
      <c r="SA14" s="90"/>
      <c r="SB14" s="90"/>
      <c r="SC14" s="90"/>
      <c r="SD14" s="90"/>
      <c r="SE14" s="90"/>
      <c r="SF14" s="90"/>
      <c r="SG14" s="90"/>
      <c r="SH14" s="90"/>
      <c r="SI14" s="90"/>
      <c r="SJ14" s="90"/>
      <c r="SK14" s="90"/>
      <c r="SL14" s="90"/>
      <c r="SM14" s="90"/>
      <c r="SN14" s="90"/>
      <c r="SO14" s="90"/>
      <c r="SP14" s="90"/>
      <c r="SQ14" s="90"/>
      <c r="SR14" s="90"/>
      <c r="SS14" s="90"/>
      <c r="ST14" s="90"/>
      <c r="SU14" s="90"/>
      <c r="SV14" s="90"/>
      <c r="SW14" s="90"/>
      <c r="SX14" s="90"/>
      <c r="SY14" s="90"/>
      <c r="SZ14" s="90"/>
      <c r="TA14" s="90"/>
      <c r="TB14" s="90"/>
      <c r="TC14" s="90"/>
      <c r="TD14" s="90"/>
      <c r="TE14" s="90"/>
      <c r="TF14" s="90"/>
      <c r="TG14" s="90"/>
      <c r="TH14" s="90"/>
      <c r="TI14" s="90"/>
      <c r="TJ14" s="90"/>
      <c r="TK14" s="90"/>
      <c r="TL14" s="90"/>
      <c r="TM14" s="90"/>
      <c r="TN14" s="90"/>
      <c r="TO14" s="90"/>
      <c r="TP14" s="1372"/>
      <c r="TQ14" s="1372"/>
      <c r="TR14" s="1372"/>
      <c r="TS14" s="1372"/>
      <c r="TT14" s="1372"/>
      <c r="TU14" s="1372"/>
      <c r="TV14" s="1372"/>
      <c r="TW14" s="1372"/>
      <c r="TX14" s="1372"/>
      <c r="TY14" s="1372"/>
      <c r="TZ14" s="1372"/>
      <c r="UA14" s="1372"/>
      <c r="UB14" s="1372"/>
      <c r="UC14" s="1372"/>
      <c r="UD14" s="1372"/>
      <c r="UE14" s="1372"/>
      <c r="UF14" s="1372"/>
      <c r="UG14" s="1372"/>
      <c r="UH14" s="1372"/>
      <c r="UI14" s="1372"/>
      <c r="UJ14" s="1372"/>
      <c r="UK14" s="1372"/>
    </row>
    <row r="15" spans="1:557" ht="15.75" customHeight="1" x14ac:dyDescent="0.25">
      <c r="A15" s="24"/>
      <c r="B15" s="260" t="s">
        <v>436</v>
      </c>
      <c r="C15" s="991"/>
      <c r="D15" s="990"/>
      <c r="E15" s="486"/>
      <c r="F15" s="1143"/>
      <c r="G15" s="995"/>
      <c r="H15" s="221"/>
      <c r="I15" s="183"/>
      <c r="J15" s="183"/>
      <c r="K15" s="1088"/>
      <c r="L15" s="375"/>
      <c r="M15" s="31"/>
      <c r="N15" s="1292"/>
      <c r="O15" s="1096"/>
      <c r="P15" s="147"/>
      <c r="Q15" s="147"/>
      <c r="R15" s="147"/>
      <c r="S15" s="147"/>
      <c r="T15" s="147"/>
      <c r="U15" s="147"/>
      <c r="V15" s="147"/>
      <c r="W15" s="147"/>
      <c r="X15" s="147"/>
      <c r="Y15" s="147"/>
      <c r="Z15" s="147"/>
      <c r="AA15" s="147"/>
      <c r="AB15" s="147"/>
      <c r="AC15" s="147"/>
      <c r="AD15" s="147"/>
      <c r="AE15" s="147"/>
      <c r="AF15" s="147"/>
      <c r="AG15" s="147"/>
      <c r="AH15" s="147"/>
      <c r="AI15" s="1006"/>
      <c r="AJ15" s="993"/>
      <c r="AK15" s="996"/>
      <c r="AL15" s="148"/>
      <c r="AM15" s="148"/>
      <c r="AN15" s="994"/>
      <c r="AO15" s="147"/>
      <c r="AP15" s="147"/>
      <c r="AQ15" s="997"/>
      <c r="AR15" s="999"/>
      <c r="AS15" s="1000"/>
      <c r="AT15" s="1006"/>
      <c r="AU15" s="993"/>
      <c r="AV15" s="996"/>
      <c r="AW15" s="148"/>
      <c r="AX15" s="148"/>
      <c r="AY15" s="994"/>
      <c r="AZ15" s="147"/>
      <c r="BA15" s="147"/>
      <c r="BB15" s="997"/>
      <c r="BC15" s="999"/>
      <c r="BD15" s="1000"/>
      <c r="BE15" s="1006"/>
      <c r="BF15" s="993"/>
      <c r="BG15" s="996"/>
      <c r="BH15" s="148"/>
      <c r="BI15" s="148"/>
      <c r="BJ15" s="994"/>
      <c r="BK15" s="147"/>
      <c r="BL15" s="147"/>
      <c r="BM15" s="997"/>
      <c r="BN15" s="999"/>
      <c r="BO15" s="1000"/>
      <c r="BP15" s="1006"/>
      <c r="BQ15" s="993"/>
      <c r="BR15" s="996"/>
      <c r="BS15" s="148"/>
      <c r="BT15" s="148"/>
      <c r="BU15" s="994"/>
      <c r="BV15" s="147"/>
      <c r="BW15" s="147"/>
      <c r="BX15" s="997"/>
      <c r="BY15" s="999"/>
      <c r="BZ15" s="1000"/>
      <c r="CA15" s="1006"/>
      <c r="CB15" s="993"/>
      <c r="CC15" s="994"/>
      <c r="CD15" s="148"/>
      <c r="CE15" s="148"/>
      <c r="CF15" s="994"/>
      <c r="CG15" s="147"/>
      <c r="CH15" s="147"/>
      <c r="CI15" s="997"/>
      <c r="CJ15" s="999"/>
      <c r="CK15" s="1000"/>
      <c r="CL15" s="1006"/>
      <c r="CM15" s="993"/>
      <c r="CN15" s="996"/>
      <c r="CO15" s="148"/>
      <c r="CP15" s="148"/>
      <c r="CQ15" s="994"/>
      <c r="CR15" s="147"/>
      <c r="CS15" s="147"/>
      <c r="CT15" s="997"/>
      <c r="CU15" s="999"/>
      <c r="CV15" s="1000"/>
      <c r="CW15" s="1006"/>
      <c r="CX15" s="993"/>
      <c r="CY15" s="996"/>
      <c r="CZ15" s="148"/>
      <c r="DA15" s="148"/>
      <c r="DB15" s="994"/>
      <c r="DC15" s="147"/>
      <c r="DD15" s="147"/>
      <c r="DE15" s="997"/>
      <c r="DF15" s="999"/>
      <c r="DG15" s="1000"/>
      <c r="DH15" s="1006"/>
      <c r="DI15" s="993"/>
      <c r="DJ15" s="996"/>
      <c r="DK15" s="148"/>
      <c r="DL15" s="148"/>
      <c r="DM15" s="994"/>
      <c r="DN15" s="147"/>
      <c r="DO15" s="147"/>
      <c r="DP15" s="997"/>
      <c r="DQ15" s="999"/>
      <c r="DR15" s="1000"/>
      <c r="DS15" s="1006"/>
      <c r="DT15" s="993"/>
      <c r="DU15" s="996"/>
      <c r="DV15" s="148"/>
      <c r="DW15" s="148"/>
      <c r="DX15" s="994"/>
      <c r="DY15" s="147"/>
      <c r="DZ15" s="147"/>
      <c r="EA15" s="997"/>
      <c r="EB15" s="999"/>
      <c r="EC15" s="1000"/>
      <c r="ED15" s="1006"/>
      <c r="EE15" s="993"/>
      <c r="EF15" s="996"/>
      <c r="EG15" s="148"/>
      <c r="EH15" s="148"/>
      <c r="EI15" s="994"/>
      <c r="EJ15" s="147"/>
      <c r="EK15" s="147"/>
      <c r="EL15" s="997"/>
      <c r="EM15" s="999"/>
      <c r="EN15" s="1000"/>
      <c r="EO15" s="1006"/>
      <c r="EP15" s="993"/>
      <c r="EQ15" s="996"/>
      <c r="ER15" s="148"/>
      <c r="ES15" s="148"/>
      <c r="ET15" s="994"/>
      <c r="EU15" s="147"/>
      <c r="EV15" s="147"/>
      <c r="EW15" s="997"/>
      <c r="EX15" s="999"/>
      <c r="EY15" s="1000"/>
      <c r="EZ15" s="1006"/>
      <c r="FA15" s="993"/>
      <c r="FB15" s="996"/>
      <c r="FC15" s="148"/>
      <c r="FD15" s="148"/>
      <c r="FE15" s="994"/>
      <c r="FF15" s="147"/>
      <c r="FG15" s="147"/>
      <c r="FH15" s="997"/>
      <c r="FI15" s="999"/>
      <c r="FJ15" s="1000"/>
      <c r="FK15" s="1006"/>
      <c r="FL15" s="993"/>
      <c r="FM15" s="996"/>
      <c r="FN15" s="148"/>
      <c r="FO15" s="148"/>
      <c r="FP15" s="994"/>
      <c r="FQ15" s="147"/>
      <c r="FR15" s="147"/>
      <c r="FS15" s="997"/>
      <c r="FT15" s="999"/>
      <c r="FU15" s="1000"/>
      <c r="FV15" s="1006"/>
      <c r="FW15" s="993"/>
      <c r="FX15" s="996"/>
      <c r="FY15" s="148"/>
      <c r="FZ15" s="148"/>
      <c r="GA15" s="994"/>
      <c r="GB15" s="147"/>
      <c r="GC15" s="147"/>
      <c r="GD15" s="997"/>
      <c r="GE15" s="999"/>
      <c r="GF15" s="1000"/>
      <c r="GG15" s="1006"/>
      <c r="GH15" s="993"/>
      <c r="GI15" s="996"/>
      <c r="GJ15" s="148"/>
      <c r="GK15" s="148"/>
      <c r="GL15" s="994"/>
      <c r="GM15" s="147"/>
      <c r="GN15" s="147"/>
      <c r="GO15" s="997"/>
      <c r="GP15" s="999"/>
      <c r="GQ15" s="1000"/>
      <c r="GR15" s="1006"/>
      <c r="GS15" s="993"/>
      <c r="GT15" s="996"/>
      <c r="GU15" s="148"/>
      <c r="GV15" s="148"/>
      <c r="GW15" s="994"/>
      <c r="GX15" s="147"/>
      <c r="GY15" s="147"/>
      <c r="GZ15" s="997"/>
      <c r="HA15" s="999"/>
      <c r="HB15" s="1000"/>
      <c r="HC15" s="1006"/>
      <c r="HD15" s="993"/>
      <c r="HE15" s="996"/>
      <c r="HF15" s="148"/>
      <c r="HG15" s="148"/>
      <c r="HH15" s="994"/>
      <c r="HI15" s="147"/>
      <c r="HJ15" s="147"/>
      <c r="HK15" s="997"/>
      <c r="HL15" s="999"/>
      <c r="HM15" s="1000"/>
      <c r="HN15" s="1006"/>
      <c r="HO15" s="993"/>
      <c r="HP15" s="996"/>
      <c r="HQ15" s="148"/>
      <c r="HR15" s="148"/>
      <c r="HS15" s="994"/>
      <c r="HT15" s="147"/>
      <c r="HU15" s="147"/>
      <c r="HV15" s="997"/>
      <c r="HW15" s="999"/>
      <c r="HX15" s="1000"/>
      <c r="HY15" s="1006"/>
      <c r="HZ15" s="993"/>
      <c r="IA15" s="996"/>
      <c r="IB15" s="148"/>
      <c r="IC15" s="148"/>
      <c r="ID15" s="994"/>
      <c r="IE15" s="147"/>
      <c r="IF15" s="147"/>
      <c r="IG15" s="997"/>
      <c r="IH15" s="999"/>
      <c r="II15" s="1000"/>
      <c r="IJ15" s="1006"/>
      <c r="IK15" s="993"/>
      <c r="IL15" s="996"/>
      <c r="IM15" s="148"/>
      <c r="IN15" s="148"/>
      <c r="IO15" s="994"/>
      <c r="IP15" s="147"/>
      <c r="IQ15" s="147"/>
      <c r="IR15" s="997"/>
      <c r="IS15" s="999"/>
      <c r="IT15" s="1000"/>
      <c r="IU15" s="30"/>
      <c r="IV15" s="30"/>
      <c r="IW15" s="30"/>
      <c r="IX15" s="30"/>
      <c r="IY15" s="1001"/>
      <c r="IZ15" s="1001"/>
      <c r="JA15" s="1005"/>
      <c r="JB15" s="1002"/>
      <c r="JC15" s="38"/>
      <c r="JD15" s="171"/>
      <c r="JE15" s="291" t="s">
        <v>958</v>
      </c>
      <c r="JF15" s="211"/>
      <c r="JG15" s="6" t="s">
        <v>2017</v>
      </c>
      <c r="JH15" s="1" t="s">
        <v>285</v>
      </c>
      <c r="JI15" s="290"/>
      <c r="JJ15" s="171"/>
      <c r="JM15" s="347"/>
      <c r="JN15" s="90"/>
      <c r="JO15" s="654"/>
      <c r="JP15" s="654"/>
      <c r="JQ15" s="167"/>
      <c r="JR15" s="656"/>
      <c r="JS15" s="159"/>
      <c r="JT15" s="262"/>
      <c r="JU15" s="262"/>
      <c r="JV15" s="88"/>
      <c r="JW15" s="90"/>
      <c r="JX15" s="90"/>
      <c r="JY15" s="90"/>
      <c r="JZ15" s="90"/>
      <c r="KA15" s="90"/>
      <c r="KB15" s="90"/>
      <c r="KC15" s="90"/>
      <c r="KD15" s="90"/>
      <c r="KE15" s="90"/>
      <c r="KF15" s="90"/>
      <c r="KG15" s="90"/>
      <c r="KH15" s="90"/>
      <c r="KI15" s="90"/>
      <c r="KJ15" s="90"/>
      <c r="KK15" s="90"/>
      <c r="KL15" s="90"/>
      <c r="KM15" s="90"/>
      <c r="KN15" s="90"/>
      <c r="KO15" s="90"/>
      <c r="KP15" s="90"/>
      <c r="KQ15" s="90"/>
      <c r="KR15" s="90"/>
      <c r="KS15" s="90"/>
      <c r="KT15" s="90"/>
      <c r="KU15" s="90"/>
      <c r="KV15" s="90"/>
      <c r="KW15" s="90"/>
      <c r="KX15" s="90"/>
      <c r="KY15" s="90"/>
      <c r="KZ15" s="90"/>
      <c r="LA15" s="90"/>
      <c r="LB15" s="90"/>
      <c r="LC15" s="90"/>
      <c r="LD15" s="90"/>
      <c r="LE15" s="90"/>
      <c r="LF15" s="90"/>
      <c r="LG15" s="90"/>
      <c r="LH15" s="90"/>
      <c r="LI15" s="90"/>
      <c r="LJ15" s="90"/>
      <c r="LK15" s="90"/>
      <c r="LL15" s="90"/>
      <c r="LM15" s="90"/>
      <c r="LN15" s="90"/>
      <c r="LO15" s="90"/>
      <c r="LP15" s="90"/>
      <c r="LQ15" s="90"/>
      <c r="LR15" s="90"/>
      <c r="LS15" s="90"/>
      <c r="LT15" s="90"/>
      <c r="LU15" s="90"/>
      <c r="LV15" s="90"/>
      <c r="LW15" s="90"/>
      <c r="LX15" s="90"/>
      <c r="LY15" s="90"/>
      <c r="LZ15" s="90"/>
      <c r="MA15" s="90"/>
      <c r="MB15" s="90"/>
      <c r="MC15" s="90"/>
      <c r="MD15" s="90"/>
      <c r="ME15" s="90"/>
      <c r="MF15" s="90"/>
      <c r="MG15" s="90"/>
      <c r="MH15" s="90"/>
      <c r="MI15" s="90"/>
      <c r="MJ15" s="90"/>
      <c r="MK15" s="90"/>
      <c r="ML15" s="90"/>
      <c r="MM15" s="90"/>
      <c r="MN15" s="90"/>
      <c r="MO15" s="90"/>
      <c r="MP15" s="90"/>
      <c r="MQ15" s="90"/>
      <c r="MR15" s="90"/>
      <c r="MT15" s="86"/>
      <c r="MU15" s="86"/>
      <c r="MV15" s="86"/>
      <c r="MW15" s="86"/>
      <c r="MX15" s="86"/>
      <c r="MY15" s="86"/>
      <c r="NB15" s="85"/>
      <c r="NC15" s="169"/>
      <c r="ND15" s="86"/>
      <c r="NE15" s="86"/>
      <c r="NF15" s="86"/>
      <c r="NG15" s="86"/>
      <c r="NH15" s="86"/>
      <c r="NI15" s="86"/>
      <c r="NJ15" s="86"/>
      <c r="NK15" s="86"/>
      <c r="NL15" s="86"/>
      <c r="NM15" s="86"/>
      <c r="NN15" s="86"/>
      <c r="NO15" s="86"/>
      <c r="NP15" s="86"/>
      <c r="NQ15" s="86"/>
      <c r="NR15" s="90"/>
      <c r="NS15" s="90"/>
      <c r="NT15" s="90"/>
      <c r="NU15" s="90"/>
      <c r="NV15" s="90"/>
      <c r="NW15" s="90"/>
      <c r="NX15" s="90"/>
      <c r="NY15" s="90"/>
      <c r="NZ15" s="90"/>
      <c r="OA15" s="90"/>
      <c r="OB15" s="90"/>
      <c r="OC15" s="90"/>
      <c r="OD15" s="90"/>
      <c r="OE15" s="90"/>
      <c r="OF15" s="90"/>
      <c r="OG15" s="90"/>
      <c r="OH15" s="90"/>
      <c r="OI15" s="90"/>
      <c r="OJ15" s="90"/>
      <c r="OK15" s="90"/>
      <c r="OL15" s="90"/>
      <c r="OM15" s="90"/>
      <c r="ON15" s="90"/>
      <c r="OO15" s="90"/>
      <c r="OP15" s="90"/>
      <c r="OQ15" s="90"/>
      <c r="OR15" s="90"/>
      <c r="OS15" s="90"/>
      <c r="OT15" s="90"/>
      <c r="OU15" s="90"/>
      <c r="OV15" s="90"/>
      <c r="OW15" s="90"/>
      <c r="OX15" s="90"/>
      <c r="OY15" s="90"/>
      <c r="OZ15" s="90"/>
      <c r="PA15" s="90"/>
      <c r="PB15" s="90"/>
      <c r="PC15" s="90"/>
      <c r="PD15" s="90"/>
      <c r="PE15" s="90"/>
      <c r="PF15" s="90"/>
      <c r="PG15" s="90"/>
      <c r="PH15" s="90"/>
      <c r="PI15" s="90"/>
      <c r="PJ15" s="90"/>
      <c r="PK15" s="90"/>
      <c r="PL15" s="90"/>
      <c r="PM15" s="90"/>
      <c r="PN15" s="90"/>
      <c r="PO15" s="90"/>
      <c r="PP15" s="90"/>
      <c r="PQ15" s="90"/>
      <c r="PR15" s="90"/>
      <c r="PS15" s="90"/>
      <c r="PT15" s="90"/>
      <c r="PU15" s="90"/>
      <c r="PV15" s="90"/>
      <c r="PW15" s="90"/>
      <c r="PX15" s="90"/>
      <c r="PY15" s="90"/>
      <c r="PZ15" s="90"/>
      <c r="QA15" s="90"/>
      <c r="QB15" s="90"/>
      <c r="QC15" s="90"/>
      <c r="QD15" s="90"/>
      <c r="QE15" s="90"/>
      <c r="QF15" s="90"/>
      <c r="QG15" s="90"/>
      <c r="QH15" s="90"/>
      <c r="QI15" s="90"/>
      <c r="QJ15" s="90"/>
      <c r="QK15" s="90"/>
      <c r="QL15" s="90"/>
      <c r="QM15" s="90"/>
      <c r="QN15" s="90"/>
      <c r="QO15" s="90"/>
      <c r="QP15" s="90"/>
      <c r="QQ15" s="90"/>
      <c r="QR15" s="90"/>
      <c r="QS15" s="90"/>
      <c r="QT15" s="90"/>
      <c r="QU15" s="90"/>
      <c r="QV15" s="90"/>
      <c r="QW15" s="90"/>
      <c r="QX15" s="90"/>
      <c r="QY15" s="90"/>
      <c r="QZ15" s="90"/>
      <c r="RA15" s="90"/>
      <c r="RB15" s="90"/>
      <c r="RC15" s="90"/>
      <c r="RD15" s="90"/>
      <c r="RE15" s="90"/>
      <c r="RF15" s="90"/>
      <c r="RG15" s="90"/>
      <c r="RH15" s="90"/>
      <c r="RI15" s="90"/>
      <c r="RJ15" s="90"/>
      <c r="RK15" s="90"/>
      <c r="RL15" s="90"/>
      <c r="RM15" s="90"/>
      <c r="RN15" s="90"/>
      <c r="RO15" s="90"/>
      <c r="RP15" s="90"/>
      <c r="RQ15" s="90"/>
      <c r="RR15" s="90"/>
      <c r="RS15" s="90"/>
      <c r="RT15" s="90"/>
      <c r="RU15" s="90"/>
      <c r="RV15" s="90"/>
      <c r="RW15" s="90"/>
      <c r="RX15" s="90"/>
      <c r="RY15" s="90"/>
      <c r="RZ15" s="90"/>
      <c r="SA15" s="90"/>
      <c r="SB15" s="90"/>
      <c r="SC15" s="90"/>
      <c r="SD15" s="90"/>
      <c r="SE15" s="90"/>
      <c r="SF15" s="90"/>
      <c r="SG15" s="90"/>
      <c r="SH15" s="90"/>
      <c r="SI15" s="90"/>
      <c r="SJ15" s="90"/>
      <c r="SK15" s="90"/>
      <c r="SL15" s="90"/>
      <c r="SM15" s="90"/>
      <c r="SN15" s="90"/>
      <c r="SO15" s="90"/>
      <c r="SP15" s="90"/>
      <c r="SQ15" s="90"/>
      <c r="SR15" s="90"/>
      <c r="SS15" s="90"/>
      <c r="ST15" s="90"/>
      <c r="SU15" s="90"/>
      <c r="SV15" s="90"/>
      <c r="SW15" s="90"/>
      <c r="SX15" s="90"/>
      <c r="SY15" s="90"/>
      <c r="SZ15" s="90"/>
      <c r="TA15" s="90"/>
      <c r="TB15" s="90"/>
      <c r="TC15" s="90"/>
      <c r="TD15" s="90"/>
      <c r="TE15" s="90"/>
      <c r="TF15" s="90"/>
      <c r="TG15" s="90"/>
      <c r="TH15" s="90"/>
      <c r="TI15" s="90"/>
      <c r="TJ15" s="90"/>
      <c r="TK15" s="90"/>
      <c r="TL15" s="90"/>
      <c r="TM15" s="90"/>
      <c r="TN15" s="90"/>
      <c r="TO15" s="90"/>
      <c r="TP15" s="1372"/>
      <c r="TQ15" s="1372"/>
      <c r="TR15" s="1372"/>
      <c r="TS15" s="1372"/>
      <c r="TT15" s="1372"/>
      <c r="TU15" s="1372"/>
      <c r="TV15" s="1372"/>
      <c r="TW15" s="1372"/>
      <c r="TX15" s="1372"/>
      <c r="TY15" s="1372"/>
      <c r="TZ15" s="1372"/>
      <c r="UA15" s="1372"/>
      <c r="UB15" s="1372"/>
      <c r="UC15" s="1372"/>
      <c r="UD15" s="1372"/>
      <c r="UE15" s="1372"/>
      <c r="UF15" s="1372"/>
      <c r="UG15" s="1372"/>
      <c r="UH15" s="1372"/>
      <c r="UI15" s="1372"/>
      <c r="UJ15" s="1372"/>
      <c r="UK15" s="1372"/>
    </row>
    <row r="16" spans="1:557" ht="15.75" customHeight="1" x14ac:dyDescent="0.25">
      <c r="A16" s="24"/>
      <c r="B16" s="260">
        <v>10</v>
      </c>
      <c r="C16" s="991"/>
      <c r="D16" s="990"/>
      <c r="E16" s="486"/>
      <c r="F16" s="1143"/>
      <c r="G16" s="995"/>
      <c r="H16" s="221"/>
      <c r="I16" s="183"/>
      <c r="J16" s="183"/>
      <c r="K16" s="1088"/>
      <c r="L16" s="375"/>
      <c r="M16" s="31"/>
      <c r="N16" s="1292"/>
      <c r="O16" s="1096"/>
      <c r="P16" s="147"/>
      <c r="Q16" s="147"/>
      <c r="R16" s="147"/>
      <c r="S16" s="147"/>
      <c r="T16" s="147"/>
      <c r="U16" s="147"/>
      <c r="V16" s="147"/>
      <c r="W16" s="147"/>
      <c r="X16" s="147"/>
      <c r="Y16" s="147"/>
      <c r="Z16" s="147"/>
      <c r="AA16" s="147"/>
      <c r="AB16" s="147"/>
      <c r="AC16" s="147"/>
      <c r="AD16" s="147"/>
      <c r="AE16" s="147"/>
      <c r="AF16" s="147"/>
      <c r="AG16" s="147"/>
      <c r="AH16" s="147"/>
      <c r="AI16" s="1006"/>
      <c r="AJ16" s="993"/>
      <c r="AK16" s="996"/>
      <c r="AL16" s="148"/>
      <c r="AM16" s="148"/>
      <c r="AN16" s="994"/>
      <c r="AO16" s="147"/>
      <c r="AP16" s="147"/>
      <c r="AQ16" s="997"/>
      <c r="AR16" s="999"/>
      <c r="AS16" s="1000"/>
      <c r="AT16" s="1006"/>
      <c r="AU16" s="993"/>
      <c r="AV16" s="996"/>
      <c r="AW16" s="148"/>
      <c r="AX16" s="148"/>
      <c r="AY16" s="994"/>
      <c r="AZ16" s="147"/>
      <c r="BA16" s="147"/>
      <c r="BB16" s="997"/>
      <c r="BC16" s="999"/>
      <c r="BD16" s="1000"/>
      <c r="BE16" s="1006"/>
      <c r="BF16" s="993"/>
      <c r="BG16" s="996"/>
      <c r="BH16" s="148"/>
      <c r="BI16" s="148"/>
      <c r="BJ16" s="994"/>
      <c r="BK16" s="147"/>
      <c r="BL16" s="147"/>
      <c r="BM16" s="997"/>
      <c r="BN16" s="999"/>
      <c r="BO16" s="1000"/>
      <c r="BP16" s="1006"/>
      <c r="BQ16" s="993"/>
      <c r="BR16" s="996"/>
      <c r="BS16" s="148"/>
      <c r="BT16" s="148"/>
      <c r="BU16" s="994"/>
      <c r="BV16" s="147"/>
      <c r="BW16" s="147"/>
      <c r="BX16" s="997"/>
      <c r="BY16" s="999"/>
      <c r="BZ16" s="1000"/>
      <c r="CA16" s="1006"/>
      <c r="CB16" s="993"/>
      <c r="CC16" s="994"/>
      <c r="CD16" s="148"/>
      <c r="CE16" s="148"/>
      <c r="CF16" s="994"/>
      <c r="CG16" s="147"/>
      <c r="CH16" s="147"/>
      <c r="CI16" s="997"/>
      <c r="CJ16" s="999"/>
      <c r="CK16" s="1000"/>
      <c r="CL16" s="1006"/>
      <c r="CM16" s="993"/>
      <c r="CN16" s="996"/>
      <c r="CO16" s="148"/>
      <c r="CP16" s="148"/>
      <c r="CQ16" s="994"/>
      <c r="CR16" s="147"/>
      <c r="CS16" s="147"/>
      <c r="CT16" s="997"/>
      <c r="CU16" s="999"/>
      <c r="CV16" s="1000"/>
      <c r="CW16" s="1006"/>
      <c r="CX16" s="993"/>
      <c r="CY16" s="996"/>
      <c r="CZ16" s="148"/>
      <c r="DA16" s="148"/>
      <c r="DB16" s="994"/>
      <c r="DC16" s="147"/>
      <c r="DD16" s="147"/>
      <c r="DE16" s="997"/>
      <c r="DF16" s="999"/>
      <c r="DG16" s="1000"/>
      <c r="DH16" s="1006"/>
      <c r="DI16" s="993"/>
      <c r="DJ16" s="996"/>
      <c r="DK16" s="148"/>
      <c r="DL16" s="148"/>
      <c r="DM16" s="994"/>
      <c r="DN16" s="147"/>
      <c r="DO16" s="147"/>
      <c r="DP16" s="997"/>
      <c r="DQ16" s="999"/>
      <c r="DR16" s="1000"/>
      <c r="DS16" s="1006"/>
      <c r="DT16" s="993"/>
      <c r="DU16" s="996"/>
      <c r="DV16" s="148"/>
      <c r="DW16" s="148"/>
      <c r="DX16" s="994"/>
      <c r="DY16" s="147"/>
      <c r="DZ16" s="147"/>
      <c r="EA16" s="997"/>
      <c r="EB16" s="999"/>
      <c r="EC16" s="1000"/>
      <c r="ED16" s="1006"/>
      <c r="EE16" s="993"/>
      <c r="EF16" s="996"/>
      <c r="EG16" s="148"/>
      <c r="EH16" s="148"/>
      <c r="EI16" s="994"/>
      <c r="EJ16" s="147"/>
      <c r="EK16" s="147"/>
      <c r="EL16" s="997"/>
      <c r="EM16" s="999"/>
      <c r="EN16" s="1000"/>
      <c r="EO16" s="1006"/>
      <c r="EP16" s="993"/>
      <c r="EQ16" s="996"/>
      <c r="ER16" s="148"/>
      <c r="ES16" s="148"/>
      <c r="ET16" s="994"/>
      <c r="EU16" s="147"/>
      <c r="EV16" s="147"/>
      <c r="EW16" s="997"/>
      <c r="EX16" s="999"/>
      <c r="EY16" s="1000"/>
      <c r="EZ16" s="1006"/>
      <c r="FA16" s="993"/>
      <c r="FB16" s="996"/>
      <c r="FC16" s="148"/>
      <c r="FD16" s="148"/>
      <c r="FE16" s="994"/>
      <c r="FF16" s="147"/>
      <c r="FG16" s="147"/>
      <c r="FH16" s="997"/>
      <c r="FI16" s="999"/>
      <c r="FJ16" s="1000"/>
      <c r="FK16" s="1006"/>
      <c r="FL16" s="993"/>
      <c r="FM16" s="996"/>
      <c r="FN16" s="148"/>
      <c r="FO16" s="148"/>
      <c r="FP16" s="994"/>
      <c r="FQ16" s="147"/>
      <c r="FR16" s="147"/>
      <c r="FS16" s="997"/>
      <c r="FT16" s="999"/>
      <c r="FU16" s="1000"/>
      <c r="FV16" s="1006"/>
      <c r="FW16" s="993"/>
      <c r="FX16" s="996"/>
      <c r="FY16" s="148"/>
      <c r="FZ16" s="148"/>
      <c r="GA16" s="994"/>
      <c r="GB16" s="147"/>
      <c r="GC16" s="147"/>
      <c r="GD16" s="997"/>
      <c r="GE16" s="999"/>
      <c r="GF16" s="1000"/>
      <c r="GG16" s="1006"/>
      <c r="GH16" s="993"/>
      <c r="GI16" s="996"/>
      <c r="GJ16" s="148"/>
      <c r="GK16" s="148"/>
      <c r="GL16" s="994"/>
      <c r="GM16" s="147"/>
      <c r="GN16" s="147"/>
      <c r="GO16" s="997"/>
      <c r="GP16" s="999"/>
      <c r="GQ16" s="1000"/>
      <c r="GR16" s="1006"/>
      <c r="GS16" s="993"/>
      <c r="GT16" s="996"/>
      <c r="GU16" s="148"/>
      <c r="GV16" s="148"/>
      <c r="GW16" s="994"/>
      <c r="GX16" s="147"/>
      <c r="GY16" s="147"/>
      <c r="GZ16" s="997"/>
      <c r="HA16" s="999"/>
      <c r="HB16" s="1000"/>
      <c r="HC16" s="1006"/>
      <c r="HD16" s="993"/>
      <c r="HE16" s="996"/>
      <c r="HF16" s="148"/>
      <c r="HG16" s="148"/>
      <c r="HH16" s="994"/>
      <c r="HI16" s="147"/>
      <c r="HJ16" s="147"/>
      <c r="HK16" s="997"/>
      <c r="HL16" s="999"/>
      <c r="HM16" s="1000"/>
      <c r="HN16" s="1006"/>
      <c r="HO16" s="993"/>
      <c r="HP16" s="996"/>
      <c r="HQ16" s="148"/>
      <c r="HR16" s="148"/>
      <c r="HS16" s="994"/>
      <c r="HT16" s="147"/>
      <c r="HU16" s="147"/>
      <c r="HV16" s="997"/>
      <c r="HW16" s="999"/>
      <c r="HX16" s="1000"/>
      <c r="HY16" s="1006"/>
      <c r="HZ16" s="993"/>
      <c r="IA16" s="996"/>
      <c r="IB16" s="148"/>
      <c r="IC16" s="148"/>
      <c r="ID16" s="994"/>
      <c r="IE16" s="147"/>
      <c r="IF16" s="147"/>
      <c r="IG16" s="997"/>
      <c r="IH16" s="999"/>
      <c r="II16" s="1000"/>
      <c r="IJ16" s="1006"/>
      <c r="IK16" s="993"/>
      <c r="IL16" s="996"/>
      <c r="IM16" s="148"/>
      <c r="IN16" s="148"/>
      <c r="IO16" s="994"/>
      <c r="IP16" s="147"/>
      <c r="IQ16" s="147"/>
      <c r="IR16" s="997"/>
      <c r="IS16" s="999"/>
      <c r="IT16" s="1000"/>
      <c r="IU16" s="30"/>
      <c r="IV16" s="30"/>
      <c r="IW16" s="30"/>
      <c r="IX16" s="30"/>
      <c r="IY16" s="1001"/>
      <c r="IZ16" s="1001"/>
      <c r="JA16" s="1005"/>
      <c r="JB16" s="1002"/>
      <c r="JC16" s="38"/>
      <c r="JD16" s="171"/>
      <c r="JE16" s="291" t="s">
        <v>255</v>
      </c>
      <c r="JF16" s="211"/>
      <c r="JG16" s="1" t="s">
        <v>791</v>
      </c>
      <c r="JH16" s="1" t="s">
        <v>286</v>
      </c>
      <c r="JI16" s="290"/>
      <c r="JJ16" s="171"/>
      <c r="JM16" s="347"/>
      <c r="JN16" s="90"/>
      <c r="JO16" s="654"/>
      <c r="JP16" s="654"/>
      <c r="JQ16" s="167"/>
      <c r="JR16" s="656"/>
      <c r="JS16" s="159"/>
      <c r="JT16" s="262"/>
      <c r="JU16" s="262"/>
      <c r="JV16" s="88"/>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T16" s="86"/>
      <c r="MU16" s="86"/>
      <c r="MV16" s="86"/>
      <c r="MW16" s="86"/>
      <c r="MX16" s="86"/>
      <c r="MY16" s="86"/>
      <c r="NB16" s="85"/>
      <c r="NC16" s="169"/>
      <c r="ND16" s="86"/>
      <c r="NE16" s="86"/>
      <c r="NF16" s="86"/>
      <c r="NG16" s="86"/>
      <c r="NH16" s="86"/>
      <c r="NI16" s="86"/>
      <c r="NJ16" s="86"/>
      <c r="NK16" s="86"/>
      <c r="NL16" s="86"/>
      <c r="NM16" s="86"/>
      <c r="NN16" s="86"/>
      <c r="NO16" s="86"/>
      <c r="NP16" s="86"/>
      <c r="NQ16" s="86"/>
      <c r="NR16" s="90"/>
      <c r="NS16" s="90"/>
      <c r="NT16" s="90"/>
      <c r="NU16" s="90"/>
      <c r="NV16" s="90"/>
      <c r="NW16" s="90"/>
      <c r="NX16" s="90"/>
      <c r="NY16" s="90"/>
      <c r="NZ16" s="90"/>
      <c r="OA16" s="90"/>
      <c r="OB16" s="90"/>
      <c r="OC16" s="90"/>
      <c r="OD16" s="90"/>
      <c r="OE16" s="90"/>
      <c r="OF16" s="90"/>
      <c r="OG16" s="90"/>
      <c r="OH16" s="90"/>
      <c r="OI16" s="90"/>
      <c r="OJ16" s="90"/>
      <c r="OK16" s="90"/>
      <c r="OL16" s="90"/>
      <c r="OM16" s="90"/>
      <c r="ON16" s="90"/>
      <c r="OO16" s="90"/>
      <c r="OP16" s="90"/>
      <c r="OQ16" s="90"/>
      <c r="OR16" s="90"/>
      <c r="OS16" s="90"/>
      <c r="OT16" s="90"/>
      <c r="OU16" s="90"/>
      <c r="OV16" s="90"/>
      <c r="OW16" s="90"/>
      <c r="OX16" s="90"/>
      <c r="OY16" s="90"/>
      <c r="OZ16" s="90"/>
      <c r="PA16" s="90"/>
      <c r="PB16" s="90"/>
      <c r="PC16" s="90"/>
      <c r="PD16" s="90"/>
      <c r="PE16" s="90"/>
      <c r="PF16" s="90"/>
      <c r="PG16" s="90"/>
      <c r="PH16" s="90"/>
      <c r="PI16" s="90"/>
      <c r="PJ16" s="90"/>
      <c r="PK16" s="90"/>
      <c r="PL16" s="90"/>
      <c r="PM16" s="90"/>
      <c r="PN16" s="90"/>
      <c r="PO16" s="90"/>
      <c r="PP16" s="90"/>
      <c r="PQ16" s="90"/>
      <c r="PR16" s="90"/>
      <c r="PS16" s="90"/>
      <c r="PT16" s="90"/>
      <c r="PU16" s="90"/>
      <c r="PV16" s="90"/>
      <c r="PW16" s="90"/>
      <c r="PX16" s="90"/>
      <c r="PY16" s="90"/>
      <c r="PZ16" s="90"/>
      <c r="QA16" s="90"/>
      <c r="QB16" s="90"/>
      <c r="QC16" s="90"/>
      <c r="QD16" s="90"/>
      <c r="QE16" s="90"/>
      <c r="QF16" s="90"/>
      <c r="QG16" s="90"/>
      <c r="QH16" s="90"/>
      <c r="QI16" s="90"/>
      <c r="QJ16" s="90"/>
      <c r="QK16" s="90"/>
      <c r="QL16" s="90"/>
      <c r="QM16" s="90"/>
      <c r="QN16" s="90"/>
      <c r="QO16" s="90"/>
      <c r="QP16" s="90"/>
      <c r="QQ16" s="90"/>
      <c r="QR16" s="90"/>
      <c r="QS16" s="90"/>
      <c r="QT16" s="90"/>
      <c r="QU16" s="90"/>
      <c r="QV16" s="90"/>
      <c r="QW16" s="90"/>
      <c r="QX16" s="90"/>
      <c r="QY16" s="90"/>
      <c r="QZ16" s="90"/>
      <c r="RA16" s="90"/>
      <c r="RB16" s="90"/>
      <c r="RC16" s="90"/>
      <c r="RD16" s="90"/>
      <c r="RE16" s="90"/>
      <c r="RF16" s="90"/>
      <c r="RG16" s="90"/>
      <c r="RH16" s="90"/>
      <c r="RI16" s="90"/>
      <c r="RJ16" s="90"/>
      <c r="RK16" s="90"/>
      <c r="RL16" s="90"/>
      <c r="RM16" s="90"/>
      <c r="RN16" s="90"/>
      <c r="RO16" s="90"/>
      <c r="RP16" s="90"/>
      <c r="RQ16" s="90"/>
      <c r="RR16" s="90"/>
      <c r="RS16" s="90"/>
      <c r="RT16" s="90"/>
      <c r="RU16" s="90"/>
      <c r="RV16" s="90"/>
      <c r="RW16" s="90"/>
      <c r="RX16" s="90"/>
      <c r="RY16" s="90"/>
      <c r="RZ16" s="90"/>
      <c r="SA16" s="90"/>
      <c r="SB16" s="90"/>
      <c r="SC16" s="90"/>
      <c r="SD16" s="90"/>
      <c r="SE16" s="90"/>
      <c r="SF16" s="90"/>
      <c r="SG16" s="90"/>
      <c r="SH16" s="90"/>
      <c r="SI16" s="90"/>
      <c r="SJ16" s="90"/>
      <c r="SK16" s="90"/>
      <c r="SL16" s="90"/>
      <c r="SM16" s="90"/>
      <c r="SN16" s="90"/>
      <c r="SO16" s="90"/>
      <c r="SP16" s="90"/>
      <c r="SQ16" s="90"/>
      <c r="SR16" s="90"/>
      <c r="SS16" s="90"/>
      <c r="ST16" s="90"/>
      <c r="SU16" s="90"/>
      <c r="SV16" s="90"/>
      <c r="SW16" s="90"/>
      <c r="SX16" s="90"/>
      <c r="SY16" s="90"/>
      <c r="SZ16" s="90"/>
      <c r="TA16" s="90"/>
      <c r="TB16" s="90"/>
      <c r="TC16" s="90"/>
      <c r="TD16" s="90"/>
      <c r="TE16" s="90"/>
      <c r="TF16" s="90"/>
      <c r="TG16" s="90"/>
      <c r="TH16" s="90"/>
      <c r="TI16" s="90"/>
      <c r="TJ16" s="90"/>
      <c r="TK16" s="90"/>
      <c r="TL16" s="90"/>
      <c r="TM16" s="90"/>
      <c r="TN16" s="90"/>
      <c r="TO16" s="90"/>
      <c r="TP16" s="1372"/>
      <c r="TQ16" s="1372"/>
      <c r="TR16" s="1372"/>
      <c r="TS16" s="1372"/>
      <c r="TT16" s="1372"/>
      <c r="TU16" s="1372"/>
      <c r="TV16" s="1372"/>
      <c r="TW16" s="1372"/>
      <c r="TX16" s="1372"/>
      <c r="TY16" s="1372"/>
      <c r="TZ16" s="1372"/>
      <c r="UA16" s="1372"/>
      <c r="UB16" s="1372"/>
      <c r="UC16" s="1372"/>
      <c r="UD16" s="1372"/>
      <c r="UE16" s="1372"/>
      <c r="UF16" s="1372"/>
      <c r="UG16" s="1372"/>
      <c r="UH16" s="1372"/>
      <c r="UI16" s="1372"/>
      <c r="UJ16" s="1372"/>
      <c r="UK16" s="1372"/>
    </row>
    <row r="17" spans="1:557" ht="15.75" customHeight="1" x14ac:dyDescent="0.25">
      <c r="A17" s="24"/>
      <c r="B17" s="260">
        <v>11</v>
      </c>
      <c r="C17" s="991"/>
      <c r="D17" s="990"/>
      <c r="E17" s="486"/>
      <c r="F17" s="1143"/>
      <c r="G17" s="995"/>
      <c r="H17" s="221"/>
      <c r="I17" s="183"/>
      <c r="J17" s="183"/>
      <c r="K17" s="1088"/>
      <c r="L17" s="375"/>
      <c r="M17" s="31"/>
      <c r="N17" s="1292"/>
      <c r="O17" s="1096"/>
      <c r="P17" s="147"/>
      <c r="Q17" s="147"/>
      <c r="R17" s="147"/>
      <c r="S17" s="147"/>
      <c r="T17" s="147"/>
      <c r="U17" s="147"/>
      <c r="V17" s="147"/>
      <c r="W17" s="147"/>
      <c r="X17" s="147"/>
      <c r="Y17" s="147"/>
      <c r="Z17" s="147"/>
      <c r="AA17" s="147"/>
      <c r="AB17" s="147"/>
      <c r="AC17" s="147"/>
      <c r="AD17" s="147"/>
      <c r="AE17" s="147"/>
      <c r="AF17" s="147"/>
      <c r="AG17" s="147"/>
      <c r="AH17" s="147"/>
      <c r="AI17" s="1006"/>
      <c r="AJ17" s="993"/>
      <c r="AK17" s="996"/>
      <c r="AL17" s="148"/>
      <c r="AM17" s="148"/>
      <c r="AN17" s="994"/>
      <c r="AO17" s="147"/>
      <c r="AP17" s="147"/>
      <c r="AQ17" s="997"/>
      <c r="AR17" s="999"/>
      <c r="AS17" s="1000"/>
      <c r="AT17" s="1006"/>
      <c r="AU17" s="993"/>
      <c r="AV17" s="996"/>
      <c r="AW17" s="148"/>
      <c r="AX17" s="148"/>
      <c r="AY17" s="994"/>
      <c r="AZ17" s="147"/>
      <c r="BA17" s="147"/>
      <c r="BB17" s="997"/>
      <c r="BC17" s="999"/>
      <c r="BD17" s="1000"/>
      <c r="BE17" s="1006"/>
      <c r="BF17" s="993"/>
      <c r="BG17" s="996"/>
      <c r="BH17" s="148"/>
      <c r="BI17" s="148"/>
      <c r="BJ17" s="994"/>
      <c r="BK17" s="147"/>
      <c r="BL17" s="147"/>
      <c r="BM17" s="997"/>
      <c r="BN17" s="999"/>
      <c r="BO17" s="1000"/>
      <c r="BP17" s="1006"/>
      <c r="BQ17" s="993"/>
      <c r="BR17" s="996"/>
      <c r="BS17" s="148"/>
      <c r="BT17" s="148"/>
      <c r="BU17" s="994"/>
      <c r="BV17" s="147"/>
      <c r="BW17" s="147"/>
      <c r="BX17" s="997"/>
      <c r="BY17" s="999"/>
      <c r="BZ17" s="1000"/>
      <c r="CA17" s="1006"/>
      <c r="CB17" s="993"/>
      <c r="CC17" s="994"/>
      <c r="CD17" s="148"/>
      <c r="CE17" s="148"/>
      <c r="CF17" s="994"/>
      <c r="CG17" s="147"/>
      <c r="CH17" s="147"/>
      <c r="CI17" s="997"/>
      <c r="CJ17" s="999"/>
      <c r="CK17" s="1000"/>
      <c r="CL17" s="1006"/>
      <c r="CM17" s="993"/>
      <c r="CN17" s="996"/>
      <c r="CO17" s="148"/>
      <c r="CP17" s="148"/>
      <c r="CQ17" s="994"/>
      <c r="CR17" s="147"/>
      <c r="CS17" s="147"/>
      <c r="CT17" s="997"/>
      <c r="CU17" s="999"/>
      <c r="CV17" s="1000"/>
      <c r="CW17" s="1006"/>
      <c r="CX17" s="993"/>
      <c r="CY17" s="996"/>
      <c r="CZ17" s="148"/>
      <c r="DA17" s="148"/>
      <c r="DB17" s="994"/>
      <c r="DC17" s="147"/>
      <c r="DD17" s="147"/>
      <c r="DE17" s="997"/>
      <c r="DF17" s="999"/>
      <c r="DG17" s="1000"/>
      <c r="DH17" s="1006"/>
      <c r="DI17" s="993"/>
      <c r="DJ17" s="996"/>
      <c r="DK17" s="148"/>
      <c r="DL17" s="148"/>
      <c r="DM17" s="994"/>
      <c r="DN17" s="147"/>
      <c r="DO17" s="147"/>
      <c r="DP17" s="997"/>
      <c r="DQ17" s="999"/>
      <c r="DR17" s="1000"/>
      <c r="DS17" s="1006"/>
      <c r="DT17" s="993"/>
      <c r="DU17" s="996"/>
      <c r="DV17" s="148"/>
      <c r="DW17" s="148"/>
      <c r="DX17" s="994"/>
      <c r="DY17" s="147"/>
      <c r="DZ17" s="147"/>
      <c r="EA17" s="997"/>
      <c r="EB17" s="999"/>
      <c r="EC17" s="1000"/>
      <c r="ED17" s="1006"/>
      <c r="EE17" s="993"/>
      <c r="EF17" s="996"/>
      <c r="EG17" s="148"/>
      <c r="EH17" s="148"/>
      <c r="EI17" s="994"/>
      <c r="EJ17" s="147"/>
      <c r="EK17" s="147"/>
      <c r="EL17" s="997"/>
      <c r="EM17" s="999"/>
      <c r="EN17" s="1000"/>
      <c r="EO17" s="1006"/>
      <c r="EP17" s="993"/>
      <c r="EQ17" s="996"/>
      <c r="ER17" s="148"/>
      <c r="ES17" s="148"/>
      <c r="ET17" s="994"/>
      <c r="EU17" s="147"/>
      <c r="EV17" s="147"/>
      <c r="EW17" s="997"/>
      <c r="EX17" s="999"/>
      <c r="EY17" s="1000"/>
      <c r="EZ17" s="1006"/>
      <c r="FA17" s="993"/>
      <c r="FB17" s="996"/>
      <c r="FC17" s="148"/>
      <c r="FD17" s="148"/>
      <c r="FE17" s="994"/>
      <c r="FF17" s="147"/>
      <c r="FG17" s="147"/>
      <c r="FH17" s="997"/>
      <c r="FI17" s="999"/>
      <c r="FJ17" s="1000"/>
      <c r="FK17" s="1006"/>
      <c r="FL17" s="993"/>
      <c r="FM17" s="996"/>
      <c r="FN17" s="148"/>
      <c r="FO17" s="148"/>
      <c r="FP17" s="994"/>
      <c r="FQ17" s="147"/>
      <c r="FR17" s="147"/>
      <c r="FS17" s="997"/>
      <c r="FT17" s="999"/>
      <c r="FU17" s="1000"/>
      <c r="FV17" s="1006"/>
      <c r="FW17" s="993"/>
      <c r="FX17" s="996"/>
      <c r="FY17" s="148"/>
      <c r="FZ17" s="148"/>
      <c r="GA17" s="994"/>
      <c r="GB17" s="147"/>
      <c r="GC17" s="147"/>
      <c r="GD17" s="997"/>
      <c r="GE17" s="999"/>
      <c r="GF17" s="1000"/>
      <c r="GG17" s="1006"/>
      <c r="GH17" s="993"/>
      <c r="GI17" s="996"/>
      <c r="GJ17" s="148"/>
      <c r="GK17" s="148"/>
      <c r="GL17" s="994"/>
      <c r="GM17" s="147"/>
      <c r="GN17" s="147"/>
      <c r="GO17" s="997"/>
      <c r="GP17" s="999"/>
      <c r="GQ17" s="1000"/>
      <c r="GR17" s="1006"/>
      <c r="GS17" s="993"/>
      <c r="GT17" s="996"/>
      <c r="GU17" s="148"/>
      <c r="GV17" s="148"/>
      <c r="GW17" s="994"/>
      <c r="GX17" s="147"/>
      <c r="GY17" s="147"/>
      <c r="GZ17" s="997"/>
      <c r="HA17" s="999"/>
      <c r="HB17" s="1000"/>
      <c r="HC17" s="1006"/>
      <c r="HD17" s="993"/>
      <c r="HE17" s="996"/>
      <c r="HF17" s="148"/>
      <c r="HG17" s="148"/>
      <c r="HH17" s="994"/>
      <c r="HI17" s="147"/>
      <c r="HJ17" s="147"/>
      <c r="HK17" s="997"/>
      <c r="HL17" s="999"/>
      <c r="HM17" s="1000"/>
      <c r="HN17" s="1006"/>
      <c r="HO17" s="993"/>
      <c r="HP17" s="996"/>
      <c r="HQ17" s="148"/>
      <c r="HR17" s="148"/>
      <c r="HS17" s="994"/>
      <c r="HT17" s="147"/>
      <c r="HU17" s="147"/>
      <c r="HV17" s="997"/>
      <c r="HW17" s="999"/>
      <c r="HX17" s="1000"/>
      <c r="HY17" s="1006"/>
      <c r="HZ17" s="993"/>
      <c r="IA17" s="996"/>
      <c r="IB17" s="148"/>
      <c r="IC17" s="148"/>
      <c r="ID17" s="994"/>
      <c r="IE17" s="147"/>
      <c r="IF17" s="147"/>
      <c r="IG17" s="997"/>
      <c r="IH17" s="999"/>
      <c r="II17" s="1000"/>
      <c r="IJ17" s="1006"/>
      <c r="IK17" s="993"/>
      <c r="IL17" s="996"/>
      <c r="IM17" s="148"/>
      <c r="IN17" s="148"/>
      <c r="IO17" s="994"/>
      <c r="IP17" s="147"/>
      <c r="IQ17" s="147"/>
      <c r="IR17" s="997"/>
      <c r="IS17" s="999"/>
      <c r="IT17" s="1000"/>
      <c r="IU17" s="30"/>
      <c r="IV17" s="30"/>
      <c r="IW17" s="30"/>
      <c r="IX17" s="30"/>
      <c r="IY17" s="1001"/>
      <c r="IZ17" s="1001"/>
      <c r="JA17" s="1005"/>
      <c r="JB17" s="1002"/>
      <c r="JC17" s="38"/>
      <c r="JD17" s="171"/>
      <c r="JE17" s="291" t="s">
        <v>256</v>
      </c>
      <c r="JF17" s="1"/>
      <c r="JG17" s="1" t="s">
        <v>629</v>
      </c>
      <c r="JH17" s="1" t="s">
        <v>310</v>
      </c>
      <c r="JI17" s="290"/>
      <c r="JJ17" s="171"/>
      <c r="JM17" s="347"/>
      <c r="JN17" s="90"/>
      <c r="JO17" s="654"/>
      <c r="JP17" s="654"/>
      <c r="JQ17" s="167"/>
      <c r="JR17" s="656"/>
      <c r="JS17" s="159"/>
      <c r="JT17" s="262"/>
      <c r="JU17" s="262"/>
      <c r="JV17" s="88"/>
      <c r="JW17" s="90"/>
      <c r="JX17" s="90"/>
      <c r="JY17" s="90"/>
      <c r="JZ17" s="90"/>
      <c r="KA17" s="90"/>
      <c r="KB17" s="90"/>
      <c r="KC17" s="90"/>
      <c r="KD17" s="90"/>
      <c r="KE17" s="90"/>
      <c r="KF17" s="90"/>
      <c r="KG17" s="90"/>
      <c r="KH17" s="90"/>
      <c r="KI17" s="90"/>
      <c r="KJ17" s="90"/>
      <c r="KK17" s="90"/>
      <c r="KL17" s="90"/>
      <c r="KM17" s="90"/>
      <c r="KN17" s="90"/>
      <c r="KO17" s="90"/>
      <c r="KP17" s="90"/>
      <c r="KQ17" s="90"/>
      <c r="KR17" s="90"/>
      <c r="KS17" s="90"/>
      <c r="KT17" s="90"/>
      <c r="KU17" s="90"/>
      <c r="KV17" s="90"/>
      <c r="KW17" s="90"/>
      <c r="KX17" s="90"/>
      <c r="KY17" s="90"/>
      <c r="KZ17" s="90"/>
      <c r="LA17" s="90"/>
      <c r="LB17" s="90"/>
      <c r="LC17" s="90"/>
      <c r="LD17" s="90"/>
      <c r="LE17" s="90"/>
      <c r="LF17" s="90"/>
      <c r="LG17" s="90"/>
      <c r="LH17" s="90"/>
      <c r="LI17" s="90"/>
      <c r="LJ17" s="90"/>
      <c r="LK17" s="90"/>
      <c r="LL17" s="90"/>
      <c r="LM17" s="90"/>
      <c r="LN17" s="90"/>
      <c r="LO17" s="90"/>
      <c r="LP17" s="90"/>
      <c r="LQ17" s="90"/>
      <c r="LR17" s="90"/>
      <c r="LS17" s="90"/>
      <c r="LT17" s="90"/>
      <c r="LU17" s="90"/>
      <c r="LV17" s="90"/>
      <c r="LW17" s="90"/>
      <c r="LX17" s="90"/>
      <c r="LY17" s="90"/>
      <c r="LZ17" s="90"/>
      <c r="MA17" s="90"/>
      <c r="MB17" s="90"/>
      <c r="MC17" s="90"/>
      <c r="MD17" s="90"/>
      <c r="ME17" s="90"/>
      <c r="MF17" s="90"/>
      <c r="MG17" s="90"/>
      <c r="MH17" s="90"/>
      <c r="MI17" s="90"/>
      <c r="MJ17" s="90"/>
      <c r="MK17" s="90"/>
      <c r="ML17" s="90"/>
      <c r="MM17" s="90"/>
      <c r="MN17" s="90"/>
      <c r="MO17" s="90"/>
      <c r="MP17" s="90"/>
      <c r="MQ17" s="90"/>
      <c r="MR17" s="90"/>
      <c r="MT17" s="86"/>
      <c r="MU17" s="86"/>
      <c r="MV17" s="86"/>
      <c r="MW17" s="86"/>
      <c r="MX17" s="86"/>
      <c r="MY17" s="86"/>
      <c r="NB17" s="85"/>
      <c r="NC17" s="169"/>
      <c r="ND17" s="86"/>
      <c r="NE17" s="86"/>
      <c r="NF17" s="86"/>
      <c r="NG17" s="86"/>
      <c r="NH17" s="86"/>
      <c r="NI17" s="86"/>
      <c r="NJ17" s="86"/>
      <c r="NK17" s="86"/>
      <c r="NL17" s="86"/>
      <c r="NM17" s="86"/>
      <c r="NN17" s="86"/>
      <c r="NO17" s="86"/>
      <c r="NP17" s="86"/>
      <c r="NQ17" s="86"/>
      <c r="NR17" s="90"/>
      <c r="NS17" s="90"/>
      <c r="NT17" s="90"/>
      <c r="NU17" s="90"/>
      <c r="NV17" s="90"/>
      <c r="NW17" s="90"/>
      <c r="NX17" s="90"/>
      <c r="NY17" s="90"/>
      <c r="NZ17" s="90"/>
      <c r="OA17" s="90"/>
      <c r="OB17" s="90"/>
      <c r="OC17" s="90"/>
      <c r="OD17" s="90"/>
      <c r="OE17" s="90"/>
      <c r="OF17" s="90"/>
      <c r="OG17" s="90"/>
      <c r="OH17" s="90"/>
      <c r="OI17" s="90"/>
      <c r="OJ17" s="90"/>
      <c r="OK17" s="90"/>
      <c r="OL17" s="90"/>
      <c r="OM17" s="90"/>
      <c r="ON17" s="90"/>
      <c r="OO17" s="90"/>
      <c r="OP17" s="90"/>
      <c r="OQ17" s="90"/>
      <c r="OR17" s="90"/>
      <c r="OS17" s="90"/>
      <c r="OT17" s="90"/>
      <c r="OU17" s="90"/>
      <c r="OV17" s="90"/>
      <c r="OW17" s="90"/>
      <c r="OX17" s="90"/>
      <c r="OY17" s="90"/>
      <c r="OZ17" s="90"/>
      <c r="PA17" s="90"/>
      <c r="PB17" s="90"/>
      <c r="PC17" s="90"/>
      <c r="PD17" s="90"/>
      <c r="PE17" s="90"/>
      <c r="PF17" s="90"/>
      <c r="PG17" s="90"/>
      <c r="PH17" s="90"/>
      <c r="PI17" s="90"/>
      <c r="PJ17" s="90"/>
      <c r="PK17" s="90"/>
      <c r="PL17" s="90"/>
      <c r="PM17" s="90"/>
      <c r="PN17" s="90"/>
      <c r="PO17" s="90"/>
      <c r="PP17" s="90"/>
      <c r="PQ17" s="90"/>
      <c r="PR17" s="90"/>
      <c r="PS17" s="90"/>
      <c r="PT17" s="90"/>
      <c r="PU17" s="90"/>
      <c r="PV17" s="90"/>
      <c r="PW17" s="90"/>
      <c r="PX17" s="90"/>
      <c r="PY17" s="90"/>
      <c r="PZ17" s="90"/>
      <c r="QA17" s="90"/>
      <c r="QB17" s="90"/>
      <c r="QC17" s="90"/>
      <c r="QD17" s="90"/>
      <c r="QE17" s="90"/>
      <c r="QF17" s="90"/>
      <c r="QG17" s="90"/>
      <c r="QH17" s="90"/>
      <c r="QI17" s="90"/>
      <c r="QJ17" s="90"/>
      <c r="QK17" s="90"/>
      <c r="QL17" s="90"/>
      <c r="QM17" s="90"/>
      <c r="QN17" s="90"/>
      <c r="QO17" s="90"/>
      <c r="QP17" s="90"/>
      <c r="QQ17" s="90"/>
      <c r="QR17" s="90"/>
      <c r="QS17" s="90"/>
      <c r="QT17" s="90"/>
      <c r="QU17" s="90"/>
      <c r="QV17" s="90"/>
      <c r="QW17" s="90"/>
      <c r="QX17" s="90"/>
      <c r="QY17" s="90"/>
      <c r="QZ17" s="90"/>
      <c r="RA17" s="90"/>
      <c r="RB17" s="90"/>
      <c r="RC17" s="90"/>
      <c r="RD17" s="90"/>
      <c r="RE17" s="90"/>
      <c r="RF17" s="90"/>
      <c r="RG17" s="90"/>
      <c r="RH17" s="90"/>
      <c r="RI17" s="90"/>
      <c r="RJ17" s="90"/>
      <c r="RK17" s="90"/>
      <c r="RL17" s="90"/>
      <c r="RM17" s="90"/>
      <c r="RN17" s="90"/>
      <c r="RO17" s="90"/>
      <c r="RP17" s="90"/>
      <c r="RQ17" s="90"/>
      <c r="RR17" s="90"/>
      <c r="RS17" s="90"/>
      <c r="RT17" s="90"/>
      <c r="RU17" s="90"/>
      <c r="RV17" s="90"/>
      <c r="RW17" s="90"/>
      <c r="RX17" s="90"/>
      <c r="RY17" s="90"/>
      <c r="RZ17" s="90"/>
      <c r="SA17" s="90"/>
      <c r="SB17" s="90"/>
      <c r="SC17" s="90"/>
      <c r="SD17" s="90"/>
      <c r="SE17" s="90"/>
      <c r="SF17" s="90"/>
      <c r="SG17" s="90"/>
      <c r="SH17" s="90"/>
      <c r="SI17" s="90"/>
      <c r="SJ17" s="90"/>
      <c r="SK17" s="90"/>
      <c r="SL17" s="90"/>
      <c r="SM17" s="90"/>
      <c r="SN17" s="90"/>
      <c r="SO17" s="90"/>
      <c r="SP17" s="90"/>
      <c r="SQ17" s="90"/>
      <c r="SR17" s="90"/>
      <c r="SS17" s="90"/>
      <c r="ST17" s="90"/>
      <c r="SU17" s="90"/>
      <c r="SV17" s="90"/>
      <c r="SW17" s="90"/>
      <c r="SX17" s="90"/>
      <c r="SY17" s="90"/>
      <c r="SZ17" s="90"/>
      <c r="TA17" s="90"/>
      <c r="TB17" s="90"/>
      <c r="TC17" s="90"/>
      <c r="TD17" s="90"/>
      <c r="TE17" s="90"/>
      <c r="TF17" s="90"/>
      <c r="TG17" s="90"/>
      <c r="TH17" s="90"/>
      <c r="TI17" s="90"/>
      <c r="TJ17" s="90"/>
      <c r="TK17" s="90"/>
      <c r="TL17" s="90"/>
      <c r="TM17" s="90"/>
      <c r="TN17" s="90"/>
      <c r="TO17" s="90"/>
      <c r="TP17" s="1372"/>
      <c r="TQ17" s="1372"/>
      <c r="TR17" s="1372"/>
      <c r="TS17" s="1372"/>
      <c r="TT17" s="1372"/>
      <c r="TU17" s="1372"/>
      <c r="TV17" s="1372"/>
      <c r="TW17" s="1372"/>
      <c r="TX17" s="1372"/>
      <c r="TY17" s="1372"/>
      <c r="TZ17" s="1372"/>
      <c r="UA17" s="1372"/>
      <c r="UB17" s="1372"/>
      <c r="UC17" s="1372"/>
      <c r="UD17" s="1372"/>
      <c r="UE17" s="1372"/>
      <c r="UF17" s="1372"/>
      <c r="UG17" s="1372"/>
      <c r="UH17" s="1372"/>
      <c r="UI17" s="1372"/>
      <c r="UJ17" s="1372"/>
      <c r="UK17" s="1372"/>
    </row>
    <row r="18" spans="1:557" ht="15.75" customHeight="1" x14ac:dyDescent="0.25">
      <c r="A18" s="24"/>
      <c r="B18" s="260">
        <v>12</v>
      </c>
      <c r="C18" s="991"/>
      <c r="D18" s="990"/>
      <c r="E18" s="486"/>
      <c r="F18" s="1143"/>
      <c r="G18" s="995"/>
      <c r="H18" s="221"/>
      <c r="I18" s="183"/>
      <c r="J18" s="183"/>
      <c r="K18" s="1088"/>
      <c r="L18" s="375"/>
      <c r="M18" s="31"/>
      <c r="N18" s="1292"/>
      <c r="O18" s="1096"/>
      <c r="P18" s="147"/>
      <c r="Q18" s="147"/>
      <c r="R18" s="147"/>
      <c r="S18" s="147"/>
      <c r="T18" s="147"/>
      <c r="U18" s="147"/>
      <c r="V18" s="147"/>
      <c r="W18" s="147"/>
      <c r="X18" s="147"/>
      <c r="Y18" s="147"/>
      <c r="Z18" s="147"/>
      <c r="AA18" s="147"/>
      <c r="AB18" s="147"/>
      <c r="AC18" s="147"/>
      <c r="AD18" s="147"/>
      <c r="AE18" s="147"/>
      <c r="AF18" s="147"/>
      <c r="AG18" s="147"/>
      <c r="AH18" s="147"/>
      <c r="AI18" s="1006"/>
      <c r="AJ18" s="993"/>
      <c r="AK18" s="996"/>
      <c r="AL18" s="148"/>
      <c r="AM18" s="148"/>
      <c r="AN18" s="994"/>
      <c r="AO18" s="147"/>
      <c r="AP18" s="147"/>
      <c r="AQ18" s="997"/>
      <c r="AR18" s="999"/>
      <c r="AS18" s="1000"/>
      <c r="AT18" s="1006"/>
      <c r="AU18" s="993"/>
      <c r="AV18" s="996"/>
      <c r="AW18" s="148"/>
      <c r="AX18" s="148"/>
      <c r="AY18" s="994"/>
      <c r="AZ18" s="147"/>
      <c r="BA18" s="147"/>
      <c r="BB18" s="997"/>
      <c r="BC18" s="999"/>
      <c r="BD18" s="1000"/>
      <c r="BE18" s="1006"/>
      <c r="BF18" s="993"/>
      <c r="BG18" s="996"/>
      <c r="BH18" s="148"/>
      <c r="BI18" s="148"/>
      <c r="BJ18" s="994"/>
      <c r="BK18" s="147"/>
      <c r="BL18" s="147"/>
      <c r="BM18" s="997"/>
      <c r="BN18" s="999"/>
      <c r="BO18" s="1000"/>
      <c r="BP18" s="1006"/>
      <c r="BQ18" s="993"/>
      <c r="BR18" s="996"/>
      <c r="BS18" s="148"/>
      <c r="BT18" s="148"/>
      <c r="BU18" s="994"/>
      <c r="BV18" s="147"/>
      <c r="BW18" s="147"/>
      <c r="BX18" s="997"/>
      <c r="BY18" s="999"/>
      <c r="BZ18" s="1000"/>
      <c r="CA18" s="1006"/>
      <c r="CB18" s="993"/>
      <c r="CC18" s="994"/>
      <c r="CD18" s="148"/>
      <c r="CE18" s="148"/>
      <c r="CF18" s="994"/>
      <c r="CG18" s="147"/>
      <c r="CH18" s="147"/>
      <c r="CI18" s="997"/>
      <c r="CJ18" s="999"/>
      <c r="CK18" s="1000"/>
      <c r="CL18" s="1006"/>
      <c r="CM18" s="993"/>
      <c r="CN18" s="996"/>
      <c r="CO18" s="148"/>
      <c r="CP18" s="148"/>
      <c r="CQ18" s="994"/>
      <c r="CR18" s="147"/>
      <c r="CS18" s="147"/>
      <c r="CT18" s="997"/>
      <c r="CU18" s="999"/>
      <c r="CV18" s="1000"/>
      <c r="CW18" s="1006"/>
      <c r="CX18" s="993"/>
      <c r="CY18" s="996"/>
      <c r="CZ18" s="148"/>
      <c r="DA18" s="148"/>
      <c r="DB18" s="994"/>
      <c r="DC18" s="147"/>
      <c r="DD18" s="147"/>
      <c r="DE18" s="997"/>
      <c r="DF18" s="999"/>
      <c r="DG18" s="1000"/>
      <c r="DH18" s="1006"/>
      <c r="DI18" s="993"/>
      <c r="DJ18" s="996"/>
      <c r="DK18" s="148"/>
      <c r="DL18" s="148"/>
      <c r="DM18" s="994"/>
      <c r="DN18" s="147"/>
      <c r="DO18" s="147"/>
      <c r="DP18" s="997"/>
      <c r="DQ18" s="999"/>
      <c r="DR18" s="1000"/>
      <c r="DS18" s="1006"/>
      <c r="DT18" s="993"/>
      <c r="DU18" s="996"/>
      <c r="DV18" s="148"/>
      <c r="DW18" s="148"/>
      <c r="DX18" s="994"/>
      <c r="DY18" s="147"/>
      <c r="DZ18" s="147"/>
      <c r="EA18" s="997"/>
      <c r="EB18" s="999"/>
      <c r="EC18" s="1000"/>
      <c r="ED18" s="1006"/>
      <c r="EE18" s="993"/>
      <c r="EF18" s="996"/>
      <c r="EG18" s="148"/>
      <c r="EH18" s="148"/>
      <c r="EI18" s="994"/>
      <c r="EJ18" s="147"/>
      <c r="EK18" s="147"/>
      <c r="EL18" s="997"/>
      <c r="EM18" s="999"/>
      <c r="EN18" s="1000"/>
      <c r="EO18" s="1006"/>
      <c r="EP18" s="993"/>
      <c r="EQ18" s="996"/>
      <c r="ER18" s="148"/>
      <c r="ES18" s="148"/>
      <c r="ET18" s="994"/>
      <c r="EU18" s="147"/>
      <c r="EV18" s="147"/>
      <c r="EW18" s="997"/>
      <c r="EX18" s="999"/>
      <c r="EY18" s="1000"/>
      <c r="EZ18" s="1006"/>
      <c r="FA18" s="993"/>
      <c r="FB18" s="996"/>
      <c r="FC18" s="148"/>
      <c r="FD18" s="148"/>
      <c r="FE18" s="994"/>
      <c r="FF18" s="147"/>
      <c r="FG18" s="147"/>
      <c r="FH18" s="997"/>
      <c r="FI18" s="999"/>
      <c r="FJ18" s="1000"/>
      <c r="FK18" s="1006"/>
      <c r="FL18" s="993"/>
      <c r="FM18" s="996"/>
      <c r="FN18" s="148"/>
      <c r="FO18" s="148"/>
      <c r="FP18" s="994"/>
      <c r="FQ18" s="147"/>
      <c r="FR18" s="147"/>
      <c r="FS18" s="997"/>
      <c r="FT18" s="999"/>
      <c r="FU18" s="1000"/>
      <c r="FV18" s="1006"/>
      <c r="FW18" s="993"/>
      <c r="FX18" s="996"/>
      <c r="FY18" s="148"/>
      <c r="FZ18" s="148"/>
      <c r="GA18" s="994"/>
      <c r="GB18" s="147"/>
      <c r="GC18" s="147"/>
      <c r="GD18" s="997"/>
      <c r="GE18" s="999"/>
      <c r="GF18" s="1000"/>
      <c r="GG18" s="1006"/>
      <c r="GH18" s="993"/>
      <c r="GI18" s="996"/>
      <c r="GJ18" s="148"/>
      <c r="GK18" s="148"/>
      <c r="GL18" s="994"/>
      <c r="GM18" s="147"/>
      <c r="GN18" s="147"/>
      <c r="GO18" s="997"/>
      <c r="GP18" s="999"/>
      <c r="GQ18" s="1000"/>
      <c r="GR18" s="1006"/>
      <c r="GS18" s="993"/>
      <c r="GT18" s="996"/>
      <c r="GU18" s="148"/>
      <c r="GV18" s="148"/>
      <c r="GW18" s="994"/>
      <c r="GX18" s="147"/>
      <c r="GY18" s="147"/>
      <c r="GZ18" s="997"/>
      <c r="HA18" s="999"/>
      <c r="HB18" s="1000"/>
      <c r="HC18" s="1006"/>
      <c r="HD18" s="993"/>
      <c r="HE18" s="996"/>
      <c r="HF18" s="148"/>
      <c r="HG18" s="148"/>
      <c r="HH18" s="994"/>
      <c r="HI18" s="147"/>
      <c r="HJ18" s="147"/>
      <c r="HK18" s="997"/>
      <c r="HL18" s="999"/>
      <c r="HM18" s="1000"/>
      <c r="HN18" s="1006"/>
      <c r="HO18" s="993"/>
      <c r="HP18" s="996"/>
      <c r="HQ18" s="148"/>
      <c r="HR18" s="148"/>
      <c r="HS18" s="994"/>
      <c r="HT18" s="147"/>
      <c r="HU18" s="147"/>
      <c r="HV18" s="997"/>
      <c r="HW18" s="999"/>
      <c r="HX18" s="1000"/>
      <c r="HY18" s="1006"/>
      <c r="HZ18" s="993"/>
      <c r="IA18" s="996"/>
      <c r="IB18" s="148"/>
      <c r="IC18" s="148"/>
      <c r="ID18" s="994"/>
      <c r="IE18" s="147"/>
      <c r="IF18" s="147"/>
      <c r="IG18" s="997"/>
      <c r="IH18" s="999"/>
      <c r="II18" s="1000"/>
      <c r="IJ18" s="1006"/>
      <c r="IK18" s="993"/>
      <c r="IL18" s="996"/>
      <c r="IM18" s="148"/>
      <c r="IN18" s="148"/>
      <c r="IO18" s="994"/>
      <c r="IP18" s="147"/>
      <c r="IQ18" s="147"/>
      <c r="IR18" s="997"/>
      <c r="IS18" s="999"/>
      <c r="IT18" s="1000"/>
      <c r="IU18" s="30"/>
      <c r="IV18" s="30"/>
      <c r="IW18" s="30"/>
      <c r="IX18" s="30"/>
      <c r="IY18" s="1001"/>
      <c r="IZ18" s="1001"/>
      <c r="JA18" s="1005"/>
      <c r="JB18" s="1002"/>
      <c r="JC18" s="38"/>
      <c r="JD18" s="171"/>
      <c r="JE18" s="291" t="s">
        <v>257</v>
      </c>
      <c r="JF18" s="1"/>
      <c r="JG18" s="1" t="s">
        <v>792</v>
      </c>
      <c r="JH18" s="1" t="s">
        <v>311</v>
      </c>
      <c r="JI18" s="290"/>
      <c r="JJ18" s="171"/>
      <c r="JM18" s="347"/>
      <c r="JN18" s="90"/>
      <c r="JO18" s="654"/>
      <c r="JP18" s="654"/>
      <c r="JQ18" s="167"/>
      <c r="JR18" s="656"/>
      <c r="JS18" s="159"/>
      <c r="JT18" s="262"/>
      <c r="JU18" s="262"/>
      <c r="JV18" s="88"/>
      <c r="JW18" s="90"/>
      <c r="JX18" s="90"/>
      <c r="JY18" s="90"/>
      <c r="JZ18" s="90"/>
      <c r="KA18" s="90"/>
      <c r="KB18" s="90"/>
      <c r="KC18" s="90"/>
      <c r="KD18" s="90"/>
      <c r="KE18" s="90"/>
      <c r="KF18" s="90"/>
      <c r="KG18" s="90"/>
      <c r="KH18" s="90"/>
      <c r="KI18" s="90"/>
      <c r="KJ18" s="90"/>
      <c r="KK18" s="90"/>
      <c r="KL18" s="90"/>
      <c r="KM18" s="90"/>
      <c r="KN18" s="90"/>
      <c r="KO18" s="90"/>
      <c r="KP18" s="90"/>
      <c r="KQ18" s="90"/>
      <c r="KR18" s="90"/>
      <c r="KS18" s="90"/>
      <c r="KT18" s="90"/>
      <c r="KU18" s="90"/>
      <c r="KV18" s="90"/>
      <c r="KW18" s="90"/>
      <c r="KX18" s="90"/>
      <c r="KY18" s="90"/>
      <c r="KZ18" s="90"/>
      <c r="LA18" s="90"/>
      <c r="LB18" s="90"/>
      <c r="LC18" s="90"/>
      <c r="LD18" s="90"/>
      <c r="LE18" s="90"/>
      <c r="LF18" s="90"/>
      <c r="LG18" s="90"/>
      <c r="LH18" s="90"/>
      <c r="LI18" s="90"/>
      <c r="LJ18" s="90"/>
      <c r="LK18" s="90"/>
      <c r="LL18" s="90"/>
      <c r="LM18" s="90"/>
      <c r="LN18" s="90"/>
      <c r="LO18" s="90"/>
      <c r="LP18" s="90"/>
      <c r="LQ18" s="90"/>
      <c r="LR18" s="90"/>
      <c r="LS18" s="90"/>
      <c r="LT18" s="90"/>
      <c r="LU18" s="90"/>
      <c r="LV18" s="90"/>
      <c r="LW18" s="90"/>
      <c r="LX18" s="90"/>
      <c r="LY18" s="90"/>
      <c r="LZ18" s="90"/>
      <c r="MA18" s="90"/>
      <c r="MB18" s="90"/>
      <c r="MC18" s="90"/>
      <c r="MD18" s="90"/>
      <c r="ME18" s="90"/>
      <c r="MF18" s="90"/>
      <c r="MG18" s="90"/>
      <c r="MH18" s="90"/>
      <c r="MI18" s="90"/>
      <c r="MJ18" s="90"/>
      <c r="MK18" s="90"/>
      <c r="ML18" s="90"/>
      <c r="MM18" s="90"/>
      <c r="MN18" s="90"/>
      <c r="MO18" s="90"/>
      <c r="MP18" s="90"/>
      <c r="MQ18" s="90"/>
      <c r="MR18" s="90"/>
      <c r="MT18" s="86"/>
      <c r="MU18" s="86"/>
      <c r="MV18" s="86"/>
      <c r="MW18" s="86"/>
      <c r="MX18" s="86"/>
      <c r="MY18" s="86"/>
      <c r="NB18" s="85"/>
      <c r="NC18" s="169"/>
      <c r="ND18" s="86"/>
      <c r="NE18" s="86"/>
      <c r="NF18" s="86"/>
      <c r="NG18" s="86"/>
      <c r="NH18" s="86"/>
      <c r="NI18" s="86"/>
      <c r="NJ18" s="86"/>
      <c r="NK18" s="86"/>
      <c r="NL18" s="86"/>
      <c r="NM18" s="86"/>
      <c r="NN18" s="86"/>
      <c r="NO18" s="86"/>
      <c r="NP18" s="86"/>
      <c r="NQ18" s="86"/>
      <c r="NR18" s="90"/>
      <c r="NS18" s="90"/>
      <c r="NT18" s="90"/>
      <c r="NU18" s="90"/>
      <c r="NV18" s="90"/>
      <c r="NW18" s="90"/>
      <c r="NX18" s="90"/>
      <c r="NY18" s="90"/>
      <c r="NZ18" s="90"/>
      <c r="OA18" s="90"/>
      <c r="OB18" s="90"/>
      <c r="OC18" s="90"/>
      <c r="OD18" s="90"/>
      <c r="OE18" s="90"/>
      <c r="OF18" s="90"/>
      <c r="OG18" s="90"/>
      <c r="OH18" s="90"/>
      <c r="OI18" s="90"/>
      <c r="OJ18" s="90"/>
      <c r="OK18" s="90"/>
      <c r="OL18" s="90"/>
      <c r="OM18" s="90"/>
      <c r="ON18" s="90"/>
      <c r="OO18" s="90"/>
      <c r="OP18" s="90"/>
      <c r="OQ18" s="90"/>
      <c r="OR18" s="90"/>
      <c r="OS18" s="90"/>
      <c r="OT18" s="90"/>
      <c r="OU18" s="90"/>
      <c r="OV18" s="90"/>
      <c r="OW18" s="90"/>
      <c r="OX18" s="90"/>
      <c r="OY18" s="90"/>
      <c r="OZ18" s="90"/>
      <c r="PA18" s="90"/>
      <c r="PB18" s="90"/>
      <c r="PC18" s="90"/>
      <c r="PD18" s="90"/>
      <c r="PE18" s="90"/>
      <c r="PF18" s="90"/>
      <c r="PG18" s="90"/>
      <c r="PH18" s="90"/>
      <c r="PI18" s="90"/>
      <c r="PJ18" s="90"/>
      <c r="PK18" s="90"/>
      <c r="PL18" s="90"/>
      <c r="PM18" s="90"/>
      <c r="PN18" s="90"/>
      <c r="PO18" s="90"/>
      <c r="PP18" s="90"/>
      <c r="PQ18" s="90"/>
      <c r="PR18" s="90"/>
      <c r="PS18" s="90"/>
      <c r="PT18" s="90"/>
      <c r="PU18" s="90"/>
      <c r="PV18" s="90"/>
      <c r="PW18" s="90"/>
      <c r="PX18" s="90"/>
      <c r="PY18" s="90"/>
      <c r="PZ18" s="90"/>
      <c r="QA18" s="90"/>
      <c r="QB18" s="90"/>
      <c r="QC18" s="90"/>
      <c r="QD18" s="90"/>
      <c r="QE18" s="90"/>
      <c r="QF18" s="90"/>
      <c r="QG18" s="90"/>
      <c r="QH18" s="90"/>
      <c r="QI18" s="90"/>
      <c r="QJ18" s="90"/>
      <c r="QK18" s="90"/>
      <c r="QL18" s="90"/>
      <c r="QM18" s="90"/>
      <c r="QN18" s="90"/>
      <c r="QO18" s="90"/>
      <c r="QP18" s="90"/>
      <c r="QQ18" s="90"/>
      <c r="QR18" s="90"/>
      <c r="QS18" s="90"/>
      <c r="QT18" s="90"/>
      <c r="QU18" s="90"/>
      <c r="QV18" s="90"/>
      <c r="QW18" s="90"/>
      <c r="QX18" s="90"/>
      <c r="QY18" s="90"/>
      <c r="QZ18" s="90"/>
      <c r="RA18" s="90"/>
      <c r="RB18" s="90"/>
      <c r="RC18" s="90"/>
      <c r="RD18" s="90"/>
      <c r="RE18" s="90"/>
      <c r="RF18" s="90"/>
      <c r="RG18" s="90"/>
      <c r="RH18" s="90"/>
      <c r="RI18" s="90"/>
      <c r="RJ18" s="90"/>
      <c r="RK18" s="90"/>
      <c r="RL18" s="90"/>
      <c r="RM18" s="90"/>
      <c r="RN18" s="90"/>
      <c r="RO18" s="90"/>
      <c r="RP18" s="90"/>
      <c r="RQ18" s="90"/>
      <c r="RR18" s="90"/>
      <c r="RS18" s="90"/>
      <c r="RT18" s="90"/>
      <c r="RU18" s="90"/>
      <c r="RV18" s="90"/>
      <c r="RW18" s="90"/>
      <c r="RX18" s="90"/>
      <c r="RY18" s="90"/>
      <c r="RZ18" s="90"/>
      <c r="SA18" s="90"/>
      <c r="SB18" s="90"/>
      <c r="SC18" s="90"/>
      <c r="SD18" s="90"/>
      <c r="SE18" s="90"/>
      <c r="SF18" s="90"/>
      <c r="SG18" s="90"/>
      <c r="SH18" s="90"/>
      <c r="SI18" s="90"/>
      <c r="SJ18" s="90"/>
      <c r="SK18" s="90"/>
      <c r="SL18" s="90"/>
      <c r="SM18" s="90"/>
      <c r="SN18" s="90"/>
      <c r="SO18" s="90"/>
      <c r="SP18" s="90"/>
      <c r="SQ18" s="90"/>
      <c r="SR18" s="90"/>
      <c r="SS18" s="90"/>
      <c r="ST18" s="90"/>
      <c r="SU18" s="90"/>
      <c r="SV18" s="90"/>
      <c r="SW18" s="90"/>
      <c r="SX18" s="90"/>
      <c r="SY18" s="90"/>
      <c r="SZ18" s="90"/>
      <c r="TA18" s="90"/>
      <c r="TB18" s="90"/>
      <c r="TC18" s="90"/>
      <c r="TD18" s="90"/>
      <c r="TE18" s="90"/>
      <c r="TF18" s="90"/>
      <c r="TG18" s="90"/>
      <c r="TH18" s="90"/>
      <c r="TI18" s="90"/>
      <c r="TJ18" s="90"/>
      <c r="TK18" s="90"/>
      <c r="TL18" s="90"/>
      <c r="TM18" s="90"/>
      <c r="TN18" s="90"/>
      <c r="TO18" s="90"/>
      <c r="TP18" s="1372"/>
      <c r="TQ18" s="1372"/>
      <c r="TR18" s="1372"/>
      <c r="TS18" s="1372"/>
      <c r="TT18" s="1372"/>
      <c r="TU18" s="1372"/>
      <c r="TV18" s="1372"/>
      <c r="TW18" s="1372"/>
      <c r="TX18" s="1372"/>
      <c r="TY18" s="1372"/>
      <c r="TZ18" s="1372"/>
      <c r="UA18" s="1372"/>
      <c r="UB18" s="1372"/>
      <c r="UC18" s="1372"/>
      <c r="UD18" s="1372"/>
      <c r="UE18" s="1372"/>
      <c r="UF18" s="1372"/>
      <c r="UG18" s="1372"/>
      <c r="UH18" s="1372"/>
      <c r="UI18" s="1372"/>
      <c r="UJ18" s="1372"/>
      <c r="UK18" s="1372"/>
    </row>
    <row r="19" spans="1:557" ht="15.75" customHeight="1" x14ac:dyDescent="0.25">
      <c r="A19" s="24"/>
      <c r="B19" s="260">
        <v>13</v>
      </c>
      <c r="C19" s="991"/>
      <c r="D19" s="990"/>
      <c r="E19" s="486"/>
      <c r="F19" s="1143"/>
      <c r="G19" s="995"/>
      <c r="H19" s="221"/>
      <c r="I19" s="183"/>
      <c r="J19" s="183"/>
      <c r="K19" s="1088"/>
      <c r="L19" s="375"/>
      <c r="M19" s="31"/>
      <c r="N19" s="1292"/>
      <c r="O19" s="1096"/>
      <c r="P19" s="147"/>
      <c r="Q19" s="147"/>
      <c r="R19" s="147"/>
      <c r="S19" s="147"/>
      <c r="T19" s="147"/>
      <c r="U19" s="147"/>
      <c r="V19" s="147"/>
      <c r="W19" s="147"/>
      <c r="X19" s="147"/>
      <c r="Y19" s="147"/>
      <c r="Z19" s="147"/>
      <c r="AA19" s="147"/>
      <c r="AB19" s="147"/>
      <c r="AC19" s="147"/>
      <c r="AD19" s="147"/>
      <c r="AE19" s="147"/>
      <c r="AF19" s="147"/>
      <c r="AG19" s="147"/>
      <c r="AH19" s="147"/>
      <c r="AI19" s="1006"/>
      <c r="AJ19" s="993"/>
      <c r="AK19" s="996"/>
      <c r="AL19" s="148"/>
      <c r="AM19" s="148"/>
      <c r="AN19" s="994"/>
      <c r="AO19" s="147"/>
      <c r="AP19" s="147"/>
      <c r="AQ19" s="997"/>
      <c r="AR19" s="999"/>
      <c r="AS19" s="1000"/>
      <c r="AT19" s="1006"/>
      <c r="AU19" s="993"/>
      <c r="AV19" s="996"/>
      <c r="AW19" s="148"/>
      <c r="AX19" s="148"/>
      <c r="AY19" s="994"/>
      <c r="AZ19" s="147"/>
      <c r="BA19" s="147"/>
      <c r="BB19" s="997"/>
      <c r="BC19" s="999"/>
      <c r="BD19" s="1000"/>
      <c r="BE19" s="1006"/>
      <c r="BF19" s="993"/>
      <c r="BG19" s="996"/>
      <c r="BH19" s="148"/>
      <c r="BI19" s="148"/>
      <c r="BJ19" s="994"/>
      <c r="BK19" s="147"/>
      <c r="BL19" s="147"/>
      <c r="BM19" s="997"/>
      <c r="BN19" s="999"/>
      <c r="BO19" s="1000"/>
      <c r="BP19" s="1006"/>
      <c r="BQ19" s="993"/>
      <c r="BR19" s="996"/>
      <c r="BS19" s="148"/>
      <c r="BT19" s="148"/>
      <c r="BU19" s="994"/>
      <c r="BV19" s="147"/>
      <c r="BW19" s="147"/>
      <c r="BX19" s="997"/>
      <c r="BY19" s="999"/>
      <c r="BZ19" s="1000"/>
      <c r="CA19" s="1006"/>
      <c r="CB19" s="993"/>
      <c r="CC19" s="994"/>
      <c r="CD19" s="148"/>
      <c r="CE19" s="148"/>
      <c r="CF19" s="994"/>
      <c r="CG19" s="147"/>
      <c r="CH19" s="147"/>
      <c r="CI19" s="997"/>
      <c r="CJ19" s="999"/>
      <c r="CK19" s="1000"/>
      <c r="CL19" s="1006"/>
      <c r="CM19" s="993"/>
      <c r="CN19" s="996"/>
      <c r="CO19" s="148"/>
      <c r="CP19" s="148"/>
      <c r="CQ19" s="994"/>
      <c r="CR19" s="147"/>
      <c r="CS19" s="147"/>
      <c r="CT19" s="997"/>
      <c r="CU19" s="999"/>
      <c r="CV19" s="1000"/>
      <c r="CW19" s="1006"/>
      <c r="CX19" s="993"/>
      <c r="CY19" s="996"/>
      <c r="CZ19" s="148"/>
      <c r="DA19" s="148"/>
      <c r="DB19" s="994"/>
      <c r="DC19" s="147"/>
      <c r="DD19" s="147"/>
      <c r="DE19" s="997"/>
      <c r="DF19" s="999"/>
      <c r="DG19" s="1000"/>
      <c r="DH19" s="1006"/>
      <c r="DI19" s="993"/>
      <c r="DJ19" s="996"/>
      <c r="DK19" s="148"/>
      <c r="DL19" s="148"/>
      <c r="DM19" s="994"/>
      <c r="DN19" s="147"/>
      <c r="DO19" s="147"/>
      <c r="DP19" s="997"/>
      <c r="DQ19" s="999"/>
      <c r="DR19" s="1000"/>
      <c r="DS19" s="1006"/>
      <c r="DT19" s="993"/>
      <c r="DU19" s="996"/>
      <c r="DV19" s="148"/>
      <c r="DW19" s="148"/>
      <c r="DX19" s="994"/>
      <c r="DY19" s="147"/>
      <c r="DZ19" s="147"/>
      <c r="EA19" s="997"/>
      <c r="EB19" s="999"/>
      <c r="EC19" s="1000"/>
      <c r="ED19" s="1006"/>
      <c r="EE19" s="993"/>
      <c r="EF19" s="996"/>
      <c r="EG19" s="148"/>
      <c r="EH19" s="148"/>
      <c r="EI19" s="994"/>
      <c r="EJ19" s="147"/>
      <c r="EK19" s="147"/>
      <c r="EL19" s="997"/>
      <c r="EM19" s="999"/>
      <c r="EN19" s="1000"/>
      <c r="EO19" s="1006"/>
      <c r="EP19" s="993"/>
      <c r="EQ19" s="996"/>
      <c r="ER19" s="148"/>
      <c r="ES19" s="148"/>
      <c r="ET19" s="994"/>
      <c r="EU19" s="147"/>
      <c r="EV19" s="147"/>
      <c r="EW19" s="997"/>
      <c r="EX19" s="999"/>
      <c r="EY19" s="1000"/>
      <c r="EZ19" s="1006"/>
      <c r="FA19" s="993"/>
      <c r="FB19" s="996"/>
      <c r="FC19" s="148"/>
      <c r="FD19" s="148"/>
      <c r="FE19" s="994"/>
      <c r="FF19" s="147"/>
      <c r="FG19" s="147"/>
      <c r="FH19" s="997"/>
      <c r="FI19" s="999"/>
      <c r="FJ19" s="1000"/>
      <c r="FK19" s="1006"/>
      <c r="FL19" s="993"/>
      <c r="FM19" s="996"/>
      <c r="FN19" s="148"/>
      <c r="FO19" s="148"/>
      <c r="FP19" s="994"/>
      <c r="FQ19" s="147"/>
      <c r="FR19" s="147"/>
      <c r="FS19" s="997"/>
      <c r="FT19" s="999"/>
      <c r="FU19" s="1000"/>
      <c r="FV19" s="1006"/>
      <c r="FW19" s="993"/>
      <c r="FX19" s="996"/>
      <c r="FY19" s="148"/>
      <c r="FZ19" s="148"/>
      <c r="GA19" s="994"/>
      <c r="GB19" s="147"/>
      <c r="GC19" s="147"/>
      <c r="GD19" s="997"/>
      <c r="GE19" s="999"/>
      <c r="GF19" s="1000"/>
      <c r="GG19" s="1006"/>
      <c r="GH19" s="993"/>
      <c r="GI19" s="996"/>
      <c r="GJ19" s="148"/>
      <c r="GK19" s="148"/>
      <c r="GL19" s="994"/>
      <c r="GM19" s="147"/>
      <c r="GN19" s="147"/>
      <c r="GO19" s="997"/>
      <c r="GP19" s="999"/>
      <c r="GQ19" s="1000"/>
      <c r="GR19" s="1006"/>
      <c r="GS19" s="993"/>
      <c r="GT19" s="996"/>
      <c r="GU19" s="148"/>
      <c r="GV19" s="148"/>
      <c r="GW19" s="994"/>
      <c r="GX19" s="147"/>
      <c r="GY19" s="147"/>
      <c r="GZ19" s="997"/>
      <c r="HA19" s="999"/>
      <c r="HB19" s="1000"/>
      <c r="HC19" s="1006"/>
      <c r="HD19" s="993"/>
      <c r="HE19" s="996"/>
      <c r="HF19" s="148"/>
      <c r="HG19" s="148"/>
      <c r="HH19" s="994"/>
      <c r="HI19" s="147"/>
      <c r="HJ19" s="147"/>
      <c r="HK19" s="997"/>
      <c r="HL19" s="999"/>
      <c r="HM19" s="1000"/>
      <c r="HN19" s="1006"/>
      <c r="HO19" s="993"/>
      <c r="HP19" s="996"/>
      <c r="HQ19" s="148"/>
      <c r="HR19" s="148"/>
      <c r="HS19" s="994"/>
      <c r="HT19" s="147"/>
      <c r="HU19" s="147"/>
      <c r="HV19" s="997"/>
      <c r="HW19" s="999"/>
      <c r="HX19" s="1000"/>
      <c r="HY19" s="1006"/>
      <c r="HZ19" s="993"/>
      <c r="IA19" s="996"/>
      <c r="IB19" s="148"/>
      <c r="IC19" s="148"/>
      <c r="ID19" s="994"/>
      <c r="IE19" s="147"/>
      <c r="IF19" s="147"/>
      <c r="IG19" s="997"/>
      <c r="IH19" s="999"/>
      <c r="II19" s="1000"/>
      <c r="IJ19" s="1006"/>
      <c r="IK19" s="993"/>
      <c r="IL19" s="996"/>
      <c r="IM19" s="148"/>
      <c r="IN19" s="148"/>
      <c r="IO19" s="994"/>
      <c r="IP19" s="147"/>
      <c r="IQ19" s="147"/>
      <c r="IR19" s="997"/>
      <c r="IS19" s="999"/>
      <c r="IT19" s="1000"/>
      <c r="IU19" s="30"/>
      <c r="IV19" s="30"/>
      <c r="IW19" s="30"/>
      <c r="IX19" s="30"/>
      <c r="IY19" s="1001"/>
      <c r="IZ19" s="1001"/>
      <c r="JA19" s="1005"/>
      <c r="JB19" s="1002"/>
      <c r="JC19" s="38"/>
      <c r="JD19" s="171"/>
      <c r="JE19" s="291" t="s">
        <v>258</v>
      </c>
      <c r="JF19" s="1"/>
      <c r="JG19" s="1" t="s">
        <v>1219</v>
      </c>
      <c r="JH19" s="1" t="s">
        <v>312</v>
      </c>
      <c r="JI19" s="290"/>
      <c r="JJ19" s="171"/>
      <c r="JM19" s="347"/>
      <c r="JN19" s="90"/>
      <c r="JO19" s="654"/>
      <c r="JP19" s="654"/>
      <c r="JQ19" s="167"/>
      <c r="JR19" s="656"/>
      <c r="JS19" s="159"/>
      <c r="JT19" s="262"/>
      <c r="JU19" s="262"/>
      <c r="JV19" s="88"/>
      <c r="JW19" s="90"/>
      <c r="JX19" s="90"/>
      <c r="JY19" s="90"/>
      <c r="JZ19" s="90"/>
      <c r="KA19" s="90"/>
      <c r="KB19" s="90"/>
      <c r="KC19" s="90"/>
      <c r="KD19" s="90"/>
      <c r="KE19" s="90"/>
      <c r="KF19" s="90"/>
      <c r="KG19" s="90"/>
      <c r="KH19" s="90"/>
      <c r="KI19" s="90"/>
      <c r="KJ19" s="90"/>
      <c r="KK19" s="90"/>
      <c r="KL19" s="90"/>
      <c r="KM19" s="90"/>
      <c r="KN19" s="90"/>
      <c r="KO19" s="90"/>
      <c r="KP19" s="90"/>
      <c r="KQ19" s="90"/>
      <c r="KR19" s="90"/>
      <c r="KS19" s="90"/>
      <c r="KT19" s="90"/>
      <c r="KU19" s="90"/>
      <c r="KV19" s="90"/>
      <c r="KW19" s="90"/>
      <c r="KX19" s="90"/>
      <c r="KY19" s="90"/>
      <c r="KZ19" s="90"/>
      <c r="LA19" s="90"/>
      <c r="LB19" s="90"/>
      <c r="LC19" s="90"/>
      <c r="LD19" s="90"/>
      <c r="LE19" s="90"/>
      <c r="LF19" s="90"/>
      <c r="LG19" s="90"/>
      <c r="LH19" s="90"/>
      <c r="LI19" s="90"/>
      <c r="LJ19" s="90"/>
      <c r="LK19" s="90"/>
      <c r="LL19" s="90"/>
      <c r="LM19" s="90"/>
      <c r="LN19" s="90"/>
      <c r="LO19" s="90"/>
      <c r="LP19" s="90"/>
      <c r="LQ19" s="90"/>
      <c r="LR19" s="90"/>
      <c r="LS19" s="90"/>
      <c r="LT19" s="90"/>
      <c r="LU19" s="90"/>
      <c r="LV19" s="90"/>
      <c r="LW19" s="90"/>
      <c r="LX19" s="90"/>
      <c r="LY19" s="90"/>
      <c r="LZ19" s="90"/>
      <c r="MA19" s="90"/>
      <c r="MB19" s="90"/>
      <c r="MC19" s="90"/>
      <c r="MD19" s="90"/>
      <c r="ME19" s="90"/>
      <c r="MF19" s="90"/>
      <c r="MG19" s="90"/>
      <c r="MH19" s="90"/>
      <c r="MI19" s="90"/>
      <c r="MJ19" s="90"/>
      <c r="MK19" s="90"/>
      <c r="ML19" s="90"/>
      <c r="MM19" s="90"/>
      <c r="MN19" s="90"/>
      <c r="MO19" s="90"/>
      <c r="MP19" s="90"/>
      <c r="MQ19" s="90"/>
      <c r="MR19" s="90"/>
      <c r="MT19" s="86"/>
      <c r="MU19" s="86"/>
      <c r="MV19" s="86"/>
      <c r="MW19" s="86"/>
      <c r="MX19" s="86"/>
      <c r="MY19" s="86"/>
      <c r="NB19" s="85"/>
      <c r="NC19" s="169"/>
      <c r="ND19" s="86"/>
      <c r="NE19" s="86"/>
      <c r="NF19" s="86"/>
      <c r="NG19" s="86"/>
      <c r="NH19" s="86"/>
      <c r="NI19" s="86"/>
      <c r="NJ19" s="86"/>
      <c r="NK19" s="86"/>
      <c r="NL19" s="86"/>
      <c r="NM19" s="86"/>
      <c r="NN19" s="86"/>
      <c r="NO19" s="86"/>
      <c r="NP19" s="86"/>
      <c r="NQ19" s="86"/>
      <c r="NR19" s="90"/>
      <c r="NS19" s="90"/>
      <c r="NT19" s="90"/>
      <c r="NU19" s="90"/>
      <c r="NV19" s="90"/>
      <c r="NW19" s="90"/>
      <c r="NX19" s="90"/>
      <c r="NY19" s="90"/>
      <c r="NZ19" s="90"/>
      <c r="OA19" s="90"/>
      <c r="OB19" s="90"/>
      <c r="OC19" s="90"/>
      <c r="OD19" s="90"/>
      <c r="OE19" s="90"/>
      <c r="OF19" s="90"/>
      <c r="OG19" s="90"/>
      <c r="OH19" s="90"/>
      <c r="OI19" s="90"/>
      <c r="OJ19" s="90"/>
      <c r="OK19" s="90"/>
      <c r="OL19" s="90"/>
      <c r="OM19" s="90"/>
      <c r="ON19" s="90"/>
      <c r="OO19" s="90"/>
      <c r="OP19" s="90"/>
      <c r="OQ19" s="90"/>
      <c r="OR19" s="90"/>
      <c r="OS19" s="90"/>
      <c r="OT19" s="90"/>
      <c r="OU19" s="90"/>
      <c r="OV19" s="90"/>
      <c r="OW19" s="90"/>
      <c r="OX19" s="90"/>
      <c r="OY19" s="90"/>
      <c r="OZ19" s="90"/>
      <c r="PA19" s="90"/>
      <c r="PB19" s="90"/>
      <c r="PC19" s="90"/>
      <c r="PD19" s="90"/>
      <c r="PE19" s="90"/>
      <c r="PF19" s="90"/>
      <c r="PG19" s="90"/>
      <c r="PH19" s="90"/>
      <c r="PI19" s="90"/>
      <c r="PJ19" s="90"/>
      <c r="PK19" s="90"/>
      <c r="PL19" s="90"/>
      <c r="PM19" s="90"/>
      <c r="PN19" s="90"/>
      <c r="PO19" s="90"/>
      <c r="PP19" s="90"/>
      <c r="PQ19" s="90"/>
      <c r="PR19" s="90"/>
      <c r="PS19" s="90"/>
      <c r="PT19" s="90"/>
      <c r="PU19" s="90"/>
      <c r="PV19" s="90"/>
      <c r="PW19" s="90"/>
      <c r="PX19" s="90"/>
      <c r="PY19" s="90"/>
      <c r="PZ19" s="90"/>
      <c r="QA19" s="90"/>
      <c r="QB19" s="90"/>
      <c r="QC19" s="90"/>
      <c r="QD19" s="90"/>
      <c r="QE19" s="90"/>
      <c r="QF19" s="90"/>
      <c r="QG19" s="90"/>
      <c r="QH19" s="90"/>
      <c r="QI19" s="90"/>
      <c r="QJ19" s="90"/>
      <c r="QK19" s="90"/>
      <c r="QL19" s="90"/>
      <c r="QM19" s="90"/>
      <c r="QN19" s="90"/>
      <c r="QO19" s="90"/>
      <c r="QP19" s="90"/>
      <c r="QQ19" s="90"/>
      <c r="QR19" s="90"/>
      <c r="QS19" s="90"/>
      <c r="QT19" s="90"/>
      <c r="QU19" s="90"/>
      <c r="QV19" s="90"/>
      <c r="QW19" s="90"/>
      <c r="QX19" s="90"/>
      <c r="QY19" s="90"/>
      <c r="QZ19" s="90"/>
      <c r="RA19" s="90"/>
      <c r="RB19" s="90"/>
      <c r="RC19" s="90"/>
      <c r="RD19" s="90"/>
      <c r="RE19" s="90"/>
      <c r="RF19" s="90"/>
      <c r="RG19" s="90"/>
      <c r="RH19" s="90"/>
      <c r="RI19" s="90"/>
      <c r="RJ19" s="90"/>
      <c r="RK19" s="90"/>
      <c r="RL19" s="90"/>
      <c r="RM19" s="90"/>
      <c r="RN19" s="90"/>
      <c r="RO19" s="90"/>
      <c r="RP19" s="90"/>
      <c r="RQ19" s="90"/>
      <c r="RR19" s="90"/>
      <c r="RS19" s="90"/>
      <c r="RT19" s="90"/>
      <c r="RU19" s="90"/>
      <c r="RV19" s="90"/>
      <c r="RW19" s="90"/>
      <c r="RX19" s="90"/>
      <c r="RY19" s="90"/>
      <c r="RZ19" s="90"/>
      <c r="SA19" s="90"/>
      <c r="SB19" s="90"/>
      <c r="SC19" s="90"/>
      <c r="SD19" s="90"/>
      <c r="SE19" s="90"/>
      <c r="SF19" s="90"/>
      <c r="SG19" s="90"/>
      <c r="SH19" s="90"/>
      <c r="SI19" s="90"/>
      <c r="SJ19" s="90"/>
      <c r="SK19" s="90"/>
      <c r="SL19" s="90"/>
      <c r="SM19" s="90"/>
      <c r="SN19" s="90"/>
      <c r="SO19" s="90"/>
      <c r="SP19" s="90"/>
      <c r="SQ19" s="90"/>
      <c r="SR19" s="90"/>
      <c r="SS19" s="90"/>
      <c r="ST19" s="90"/>
      <c r="SU19" s="90"/>
      <c r="SV19" s="90"/>
      <c r="SW19" s="90"/>
      <c r="SX19" s="90"/>
      <c r="SY19" s="90"/>
      <c r="SZ19" s="90"/>
      <c r="TA19" s="90"/>
      <c r="TB19" s="90"/>
      <c r="TC19" s="90"/>
      <c r="TD19" s="90"/>
      <c r="TE19" s="90"/>
      <c r="TF19" s="90"/>
      <c r="TG19" s="90"/>
      <c r="TH19" s="90"/>
      <c r="TI19" s="90"/>
      <c r="TJ19" s="90"/>
      <c r="TK19" s="90"/>
      <c r="TL19" s="90"/>
      <c r="TM19" s="90"/>
      <c r="TN19" s="90"/>
      <c r="TO19" s="90"/>
      <c r="TP19" s="1372"/>
      <c r="TQ19" s="1372"/>
      <c r="TR19" s="1372"/>
      <c r="TS19" s="1372"/>
      <c r="TT19" s="1372"/>
      <c r="TU19" s="1372"/>
      <c r="TV19" s="1372"/>
      <c r="TW19" s="1372"/>
      <c r="TX19" s="1372"/>
      <c r="TY19" s="1372"/>
      <c r="TZ19" s="1372"/>
      <c r="UA19" s="1372"/>
      <c r="UB19" s="1372"/>
      <c r="UC19" s="1372"/>
      <c r="UD19" s="1372"/>
      <c r="UE19" s="1372"/>
      <c r="UF19" s="1372"/>
      <c r="UG19" s="1372"/>
      <c r="UH19" s="1372"/>
      <c r="UI19" s="1372"/>
      <c r="UJ19" s="1372"/>
      <c r="UK19" s="1372"/>
    </row>
    <row r="20" spans="1:557" ht="15.75" customHeight="1" x14ac:dyDescent="0.25">
      <c r="A20" s="24"/>
      <c r="B20" s="260">
        <v>14</v>
      </c>
      <c r="C20" s="991"/>
      <c r="D20" s="990"/>
      <c r="E20" s="486"/>
      <c r="F20" s="1143"/>
      <c r="G20" s="995"/>
      <c r="H20" s="221"/>
      <c r="I20" s="183"/>
      <c r="J20" s="183"/>
      <c r="K20" s="1088"/>
      <c r="L20" s="375"/>
      <c r="M20" s="31"/>
      <c r="N20" s="1292"/>
      <c r="O20" s="1096"/>
      <c r="P20" s="147"/>
      <c r="Q20" s="147"/>
      <c r="R20" s="147"/>
      <c r="S20" s="147"/>
      <c r="T20" s="147"/>
      <c r="U20" s="147"/>
      <c r="V20" s="147"/>
      <c r="W20" s="147"/>
      <c r="X20" s="147"/>
      <c r="Y20" s="147"/>
      <c r="Z20" s="147"/>
      <c r="AA20" s="147"/>
      <c r="AB20" s="147"/>
      <c r="AC20" s="147"/>
      <c r="AD20" s="147"/>
      <c r="AE20" s="147"/>
      <c r="AF20" s="147"/>
      <c r="AG20" s="147"/>
      <c r="AH20" s="147"/>
      <c r="AI20" s="1006"/>
      <c r="AJ20" s="993"/>
      <c r="AK20" s="996"/>
      <c r="AL20" s="148"/>
      <c r="AM20" s="148"/>
      <c r="AN20" s="994"/>
      <c r="AO20" s="147"/>
      <c r="AP20" s="147"/>
      <c r="AQ20" s="997"/>
      <c r="AR20" s="999"/>
      <c r="AS20" s="1000"/>
      <c r="AT20" s="1006"/>
      <c r="AU20" s="993"/>
      <c r="AV20" s="996"/>
      <c r="AW20" s="148"/>
      <c r="AX20" s="148"/>
      <c r="AY20" s="994"/>
      <c r="AZ20" s="147"/>
      <c r="BA20" s="147"/>
      <c r="BB20" s="997"/>
      <c r="BC20" s="999"/>
      <c r="BD20" s="1000"/>
      <c r="BE20" s="1006"/>
      <c r="BF20" s="993"/>
      <c r="BG20" s="996"/>
      <c r="BH20" s="148"/>
      <c r="BI20" s="148"/>
      <c r="BJ20" s="994"/>
      <c r="BK20" s="147"/>
      <c r="BL20" s="147"/>
      <c r="BM20" s="997"/>
      <c r="BN20" s="999"/>
      <c r="BO20" s="1000"/>
      <c r="BP20" s="1006"/>
      <c r="BQ20" s="993"/>
      <c r="BR20" s="996"/>
      <c r="BS20" s="148"/>
      <c r="BT20" s="148"/>
      <c r="BU20" s="994"/>
      <c r="BV20" s="147"/>
      <c r="BW20" s="147"/>
      <c r="BX20" s="997"/>
      <c r="BY20" s="999"/>
      <c r="BZ20" s="1000"/>
      <c r="CA20" s="1006"/>
      <c r="CB20" s="993"/>
      <c r="CC20" s="994"/>
      <c r="CD20" s="148"/>
      <c r="CE20" s="148"/>
      <c r="CF20" s="994"/>
      <c r="CG20" s="147"/>
      <c r="CH20" s="147"/>
      <c r="CI20" s="997"/>
      <c r="CJ20" s="999"/>
      <c r="CK20" s="1000"/>
      <c r="CL20" s="1006"/>
      <c r="CM20" s="993"/>
      <c r="CN20" s="996"/>
      <c r="CO20" s="148"/>
      <c r="CP20" s="148"/>
      <c r="CQ20" s="994"/>
      <c r="CR20" s="147"/>
      <c r="CS20" s="147"/>
      <c r="CT20" s="997"/>
      <c r="CU20" s="999"/>
      <c r="CV20" s="1000"/>
      <c r="CW20" s="1006"/>
      <c r="CX20" s="993"/>
      <c r="CY20" s="996"/>
      <c r="CZ20" s="148"/>
      <c r="DA20" s="148"/>
      <c r="DB20" s="994"/>
      <c r="DC20" s="147"/>
      <c r="DD20" s="147"/>
      <c r="DE20" s="997"/>
      <c r="DF20" s="999"/>
      <c r="DG20" s="1000"/>
      <c r="DH20" s="1006"/>
      <c r="DI20" s="993"/>
      <c r="DJ20" s="996"/>
      <c r="DK20" s="148"/>
      <c r="DL20" s="148"/>
      <c r="DM20" s="994"/>
      <c r="DN20" s="147"/>
      <c r="DO20" s="147"/>
      <c r="DP20" s="997"/>
      <c r="DQ20" s="999"/>
      <c r="DR20" s="1000"/>
      <c r="DS20" s="1006"/>
      <c r="DT20" s="993"/>
      <c r="DU20" s="996"/>
      <c r="DV20" s="148"/>
      <c r="DW20" s="148"/>
      <c r="DX20" s="994"/>
      <c r="DY20" s="147"/>
      <c r="DZ20" s="147"/>
      <c r="EA20" s="997"/>
      <c r="EB20" s="999"/>
      <c r="EC20" s="1000"/>
      <c r="ED20" s="1006"/>
      <c r="EE20" s="993"/>
      <c r="EF20" s="996"/>
      <c r="EG20" s="148"/>
      <c r="EH20" s="148"/>
      <c r="EI20" s="994"/>
      <c r="EJ20" s="147"/>
      <c r="EK20" s="147"/>
      <c r="EL20" s="997"/>
      <c r="EM20" s="999"/>
      <c r="EN20" s="1000"/>
      <c r="EO20" s="1006"/>
      <c r="EP20" s="993"/>
      <c r="EQ20" s="996"/>
      <c r="ER20" s="148"/>
      <c r="ES20" s="148"/>
      <c r="ET20" s="994"/>
      <c r="EU20" s="147"/>
      <c r="EV20" s="147"/>
      <c r="EW20" s="997"/>
      <c r="EX20" s="999"/>
      <c r="EY20" s="1000"/>
      <c r="EZ20" s="1006"/>
      <c r="FA20" s="993"/>
      <c r="FB20" s="996"/>
      <c r="FC20" s="148"/>
      <c r="FD20" s="148"/>
      <c r="FE20" s="994"/>
      <c r="FF20" s="147"/>
      <c r="FG20" s="147"/>
      <c r="FH20" s="997"/>
      <c r="FI20" s="999"/>
      <c r="FJ20" s="1000"/>
      <c r="FK20" s="1006"/>
      <c r="FL20" s="993"/>
      <c r="FM20" s="996"/>
      <c r="FN20" s="148"/>
      <c r="FO20" s="148"/>
      <c r="FP20" s="994"/>
      <c r="FQ20" s="147"/>
      <c r="FR20" s="147"/>
      <c r="FS20" s="997"/>
      <c r="FT20" s="999"/>
      <c r="FU20" s="1000"/>
      <c r="FV20" s="1006"/>
      <c r="FW20" s="993"/>
      <c r="FX20" s="996"/>
      <c r="FY20" s="148"/>
      <c r="FZ20" s="148"/>
      <c r="GA20" s="994"/>
      <c r="GB20" s="147"/>
      <c r="GC20" s="147"/>
      <c r="GD20" s="997"/>
      <c r="GE20" s="999"/>
      <c r="GF20" s="1000"/>
      <c r="GG20" s="1006"/>
      <c r="GH20" s="993"/>
      <c r="GI20" s="996"/>
      <c r="GJ20" s="148"/>
      <c r="GK20" s="148"/>
      <c r="GL20" s="994"/>
      <c r="GM20" s="147"/>
      <c r="GN20" s="147"/>
      <c r="GO20" s="997"/>
      <c r="GP20" s="999"/>
      <c r="GQ20" s="1000"/>
      <c r="GR20" s="1006"/>
      <c r="GS20" s="993"/>
      <c r="GT20" s="996"/>
      <c r="GU20" s="148"/>
      <c r="GV20" s="148"/>
      <c r="GW20" s="994"/>
      <c r="GX20" s="147"/>
      <c r="GY20" s="147"/>
      <c r="GZ20" s="997"/>
      <c r="HA20" s="999"/>
      <c r="HB20" s="1000"/>
      <c r="HC20" s="1006"/>
      <c r="HD20" s="993"/>
      <c r="HE20" s="996"/>
      <c r="HF20" s="148"/>
      <c r="HG20" s="148"/>
      <c r="HH20" s="994"/>
      <c r="HI20" s="147"/>
      <c r="HJ20" s="147"/>
      <c r="HK20" s="997"/>
      <c r="HL20" s="999"/>
      <c r="HM20" s="1000"/>
      <c r="HN20" s="1006"/>
      <c r="HO20" s="993"/>
      <c r="HP20" s="996"/>
      <c r="HQ20" s="148"/>
      <c r="HR20" s="148"/>
      <c r="HS20" s="994"/>
      <c r="HT20" s="147"/>
      <c r="HU20" s="147"/>
      <c r="HV20" s="997"/>
      <c r="HW20" s="999"/>
      <c r="HX20" s="1000"/>
      <c r="HY20" s="1006"/>
      <c r="HZ20" s="993"/>
      <c r="IA20" s="996"/>
      <c r="IB20" s="148"/>
      <c r="IC20" s="148"/>
      <c r="ID20" s="994"/>
      <c r="IE20" s="147"/>
      <c r="IF20" s="147"/>
      <c r="IG20" s="997"/>
      <c r="IH20" s="999"/>
      <c r="II20" s="1000"/>
      <c r="IJ20" s="1006"/>
      <c r="IK20" s="993"/>
      <c r="IL20" s="996"/>
      <c r="IM20" s="148"/>
      <c r="IN20" s="148"/>
      <c r="IO20" s="994"/>
      <c r="IP20" s="147"/>
      <c r="IQ20" s="147"/>
      <c r="IR20" s="997"/>
      <c r="IS20" s="999"/>
      <c r="IT20" s="1000"/>
      <c r="IU20" s="30"/>
      <c r="IV20" s="30"/>
      <c r="IW20" s="30"/>
      <c r="IX20" s="30"/>
      <c r="IY20" s="1001"/>
      <c r="IZ20" s="1001"/>
      <c r="JA20" s="1005"/>
      <c r="JB20" s="1002"/>
      <c r="JC20" s="38"/>
      <c r="JD20" s="171"/>
      <c r="JE20" s="291" t="s">
        <v>262</v>
      </c>
      <c r="JF20" s="1"/>
      <c r="JG20" s="1" t="s">
        <v>793</v>
      </c>
      <c r="JH20" s="1" t="s">
        <v>313</v>
      </c>
      <c r="JI20" s="290"/>
      <c r="JJ20" s="171"/>
      <c r="JM20" s="347"/>
      <c r="JN20" s="90"/>
      <c r="JO20" s="654"/>
      <c r="JP20" s="654"/>
      <c r="JQ20" s="167"/>
      <c r="JR20" s="656"/>
      <c r="JS20" s="159"/>
      <c r="JT20" s="262"/>
      <c r="JU20" s="262"/>
      <c r="JV20" s="88"/>
      <c r="JW20" s="90"/>
      <c r="JX20" s="90"/>
      <c r="JY20" s="90"/>
      <c r="JZ20" s="90"/>
      <c r="KA20" s="90"/>
      <c r="KB20" s="90"/>
      <c r="KC20" s="90"/>
      <c r="KD20" s="90"/>
      <c r="KE20" s="90"/>
      <c r="KF20" s="90"/>
      <c r="KG20" s="90"/>
      <c r="KH20" s="90"/>
      <c r="KI20" s="90"/>
      <c r="KJ20" s="90"/>
      <c r="KK20" s="90"/>
      <c r="KL20" s="90"/>
      <c r="KM20" s="90"/>
      <c r="KN20" s="90"/>
      <c r="KO20" s="90"/>
      <c r="KP20" s="90"/>
      <c r="KQ20" s="90"/>
      <c r="KR20" s="90"/>
      <c r="KS20" s="90"/>
      <c r="KT20" s="90"/>
      <c r="KU20" s="90"/>
      <c r="KV20" s="90"/>
      <c r="KW20" s="90"/>
      <c r="KX20" s="90"/>
      <c r="KY20" s="90"/>
      <c r="KZ20" s="90"/>
      <c r="LA20" s="90"/>
      <c r="LB20" s="90"/>
      <c r="LC20" s="90"/>
      <c r="LD20" s="90"/>
      <c r="LE20" s="90"/>
      <c r="LF20" s="90"/>
      <c r="LG20" s="90"/>
      <c r="LH20" s="90"/>
      <c r="LI20" s="90"/>
      <c r="LJ20" s="90"/>
      <c r="LK20" s="90"/>
      <c r="LL20" s="90"/>
      <c r="LM20" s="90"/>
      <c r="LN20" s="90"/>
      <c r="LO20" s="90"/>
      <c r="LP20" s="90"/>
      <c r="LQ20" s="90"/>
      <c r="LR20" s="90"/>
      <c r="LS20" s="90"/>
      <c r="LT20" s="90"/>
      <c r="LU20" s="90"/>
      <c r="LV20" s="90"/>
      <c r="LW20" s="90"/>
      <c r="LX20" s="90"/>
      <c r="LY20" s="90"/>
      <c r="LZ20" s="90"/>
      <c r="MA20" s="90"/>
      <c r="MB20" s="90"/>
      <c r="MC20" s="90"/>
      <c r="MD20" s="90"/>
      <c r="ME20" s="90"/>
      <c r="MF20" s="90"/>
      <c r="MG20" s="90"/>
      <c r="MH20" s="90"/>
      <c r="MI20" s="90"/>
      <c r="MJ20" s="90"/>
      <c r="MK20" s="90"/>
      <c r="ML20" s="90"/>
      <c r="MM20" s="90"/>
      <c r="MN20" s="90"/>
      <c r="MO20" s="90"/>
      <c r="MP20" s="90"/>
      <c r="MQ20" s="90"/>
      <c r="MR20" s="90"/>
      <c r="MT20" s="86"/>
      <c r="MU20" s="86"/>
      <c r="MV20" s="86"/>
      <c r="MW20" s="86"/>
      <c r="MX20" s="86"/>
      <c r="MY20" s="86"/>
      <c r="NB20" s="85"/>
      <c r="NC20" s="169"/>
      <c r="ND20" s="86"/>
      <c r="NE20" s="86"/>
      <c r="NF20" s="86"/>
      <c r="NG20" s="86"/>
      <c r="NH20" s="86"/>
      <c r="NI20" s="86"/>
      <c r="NJ20" s="86"/>
      <c r="NK20" s="86"/>
      <c r="NL20" s="86"/>
      <c r="NM20" s="86"/>
      <c r="NN20" s="86"/>
      <c r="NO20" s="86"/>
      <c r="NP20" s="86"/>
      <c r="NQ20" s="86"/>
      <c r="NR20" s="90"/>
      <c r="NS20" s="90"/>
      <c r="NT20" s="90"/>
      <c r="NU20" s="90"/>
      <c r="NV20" s="90"/>
      <c r="NW20" s="90"/>
      <c r="NX20" s="90"/>
      <c r="NY20" s="90"/>
      <c r="NZ20" s="90"/>
      <c r="OA20" s="90"/>
      <c r="OB20" s="90"/>
      <c r="OC20" s="90"/>
      <c r="OD20" s="90"/>
      <c r="OE20" s="90"/>
      <c r="OF20" s="90"/>
      <c r="OG20" s="90"/>
      <c r="OH20" s="90"/>
      <c r="OI20" s="90"/>
      <c r="OJ20" s="90"/>
      <c r="OK20" s="90"/>
      <c r="OL20" s="90"/>
      <c r="OM20" s="90"/>
      <c r="ON20" s="90"/>
      <c r="OO20" s="90"/>
      <c r="OP20" s="90"/>
      <c r="OQ20" s="90"/>
      <c r="OR20" s="90"/>
      <c r="OS20" s="90"/>
      <c r="OT20" s="90"/>
      <c r="OU20" s="90"/>
      <c r="OV20" s="90"/>
      <c r="OW20" s="90"/>
      <c r="OX20" s="90"/>
      <c r="OY20" s="90"/>
      <c r="OZ20" s="90"/>
      <c r="PA20" s="90"/>
      <c r="PB20" s="90"/>
      <c r="PC20" s="90"/>
      <c r="PD20" s="90"/>
      <c r="PE20" s="90"/>
      <c r="PF20" s="90"/>
      <c r="PG20" s="90"/>
      <c r="PH20" s="90"/>
      <c r="PI20" s="90"/>
      <c r="PJ20" s="90"/>
      <c r="PK20" s="90"/>
      <c r="PL20" s="90"/>
      <c r="PM20" s="90"/>
      <c r="PN20" s="90"/>
      <c r="PO20" s="90"/>
      <c r="PP20" s="90"/>
      <c r="PQ20" s="90"/>
      <c r="PR20" s="90"/>
      <c r="PS20" s="90"/>
      <c r="PT20" s="90"/>
      <c r="PU20" s="90"/>
      <c r="PV20" s="90"/>
      <c r="PW20" s="90"/>
      <c r="PX20" s="90"/>
      <c r="PY20" s="90"/>
      <c r="PZ20" s="90"/>
      <c r="QA20" s="90"/>
      <c r="QB20" s="90"/>
      <c r="QC20" s="90"/>
      <c r="QD20" s="90"/>
      <c r="QE20" s="90"/>
      <c r="QF20" s="90"/>
      <c r="QG20" s="90"/>
      <c r="QH20" s="90"/>
      <c r="QI20" s="90"/>
      <c r="QJ20" s="90"/>
      <c r="QK20" s="90"/>
      <c r="QL20" s="90"/>
      <c r="QM20" s="90"/>
      <c r="QN20" s="90"/>
      <c r="QO20" s="90"/>
      <c r="QP20" s="90"/>
      <c r="QQ20" s="90"/>
      <c r="QR20" s="90"/>
      <c r="QS20" s="90"/>
      <c r="QT20" s="90"/>
      <c r="QU20" s="90"/>
      <c r="QV20" s="90"/>
      <c r="QW20" s="90"/>
      <c r="QX20" s="90"/>
      <c r="QY20" s="90"/>
      <c r="QZ20" s="90"/>
      <c r="RA20" s="90"/>
      <c r="RB20" s="90"/>
      <c r="RC20" s="90"/>
      <c r="RD20" s="90"/>
      <c r="RE20" s="90"/>
      <c r="RF20" s="90"/>
      <c r="RG20" s="90"/>
      <c r="RH20" s="90"/>
      <c r="RI20" s="90"/>
      <c r="RJ20" s="90"/>
      <c r="RK20" s="90"/>
      <c r="RL20" s="90"/>
      <c r="RM20" s="90"/>
      <c r="RN20" s="90"/>
      <c r="RO20" s="90"/>
      <c r="RP20" s="90"/>
      <c r="RQ20" s="90"/>
      <c r="RR20" s="90"/>
      <c r="RS20" s="90"/>
      <c r="RT20" s="90"/>
      <c r="RU20" s="90"/>
      <c r="RV20" s="90"/>
      <c r="RW20" s="90"/>
      <c r="RX20" s="90"/>
      <c r="RY20" s="90"/>
      <c r="RZ20" s="90"/>
      <c r="SA20" s="90"/>
      <c r="SB20" s="90"/>
      <c r="SC20" s="90"/>
      <c r="SD20" s="90"/>
      <c r="SE20" s="90"/>
      <c r="SF20" s="90"/>
      <c r="SG20" s="90"/>
      <c r="SH20" s="90"/>
      <c r="SI20" s="90"/>
      <c r="SJ20" s="90"/>
      <c r="SK20" s="90"/>
      <c r="SL20" s="90"/>
      <c r="SM20" s="90"/>
      <c r="SN20" s="90"/>
      <c r="SO20" s="90"/>
      <c r="SP20" s="90"/>
      <c r="SQ20" s="90"/>
      <c r="SR20" s="90"/>
      <c r="SS20" s="90"/>
      <c r="ST20" s="90"/>
      <c r="SU20" s="90"/>
      <c r="SV20" s="90"/>
      <c r="SW20" s="90"/>
      <c r="SX20" s="90"/>
      <c r="SY20" s="90"/>
      <c r="SZ20" s="90"/>
      <c r="TA20" s="90"/>
      <c r="TB20" s="90"/>
      <c r="TC20" s="90"/>
      <c r="TD20" s="90"/>
      <c r="TE20" s="90"/>
      <c r="TF20" s="90"/>
      <c r="TG20" s="90"/>
      <c r="TH20" s="90"/>
      <c r="TI20" s="90"/>
      <c r="TJ20" s="90"/>
      <c r="TK20" s="90"/>
      <c r="TL20" s="90"/>
      <c r="TM20" s="90"/>
      <c r="TN20" s="90"/>
      <c r="TO20" s="90"/>
      <c r="TP20" s="1372"/>
      <c r="TQ20" s="1372"/>
      <c r="TR20" s="1372"/>
      <c r="TS20" s="1372"/>
      <c r="TT20" s="1372"/>
      <c r="TU20" s="1372"/>
      <c r="TV20" s="1372"/>
      <c r="TW20" s="1372"/>
      <c r="TX20" s="1372"/>
      <c r="TY20" s="1372"/>
      <c r="TZ20" s="1372"/>
      <c r="UA20" s="1372"/>
      <c r="UB20" s="1372"/>
      <c r="UC20" s="1372"/>
      <c r="UD20" s="1372"/>
      <c r="UE20" s="1372"/>
      <c r="UF20" s="1372"/>
      <c r="UG20" s="1372"/>
      <c r="UH20" s="1372"/>
      <c r="UI20" s="1372"/>
      <c r="UJ20" s="1372"/>
      <c r="UK20" s="1372"/>
    </row>
    <row r="21" spans="1:557" ht="15.75" customHeight="1" x14ac:dyDescent="0.25">
      <c r="A21" s="24"/>
      <c r="B21" s="260">
        <v>15</v>
      </c>
      <c r="C21" s="991"/>
      <c r="D21" s="990"/>
      <c r="E21" s="486"/>
      <c r="F21" s="1143"/>
      <c r="G21" s="995"/>
      <c r="H21" s="221"/>
      <c r="I21" s="183"/>
      <c r="J21" s="183"/>
      <c r="K21" s="1088"/>
      <c r="L21" s="375"/>
      <c r="M21" s="31"/>
      <c r="N21" s="1292"/>
      <c r="O21" s="1096"/>
      <c r="P21" s="147"/>
      <c r="Q21" s="147"/>
      <c r="R21" s="147"/>
      <c r="S21" s="147"/>
      <c r="T21" s="147"/>
      <c r="U21" s="147"/>
      <c r="V21" s="147"/>
      <c r="W21" s="147"/>
      <c r="X21" s="147"/>
      <c r="Y21" s="147"/>
      <c r="Z21" s="147"/>
      <c r="AA21" s="147"/>
      <c r="AB21" s="147"/>
      <c r="AC21" s="147"/>
      <c r="AD21" s="147"/>
      <c r="AE21" s="147"/>
      <c r="AF21" s="147"/>
      <c r="AG21" s="147"/>
      <c r="AH21" s="147"/>
      <c r="AI21" s="1006"/>
      <c r="AJ21" s="993"/>
      <c r="AK21" s="996"/>
      <c r="AL21" s="148"/>
      <c r="AM21" s="148"/>
      <c r="AN21" s="994"/>
      <c r="AO21" s="147"/>
      <c r="AP21" s="147"/>
      <c r="AQ21" s="997"/>
      <c r="AR21" s="999"/>
      <c r="AS21" s="1000"/>
      <c r="AT21" s="1006"/>
      <c r="AU21" s="993"/>
      <c r="AV21" s="996"/>
      <c r="AW21" s="148"/>
      <c r="AX21" s="148"/>
      <c r="AY21" s="994"/>
      <c r="AZ21" s="147"/>
      <c r="BA21" s="147"/>
      <c r="BB21" s="997"/>
      <c r="BC21" s="999"/>
      <c r="BD21" s="1000"/>
      <c r="BE21" s="1006"/>
      <c r="BF21" s="993"/>
      <c r="BG21" s="996"/>
      <c r="BH21" s="148"/>
      <c r="BI21" s="148"/>
      <c r="BJ21" s="994"/>
      <c r="BK21" s="147"/>
      <c r="BL21" s="147"/>
      <c r="BM21" s="997"/>
      <c r="BN21" s="999"/>
      <c r="BO21" s="1000"/>
      <c r="BP21" s="1006"/>
      <c r="BQ21" s="993"/>
      <c r="BR21" s="996"/>
      <c r="BS21" s="148"/>
      <c r="BT21" s="148"/>
      <c r="BU21" s="994"/>
      <c r="BV21" s="147"/>
      <c r="BW21" s="147"/>
      <c r="BX21" s="997"/>
      <c r="BY21" s="999"/>
      <c r="BZ21" s="1000"/>
      <c r="CA21" s="1006"/>
      <c r="CB21" s="993"/>
      <c r="CC21" s="994"/>
      <c r="CD21" s="148"/>
      <c r="CE21" s="148"/>
      <c r="CF21" s="994"/>
      <c r="CG21" s="147"/>
      <c r="CH21" s="147"/>
      <c r="CI21" s="997"/>
      <c r="CJ21" s="999"/>
      <c r="CK21" s="1000"/>
      <c r="CL21" s="1006"/>
      <c r="CM21" s="993"/>
      <c r="CN21" s="996"/>
      <c r="CO21" s="148"/>
      <c r="CP21" s="148"/>
      <c r="CQ21" s="994"/>
      <c r="CR21" s="147"/>
      <c r="CS21" s="147"/>
      <c r="CT21" s="997"/>
      <c r="CU21" s="999"/>
      <c r="CV21" s="1000"/>
      <c r="CW21" s="1006"/>
      <c r="CX21" s="993"/>
      <c r="CY21" s="996"/>
      <c r="CZ21" s="148"/>
      <c r="DA21" s="148"/>
      <c r="DB21" s="994"/>
      <c r="DC21" s="147"/>
      <c r="DD21" s="147"/>
      <c r="DE21" s="997"/>
      <c r="DF21" s="999"/>
      <c r="DG21" s="1000"/>
      <c r="DH21" s="1006"/>
      <c r="DI21" s="993"/>
      <c r="DJ21" s="996"/>
      <c r="DK21" s="148"/>
      <c r="DL21" s="148"/>
      <c r="DM21" s="994"/>
      <c r="DN21" s="147"/>
      <c r="DO21" s="147"/>
      <c r="DP21" s="997"/>
      <c r="DQ21" s="999"/>
      <c r="DR21" s="1000"/>
      <c r="DS21" s="1006"/>
      <c r="DT21" s="993"/>
      <c r="DU21" s="996"/>
      <c r="DV21" s="148"/>
      <c r="DW21" s="148"/>
      <c r="DX21" s="994"/>
      <c r="DY21" s="147"/>
      <c r="DZ21" s="147"/>
      <c r="EA21" s="997"/>
      <c r="EB21" s="999"/>
      <c r="EC21" s="1000"/>
      <c r="ED21" s="1006"/>
      <c r="EE21" s="993"/>
      <c r="EF21" s="996"/>
      <c r="EG21" s="148"/>
      <c r="EH21" s="148"/>
      <c r="EI21" s="994"/>
      <c r="EJ21" s="147"/>
      <c r="EK21" s="147"/>
      <c r="EL21" s="997"/>
      <c r="EM21" s="999"/>
      <c r="EN21" s="1000"/>
      <c r="EO21" s="1006"/>
      <c r="EP21" s="993"/>
      <c r="EQ21" s="996"/>
      <c r="ER21" s="148"/>
      <c r="ES21" s="148"/>
      <c r="ET21" s="994"/>
      <c r="EU21" s="147"/>
      <c r="EV21" s="147"/>
      <c r="EW21" s="997"/>
      <c r="EX21" s="999"/>
      <c r="EY21" s="1000"/>
      <c r="EZ21" s="1006"/>
      <c r="FA21" s="993"/>
      <c r="FB21" s="996"/>
      <c r="FC21" s="148"/>
      <c r="FD21" s="148"/>
      <c r="FE21" s="994"/>
      <c r="FF21" s="147"/>
      <c r="FG21" s="147"/>
      <c r="FH21" s="997"/>
      <c r="FI21" s="999"/>
      <c r="FJ21" s="1000"/>
      <c r="FK21" s="1006"/>
      <c r="FL21" s="993"/>
      <c r="FM21" s="996"/>
      <c r="FN21" s="148"/>
      <c r="FO21" s="148"/>
      <c r="FP21" s="994"/>
      <c r="FQ21" s="147"/>
      <c r="FR21" s="147"/>
      <c r="FS21" s="997"/>
      <c r="FT21" s="999"/>
      <c r="FU21" s="1000"/>
      <c r="FV21" s="1006"/>
      <c r="FW21" s="993"/>
      <c r="FX21" s="996"/>
      <c r="FY21" s="148"/>
      <c r="FZ21" s="148"/>
      <c r="GA21" s="994"/>
      <c r="GB21" s="147"/>
      <c r="GC21" s="147"/>
      <c r="GD21" s="997"/>
      <c r="GE21" s="999"/>
      <c r="GF21" s="1000"/>
      <c r="GG21" s="1006"/>
      <c r="GH21" s="993"/>
      <c r="GI21" s="996"/>
      <c r="GJ21" s="148"/>
      <c r="GK21" s="148"/>
      <c r="GL21" s="994"/>
      <c r="GM21" s="147"/>
      <c r="GN21" s="147"/>
      <c r="GO21" s="997"/>
      <c r="GP21" s="999"/>
      <c r="GQ21" s="1000"/>
      <c r="GR21" s="1006"/>
      <c r="GS21" s="993"/>
      <c r="GT21" s="996"/>
      <c r="GU21" s="148"/>
      <c r="GV21" s="148"/>
      <c r="GW21" s="994"/>
      <c r="GX21" s="147"/>
      <c r="GY21" s="147"/>
      <c r="GZ21" s="997"/>
      <c r="HA21" s="999"/>
      <c r="HB21" s="1000"/>
      <c r="HC21" s="1006"/>
      <c r="HD21" s="993"/>
      <c r="HE21" s="996"/>
      <c r="HF21" s="148"/>
      <c r="HG21" s="148"/>
      <c r="HH21" s="994"/>
      <c r="HI21" s="147"/>
      <c r="HJ21" s="147"/>
      <c r="HK21" s="997"/>
      <c r="HL21" s="999"/>
      <c r="HM21" s="1000"/>
      <c r="HN21" s="1006"/>
      <c r="HO21" s="993"/>
      <c r="HP21" s="996"/>
      <c r="HQ21" s="148"/>
      <c r="HR21" s="148"/>
      <c r="HS21" s="994"/>
      <c r="HT21" s="147"/>
      <c r="HU21" s="147"/>
      <c r="HV21" s="997"/>
      <c r="HW21" s="999"/>
      <c r="HX21" s="1000"/>
      <c r="HY21" s="1006"/>
      <c r="HZ21" s="993"/>
      <c r="IA21" s="996"/>
      <c r="IB21" s="148"/>
      <c r="IC21" s="148"/>
      <c r="ID21" s="994"/>
      <c r="IE21" s="147"/>
      <c r="IF21" s="147"/>
      <c r="IG21" s="997"/>
      <c r="IH21" s="999"/>
      <c r="II21" s="1000"/>
      <c r="IJ21" s="1006"/>
      <c r="IK21" s="993"/>
      <c r="IL21" s="996"/>
      <c r="IM21" s="148"/>
      <c r="IN21" s="148"/>
      <c r="IO21" s="994"/>
      <c r="IP21" s="147"/>
      <c r="IQ21" s="147"/>
      <c r="IR21" s="997"/>
      <c r="IS21" s="999"/>
      <c r="IT21" s="1000"/>
      <c r="IU21" s="30"/>
      <c r="IV21" s="30"/>
      <c r="IW21" s="30"/>
      <c r="IX21" s="30"/>
      <c r="IY21" s="1001"/>
      <c r="IZ21" s="1001"/>
      <c r="JA21" s="1005"/>
      <c r="JB21" s="1002"/>
      <c r="JC21" s="38"/>
      <c r="JD21" s="171"/>
      <c r="JE21" s="291" t="s">
        <v>897</v>
      </c>
      <c r="JF21" s="1"/>
      <c r="JG21" s="1" t="s">
        <v>794</v>
      </c>
      <c r="JH21" s="1" t="s">
        <v>314</v>
      </c>
      <c r="JI21" s="290"/>
      <c r="JJ21" s="171"/>
      <c r="JM21" s="347"/>
      <c r="JN21" s="90"/>
      <c r="JO21" s="654"/>
      <c r="JP21" s="654"/>
      <c r="JQ21" s="167"/>
      <c r="JR21" s="656"/>
      <c r="JS21" s="159"/>
      <c r="JT21" s="262"/>
      <c r="JU21" s="262"/>
      <c r="JV21" s="88"/>
      <c r="JW21" s="90"/>
      <c r="JX21" s="90"/>
      <c r="JY21" s="90"/>
      <c r="JZ21" s="90"/>
      <c r="KA21" s="90"/>
      <c r="KB21" s="90"/>
      <c r="KC21" s="90"/>
      <c r="KD21" s="90"/>
      <c r="KE21" s="90"/>
      <c r="KF21" s="90"/>
      <c r="KG21" s="90"/>
      <c r="KH21" s="90"/>
      <c r="KI21" s="90"/>
      <c r="KJ21" s="90"/>
      <c r="KK21" s="90"/>
      <c r="KL21" s="90"/>
      <c r="KM21" s="90"/>
      <c r="KN21" s="90"/>
      <c r="KO21" s="90"/>
      <c r="KP21" s="90"/>
      <c r="KQ21" s="90"/>
      <c r="KR21" s="90"/>
      <c r="KS21" s="90"/>
      <c r="KT21" s="90"/>
      <c r="KU21" s="90"/>
      <c r="KV21" s="90"/>
      <c r="KW21" s="90"/>
      <c r="KX21" s="90"/>
      <c r="KY21" s="90"/>
      <c r="KZ21" s="90"/>
      <c r="LA21" s="90"/>
      <c r="LB21" s="90"/>
      <c r="LC21" s="90"/>
      <c r="LD21" s="90"/>
      <c r="LE21" s="90"/>
      <c r="LF21" s="90"/>
      <c r="LG21" s="90"/>
      <c r="LH21" s="90"/>
      <c r="LI21" s="90"/>
      <c r="LJ21" s="90"/>
      <c r="LK21" s="90"/>
      <c r="LL21" s="90"/>
      <c r="LM21" s="90"/>
      <c r="LN21" s="90"/>
      <c r="LO21" s="90"/>
      <c r="LP21" s="90"/>
      <c r="LQ21" s="90"/>
      <c r="LR21" s="90"/>
      <c r="LS21" s="90"/>
      <c r="LT21" s="90"/>
      <c r="LU21" s="90"/>
      <c r="LV21" s="90"/>
      <c r="LW21" s="90"/>
      <c r="LX21" s="90"/>
      <c r="LY21" s="90"/>
      <c r="LZ21" s="90"/>
      <c r="MA21" s="90"/>
      <c r="MB21" s="90"/>
      <c r="MC21" s="90"/>
      <c r="MD21" s="90"/>
      <c r="ME21" s="90"/>
      <c r="MF21" s="90"/>
      <c r="MG21" s="90"/>
      <c r="MH21" s="90"/>
      <c r="MI21" s="90"/>
      <c r="MJ21" s="90"/>
      <c r="MK21" s="90"/>
      <c r="ML21" s="90"/>
      <c r="MM21" s="90"/>
      <c r="MN21" s="90"/>
      <c r="MO21" s="90"/>
      <c r="MP21" s="90"/>
      <c r="MQ21" s="90"/>
      <c r="MR21" s="90"/>
      <c r="MT21" s="86"/>
      <c r="MU21" s="86"/>
      <c r="MV21" s="86"/>
      <c r="MW21" s="86"/>
      <c r="MX21" s="86"/>
      <c r="MY21" s="86"/>
      <c r="NB21" s="85"/>
      <c r="NC21" s="169"/>
      <c r="ND21" s="86"/>
      <c r="NE21" s="86"/>
      <c r="NF21" s="86"/>
      <c r="NG21" s="86"/>
      <c r="NH21" s="86"/>
      <c r="NI21" s="86"/>
      <c r="NJ21" s="86"/>
      <c r="NK21" s="86"/>
      <c r="NL21" s="86"/>
      <c r="NM21" s="86"/>
      <c r="NN21" s="86"/>
      <c r="NO21" s="86"/>
      <c r="NP21" s="86"/>
      <c r="NQ21" s="86"/>
      <c r="NR21" s="90"/>
      <c r="NS21" s="90"/>
      <c r="NT21" s="90"/>
      <c r="NU21" s="90"/>
      <c r="NV21" s="90"/>
      <c r="NW21" s="90"/>
      <c r="NX21" s="90"/>
      <c r="NY21" s="90"/>
      <c r="NZ21" s="90"/>
      <c r="OA21" s="90"/>
      <c r="OB21" s="90"/>
      <c r="OC21" s="90"/>
      <c r="OD21" s="90"/>
      <c r="OE21" s="90"/>
      <c r="OF21" s="90"/>
      <c r="OG21" s="90"/>
      <c r="OH21" s="90"/>
      <c r="OI21" s="90"/>
      <c r="OJ21" s="90"/>
      <c r="OK21" s="90"/>
      <c r="OL21" s="90"/>
      <c r="OM21" s="90"/>
      <c r="ON21" s="90"/>
      <c r="OO21" s="90"/>
      <c r="OP21" s="90"/>
      <c r="OQ21" s="90"/>
      <c r="OR21" s="90"/>
      <c r="OS21" s="90"/>
      <c r="OT21" s="90"/>
      <c r="OU21" s="90"/>
      <c r="OV21" s="90"/>
      <c r="OW21" s="90"/>
      <c r="OX21" s="90"/>
      <c r="OY21" s="90"/>
      <c r="OZ21" s="90"/>
      <c r="PA21" s="90"/>
      <c r="PB21" s="90"/>
      <c r="PC21" s="90"/>
      <c r="PD21" s="90"/>
      <c r="PE21" s="90"/>
      <c r="PF21" s="90"/>
      <c r="PG21" s="90"/>
      <c r="PH21" s="90"/>
      <c r="PI21" s="90"/>
      <c r="PJ21" s="90"/>
      <c r="PK21" s="90"/>
      <c r="PL21" s="90"/>
      <c r="PM21" s="90"/>
      <c r="PN21" s="90"/>
      <c r="PO21" s="90"/>
      <c r="PP21" s="90"/>
      <c r="PQ21" s="90"/>
      <c r="PR21" s="90"/>
      <c r="PS21" s="90"/>
      <c r="PT21" s="90"/>
      <c r="PU21" s="90"/>
      <c r="PV21" s="90"/>
      <c r="PW21" s="90"/>
      <c r="PX21" s="90"/>
      <c r="PY21" s="90"/>
      <c r="PZ21" s="90"/>
      <c r="QA21" s="90"/>
      <c r="QB21" s="90"/>
      <c r="QC21" s="90"/>
      <c r="QD21" s="90"/>
      <c r="QE21" s="90"/>
      <c r="QF21" s="90"/>
      <c r="QG21" s="90"/>
      <c r="QH21" s="90"/>
      <c r="QI21" s="90"/>
      <c r="QJ21" s="90"/>
      <c r="QK21" s="90"/>
      <c r="QL21" s="90"/>
      <c r="QM21" s="90"/>
      <c r="QN21" s="90"/>
      <c r="QO21" s="90"/>
      <c r="QP21" s="90"/>
      <c r="QQ21" s="90"/>
      <c r="QR21" s="90"/>
      <c r="QS21" s="90"/>
      <c r="QT21" s="90"/>
      <c r="QU21" s="90"/>
      <c r="QV21" s="90"/>
      <c r="QW21" s="90"/>
      <c r="QX21" s="90"/>
      <c r="QY21" s="90"/>
      <c r="QZ21" s="90"/>
      <c r="RA21" s="90"/>
      <c r="RB21" s="90"/>
      <c r="RC21" s="90"/>
      <c r="RD21" s="90"/>
      <c r="RE21" s="90"/>
      <c r="RF21" s="90"/>
      <c r="RG21" s="90"/>
      <c r="RH21" s="90"/>
      <c r="RI21" s="90"/>
      <c r="RJ21" s="90"/>
      <c r="RK21" s="90"/>
      <c r="RL21" s="90"/>
      <c r="RM21" s="90"/>
      <c r="RN21" s="90"/>
      <c r="RO21" s="90"/>
      <c r="RP21" s="90"/>
      <c r="RQ21" s="90"/>
      <c r="RR21" s="90"/>
      <c r="RS21" s="90"/>
      <c r="RT21" s="90"/>
      <c r="RU21" s="90"/>
      <c r="RV21" s="90"/>
      <c r="RW21" s="90"/>
      <c r="RX21" s="90"/>
      <c r="RY21" s="90"/>
      <c r="RZ21" s="90"/>
      <c r="SA21" s="90"/>
      <c r="SB21" s="90"/>
      <c r="SC21" s="90"/>
      <c r="SD21" s="90"/>
      <c r="SE21" s="90"/>
      <c r="SF21" s="90"/>
      <c r="SG21" s="90"/>
      <c r="SH21" s="90"/>
      <c r="SI21" s="90"/>
      <c r="SJ21" s="90"/>
      <c r="SK21" s="90"/>
      <c r="SL21" s="90"/>
      <c r="SM21" s="90"/>
      <c r="SN21" s="90"/>
      <c r="SO21" s="90"/>
      <c r="SP21" s="90"/>
      <c r="SQ21" s="90"/>
      <c r="SR21" s="90"/>
      <c r="SS21" s="90"/>
      <c r="ST21" s="90"/>
      <c r="SU21" s="90"/>
      <c r="SV21" s="90"/>
      <c r="SW21" s="90"/>
      <c r="SX21" s="90"/>
      <c r="SY21" s="90"/>
      <c r="SZ21" s="90"/>
      <c r="TA21" s="90"/>
      <c r="TB21" s="90"/>
      <c r="TC21" s="90"/>
      <c r="TD21" s="90"/>
      <c r="TE21" s="90"/>
      <c r="TF21" s="90"/>
      <c r="TG21" s="90"/>
      <c r="TH21" s="90"/>
      <c r="TI21" s="90"/>
      <c r="TJ21" s="90"/>
      <c r="TK21" s="90"/>
      <c r="TL21" s="90"/>
      <c r="TM21" s="90"/>
      <c r="TN21" s="90"/>
      <c r="TO21" s="90"/>
      <c r="TP21" s="1372"/>
      <c r="TQ21" s="1372"/>
      <c r="TR21" s="1372"/>
      <c r="TS21" s="1372"/>
      <c r="TT21" s="1372"/>
      <c r="TU21" s="1372"/>
      <c r="TV21" s="1372"/>
      <c r="TW21" s="1372"/>
      <c r="TX21" s="1372"/>
      <c r="TY21" s="1372"/>
      <c r="TZ21" s="1372"/>
      <c r="UA21" s="1372"/>
      <c r="UB21" s="1372"/>
      <c r="UC21" s="1372"/>
      <c r="UD21" s="1372"/>
      <c r="UE21" s="1372"/>
      <c r="UF21" s="1372"/>
      <c r="UG21" s="1372"/>
      <c r="UH21" s="1372"/>
      <c r="UI21" s="1372"/>
      <c r="UJ21" s="1372"/>
      <c r="UK21" s="1372"/>
    </row>
    <row r="22" spans="1:557" ht="15.75" customHeight="1" x14ac:dyDescent="0.25">
      <c r="A22" s="24"/>
      <c r="B22" s="260">
        <v>16</v>
      </c>
      <c r="C22" s="991"/>
      <c r="D22" s="990"/>
      <c r="E22" s="486"/>
      <c r="F22" s="1143"/>
      <c r="G22" s="995"/>
      <c r="H22" s="221"/>
      <c r="I22" s="183"/>
      <c r="J22" s="183"/>
      <c r="K22" s="1088"/>
      <c r="L22" s="375"/>
      <c r="M22" s="31"/>
      <c r="N22" s="1292"/>
      <c r="O22" s="1096"/>
      <c r="P22" s="147"/>
      <c r="Q22" s="147"/>
      <c r="R22" s="147"/>
      <c r="S22" s="147"/>
      <c r="T22" s="147"/>
      <c r="U22" s="147"/>
      <c r="V22" s="147"/>
      <c r="W22" s="147"/>
      <c r="X22" s="147"/>
      <c r="Y22" s="147"/>
      <c r="Z22" s="147"/>
      <c r="AA22" s="147"/>
      <c r="AB22" s="147"/>
      <c r="AC22" s="147"/>
      <c r="AD22" s="147"/>
      <c r="AE22" s="147"/>
      <c r="AF22" s="147"/>
      <c r="AG22" s="147"/>
      <c r="AH22" s="147"/>
      <c r="AI22" s="1006"/>
      <c r="AJ22" s="993"/>
      <c r="AK22" s="996"/>
      <c r="AL22" s="148"/>
      <c r="AM22" s="148"/>
      <c r="AN22" s="994"/>
      <c r="AO22" s="147"/>
      <c r="AP22" s="147"/>
      <c r="AQ22" s="997"/>
      <c r="AR22" s="999"/>
      <c r="AS22" s="1000"/>
      <c r="AT22" s="1006"/>
      <c r="AU22" s="993"/>
      <c r="AV22" s="996"/>
      <c r="AW22" s="148"/>
      <c r="AX22" s="148"/>
      <c r="AY22" s="994"/>
      <c r="AZ22" s="147"/>
      <c r="BA22" s="147"/>
      <c r="BB22" s="997"/>
      <c r="BC22" s="999"/>
      <c r="BD22" s="1000"/>
      <c r="BE22" s="1006"/>
      <c r="BF22" s="993"/>
      <c r="BG22" s="996"/>
      <c r="BH22" s="148"/>
      <c r="BI22" s="148"/>
      <c r="BJ22" s="994"/>
      <c r="BK22" s="147"/>
      <c r="BL22" s="147"/>
      <c r="BM22" s="997"/>
      <c r="BN22" s="999"/>
      <c r="BO22" s="1000"/>
      <c r="BP22" s="1006"/>
      <c r="BQ22" s="993"/>
      <c r="BR22" s="996"/>
      <c r="BS22" s="148"/>
      <c r="BT22" s="148"/>
      <c r="BU22" s="994"/>
      <c r="BV22" s="147"/>
      <c r="BW22" s="147"/>
      <c r="BX22" s="997"/>
      <c r="BY22" s="999"/>
      <c r="BZ22" s="1000"/>
      <c r="CA22" s="1006"/>
      <c r="CB22" s="993"/>
      <c r="CC22" s="994"/>
      <c r="CD22" s="148"/>
      <c r="CE22" s="148"/>
      <c r="CF22" s="994"/>
      <c r="CG22" s="147"/>
      <c r="CH22" s="147"/>
      <c r="CI22" s="997"/>
      <c r="CJ22" s="999"/>
      <c r="CK22" s="1000"/>
      <c r="CL22" s="1006"/>
      <c r="CM22" s="993"/>
      <c r="CN22" s="996"/>
      <c r="CO22" s="148"/>
      <c r="CP22" s="148"/>
      <c r="CQ22" s="994"/>
      <c r="CR22" s="147"/>
      <c r="CS22" s="147"/>
      <c r="CT22" s="997"/>
      <c r="CU22" s="999"/>
      <c r="CV22" s="1000"/>
      <c r="CW22" s="1006"/>
      <c r="CX22" s="993"/>
      <c r="CY22" s="996"/>
      <c r="CZ22" s="148"/>
      <c r="DA22" s="148"/>
      <c r="DB22" s="994"/>
      <c r="DC22" s="147"/>
      <c r="DD22" s="147"/>
      <c r="DE22" s="997"/>
      <c r="DF22" s="999"/>
      <c r="DG22" s="1000"/>
      <c r="DH22" s="1006"/>
      <c r="DI22" s="993"/>
      <c r="DJ22" s="996"/>
      <c r="DK22" s="148"/>
      <c r="DL22" s="148"/>
      <c r="DM22" s="994"/>
      <c r="DN22" s="147"/>
      <c r="DO22" s="147"/>
      <c r="DP22" s="997"/>
      <c r="DQ22" s="999"/>
      <c r="DR22" s="1000"/>
      <c r="DS22" s="1006"/>
      <c r="DT22" s="993"/>
      <c r="DU22" s="996"/>
      <c r="DV22" s="148"/>
      <c r="DW22" s="148"/>
      <c r="DX22" s="994"/>
      <c r="DY22" s="147"/>
      <c r="DZ22" s="147"/>
      <c r="EA22" s="997"/>
      <c r="EB22" s="999"/>
      <c r="EC22" s="1000"/>
      <c r="ED22" s="1006"/>
      <c r="EE22" s="993"/>
      <c r="EF22" s="996"/>
      <c r="EG22" s="148"/>
      <c r="EH22" s="148"/>
      <c r="EI22" s="994"/>
      <c r="EJ22" s="147"/>
      <c r="EK22" s="147"/>
      <c r="EL22" s="997"/>
      <c r="EM22" s="999"/>
      <c r="EN22" s="1000"/>
      <c r="EO22" s="1006"/>
      <c r="EP22" s="993"/>
      <c r="EQ22" s="996"/>
      <c r="ER22" s="148"/>
      <c r="ES22" s="148"/>
      <c r="ET22" s="994"/>
      <c r="EU22" s="147"/>
      <c r="EV22" s="147"/>
      <c r="EW22" s="997"/>
      <c r="EX22" s="999"/>
      <c r="EY22" s="1000"/>
      <c r="EZ22" s="1006"/>
      <c r="FA22" s="993"/>
      <c r="FB22" s="996"/>
      <c r="FC22" s="148"/>
      <c r="FD22" s="148"/>
      <c r="FE22" s="994"/>
      <c r="FF22" s="147"/>
      <c r="FG22" s="147"/>
      <c r="FH22" s="997"/>
      <c r="FI22" s="999"/>
      <c r="FJ22" s="1000"/>
      <c r="FK22" s="1006"/>
      <c r="FL22" s="993"/>
      <c r="FM22" s="996"/>
      <c r="FN22" s="148"/>
      <c r="FO22" s="148"/>
      <c r="FP22" s="994"/>
      <c r="FQ22" s="147"/>
      <c r="FR22" s="147"/>
      <c r="FS22" s="997"/>
      <c r="FT22" s="999"/>
      <c r="FU22" s="1000"/>
      <c r="FV22" s="1006"/>
      <c r="FW22" s="993"/>
      <c r="FX22" s="996"/>
      <c r="FY22" s="148"/>
      <c r="FZ22" s="148"/>
      <c r="GA22" s="994"/>
      <c r="GB22" s="147"/>
      <c r="GC22" s="147"/>
      <c r="GD22" s="997"/>
      <c r="GE22" s="999"/>
      <c r="GF22" s="1000"/>
      <c r="GG22" s="1006"/>
      <c r="GH22" s="993"/>
      <c r="GI22" s="996"/>
      <c r="GJ22" s="148"/>
      <c r="GK22" s="148"/>
      <c r="GL22" s="994"/>
      <c r="GM22" s="147"/>
      <c r="GN22" s="147"/>
      <c r="GO22" s="997"/>
      <c r="GP22" s="999"/>
      <c r="GQ22" s="1000"/>
      <c r="GR22" s="1006"/>
      <c r="GS22" s="993"/>
      <c r="GT22" s="996"/>
      <c r="GU22" s="148"/>
      <c r="GV22" s="148"/>
      <c r="GW22" s="994"/>
      <c r="GX22" s="147"/>
      <c r="GY22" s="147"/>
      <c r="GZ22" s="997"/>
      <c r="HA22" s="999"/>
      <c r="HB22" s="1000"/>
      <c r="HC22" s="1006"/>
      <c r="HD22" s="993"/>
      <c r="HE22" s="996"/>
      <c r="HF22" s="148"/>
      <c r="HG22" s="148"/>
      <c r="HH22" s="994"/>
      <c r="HI22" s="147"/>
      <c r="HJ22" s="147"/>
      <c r="HK22" s="997"/>
      <c r="HL22" s="999"/>
      <c r="HM22" s="1000"/>
      <c r="HN22" s="1006"/>
      <c r="HO22" s="993"/>
      <c r="HP22" s="996"/>
      <c r="HQ22" s="148"/>
      <c r="HR22" s="148"/>
      <c r="HS22" s="994"/>
      <c r="HT22" s="147"/>
      <c r="HU22" s="147"/>
      <c r="HV22" s="997"/>
      <c r="HW22" s="999"/>
      <c r="HX22" s="1000"/>
      <c r="HY22" s="1006"/>
      <c r="HZ22" s="993"/>
      <c r="IA22" s="996"/>
      <c r="IB22" s="148"/>
      <c r="IC22" s="148"/>
      <c r="ID22" s="994"/>
      <c r="IE22" s="147"/>
      <c r="IF22" s="147"/>
      <c r="IG22" s="997"/>
      <c r="IH22" s="999"/>
      <c r="II22" s="1000"/>
      <c r="IJ22" s="1006"/>
      <c r="IK22" s="993"/>
      <c r="IL22" s="996"/>
      <c r="IM22" s="148"/>
      <c r="IN22" s="148"/>
      <c r="IO22" s="994"/>
      <c r="IP22" s="147"/>
      <c r="IQ22" s="147"/>
      <c r="IR22" s="997"/>
      <c r="IS22" s="999"/>
      <c r="IT22" s="1000"/>
      <c r="IU22" s="30"/>
      <c r="IV22" s="30"/>
      <c r="IW22" s="30"/>
      <c r="IX22" s="30"/>
      <c r="IY22" s="1001"/>
      <c r="IZ22" s="1001"/>
      <c r="JA22" s="1005"/>
      <c r="JB22" s="1002"/>
      <c r="JC22" s="38"/>
      <c r="JD22" s="171"/>
      <c r="JE22" s="291" t="s">
        <v>259</v>
      </c>
      <c r="JF22" s="1"/>
      <c r="JG22" s="1" t="s">
        <v>795</v>
      </c>
      <c r="JH22" s="1" t="s">
        <v>315</v>
      </c>
      <c r="JI22" s="290"/>
      <c r="JJ22" s="171"/>
      <c r="JM22" s="347"/>
      <c r="JN22" s="90"/>
      <c r="JO22" s="654"/>
      <c r="JP22" s="654"/>
      <c r="JQ22" s="167"/>
      <c r="JR22" s="656"/>
      <c r="JS22" s="159"/>
      <c r="JT22" s="262"/>
      <c r="JU22" s="262"/>
      <c r="JV22" s="88"/>
      <c r="JW22" s="90"/>
      <c r="JX22" s="90"/>
      <c r="JY22" s="90"/>
      <c r="JZ22" s="90"/>
      <c r="KA22" s="90"/>
      <c r="KB22" s="90"/>
      <c r="KC22" s="90"/>
      <c r="KD22" s="90"/>
      <c r="KE22" s="90"/>
      <c r="KF22" s="90"/>
      <c r="KG22" s="90"/>
      <c r="KH22" s="90"/>
      <c r="KI22" s="90"/>
      <c r="KJ22" s="90"/>
      <c r="KK22" s="90"/>
      <c r="KL22" s="90"/>
      <c r="KM22" s="90"/>
      <c r="KN22" s="90"/>
      <c r="KO22" s="90"/>
      <c r="KP22" s="90"/>
      <c r="KQ22" s="90"/>
      <c r="KR22" s="90"/>
      <c r="KS22" s="90"/>
      <c r="KT22" s="90"/>
      <c r="KU22" s="90"/>
      <c r="KV22" s="90"/>
      <c r="KW22" s="90"/>
      <c r="KX22" s="90"/>
      <c r="KY22" s="90"/>
      <c r="KZ22" s="90"/>
      <c r="LA22" s="90"/>
      <c r="LB22" s="90"/>
      <c r="LC22" s="90"/>
      <c r="LD22" s="90"/>
      <c r="LE22" s="90"/>
      <c r="LF22" s="90"/>
      <c r="LG22" s="90"/>
      <c r="LH22" s="90"/>
      <c r="LI22" s="90"/>
      <c r="LJ22" s="90"/>
      <c r="LK22" s="90"/>
      <c r="LL22" s="90"/>
      <c r="LM22" s="90"/>
      <c r="LN22" s="90"/>
      <c r="LO22" s="90"/>
      <c r="LP22" s="90"/>
      <c r="LQ22" s="90"/>
      <c r="LR22" s="90"/>
      <c r="LS22" s="90"/>
      <c r="LT22" s="90"/>
      <c r="LU22" s="90"/>
      <c r="LV22" s="90"/>
      <c r="LW22" s="90"/>
      <c r="LX22" s="90"/>
      <c r="LY22" s="90"/>
      <c r="LZ22" s="90"/>
      <c r="MA22" s="90"/>
      <c r="MB22" s="90"/>
      <c r="MC22" s="90"/>
      <c r="MD22" s="90"/>
      <c r="ME22" s="90"/>
      <c r="MF22" s="90"/>
      <c r="MG22" s="90"/>
      <c r="MH22" s="90"/>
      <c r="MI22" s="90"/>
      <c r="MJ22" s="90"/>
      <c r="MK22" s="90"/>
      <c r="ML22" s="90"/>
      <c r="MM22" s="90"/>
      <c r="MN22" s="90"/>
      <c r="MO22" s="90"/>
      <c r="MP22" s="90"/>
      <c r="MQ22" s="90"/>
      <c r="MR22" s="90"/>
      <c r="MT22" s="86"/>
      <c r="MU22" s="86"/>
      <c r="MV22" s="86"/>
      <c r="MW22" s="86"/>
      <c r="MX22" s="86"/>
      <c r="MY22" s="86"/>
      <c r="NB22" s="85"/>
      <c r="NC22" s="169"/>
      <c r="ND22" s="86"/>
      <c r="NE22" s="86"/>
      <c r="NF22" s="86"/>
      <c r="NG22" s="86"/>
      <c r="NH22" s="86"/>
      <c r="NI22" s="86"/>
      <c r="NJ22" s="86"/>
      <c r="NK22" s="86"/>
      <c r="NL22" s="86"/>
      <c r="NM22" s="86"/>
      <c r="NN22" s="86"/>
      <c r="NO22" s="86"/>
      <c r="NP22" s="86"/>
      <c r="NQ22" s="86"/>
      <c r="NR22" s="90"/>
      <c r="NS22" s="90"/>
      <c r="NT22" s="90"/>
      <c r="NU22" s="90"/>
      <c r="NV22" s="90"/>
      <c r="NW22" s="90"/>
      <c r="NX22" s="90"/>
      <c r="NY22" s="90"/>
      <c r="NZ22" s="90"/>
      <c r="OA22" s="90"/>
      <c r="OB22" s="90"/>
      <c r="OC22" s="90"/>
      <c r="OD22" s="90"/>
      <c r="OE22" s="90"/>
      <c r="OF22" s="90"/>
      <c r="OG22" s="90"/>
      <c r="OH22" s="90"/>
      <c r="OI22" s="90"/>
      <c r="OJ22" s="90"/>
      <c r="OK22" s="90"/>
      <c r="OL22" s="90"/>
      <c r="OM22" s="90"/>
      <c r="ON22" s="90"/>
      <c r="OO22" s="90"/>
      <c r="OP22" s="90"/>
      <c r="OQ22" s="90"/>
      <c r="OR22" s="90"/>
      <c r="OS22" s="90"/>
      <c r="OT22" s="90"/>
      <c r="OU22" s="90"/>
      <c r="OV22" s="90"/>
      <c r="OW22" s="90"/>
      <c r="OX22" s="90"/>
      <c r="OY22" s="90"/>
      <c r="OZ22" s="90"/>
      <c r="PA22" s="90"/>
      <c r="PB22" s="90"/>
      <c r="PC22" s="90"/>
      <c r="PD22" s="90"/>
      <c r="PE22" s="90"/>
      <c r="PF22" s="90"/>
      <c r="PG22" s="90"/>
      <c r="PH22" s="90"/>
      <c r="PI22" s="90"/>
      <c r="PJ22" s="90"/>
      <c r="PK22" s="90"/>
      <c r="PL22" s="90"/>
      <c r="PM22" s="90"/>
      <c r="PN22" s="90"/>
      <c r="PO22" s="90"/>
      <c r="PP22" s="90"/>
      <c r="PQ22" s="90"/>
      <c r="PR22" s="90"/>
      <c r="PS22" s="90"/>
      <c r="PT22" s="90"/>
      <c r="PU22" s="90"/>
      <c r="PV22" s="90"/>
      <c r="PW22" s="90"/>
      <c r="PX22" s="90"/>
      <c r="PY22" s="90"/>
      <c r="PZ22" s="90"/>
      <c r="QA22" s="90"/>
      <c r="QB22" s="90"/>
      <c r="QC22" s="90"/>
      <c r="QD22" s="90"/>
      <c r="QE22" s="90"/>
      <c r="QF22" s="90"/>
      <c r="QG22" s="90"/>
      <c r="QH22" s="90"/>
      <c r="QI22" s="90"/>
      <c r="QJ22" s="90"/>
      <c r="QK22" s="90"/>
      <c r="QL22" s="90"/>
      <c r="QM22" s="90"/>
      <c r="QN22" s="90"/>
      <c r="QO22" s="90"/>
      <c r="QP22" s="90"/>
      <c r="QQ22" s="90"/>
      <c r="QR22" s="90"/>
      <c r="QS22" s="90"/>
      <c r="QT22" s="90"/>
      <c r="QU22" s="90"/>
      <c r="QV22" s="90"/>
      <c r="QW22" s="90"/>
      <c r="QX22" s="90"/>
      <c r="QY22" s="90"/>
      <c r="QZ22" s="90"/>
      <c r="RA22" s="90"/>
      <c r="RB22" s="90"/>
      <c r="RC22" s="90"/>
      <c r="RD22" s="90"/>
      <c r="RE22" s="90"/>
      <c r="RF22" s="90"/>
      <c r="RG22" s="90"/>
      <c r="RH22" s="90"/>
      <c r="RI22" s="90"/>
      <c r="RJ22" s="90"/>
      <c r="RK22" s="90"/>
      <c r="RL22" s="90"/>
      <c r="RM22" s="90"/>
      <c r="RN22" s="90"/>
      <c r="RO22" s="90"/>
      <c r="RP22" s="90"/>
      <c r="RQ22" s="90"/>
      <c r="RR22" s="90"/>
      <c r="RS22" s="90"/>
      <c r="RT22" s="90"/>
      <c r="RU22" s="90"/>
      <c r="RV22" s="90"/>
      <c r="RW22" s="90"/>
      <c r="RX22" s="90"/>
      <c r="RY22" s="90"/>
      <c r="RZ22" s="90"/>
      <c r="SA22" s="90"/>
      <c r="SB22" s="90"/>
      <c r="SC22" s="90"/>
      <c r="SD22" s="90"/>
      <c r="SE22" s="90"/>
      <c r="SF22" s="90"/>
      <c r="SG22" s="90"/>
      <c r="SH22" s="90"/>
      <c r="SI22" s="90"/>
      <c r="SJ22" s="90"/>
      <c r="SK22" s="90"/>
      <c r="SL22" s="90"/>
      <c r="SM22" s="90"/>
      <c r="SN22" s="90"/>
      <c r="SO22" s="90"/>
      <c r="SP22" s="90"/>
      <c r="SQ22" s="90"/>
      <c r="SR22" s="90"/>
      <c r="SS22" s="90"/>
      <c r="ST22" s="90"/>
      <c r="SU22" s="90"/>
      <c r="SV22" s="90"/>
      <c r="SW22" s="90"/>
      <c r="SX22" s="90"/>
      <c r="SY22" s="90"/>
      <c r="SZ22" s="90"/>
      <c r="TA22" s="90"/>
      <c r="TB22" s="90"/>
      <c r="TC22" s="90"/>
      <c r="TD22" s="90"/>
      <c r="TE22" s="90"/>
      <c r="TF22" s="90"/>
      <c r="TG22" s="90"/>
      <c r="TH22" s="90"/>
      <c r="TI22" s="90"/>
      <c r="TJ22" s="90"/>
      <c r="TK22" s="90"/>
      <c r="TL22" s="90"/>
      <c r="TM22" s="90"/>
      <c r="TN22" s="90"/>
      <c r="TO22" s="90"/>
      <c r="TP22" s="1372"/>
      <c r="TQ22" s="1372"/>
      <c r="TR22" s="1372"/>
      <c r="TS22" s="1372"/>
      <c r="TT22" s="1372"/>
      <c r="TU22" s="1372"/>
      <c r="TV22" s="1372"/>
      <c r="TW22" s="1372"/>
      <c r="TX22" s="1372"/>
      <c r="TY22" s="1372"/>
      <c r="TZ22" s="1372"/>
      <c r="UA22" s="1372"/>
      <c r="UB22" s="1372"/>
      <c r="UC22" s="1372"/>
      <c r="UD22" s="1372"/>
      <c r="UE22" s="1372"/>
      <c r="UF22" s="1372"/>
      <c r="UG22" s="1372"/>
      <c r="UH22" s="1372"/>
      <c r="UI22" s="1372"/>
      <c r="UJ22" s="1372"/>
      <c r="UK22" s="1372"/>
    </row>
    <row r="23" spans="1:557" ht="15.75" customHeight="1" x14ac:dyDescent="0.25">
      <c r="A23" s="24"/>
      <c r="B23" s="260">
        <v>17</v>
      </c>
      <c r="C23" s="991"/>
      <c r="D23" s="990"/>
      <c r="E23" s="486"/>
      <c r="F23" s="1143"/>
      <c r="G23" s="995"/>
      <c r="H23" s="221"/>
      <c r="I23" s="183"/>
      <c r="J23" s="183"/>
      <c r="K23" s="1088"/>
      <c r="L23" s="375"/>
      <c r="M23" s="31"/>
      <c r="N23" s="1292"/>
      <c r="O23" s="1096"/>
      <c r="P23" s="147"/>
      <c r="Q23" s="147"/>
      <c r="R23" s="147"/>
      <c r="S23" s="147"/>
      <c r="T23" s="147"/>
      <c r="U23" s="147"/>
      <c r="V23" s="147"/>
      <c r="W23" s="147"/>
      <c r="X23" s="147"/>
      <c r="Y23" s="147"/>
      <c r="Z23" s="147"/>
      <c r="AA23" s="147"/>
      <c r="AB23" s="147"/>
      <c r="AC23" s="147"/>
      <c r="AD23" s="147"/>
      <c r="AE23" s="147"/>
      <c r="AF23" s="147"/>
      <c r="AG23" s="147"/>
      <c r="AH23" s="147"/>
      <c r="AI23" s="1006"/>
      <c r="AJ23" s="993"/>
      <c r="AK23" s="996"/>
      <c r="AL23" s="148"/>
      <c r="AM23" s="148"/>
      <c r="AN23" s="994"/>
      <c r="AO23" s="147"/>
      <c r="AP23" s="147"/>
      <c r="AQ23" s="997"/>
      <c r="AR23" s="999"/>
      <c r="AS23" s="1000"/>
      <c r="AT23" s="1006"/>
      <c r="AU23" s="993"/>
      <c r="AV23" s="996"/>
      <c r="AW23" s="148"/>
      <c r="AX23" s="148"/>
      <c r="AY23" s="994"/>
      <c r="AZ23" s="147"/>
      <c r="BA23" s="147"/>
      <c r="BB23" s="997"/>
      <c r="BC23" s="999"/>
      <c r="BD23" s="1000"/>
      <c r="BE23" s="1006"/>
      <c r="BF23" s="993"/>
      <c r="BG23" s="996"/>
      <c r="BH23" s="148"/>
      <c r="BI23" s="148"/>
      <c r="BJ23" s="994"/>
      <c r="BK23" s="147"/>
      <c r="BL23" s="147"/>
      <c r="BM23" s="997"/>
      <c r="BN23" s="999"/>
      <c r="BO23" s="1000"/>
      <c r="BP23" s="1006"/>
      <c r="BQ23" s="993"/>
      <c r="BR23" s="996"/>
      <c r="BS23" s="148"/>
      <c r="BT23" s="148"/>
      <c r="BU23" s="994"/>
      <c r="BV23" s="147"/>
      <c r="BW23" s="147"/>
      <c r="BX23" s="997"/>
      <c r="BY23" s="999"/>
      <c r="BZ23" s="1000"/>
      <c r="CA23" s="1006"/>
      <c r="CB23" s="993"/>
      <c r="CC23" s="994"/>
      <c r="CD23" s="148"/>
      <c r="CE23" s="148"/>
      <c r="CF23" s="994"/>
      <c r="CG23" s="147"/>
      <c r="CH23" s="147"/>
      <c r="CI23" s="997"/>
      <c r="CJ23" s="999"/>
      <c r="CK23" s="1000"/>
      <c r="CL23" s="1006"/>
      <c r="CM23" s="993"/>
      <c r="CN23" s="996"/>
      <c r="CO23" s="148"/>
      <c r="CP23" s="148"/>
      <c r="CQ23" s="994"/>
      <c r="CR23" s="147"/>
      <c r="CS23" s="147"/>
      <c r="CT23" s="997"/>
      <c r="CU23" s="999"/>
      <c r="CV23" s="1000"/>
      <c r="CW23" s="1006"/>
      <c r="CX23" s="993"/>
      <c r="CY23" s="996"/>
      <c r="CZ23" s="148"/>
      <c r="DA23" s="148"/>
      <c r="DB23" s="994"/>
      <c r="DC23" s="147"/>
      <c r="DD23" s="147"/>
      <c r="DE23" s="997"/>
      <c r="DF23" s="999"/>
      <c r="DG23" s="1000"/>
      <c r="DH23" s="1006"/>
      <c r="DI23" s="993"/>
      <c r="DJ23" s="996"/>
      <c r="DK23" s="148"/>
      <c r="DL23" s="148"/>
      <c r="DM23" s="994"/>
      <c r="DN23" s="147"/>
      <c r="DO23" s="147"/>
      <c r="DP23" s="997"/>
      <c r="DQ23" s="999"/>
      <c r="DR23" s="1000"/>
      <c r="DS23" s="1006"/>
      <c r="DT23" s="993"/>
      <c r="DU23" s="996"/>
      <c r="DV23" s="148"/>
      <c r="DW23" s="148"/>
      <c r="DX23" s="994"/>
      <c r="DY23" s="147"/>
      <c r="DZ23" s="147"/>
      <c r="EA23" s="997"/>
      <c r="EB23" s="999"/>
      <c r="EC23" s="1000"/>
      <c r="ED23" s="1006"/>
      <c r="EE23" s="993"/>
      <c r="EF23" s="996"/>
      <c r="EG23" s="148"/>
      <c r="EH23" s="148"/>
      <c r="EI23" s="994"/>
      <c r="EJ23" s="147"/>
      <c r="EK23" s="147"/>
      <c r="EL23" s="997"/>
      <c r="EM23" s="999"/>
      <c r="EN23" s="1000"/>
      <c r="EO23" s="1006"/>
      <c r="EP23" s="993"/>
      <c r="EQ23" s="996"/>
      <c r="ER23" s="148"/>
      <c r="ES23" s="148"/>
      <c r="ET23" s="994"/>
      <c r="EU23" s="147"/>
      <c r="EV23" s="147"/>
      <c r="EW23" s="997"/>
      <c r="EX23" s="999"/>
      <c r="EY23" s="1000"/>
      <c r="EZ23" s="1006"/>
      <c r="FA23" s="993"/>
      <c r="FB23" s="996"/>
      <c r="FC23" s="148"/>
      <c r="FD23" s="148"/>
      <c r="FE23" s="994"/>
      <c r="FF23" s="147"/>
      <c r="FG23" s="147"/>
      <c r="FH23" s="997"/>
      <c r="FI23" s="999"/>
      <c r="FJ23" s="1000"/>
      <c r="FK23" s="1006"/>
      <c r="FL23" s="993"/>
      <c r="FM23" s="996"/>
      <c r="FN23" s="148"/>
      <c r="FO23" s="148"/>
      <c r="FP23" s="994"/>
      <c r="FQ23" s="147"/>
      <c r="FR23" s="147"/>
      <c r="FS23" s="997"/>
      <c r="FT23" s="999"/>
      <c r="FU23" s="1000"/>
      <c r="FV23" s="1006"/>
      <c r="FW23" s="993"/>
      <c r="FX23" s="996"/>
      <c r="FY23" s="148"/>
      <c r="FZ23" s="148"/>
      <c r="GA23" s="994"/>
      <c r="GB23" s="147"/>
      <c r="GC23" s="147"/>
      <c r="GD23" s="997"/>
      <c r="GE23" s="999"/>
      <c r="GF23" s="1000"/>
      <c r="GG23" s="1006"/>
      <c r="GH23" s="993"/>
      <c r="GI23" s="996"/>
      <c r="GJ23" s="148"/>
      <c r="GK23" s="148"/>
      <c r="GL23" s="994"/>
      <c r="GM23" s="147"/>
      <c r="GN23" s="147"/>
      <c r="GO23" s="997"/>
      <c r="GP23" s="999"/>
      <c r="GQ23" s="1000"/>
      <c r="GR23" s="1006"/>
      <c r="GS23" s="993"/>
      <c r="GT23" s="996"/>
      <c r="GU23" s="148"/>
      <c r="GV23" s="148"/>
      <c r="GW23" s="994"/>
      <c r="GX23" s="147"/>
      <c r="GY23" s="147"/>
      <c r="GZ23" s="997"/>
      <c r="HA23" s="999"/>
      <c r="HB23" s="1000"/>
      <c r="HC23" s="1006"/>
      <c r="HD23" s="993"/>
      <c r="HE23" s="996"/>
      <c r="HF23" s="148"/>
      <c r="HG23" s="148"/>
      <c r="HH23" s="994"/>
      <c r="HI23" s="147"/>
      <c r="HJ23" s="147"/>
      <c r="HK23" s="997"/>
      <c r="HL23" s="999"/>
      <c r="HM23" s="1000"/>
      <c r="HN23" s="1006"/>
      <c r="HO23" s="993"/>
      <c r="HP23" s="996"/>
      <c r="HQ23" s="148"/>
      <c r="HR23" s="148"/>
      <c r="HS23" s="994"/>
      <c r="HT23" s="147"/>
      <c r="HU23" s="147"/>
      <c r="HV23" s="997"/>
      <c r="HW23" s="999"/>
      <c r="HX23" s="1000"/>
      <c r="HY23" s="1006"/>
      <c r="HZ23" s="993"/>
      <c r="IA23" s="996"/>
      <c r="IB23" s="148"/>
      <c r="IC23" s="148"/>
      <c r="ID23" s="994"/>
      <c r="IE23" s="147"/>
      <c r="IF23" s="147"/>
      <c r="IG23" s="997"/>
      <c r="IH23" s="999"/>
      <c r="II23" s="1000"/>
      <c r="IJ23" s="1006"/>
      <c r="IK23" s="993"/>
      <c r="IL23" s="996"/>
      <c r="IM23" s="148"/>
      <c r="IN23" s="148"/>
      <c r="IO23" s="994"/>
      <c r="IP23" s="147"/>
      <c r="IQ23" s="147"/>
      <c r="IR23" s="997"/>
      <c r="IS23" s="999"/>
      <c r="IT23" s="1000"/>
      <c r="IU23" s="30"/>
      <c r="IV23" s="30"/>
      <c r="IW23" s="30"/>
      <c r="IX23" s="30"/>
      <c r="IY23" s="1001"/>
      <c r="IZ23" s="1001"/>
      <c r="JA23" s="1005"/>
      <c r="JB23" s="1002"/>
      <c r="JC23" s="38"/>
      <c r="JD23" s="171"/>
      <c r="JE23" s="291" t="s">
        <v>260</v>
      </c>
      <c r="JF23" s="1"/>
      <c r="JG23" s="1" t="s">
        <v>796</v>
      </c>
      <c r="JH23" s="1"/>
      <c r="JI23" s="290"/>
      <c r="JJ23" s="171"/>
      <c r="JM23" s="347"/>
      <c r="JN23" s="90"/>
      <c r="JO23" s="654"/>
      <c r="JP23" s="654"/>
      <c r="JQ23" s="167"/>
      <c r="JR23" s="656"/>
      <c r="JS23" s="159"/>
      <c r="JT23" s="262"/>
      <c r="JU23" s="262"/>
      <c r="JV23" s="88"/>
      <c r="JW23" s="90"/>
      <c r="JX23" s="90"/>
      <c r="JY23" s="90"/>
      <c r="JZ23" s="90"/>
      <c r="KA23" s="90"/>
      <c r="KB23" s="90"/>
      <c r="KC23" s="90"/>
      <c r="KD23" s="90"/>
      <c r="KE23" s="90"/>
      <c r="KF23" s="90"/>
      <c r="KG23" s="90"/>
      <c r="KH23" s="90"/>
      <c r="KI23" s="90"/>
      <c r="KJ23" s="90"/>
      <c r="KK23" s="90"/>
      <c r="KL23" s="90"/>
      <c r="KM23" s="90"/>
      <c r="KN23" s="90"/>
      <c r="KO23" s="90"/>
      <c r="KP23" s="90"/>
      <c r="KQ23" s="90"/>
      <c r="KR23" s="90"/>
      <c r="KS23" s="90"/>
      <c r="KT23" s="90"/>
      <c r="KU23" s="90"/>
      <c r="KV23" s="90"/>
      <c r="KW23" s="90"/>
      <c r="KX23" s="90"/>
      <c r="KY23" s="90"/>
      <c r="KZ23" s="90"/>
      <c r="LA23" s="90"/>
      <c r="LB23" s="90"/>
      <c r="LC23" s="90"/>
      <c r="LD23" s="90"/>
      <c r="LE23" s="90"/>
      <c r="LF23" s="90"/>
      <c r="LG23" s="90"/>
      <c r="LH23" s="90"/>
      <c r="LI23" s="90"/>
      <c r="LJ23" s="90"/>
      <c r="LK23" s="90"/>
      <c r="LL23" s="90"/>
      <c r="LM23" s="90"/>
      <c r="LN23" s="90"/>
      <c r="LO23" s="90"/>
      <c r="LP23" s="90"/>
      <c r="LQ23" s="90"/>
      <c r="LR23" s="90"/>
      <c r="LS23" s="90"/>
      <c r="LT23" s="90"/>
      <c r="LU23" s="90"/>
      <c r="LV23" s="90"/>
      <c r="LW23" s="90"/>
      <c r="LX23" s="90"/>
      <c r="LY23" s="90"/>
      <c r="LZ23" s="90"/>
      <c r="MA23" s="90"/>
      <c r="MB23" s="90"/>
      <c r="MC23" s="90"/>
      <c r="MD23" s="90"/>
      <c r="ME23" s="90"/>
      <c r="MF23" s="90"/>
      <c r="MG23" s="90"/>
      <c r="MH23" s="90"/>
      <c r="MI23" s="90"/>
      <c r="MJ23" s="90"/>
      <c r="MK23" s="90"/>
      <c r="ML23" s="90"/>
      <c r="MM23" s="90"/>
      <c r="MN23" s="90"/>
      <c r="MO23" s="90"/>
      <c r="MP23" s="90"/>
      <c r="MQ23" s="90"/>
      <c r="MR23" s="90"/>
      <c r="MT23" s="86"/>
      <c r="MU23" s="86"/>
      <c r="MV23" s="86"/>
      <c r="MW23" s="86"/>
      <c r="MX23" s="86"/>
      <c r="MY23" s="86"/>
      <c r="NB23" s="85"/>
      <c r="NC23" s="169"/>
      <c r="ND23" s="86"/>
      <c r="NE23" s="86"/>
      <c r="NF23" s="86"/>
      <c r="NG23" s="86"/>
      <c r="NH23" s="86"/>
      <c r="NI23" s="86"/>
      <c r="NJ23" s="86"/>
      <c r="NK23" s="86"/>
      <c r="NL23" s="86"/>
      <c r="NM23" s="86"/>
      <c r="NN23" s="86"/>
      <c r="NO23" s="86"/>
      <c r="NP23" s="86"/>
      <c r="NQ23" s="86"/>
      <c r="NR23" s="90"/>
      <c r="NS23" s="90"/>
      <c r="NT23" s="90"/>
      <c r="NU23" s="90"/>
      <c r="NV23" s="90"/>
      <c r="NW23" s="90"/>
      <c r="NX23" s="90"/>
      <c r="NY23" s="90"/>
      <c r="NZ23" s="90"/>
      <c r="OA23" s="90"/>
      <c r="OB23" s="90"/>
      <c r="OC23" s="90"/>
      <c r="OD23" s="90"/>
      <c r="OE23" s="90"/>
      <c r="OF23" s="90"/>
      <c r="OG23" s="90"/>
      <c r="OH23" s="90"/>
      <c r="OI23" s="90"/>
      <c r="OJ23" s="90"/>
      <c r="OK23" s="90"/>
      <c r="OL23" s="90"/>
      <c r="OM23" s="90"/>
      <c r="ON23" s="90"/>
      <c r="OO23" s="90"/>
      <c r="OP23" s="90"/>
      <c r="OQ23" s="90"/>
      <c r="OR23" s="90"/>
      <c r="OS23" s="90"/>
      <c r="OT23" s="90"/>
      <c r="OU23" s="90"/>
      <c r="OV23" s="90"/>
      <c r="OW23" s="90"/>
      <c r="OX23" s="90"/>
      <c r="OY23" s="90"/>
      <c r="OZ23" s="90"/>
      <c r="PA23" s="90"/>
      <c r="PB23" s="90"/>
      <c r="PC23" s="90"/>
      <c r="PD23" s="90"/>
      <c r="PE23" s="90"/>
      <c r="PF23" s="90"/>
      <c r="PG23" s="90"/>
      <c r="PH23" s="90"/>
      <c r="PI23" s="90"/>
      <c r="PJ23" s="90"/>
      <c r="PK23" s="90"/>
      <c r="PL23" s="90"/>
      <c r="PM23" s="90"/>
      <c r="PN23" s="90"/>
      <c r="PO23" s="90"/>
      <c r="PP23" s="90"/>
      <c r="PQ23" s="90"/>
      <c r="PR23" s="90"/>
      <c r="PS23" s="90"/>
      <c r="PT23" s="90"/>
      <c r="PU23" s="90"/>
      <c r="PV23" s="90"/>
      <c r="PW23" s="90"/>
      <c r="PX23" s="90"/>
      <c r="PY23" s="90"/>
      <c r="PZ23" s="90"/>
      <c r="QA23" s="90"/>
      <c r="QB23" s="90"/>
      <c r="QC23" s="90"/>
      <c r="QD23" s="90"/>
      <c r="QE23" s="90"/>
      <c r="QF23" s="90"/>
      <c r="QG23" s="90"/>
      <c r="QH23" s="90"/>
      <c r="QI23" s="90"/>
      <c r="QJ23" s="90"/>
      <c r="QK23" s="90"/>
      <c r="QL23" s="90"/>
      <c r="QM23" s="90"/>
      <c r="QN23" s="90"/>
      <c r="QO23" s="90"/>
      <c r="QP23" s="90"/>
      <c r="QQ23" s="90"/>
      <c r="QR23" s="90"/>
      <c r="QS23" s="90"/>
      <c r="QT23" s="90"/>
      <c r="QU23" s="90"/>
      <c r="QV23" s="90"/>
      <c r="QW23" s="90"/>
      <c r="QX23" s="90"/>
      <c r="QY23" s="90"/>
      <c r="QZ23" s="90"/>
      <c r="RA23" s="90"/>
      <c r="RB23" s="90"/>
      <c r="RC23" s="90"/>
      <c r="RD23" s="90"/>
      <c r="RE23" s="90"/>
      <c r="RF23" s="90"/>
      <c r="RG23" s="90"/>
      <c r="RH23" s="90"/>
      <c r="RI23" s="90"/>
      <c r="RJ23" s="90"/>
      <c r="RK23" s="90"/>
      <c r="RL23" s="90"/>
      <c r="RM23" s="90"/>
      <c r="RN23" s="90"/>
      <c r="RO23" s="90"/>
      <c r="RP23" s="90"/>
      <c r="RQ23" s="90"/>
      <c r="RR23" s="90"/>
      <c r="RS23" s="90"/>
      <c r="RT23" s="90"/>
      <c r="RU23" s="90"/>
      <c r="RV23" s="90"/>
      <c r="RW23" s="90"/>
      <c r="RX23" s="90"/>
      <c r="RY23" s="90"/>
      <c r="RZ23" s="90"/>
      <c r="SA23" s="90"/>
      <c r="SB23" s="90"/>
      <c r="SC23" s="90"/>
      <c r="SD23" s="90"/>
      <c r="SE23" s="90"/>
      <c r="SF23" s="90"/>
      <c r="SG23" s="90"/>
      <c r="SH23" s="90"/>
      <c r="SI23" s="90"/>
      <c r="SJ23" s="90"/>
      <c r="SK23" s="90"/>
      <c r="SL23" s="90"/>
      <c r="SM23" s="90"/>
      <c r="SN23" s="90"/>
      <c r="SO23" s="90"/>
      <c r="SP23" s="90"/>
      <c r="SQ23" s="90"/>
      <c r="SR23" s="90"/>
      <c r="SS23" s="90"/>
      <c r="ST23" s="90"/>
      <c r="SU23" s="90"/>
      <c r="SV23" s="90"/>
      <c r="SW23" s="90"/>
      <c r="SX23" s="90"/>
      <c r="SY23" s="90"/>
      <c r="SZ23" s="90"/>
      <c r="TA23" s="90"/>
      <c r="TB23" s="90"/>
      <c r="TC23" s="90"/>
      <c r="TD23" s="90"/>
      <c r="TE23" s="90"/>
      <c r="TF23" s="90"/>
      <c r="TG23" s="90"/>
      <c r="TH23" s="90"/>
      <c r="TI23" s="90"/>
      <c r="TJ23" s="90"/>
      <c r="TK23" s="90"/>
      <c r="TL23" s="90"/>
      <c r="TM23" s="90"/>
      <c r="TN23" s="90"/>
      <c r="TO23" s="90"/>
      <c r="TP23" s="1372"/>
      <c r="TQ23" s="1372"/>
      <c r="TR23" s="1372"/>
      <c r="TS23" s="1372"/>
      <c r="TT23" s="1372"/>
      <c r="TU23" s="1372"/>
      <c r="TV23" s="1372"/>
      <c r="TW23" s="1372"/>
      <c r="TX23" s="1372"/>
      <c r="TY23" s="1372"/>
      <c r="TZ23" s="1372"/>
      <c r="UA23" s="1372"/>
      <c r="UB23" s="1372"/>
      <c r="UC23" s="1372"/>
      <c r="UD23" s="1372"/>
      <c r="UE23" s="1372"/>
      <c r="UF23" s="1372"/>
      <c r="UG23" s="1372"/>
      <c r="UH23" s="1372"/>
      <c r="UI23" s="1372"/>
      <c r="UJ23" s="1372"/>
      <c r="UK23" s="1372"/>
    </row>
    <row r="24" spans="1:557" ht="15.75" customHeight="1" x14ac:dyDescent="0.25">
      <c r="A24" s="24"/>
      <c r="B24" s="260">
        <v>18</v>
      </c>
      <c r="C24" s="991"/>
      <c r="D24" s="990"/>
      <c r="E24" s="486"/>
      <c r="F24" s="1143"/>
      <c r="G24" s="995"/>
      <c r="H24" s="221"/>
      <c r="I24" s="183"/>
      <c r="J24" s="183"/>
      <c r="K24" s="1088"/>
      <c r="L24" s="375"/>
      <c r="M24" s="31"/>
      <c r="N24" s="1292"/>
      <c r="O24" s="1096"/>
      <c r="P24" s="147"/>
      <c r="Q24" s="147"/>
      <c r="R24" s="147"/>
      <c r="S24" s="147"/>
      <c r="T24" s="147"/>
      <c r="U24" s="147"/>
      <c r="V24" s="147"/>
      <c r="W24" s="147"/>
      <c r="X24" s="147"/>
      <c r="Y24" s="147"/>
      <c r="Z24" s="147"/>
      <c r="AA24" s="147"/>
      <c r="AB24" s="147"/>
      <c r="AC24" s="147"/>
      <c r="AD24" s="147"/>
      <c r="AE24" s="147"/>
      <c r="AF24" s="147"/>
      <c r="AG24" s="147"/>
      <c r="AH24" s="147"/>
      <c r="AI24" s="1006"/>
      <c r="AJ24" s="993"/>
      <c r="AK24" s="996"/>
      <c r="AL24" s="148"/>
      <c r="AM24" s="148"/>
      <c r="AN24" s="994"/>
      <c r="AO24" s="147"/>
      <c r="AP24" s="147"/>
      <c r="AQ24" s="997"/>
      <c r="AR24" s="999"/>
      <c r="AS24" s="1000"/>
      <c r="AT24" s="1006"/>
      <c r="AU24" s="993"/>
      <c r="AV24" s="996"/>
      <c r="AW24" s="148"/>
      <c r="AX24" s="148"/>
      <c r="AY24" s="994"/>
      <c r="AZ24" s="147"/>
      <c r="BA24" s="147"/>
      <c r="BB24" s="997"/>
      <c r="BC24" s="999"/>
      <c r="BD24" s="1000"/>
      <c r="BE24" s="1006"/>
      <c r="BF24" s="993"/>
      <c r="BG24" s="996"/>
      <c r="BH24" s="148"/>
      <c r="BI24" s="148"/>
      <c r="BJ24" s="994"/>
      <c r="BK24" s="147"/>
      <c r="BL24" s="147"/>
      <c r="BM24" s="997"/>
      <c r="BN24" s="999"/>
      <c r="BO24" s="1000"/>
      <c r="BP24" s="1006"/>
      <c r="BQ24" s="993"/>
      <c r="BR24" s="996"/>
      <c r="BS24" s="148"/>
      <c r="BT24" s="148"/>
      <c r="BU24" s="994"/>
      <c r="BV24" s="147"/>
      <c r="BW24" s="147"/>
      <c r="BX24" s="997"/>
      <c r="BY24" s="999"/>
      <c r="BZ24" s="1000"/>
      <c r="CA24" s="1006"/>
      <c r="CB24" s="993"/>
      <c r="CC24" s="994"/>
      <c r="CD24" s="148"/>
      <c r="CE24" s="148"/>
      <c r="CF24" s="994"/>
      <c r="CG24" s="147"/>
      <c r="CH24" s="147"/>
      <c r="CI24" s="997"/>
      <c r="CJ24" s="999"/>
      <c r="CK24" s="1000"/>
      <c r="CL24" s="1006"/>
      <c r="CM24" s="993"/>
      <c r="CN24" s="996"/>
      <c r="CO24" s="148"/>
      <c r="CP24" s="148"/>
      <c r="CQ24" s="994"/>
      <c r="CR24" s="147"/>
      <c r="CS24" s="147"/>
      <c r="CT24" s="997"/>
      <c r="CU24" s="999"/>
      <c r="CV24" s="1000"/>
      <c r="CW24" s="1006"/>
      <c r="CX24" s="993"/>
      <c r="CY24" s="996"/>
      <c r="CZ24" s="148"/>
      <c r="DA24" s="148"/>
      <c r="DB24" s="994"/>
      <c r="DC24" s="147"/>
      <c r="DD24" s="147"/>
      <c r="DE24" s="997"/>
      <c r="DF24" s="999"/>
      <c r="DG24" s="1000"/>
      <c r="DH24" s="1006"/>
      <c r="DI24" s="993"/>
      <c r="DJ24" s="996"/>
      <c r="DK24" s="148"/>
      <c r="DL24" s="148"/>
      <c r="DM24" s="994"/>
      <c r="DN24" s="147"/>
      <c r="DO24" s="147"/>
      <c r="DP24" s="997"/>
      <c r="DQ24" s="999"/>
      <c r="DR24" s="1000"/>
      <c r="DS24" s="1006"/>
      <c r="DT24" s="993"/>
      <c r="DU24" s="996"/>
      <c r="DV24" s="148"/>
      <c r="DW24" s="148"/>
      <c r="DX24" s="994"/>
      <c r="DY24" s="147"/>
      <c r="DZ24" s="147"/>
      <c r="EA24" s="997"/>
      <c r="EB24" s="999"/>
      <c r="EC24" s="1000"/>
      <c r="ED24" s="1006"/>
      <c r="EE24" s="993"/>
      <c r="EF24" s="996"/>
      <c r="EG24" s="148"/>
      <c r="EH24" s="148"/>
      <c r="EI24" s="994"/>
      <c r="EJ24" s="147"/>
      <c r="EK24" s="147"/>
      <c r="EL24" s="997"/>
      <c r="EM24" s="999"/>
      <c r="EN24" s="1000"/>
      <c r="EO24" s="1006"/>
      <c r="EP24" s="993"/>
      <c r="EQ24" s="996"/>
      <c r="ER24" s="148"/>
      <c r="ES24" s="148"/>
      <c r="ET24" s="994"/>
      <c r="EU24" s="147"/>
      <c r="EV24" s="147"/>
      <c r="EW24" s="997"/>
      <c r="EX24" s="999"/>
      <c r="EY24" s="1000"/>
      <c r="EZ24" s="1006"/>
      <c r="FA24" s="993"/>
      <c r="FB24" s="996"/>
      <c r="FC24" s="148"/>
      <c r="FD24" s="148"/>
      <c r="FE24" s="994"/>
      <c r="FF24" s="147"/>
      <c r="FG24" s="147"/>
      <c r="FH24" s="997"/>
      <c r="FI24" s="999"/>
      <c r="FJ24" s="1000"/>
      <c r="FK24" s="1006"/>
      <c r="FL24" s="993"/>
      <c r="FM24" s="996"/>
      <c r="FN24" s="148"/>
      <c r="FO24" s="148"/>
      <c r="FP24" s="994"/>
      <c r="FQ24" s="147"/>
      <c r="FR24" s="147"/>
      <c r="FS24" s="997"/>
      <c r="FT24" s="999"/>
      <c r="FU24" s="1000"/>
      <c r="FV24" s="1006"/>
      <c r="FW24" s="993"/>
      <c r="FX24" s="996"/>
      <c r="FY24" s="148"/>
      <c r="FZ24" s="148"/>
      <c r="GA24" s="994"/>
      <c r="GB24" s="147"/>
      <c r="GC24" s="147"/>
      <c r="GD24" s="997"/>
      <c r="GE24" s="999"/>
      <c r="GF24" s="1000"/>
      <c r="GG24" s="1006"/>
      <c r="GH24" s="993"/>
      <c r="GI24" s="996"/>
      <c r="GJ24" s="148"/>
      <c r="GK24" s="148"/>
      <c r="GL24" s="994"/>
      <c r="GM24" s="147"/>
      <c r="GN24" s="147"/>
      <c r="GO24" s="997"/>
      <c r="GP24" s="999"/>
      <c r="GQ24" s="1000"/>
      <c r="GR24" s="1006"/>
      <c r="GS24" s="993"/>
      <c r="GT24" s="996"/>
      <c r="GU24" s="148"/>
      <c r="GV24" s="148"/>
      <c r="GW24" s="994"/>
      <c r="GX24" s="147"/>
      <c r="GY24" s="147"/>
      <c r="GZ24" s="997"/>
      <c r="HA24" s="999"/>
      <c r="HB24" s="1000"/>
      <c r="HC24" s="1006"/>
      <c r="HD24" s="993"/>
      <c r="HE24" s="996"/>
      <c r="HF24" s="148"/>
      <c r="HG24" s="148"/>
      <c r="HH24" s="994"/>
      <c r="HI24" s="147"/>
      <c r="HJ24" s="147"/>
      <c r="HK24" s="997"/>
      <c r="HL24" s="999"/>
      <c r="HM24" s="1000"/>
      <c r="HN24" s="1006"/>
      <c r="HO24" s="993"/>
      <c r="HP24" s="996"/>
      <c r="HQ24" s="148"/>
      <c r="HR24" s="148"/>
      <c r="HS24" s="994"/>
      <c r="HT24" s="147"/>
      <c r="HU24" s="147"/>
      <c r="HV24" s="997"/>
      <c r="HW24" s="999"/>
      <c r="HX24" s="1000"/>
      <c r="HY24" s="1006"/>
      <c r="HZ24" s="993"/>
      <c r="IA24" s="996"/>
      <c r="IB24" s="148"/>
      <c r="IC24" s="148"/>
      <c r="ID24" s="994"/>
      <c r="IE24" s="147"/>
      <c r="IF24" s="147"/>
      <c r="IG24" s="997"/>
      <c r="IH24" s="999"/>
      <c r="II24" s="1000"/>
      <c r="IJ24" s="1006"/>
      <c r="IK24" s="993"/>
      <c r="IL24" s="996"/>
      <c r="IM24" s="148"/>
      <c r="IN24" s="148"/>
      <c r="IO24" s="994"/>
      <c r="IP24" s="147"/>
      <c r="IQ24" s="147"/>
      <c r="IR24" s="997"/>
      <c r="IS24" s="999"/>
      <c r="IT24" s="1000"/>
      <c r="IU24" s="30"/>
      <c r="IV24" s="30"/>
      <c r="IW24" s="30"/>
      <c r="IX24" s="30"/>
      <c r="IY24" s="1001"/>
      <c r="IZ24" s="1001"/>
      <c r="JA24" s="1005"/>
      <c r="JB24" s="1002"/>
      <c r="JC24" s="38"/>
      <c r="JD24" s="171"/>
      <c r="JE24" s="291" t="s">
        <v>1832</v>
      </c>
      <c r="JF24" s="1"/>
      <c r="JG24" s="6" t="s">
        <v>2962</v>
      </c>
      <c r="JH24" s="1"/>
      <c r="JI24" s="290"/>
      <c r="JJ24" s="171"/>
      <c r="JM24" s="347"/>
      <c r="JN24" s="90"/>
      <c r="JO24" s="654"/>
      <c r="JP24" s="654"/>
      <c r="JQ24" s="167"/>
      <c r="JR24" s="656"/>
      <c r="JS24" s="159"/>
      <c r="JT24" s="262"/>
      <c r="JU24" s="262"/>
      <c r="JV24" s="88"/>
      <c r="JW24" s="90"/>
      <c r="JX24" s="90"/>
      <c r="JY24" s="90"/>
      <c r="JZ24" s="90"/>
      <c r="KA24" s="90"/>
      <c r="KB24" s="90"/>
      <c r="KC24" s="90"/>
      <c r="KD24" s="90"/>
      <c r="KE24" s="90"/>
      <c r="KF24" s="90"/>
      <c r="KG24" s="90"/>
      <c r="KH24" s="90"/>
      <c r="KI24" s="90"/>
      <c r="KJ24" s="90"/>
      <c r="KK24" s="90"/>
      <c r="KL24" s="90"/>
      <c r="KM24" s="90"/>
      <c r="KN24" s="90"/>
      <c r="KO24" s="90"/>
      <c r="KP24" s="90"/>
      <c r="KQ24" s="90"/>
      <c r="KR24" s="90"/>
      <c r="KS24" s="90"/>
      <c r="KT24" s="90"/>
      <c r="KU24" s="90"/>
      <c r="KV24" s="90"/>
      <c r="KW24" s="90"/>
      <c r="KX24" s="90"/>
      <c r="KY24" s="90"/>
      <c r="KZ24" s="90"/>
      <c r="LA24" s="90"/>
      <c r="LB24" s="90"/>
      <c r="LC24" s="90"/>
      <c r="LD24" s="90"/>
      <c r="LE24" s="90"/>
      <c r="LF24" s="90"/>
      <c r="LG24" s="90"/>
      <c r="LH24" s="90"/>
      <c r="LI24" s="90"/>
      <c r="LJ24" s="90"/>
      <c r="LK24" s="90"/>
      <c r="LL24" s="90"/>
      <c r="LM24" s="90"/>
      <c r="LN24" s="90"/>
      <c r="LO24" s="90"/>
      <c r="LP24" s="90"/>
      <c r="LQ24" s="90"/>
      <c r="LR24" s="90"/>
      <c r="LS24" s="90"/>
      <c r="LT24" s="90"/>
      <c r="LU24" s="90"/>
      <c r="LV24" s="90"/>
      <c r="LW24" s="90"/>
      <c r="LX24" s="90"/>
      <c r="LY24" s="90"/>
      <c r="LZ24" s="90"/>
      <c r="MA24" s="90"/>
      <c r="MB24" s="90"/>
      <c r="MC24" s="90"/>
      <c r="MD24" s="90"/>
      <c r="ME24" s="90"/>
      <c r="MF24" s="90"/>
      <c r="MG24" s="90"/>
      <c r="MH24" s="90"/>
      <c r="MI24" s="90"/>
      <c r="MJ24" s="90"/>
      <c r="MK24" s="90"/>
      <c r="ML24" s="90"/>
      <c r="MM24" s="90"/>
      <c r="MN24" s="90"/>
      <c r="MO24" s="90"/>
      <c r="MP24" s="90"/>
      <c r="MQ24" s="90"/>
      <c r="MR24" s="90"/>
      <c r="MT24" s="86"/>
      <c r="MU24" s="86"/>
      <c r="MV24" s="86"/>
      <c r="MW24" s="86"/>
      <c r="MX24" s="86"/>
      <c r="MY24" s="86"/>
      <c r="NB24" s="85"/>
      <c r="NC24" s="169"/>
      <c r="ND24" s="86"/>
      <c r="NE24" s="86"/>
      <c r="NF24" s="86"/>
      <c r="NG24" s="86"/>
      <c r="NH24" s="86"/>
      <c r="NI24" s="86"/>
      <c r="NJ24" s="86"/>
      <c r="NK24" s="86"/>
      <c r="NL24" s="86"/>
      <c r="NM24" s="86"/>
      <c r="NN24" s="86"/>
      <c r="NO24" s="86"/>
      <c r="NP24" s="86"/>
      <c r="NQ24" s="86"/>
      <c r="NR24" s="90"/>
      <c r="NS24" s="90"/>
      <c r="NT24" s="90"/>
      <c r="NU24" s="90"/>
      <c r="NV24" s="90"/>
      <c r="NW24" s="90"/>
      <c r="NX24" s="90"/>
      <c r="NY24" s="90"/>
      <c r="NZ24" s="90"/>
      <c r="OA24" s="90"/>
      <c r="OB24" s="90"/>
      <c r="OC24" s="90"/>
      <c r="OD24" s="90"/>
      <c r="OE24" s="90"/>
      <c r="OF24" s="90"/>
      <c r="OG24" s="90"/>
      <c r="OH24" s="90"/>
      <c r="OI24" s="90"/>
      <c r="OJ24" s="90"/>
      <c r="OK24" s="90"/>
      <c r="OL24" s="90"/>
      <c r="OM24" s="90"/>
      <c r="ON24" s="90"/>
      <c r="OO24" s="90"/>
      <c r="OP24" s="90"/>
      <c r="OQ24" s="90"/>
      <c r="OR24" s="90"/>
      <c r="OS24" s="90"/>
      <c r="OT24" s="90"/>
      <c r="OU24" s="90"/>
      <c r="OV24" s="90"/>
      <c r="OW24" s="90"/>
      <c r="OX24" s="90"/>
      <c r="OY24" s="90"/>
      <c r="OZ24" s="90"/>
      <c r="PA24" s="90"/>
      <c r="PB24" s="90"/>
      <c r="PC24" s="90"/>
      <c r="PD24" s="90"/>
      <c r="PE24" s="90"/>
      <c r="PF24" s="90"/>
      <c r="PG24" s="90"/>
      <c r="PH24" s="90"/>
      <c r="PI24" s="90"/>
      <c r="PJ24" s="90"/>
      <c r="PK24" s="90"/>
      <c r="PL24" s="90"/>
      <c r="PM24" s="90"/>
      <c r="PN24" s="90"/>
      <c r="PO24" s="90"/>
      <c r="PP24" s="90"/>
      <c r="PQ24" s="90"/>
      <c r="PR24" s="90"/>
      <c r="PS24" s="90"/>
      <c r="PT24" s="90"/>
      <c r="PU24" s="90"/>
      <c r="PV24" s="90"/>
      <c r="PW24" s="90"/>
      <c r="PX24" s="90"/>
      <c r="PY24" s="90"/>
      <c r="PZ24" s="90"/>
      <c r="QA24" s="90"/>
      <c r="QB24" s="90"/>
      <c r="QC24" s="90"/>
      <c r="QD24" s="90"/>
      <c r="QE24" s="90"/>
      <c r="QF24" s="90"/>
      <c r="QG24" s="90"/>
      <c r="QH24" s="90"/>
      <c r="QI24" s="90"/>
      <c r="QJ24" s="90"/>
      <c r="QK24" s="90"/>
      <c r="QL24" s="90"/>
      <c r="QM24" s="90"/>
      <c r="QN24" s="90"/>
      <c r="QO24" s="90"/>
      <c r="QP24" s="90"/>
      <c r="QQ24" s="90"/>
      <c r="QR24" s="90"/>
      <c r="QS24" s="90"/>
      <c r="QT24" s="90"/>
      <c r="QU24" s="90"/>
      <c r="QV24" s="90"/>
      <c r="QW24" s="90"/>
      <c r="QX24" s="90"/>
      <c r="QY24" s="90"/>
      <c r="QZ24" s="90"/>
      <c r="RA24" s="90"/>
      <c r="RB24" s="90"/>
      <c r="RC24" s="90"/>
      <c r="RD24" s="90"/>
      <c r="RE24" s="90"/>
      <c r="RF24" s="90"/>
      <c r="RG24" s="90"/>
      <c r="RH24" s="90"/>
      <c r="RI24" s="90"/>
      <c r="RJ24" s="90"/>
      <c r="RK24" s="90"/>
      <c r="RL24" s="90"/>
      <c r="RM24" s="90"/>
      <c r="RN24" s="90"/>
      <c r="RO24" s="90"/>
      <c r="RP24" s="90"/>
      <c r="RQ24" s="90"/>
      <c r="RR24" s="90"/>
      <c r="RS24" s="90"/>
      <c r="RT24" s="90"/>
      <c r="RU24" s="90"/>
      <c r="RV24" s="90"/>
      <c r="RW24" s="90"/>
      <c r="RX24" s="90"/>
      <c r="RY24" s="90"/>
      <c r="RZ24" s="90"/>
      <c r="SA24" s="90"/>
      <c r="SB24" s="90"/>
      <c r="SC24" s="90"/>
      <c r="SD24" s="90"/>
      <c r="SE24" s="90"/>
      <c r="SF24" s="90"/>
      <c r="SG24" s="90"/>
      <c r="SH24" s="90"/>
      <c r="SI24" s="90"/>
      <c r="SJ24" s="90"/>
      <c r="SK24" s="90"/>
      <c r="SL24" s="90"/>
      <c r="SM24" s="90"/>
      <c r="SN24" s="90"/>
      <c r="SO24" s="90"/>
      <c r="SP24" s="90"/>
      <c r="SQ24" s="90"/>
      <c r="SR24" s="90"/>
      <c r="SS24" s="90"/>
      <c r="ST24" s="90"/>
      <c r="SU24" s="90"/>
      <c r="SV24" s="90"/>
      <c r="SW24" s="90"/>
      <c r="SX24" s="90"/>
      <c r="SY24" s="90"/>
      <c r="SZ24" s="90"/>
      <c r="TA24" s="90"/>
      <c r="TB24" s="90"/>
      <c r="TC24" s="90"/>
      <c r="TD24" s="90"/>
      <c r="TE24" s="90"/>
      <c r="TF24" s="90"/>
      <c r="TG24" s="90"/>
      <c r="TH24" s="90"/>
      <c r="TI24" s="90"/>
      <c r="TJ24" s="90"/>
      <c r="TK24" s="90"/>
      <c r="TL24" s="90"/>
      <c r="TM24" s="90"/>
      <c r="TN24" s="90"/>
      <c r="TO24" s="90"/>
      <c r="TP24" s="1372"/>
      <c r="TQ24" s="1372"/>
      <c r="TR24" s="1372"/>
      <c r="TS24" s="1372"/>
      <c r="TT24" s="1372"/>
      <c r="TU24" s="1372"/>
      <c r="TV24" s="1372"/>
      <c r="TW24" s="1372"/>
      <c r="TX24" s="1372"/>
      <c r="TY24" s="1372"/>
      <c r="TZ24" s="1372"/>
      <c r="UA24" s="1372"/>
      <c r="UB24" s="1372"/>
      <c r="UC24" s="1372"/>
      <c r="UD24" s="1372"/>
      <c r="UE24" s="1372"/>
      <c r="UF24" s="1372"/>
      <c r="UG24" s="1372"/>
      <c r="UH24" s="1372"/>
      <c r="UI24" s="1372"/>
      <c r="UJ24" s="1372"/>
      <c r="UK24" s="1372"/>
    </row>
    <row r="25" spans="1:557" ht="15.75" customHeight="1" x14ac:dyDescent="0.25">
      <c r="A25" s="24"/>
      <c r="B25" s="260">
        <v>19</v>
      </c>
      <c r="C25" s="991"/>
      <c r="D25" s="990"/>
      <c r="E25" s="486"/>
      <c r="F25" s="1143"/>
      <c r="G25" s="995"/>
      <c r="H25" s="221"/>
      <c r="I25" s="183"/>
      <c r="J25" s="183"/>
      <c r="K25" s="1088"/>
      <c r="L25" s="375"/>
      <c r="M25" s="31"/>
      <c r="N25" s="1292"/>
      <c r="O25" s="1096"/>
      <c r="P25" s="147"/>
      <c r="Q25" s="147"/>
      <c r="R25" s="147"/>
      <c r="S25" s="147"/>
      <c r="T25" s="147"/>
      <c r="U25" s="147"/>
      <c r="V25" s="147"/>
      <c r="W25" s="147"/>
      <c r="X25" s="147"/>
      <c r="Y25" s="147"/>
      <c r="Z25" s="147"/>
      <c r="AA25" s="147"/>
      <c r="AB25" s="147"/>
      <c r="AC25" s="147"/>
      <c r="AD25" s="147"/>
      <c r="AE25" s="147"/>
      <c r="AF25" s="147"/>
      <c r="AG25" s="147"/>
      <c r="AH25" s="147"/>
      <c r="AI25" s="1006"/>
      <c r="AJ25" s="993"/>
      <c r="AK25" s="996"/>
      <c r="AL25" s="148"/>
      <c r="AM25" s="148"/>
      <c r="AN25" s="994"/>
      <c r="AO25" s="147"/>
      <c r="AP25" s="147"/>
      <c r="AQ25" s="997"/>
      <c r="AR25" s="999"/>
      <c r="AS25" s="1000"/>
      <c r="AT25" s="1006"/>
      <c r="AU25" s="993"/>
      <c r="AV25" s="996"/>
      <c r="AW25" s="148"/>
      <c r="AX25" s="148"/>
      <c r="AY25" s="994"/>
      <c r="AZ25" s="147"/>
      <c r="BA25" s="147"/>
      <c r="BB25" s="997"/>
      <c r="BC25" s="999"/>
      <c r="BD25" s="1000"/>
      <c r="BE25" s="1006"/>
      <c r="BF25" s="993"/>
      <c r="BG25" s="996"/>
      <c r="BH25" s="148"/>
      <c r="BI25" s="148"/>
      <c r="BJ25" s="994"/>
      <c r="BK25" s="147"/>
      <c r="BL25" s="147"/>
      <c r="BM25" s="997"/>
      <c r="BN25" s="999"/>
      <c r="BO25" s="1000"/>
      <c r="BP25" s="1006"/>
      <c r="BQ25" s="993"/>
      <c r="BR25" s="996"/>
      <c r="BS25" s="148"/>
      <c r="BT25" s="148"/>
      <c r="BU25" s="994"/>
      <c r="BV25" s="147"/>
      <c r="BW25" s="147"/>
      <c r="BX25" s="997"/>
      <c r="BY25" s="999"/>
      <c r="BZ25" s="1000"/>
      <c r="CA25" s="1006"/>
      <c r="CB25" s="993"/>
      <c r="CC25" s="994"/>
      <c r="CD25" s="148"/>
      <c r="CE25" s="148"/>
      <c r="CF25" s="994"/>
      <c r="CG25" s="147"/>
      <c r="CH25" s="147"/>
      <c r="CI25" s="997"/>
      <c r="CJ25" s="999"/>
      <c r="CK25" s="1000"/>
      <c r="CL25" s="1006"/>
      <c r="CM25" s="993"/>
      <c r="CN25" s="996"/>
      <c r="CO25" s="148"/>
      <c r="CP25" s="148"/>
      <c r="CQ25" s="994"/>
      <c r="CR25" s="147"/>
      <c r="CS25" s="147"/>
      <c r="CT25" s="997"/>
      <c r="CU25" s="999"/>
      <c r="CV25" s="1000"/>
      <c r="CW25" s="1006"/>
      <c r="CX25" s="993"/>
      <c r="CY25" s="996"/>
      <c r="CZ25" s="148"/>
      <c r="DA25" s="148"/>
      <c r="DB25" s="994"/>
      <c r="DC25" s="147"/>
      <c r="DD25" s="147"/>
      <c r="DE25" s="997"/>
      <c r="DF25" s="999"/>
      <c r="DG25" s="1000"/>
      <c r="DH25" s="1006"/>
      <c r="DI25" s="993"/>
      <c r="DJ25" s="996"/>
      <c r="DK25" s="148"/>
      <c r="DL25" s="148"/>
      <c r="DM25" s="994"/>
      <c r="DN25" s="147"/>
      <c r="DO25" s="147"/>
      <c r="DP25" s="997"/>
      <c r="DQ25" s="999"/>
      <c r="DR25" s="1000"/>
      <c r="DS25" s="1006"/>
      <c r="DT25" s="993"/>
      <c r="DU25" s="996"/>
      <c r="DV25" s="148"/>
      <c r="DW25" s="148"/>
      <c r="DX25" s="994"/>
      <c r="DY25" s="147"/>
      <c r="DZ25" s="147"/>
      <c r="EA25" s="997"/>
      <c r="EB25" s="999"/>
      <c r="EC25" s="1000"/>
      <c r="ED25" s="1006"/>
      <c r="EE25" s="993"/>
      <c r="EF25" s="996"/>
      <c r="EG25" s="148"/>
      <c r="EH25" s="148"/>
      <c r="EI25" s="994"/>
      <c r="EJ25" s="147"/>
      <c r="EK25" s="147"/>
      <c r="EL25" s="997"/>
      <c r="EM25" s="999"/>
      <c r="EN25" s="1000"/>
      <c r="EO25" s="1006"/>
      <c r="EP25" s="993"/>
      <c r="EQ25" s="996"/>
      <c r="ER25" s="148"/>
      <c r="ES25" s="148"/>
      <c r="ET25" s="994"/>
      <c r="EU25" s="147"/>
      <c r="EV25" s="147"/>
      <c r="EW25" s="997"/>
      <c r="EX25" s="999"/>
      <c r="EY25" s="1000"/>
      <c r="EZ25" s="1006"/>
      <c r="FA25" s="993"/>
      <c r="FB25" s="996"/>
      <c r="FC25" s="148"/>
      <c r="FD25" s="148"/>
      <c r="FE25" s="994"/>
      <c r="FF25" s="147"/>
      <c r="FG25" s="147"/>
      <c r="FH25" s="997"/>
      <c r="FI25" s="999"/>
      <c r="FJ25" s="1000"/>
      <c r="FK25" s="1006"/>
      <c r="FL25" s="993"/>
      <c r="FM25" s="996"/>
      <c r="FN25" s="148"/>
      <c r="FO25" s="148"/>
      <c r="FP25" s="994"/>
      <c r="FQ25" s="147"/>
      <c r="FR25" s="147"/>
      <c r="FS25" s="997"/>
      <c r="FT25" s="999"/>
      <c r="FU25" s="1000"/>
      <c r="FV25" s="1006"/>
      <c r="FW25" s="993"/>
      <c r="FX25" s="996"/>
      <c r="FY25" s="148"/>
      <c r="FZ25" s="148"/>
      <c r="GA25" s="994"/>
      <c r="GB25" s="147"/>
      <c r="GC25" s="147"/>
      <c r="GD25" s="997"/>
      <c r="GE25" s="999"/>
      <c r="GF25" s="1000"/>
      <c r="GG25" s="1006"/>
      <c r="GH25" s="993"/>
      <c r="GI25" s="996"/>
      <c r="GJ25" s="148"/>
      <c r="GK25" s="148"/>
      <c r="GL25" s="994"/>
      <c r="GM25" s="147"/>
      <c r="GN25" s="147"/>
      <c r="GO25" s="997"/>
      <c r="GP25" s="999"/>
      <c r="GQ25" s="1000"/>
      <c r="GR25" s="1006"/>
      <c r="GS25" s="993"/>
      <c r="GT25" s="996"/>
      <c r="GU25" s="148"/>
      <c r="GV25" s="148"/>
      <c r="GW25" s="994"/>
      <c r="GX25" s="147"/>
      <c r="GY25" s="147"/>
      <c r="GZ25" s="997"/>
      <c r="HA25" s="999"/>
      <c r="HB25" s="1000"/>
      <c r="HC25" s="1006"/>
      <c r="HD25" s="993"/>
      <c r="HE25" s="996"/>
      <c r="HF25" s="148"/>
      <c r="HG25" s="148"/>
      <c r="HH25" s="994"/>
      <c r="HI25" s="147"/>
      <c r="HJ25" s="147"/>
      <c r="HK25" s="997"/>
      <c r="HL25" s="999"/>
      <c r="HM25" s="1000"/>
      <c r="HN25" s="1006"/>
      <c r="HO25" s="993"/>
      <c r="HP25" s="996"/>
      <c r="HQ25" s="148"/>
      <c r="HR25" s="148"/>
      <c r="HS25" s="994"/>
      <c r="HT25" s="147"/>
      <c r="HU25" s="147"/>
      <c r="HV25" s="997"/>
      <c r="HW25" s="999"/>
      <c r="HX25" s="1000"/>
      <c r="HY25" s="1006"/>
      <c r="HZ25" s="993"/>
      <c r="IA25" s="996"/>
      <c r="IB25" s="148"/>
      <c r="IC25" s="148"/>
      <c r="ID25" s="994"/>
      <c r="IE25" s="147"/>
      <c r="IF25" s="147"/>
      <c r="IG25" s="997"/>
      <c r="IH25" s="999"/>
      <c r="II25" s="1000"/>
      <c r="IJ25" s="1006"/>
      <c r="IK25" s="993"/>
      <c r="IL25" s="996"/>
      <c r="IM25" s="148"/>
      <c r="IN25" s="148"/>
      <c r="IO25" s="994"/>
      <c r="IP25" s="147"/>
      <c r="IQ25" s="147"/>
      <c r="IR25" s="997"/>
      <c r="IS25" s="999"/>
      <c r="IT25" s="1000"/>
      <c r="IU25" s="30"/>
      <c r="IV25" s="30"/>
      <c r="IW25" s="30"/>
      <c r="IX25" s="30"/>
      <c r="IY25" s="1001"/>
      <c r="IZ25" s="1001"/>
      <c r="JA25" s="1005"/>
      <c r="JB25" s="1002"/>
      <c r="JC25" s="38"/>
      <c r="JD25" s="171"/>
      <c r="JE25" s="291" t="s">
        <v>261</v>
      </c>
      <c r="JF25" s="1"/>
      <c r="JG25" s="6" t="s">
        <v>2963</v>
      </c>
      <c r="JH25" s="212"/>
      <c r="JI25" s="290"/>
      <c r="JJ25" s="171"/>
      <c r="JM25" s="347"/>
      <c r="JN25" s="90"/>
      <c r="JO25" s="654"/>
      <c r="JP25" s="654"/>
      <c r="JQ25" s="167"/>
      <c r="JR25" s="656"/>
      <c r="JS25" s="159"/>
      <c r="JT25" s="262"/>
      <c r="JU25" s="262"/>
      <c r="JV25" s="88"/>
      <c r="JW25" s="90"/>
      <c r="JX25" s="90"/>
      <c r="JY25" s="90"/>
      <c r="JZ25" s="90"/>
      <c r="KA25" s="90"/>
      <c r="KB25" s="90"/>
      <c r="KC25" s="90"/>
      <c r="KD25" s="90"/>
      <c r="KE25" s="90"/>
      <c r="KF25" s="90"/>
      <c r="KG25" s="90"/>
      <c r="KH25" s="90"/>
      <c r="KI25" s="90"/>
      <c r="KJ25" s="90"/>
      <c r="KK25" s="90"/>
      <c r="KL25" s="90"/>
      <c r="KM25" s="90"/>
      <c r="KN25" s="90"/>
      <c r="KO25" s="90"/>
      <c r="KP25" s="90"/>
      <c r="KQ25" s="90"/>
      <c r="KR25" s="90"/>
      <c r="KS25" s="90"/>
      <c r="KT25" s="90"/>
      <c r="KU25" s="90"/>
      <c r="KV25" s="90"/>
      <c r="KW25" s="90"/>
      <c r="KX25" s="90"/>
      <c r="KY25" s="90"/>
      <c r="KZ25" s="90"/>
      <c r="LA25" s="90"/>
      <c r="LB25" s="90"/>
      <c r="LC25" s="90"/>
      <c r="LD25" s="90"/>
      <c r="LE25" s="90"/>
      <c r="LF25" s="90"/>
      <c r="LG25" s="90"/>
      <c r="LH25" s="90"/>
      <c r="LI25" s="90"/>
      <c r="LJ25" s="90"/>
      <c r="LK25" s="90"/>
      <c r="LL25" s="90"/>
      <c r="LM25" s="90"/>
      <c r="LN25" s="90"/>
      <c r="LO25" s="90"/>
      <c r="LP25" s="90"/>
      <c r="LQ25" s="90"/>
      <c r="LR25" s="90"/>
      <c r="LS25" s="90"/>
      <c r="LT25" s="90"/>
      <c r="LU25" s="90"/>
      <c r="LV25" s="90"/>
      <c r="LW25" s="90"/>
      <c r="LX25" s="90"/>
      <c r="LY25" s="90"/>
      <c r="LZ25" s="90"/>
      <c r="MA25" s="90"/>
      <c r="MB25" s="90"/>
      <c r="MC25" s="90"/>
      <c r="MD25" s="90"/>
      <c r="ME25" s="90"/>
      <c r="MF25" s="90"/>
      <c r="MG25" s="90"/>
      <c r="MH25" s="90"/>
      <c r="MI25" s="90"/>
      <c r="MJ25" s="90"/>
      <c r="MK25" s="90"/>
      <c r="ML25" s="90"/>
      <c r="MM25" s="90"/>
      <c r="MN25" s="90"/>
      <c r="MO25" s="90"/>
      <c r="MP25" s="90"/>
      <c r="MQ25" s="90"/>
      <c r="MR25" s="90"/>
      <c r="MT25" s="86"/>
      <c r="MU25" s="86"/>
      <c r="MV25" s="86"/>
      <c r="MW25" s="86"/>
      <c r="MX25" s="86"/>
      <c r="MY25" s="86"/>
      <c r="NB25" s="85"/>
      <c r="NC25" s="169"/>
      <c r="ND25" s="86"/>
      <c r="NE25" s="86"/>
      <c r="NF25" s="86"/>
      <c r="NG25" s="86"/>
      <c r="NH25" s="86"/>
      <c r="NI25" s="86"/>
      <c r="NJ25" s="86"/>
      <c r="NK25" s="86"/>
      <c r="NL25" s="86"/>
      <c r="NM25" s="86"/>
      <c r="NN25" s="86"/>
      <c r="NO25" s="86"/>
      <c r="NP25" s="86"/>
      <c r="NQ25" s="86"/>
      <c r="NR25" s="90"/>
      <c r="NS25" s="90"/>
      <c r="NT25" s="90"/>
      <c r="NU25" s="90"/>
      <c r="NV25" s="90"/>
      <c r="NW25" s="90"/>
      <c r="NX25" s="90"/>
      <c r="NY25" s="90"/>
      <c r="NZ25" s="90"/>
      <c r="OA25" s="90"/>
      <c r="OB25" s="90"/>
      <c r="OC25" s="90"/>
      <c r="OD25" s="90"/>
      <c r="OE25" s="90"/>
      <c r="OF25" s="90"/>
      <c r="OG25" s="90"/>
      <c r="OH25" s="90"/>
      <c r="OI25" s="90"/>
      <c r="OJ25" s="90"/>
      <c r="OK25" s="90"/>
      <c r="OL25" s="90"/>
      <c r="OM25" s="90"/>
      <c r="ON25" s="90"/>
      <c r="OO25" s="90"/>
      <c r="OP25" s="90"/>
      <c r="OQ25" s="90"/>
      <c r="OR25" s="90"/>
      <c r="OS25" s="90"/>
      <c r="OT25" s="90"/>
      <c r="OU25" s="90"/>
      <c r="OV25" s="90"/>
      <c r="OW25" s="90"/>
      <c r="OX25" s="90"/>
      <c r="OY25" s="90"/>
      <c r="OZ25" s="90"/>
      <c r="PA25" s="90"/>
      <c r="PB25" s="90"/>
      <c r="PC25" s="90"/>
      <c r="PD25" s="90"/>
      <c r="PE25" s="90"/>
      <c r="PF25" s="90"/>
      <c r="PG25" s="90"/>
      <c r="PH25" s="90"/>
      <c r="PI25" s="90"/>
      <c r="PJ25" s="90"/>
      <c r="PK25" s="90"/>
      <c r="PL25" s="90"/>
      <c r="PM25" s="90"/>
      <c r="PN25" s="90"/>
      <c r="PO25" s="90"/>
      <c r="PP25" s="90"/>
      <c r="PQ25" s="90"/>
      <c r="PR25" s="90"/>
      <c r="PS25" s="90"/>
      <c r="PT25" s="90"/>
      <c r="PU25" s="90"/>
      <c r="PV25" s="90"/>
      <c r="PW25" s="90"/>
      <c r="PX25" s="90"/>
      <c r="PY25" s="90"/>
      <c r="PZ25" s="90"/>
      <c r="QA25" s="90"/>
      <c r="QB25" s="90"/>
      <c r="QC25" s="90"/>
      <c r="QD25" s="90"/>
      <c r="QE25" s="90"/>
      <c r="QF25" s="90"/>
      <c r="QG25" s="90"/>
      <c r="QH25" s="90"/>
      <c r="QI25" s="90"/>
      <c r="QJ25" s="90"/>
      <c r="QK25" s="90"/>
      <c r="QL25" s="90"/>
      <c r="QM25" s="90"/>
      <c r="QN25" s="90"/>
      <c r="QO25" s="90"/>
      <c r="QP25" s="90"/>
      <c r="QQ25" s="90"/>
      <c r="QR25" s="90"/>
      <c r="QS25" s="90"/>
      <c r="QT25" s="90"/>
      <c r="QU25" s="90"/>
      <c r="QV25" s="90"/>
      <c r="QW25" s="90"/>
      <c r="QX25" s="90"/>
      <c r="QY25" s="90"/>
      <c r="QZ25" s="90"/>
      <c r="RA25" s="90"/>
      <c r="RB25" s="90"/>
      <c r="RC25" s="90"/>
      <c r="RD25" s="90"/>
      <c r="RE25" s="90"/>
      <c r="RF25" s="90"/>
      <c r="RG25" s="90"/>
      <c r="RH25" s="90"/>
      <c r="RI25" s="90"/>
      <c r="RJ25" s="90"/>
      <c r="RK25" s="90"/>
      <c r="RL25" s="90"/>
      <c r="RM25" s="90"/>
      <c r="RN25" s="90"/>
      <c r="RO25" s="90"/>
      <c r="RP25" s="90"/>
      <c r="RQ25" s="90"/>
      <c r="RR25" s="90"/>
      <c r="RS25" s="90"/>
      <c r="RT25" s="90"/>
      <c r="RU25" s="90"/>
      <c r="RV25" s="90"/>
      <c r="RW25" s="90"/>
      <c r="RX25" s="90"/>
      <c r="RY25" s="90"/>
      <c r="RZ25" s="90"/>
      <c r="SA25" s="90"/>
      <c r="SB25" s="90"/>
      <c r="SC25" s="90"/>
      <c r="SD25" s="90"/>
      <c r="SE25" s="90"/>
      <c r="SF25" s="90"/>
      <c r="SG25" s="90"/>
      <c r="SH25" s="90"/>
      <c r="SI25" s="90"/>
      <c r="SJ25" s="90"/>
      <c r="SK25" s="90"/>
      <c r="SL25" s="90"/>
      <c r="SM25" s="90"/>
      <c r="SN25" s="90"/>
      <c r="SO25" s="90"/>
      <c r="SP25" s="90"/>
      <c r="SQ25" s="90"/>
      <c r="SR25" s="90"/>
      <c r="SS25" s="90"/>
      <c r="ST25" s="90"/>
      <c r="SU25" s="90"/>
      <c r="SV25" s="90"/>
      <c r="SW25" s="90"/>
      <c r="SX25" s="90"/>
      <c r="SY25" s="90"/>
      <c r="SZ25" s="90"/>
      <c r="TA25" s="90"/>
      <c r="TB25" s="90"/>
      <c r="TC25" s="90"/>
      <c r="TD25" s="90"/>
      <c r="TE25" s="90"/>
      <c r="TF25" s="90"/>
      <c r="TG25" s="90"/>
      <c r="TH25" s="90"/>
      <c r="TI25" s="90"/>
      <c r="TJ25" s="90"/>
      <c r="TK25" s="90"/>
      <c r="TL25" s="90"/>
      <c r="TM25" s="90"/>
      <c r="TN25" s="90"/>
      <c r="TO25" s="90"/>
      <c r="TP25" s="1372"/>
      <c r="TQ25" s="1372"/>
      <c r="TR25" s="1372"/>
      <c r="TS25" s="1372"/>
      <c r="TT25" s="1372"/>
      <c r="TU25" s="1372"/>
      <c r="TV25" s="1372"/>
      <c r="TW25" s="1372"/>
      <c r="TX25" s="1372"/>
      <c r="TY25" s="1372"/>
      <c r="TZ25" s="1372"/>
      <c r="UA25" s="1372"/>
      <c r="UB25" s="1372"/>
      <c r="UC25" s="1372"/>
      <c r="UD25" s="1372"/>
      <c r="UE25" s="1372"/>
      <c r="UF25" s="1372"/>
      <c r="UG25" s="1372"/>
      <c r="UH25" s="1372"/>
      <c r="UI25" s="1372"/>
      <c r="UJ25" s="1372"/>
      <c r="UK25" s="1372"/>
    </row>
    <row r="26" spans="1:557" ht="15.75" customHeight="1" x14ac:dyDescent="0.25">
      <c r="A26" s="24"/>
      <c r="B26" s="260">
        <v>20</v>
      </c>
      <c r="C26" s="991"/>
      <c r="D26" s="990"/>
      <c r="E26" s="486"/>
      <c r="F26" s="1143"/>
      <c r="G26" s="995"/>
      <c r="H26" s="221"/>
      <c r="I26" s="183"/>
      <c r="J26" s="183"/>
      <c r="K26" s="1088"/>
      <c r="L26" s="375"/>
      <c r="M26" s="31"/>
      <c r="N26" s="1292"/>
      <c r="O26" s="1096"/>
      <c r="P26" s="147"/>
      <c r="Q26" s="147"/>
      <c r="R26" s="147"/>
      <c r="S26" s="147"/>
      <c r="T26" s="147"/>
      <c r="U26" s="147"/>
      <c r="V26" s="147"/>
      <c r="W26" s="147"/>
      <c r="X26" s="147"/>
      <c r="Y26" s="147"/>
      <c r="Z26" s="147"/>
      <c r="AA26" s="147"/>
      <c r="AB26" s="147"/>
      <c r="AC26" s="147"/>
      <c r="AD26" s="147"/>
      <c r="AE26" s="147"/>
      <c r="AF26" s="147"/>
      <c r="AG26" s="147"/>
      <c r="AH26" s="147"/>
      <c r="AI26" s="1006"/>
      <c r="AJ26" s="993"/>
      <c r="AK26" s="996"/>
      <c r="AL26" s="148"/>
      <c r="AM26" s="148"/>
      <c r="AN26" s="994"/>
      <c r="AO26" s="147"/>
      <c r="AP26" s="147"/>
      <c r="AQ26" s="997"/>
      <c r="AR26" s="999"/>
      <c r="AS26" s="1000"/>
      <c r="AT26" s="1006"/>
      <c r="AU26" s="993"/>
      <c r="AV26" s="996"/>
      <c r="AW26" s="148"/>
      <c r="AX26" s="148"/>
      <c r="AY26" s="994"/>
      <c r="AZ26" s="147"/>
      <c r="BA26" s="147"/>
      <c r="BB26" s="997"/>
      <c r="BC26" s="999"/>
      <c r="BD26" s="1000"/>
      <c r="BE26" s="1006"/>
      <c r="BF26" s="993"/>
      <c r="BG26" s="996"/>
      <c r="BH26" s="148"/>
      <c r="BI26" s="148"/>
      <c r="BJ26" s="994"/>
      <c r="BK26" s="147"/>
      <c r="BL26" s="147"/>
      <c r="BM26" s="997"/>
      <c r="BN26" s="999"/>
      <c r="BO26" s="1000"/>
      <c r="BP26" s="1006"/>
      <c r="BQ26" s="993"/>
      <c r="BR26" s="996"/>
      <c r="BS26" s="148"/>
      <c r="BT26" s="148"/>
      <c r="BU26" s="994"/>
      <c r="BV26" s="147"/>
      <c r="BW26" s="147"/>
      <c r="BX26" s="997"/>
      <c r="BY26" s="999"/>
      <c r="BZ26" s="1000"/>
      <c r="CA26" s="1006"/>
      <c r="CB26" s="993"/>
      <c r="CC26" s="994"/>
      <c r="CD26" s="148"/>
      <c r="CE26" s="148"/>
      <c r="CF26" s="994"/>
      <c r="CG26" s="147"/>
      <c r="CH26" s="147"/>
      <c r="CI26" s="997"/>
      <c r="CJ26" s="999"/>
      <c r="CK26" s="1000"/>
      <c r="CL26" s="1006"/>
      <c r="CM26" s="993"/>
      <c r="CN26" s="996"/>
      <c r="CO26" s="148"/>
      <c r="CP26" s="148"/>
      <c r="CQ26" s="994"/>
      <c r="CR26" s="147"/>
      <c r="CS26" s="147"/>
      <c r="CT26" s="997"/>
      <c r="CU26" s="999"/>
      <c r="CV26" s="1000"/>
      <c r="CW26" s="1006"/>
      <c r="CX26" s="993"/>
      <c r="CY26" s="996"/>
      <c r="CZ26" s="148"/>
      <c r="DA26" s="148"/>
      <c r="DB26" s="994"/>
      <c r="DC26" s="147"/>
      <c r="DD26" s="147"/>
      <c r="DE26" s="997"/>
      <c r="DF26" s="999"/>
      <c r="DG26" s="1000"/>
      <c r="DH26" s="1006"/>
      <c r="DI26" s="993"/>
      <c r="DJ26" s="996"/>
      <c r="DK26" s="148"/>
      <c r="DL26" s="148"/>
      <c r="DM26" s="994"/>
      <c r="DN26" s="147"/>
      <c r="DO26" s="147"/>
      <c r="DP26" s="997"/>
      <c r="DQ26" s="999"/>
      <c r="DR26" s="1000"/>
      <c r="DS26" s="1006"/>
      <c r="DT26" s="993"/>
      <c r="DU26" s="996"/>
      <c r="DV26" s="148"/>
      <c r="DW26" s="148"/>
      <c r="DX26" s="994"/>
      <c r="DY26" s="147"/>
      <c r="DZ26" s="147"/>
      <c r="EA26" s="997"/>
      <c r="EB26" s="999"/>
      <c r="EC26" s="1000"/>
      <c r="ED26" s="1006"/>
      <c r="EE26" s="993"/>
      <c r="EF26" s="996"/>
      <c r="EG26" s="148"/>
      <c r="EH26" s="148"/>
      <c r="EI26" s="994"/>
      <c r="EJ26" s="147"/>
      <c r="EK26" s="147"/>
      <c r="EL26" s="997"/>
      <c r="EM26" s="999"/>
      <c r="EN26" s="1000"/>
      <c r="EO26" s="1006"/>
      <c r="EP26" s="993"/>
      <c r="EQ26" s="996"/>
      <c r="ER26" s="148"/>
      <c r="ES26" s="148"/>
      <c r="ET26" s="994"/>
      <c r="EU26" s="147"/>
      <c r="EV26" s="147"/>
      <c r="EW26" s="997"/>
      <c r="EX26" s="999"/>
      <c r="EY26" s="1000"/>
      <c r="EZ26" s="1006"/>
      <c r="FA26" s="993"/>
      <c r="FB26" s="996"/>
      <c r="FC26" s="148"/>
      <c r="FD26" s="148"/>
      <c r="FE26" s="994"/>
      <c r="FF26" s="147"/>
      <c r="FG26" s="147"/>
      <c r="FH26" s="997"/>
      <c r="FI26" s="999"/>
      <c r="FJ26" s="1000"/>
      <c r="FK26" s="1006"/>
      <c r="FL26" s="993"/>
      <c r="FM26" s="996"/>
      <c r="FN26" s="148"/>
      <c r="FO26" s="148"/>
      <c r="FP26" s="994"/>
      <c r="FQ26" s="147"/>
      <c r="FR26" s="147"/>
      <c r="FS26" s="997"/>
      <c r="FT26" s="999"/>
      <c r="FU26" s="1000"/>
      <c r="FV26" s="1006"/>
      <c r="FW26" s="993"/>
      <c r="FX26" s="996"/>
      <c r="FY26" s="148"/>
      <c r="FZ26" s="148"/>
      <c r="GA26" s="994"/>
      <c r="GB26" s="147"/>
      <c r="GC26" s="147"/>
      <c r="GD26" s="997"/>
      <c r="GE26" s="999"/>
      <c r="GF26" s="1000"/>
      <c r="GG26" s="1006"/>
      <c r="GH26" s="993"/>
      <c r="GI26" s="996"/>
      <c r="GJ26" s="148"/>
      <c r="GK26" s="148"/>
      <c r="GL26" s="994"/>
      <c r="GM26" s="147"/>
      <c r="GN26" s="147"/>
      <c r="GO26" s="997"/>
      <c r="GP26" s="999"/>
      <c r="GQ26" s="1000"/>
      <c r="GR26" s="1006"/>
      <c r="GS26" s="993"/>
      <c r="GT26" s="996"/>
      <c r="GU26" s="148"/>
      <c r="GV26" s="148"/>
      <c r="GW26" s="994"/>
      <c r="GX26" s="147"/>
      <c r="GY26" s="147"/>
      <c r="GZ26" s="997"/>
      <c r="HA26" s="999"/>
      <c r="HB26" s="1000"/>
      <c r="HC26" s="1006"/>
      <c r="HD26" s="993"/>
      <c r="HE26" s="996"/>
      <c r="HF26" s="148"/>
      <c r="HG26" s="148"/>
      <c r="HH26" s="994"/>
      <c r="HI26" s="147"/>
      <c r="HJ26" s="147"/>
      <c r="HK26" s="997"/>
      <c r="HL26" s="999"/>
      <c r="HM26" s="1000"/>
      <c r="HN26" s="1006"/>
      <c r="HO26" s="993"/>
      <c r="HP26" s="996"/>
      <c r="HQ26" s="148"/>
      <c r="HR26" s="148"/>
      <c r="HS26" s="994"/>
      <c r="HT26" s="147"/>
      <c r="HU26" s="147"/>
      <c r="HV26" s="997"/>
      <c r="HW26" s="999"/>
      <c r="HX26" s="1000"/>
      <c r="HY26" s="1006"/>
      <c r="HZ26" s="993"/>
      <c r="IA26" s="996"/>
      <c r="IB26" s="148"/>
      <c r="IC26" s="148"/>
      <c r="ID26" s="994"/>
      <c r="IE26" s="147"/>
      <c r="IF26" s="147"/>
      <c r="IG26" s="997"/>
      <c r="IH26" s="999"/>
      <c r="II26" s="1000"/>
      <c r="IJ26" s="1006"/>
      <c r="IK26" s="993"/>
      <c r="IL26" s="996"/>
      <c r="IM26" s="148"/>
      <c r="IN26" s="148"/>
      <c r="IO26" s="994"/>
      <c r="IP26" s="147"/>
      <c r="IQ26" s="147"/>
      <c r="IR26" s="997"/>
      <c r="IS26" s="999"/>
      <c r="IT26" s="1000"/>
      <c r="IU26" s="30"/>
      <c r="IV26" s="30"/>
      <c r="IW26" s="30"/>
      <c r="IX26" s="30"/>
      <c r="IY26" s="1001"/>
      <c r="IZ26" s="1001"/>
      <c r="JA26" s="1005"/>
      <c r="JB26" s="1002"/>
      <c r="JC26" s="38"/>
      <c r="JD26" s="171"/>
      <c r="JE26" s="291" t="s">
        <v>288</v>
      </c>
      <c r="JF26" s="1"/>
      <c r="JG26" s="1" t="s">
        <v>288</v>
      </c>
      <c r="JH26" s="1"/>
      <c r="JI26" s="290"/>
      <c r="JJ26" s="171"/>
      <c r="JM26" s="347"/>
      <c r="JN26" s="90"/>
      <c r="JO26" s="654"/>
      <c r="JP26" s="654"/>
      <c r="JQ26" s="167"/>
      <c r="JR26" s="656"/>
      <c r="JS26" s="159"/>
      <c r="JT26" s="262"/>
      <c r="JU26" s="262"/>
      <c r="JV26" s="88"/>
      <c r="JW26" s="90"/>
      <c r="JX26" s="90"/>
      <c r="JY26" s="90"/>
      <c r="JZ26" s="90"/>
      <c r="KA26" s="90"/>
      <c r="KB26" s="90"/>
      <c r="KC26" s="90"/>
      <c r="KD26" s="90"/>
      <c r="KE26" s="90"/>
      <c r="KF26" s="90"/>
      <c r="KG26" s="90"/>
      <c r="KH26" s="90"/>
      <c r="KI26" s="90"/>
      <c r="KJ26" s="90"/>
      <c r="KK26" s="90"/>
      <c r="KL26" s="90"/>
      <c r="KM26" s="90"/>
      <c r="KN26" s="90"/>
      <c r="KO26" s="90"/>
      <c r="KP26" s="90"/>
      <c r="KQ26" s="90"/>
      <c r="KR26" s="90"/>
      <c r="KS26" s="90"/>
      <c r="KT26" s="90"/>
      <c r="KU26" s="90"/>
      <c r="KV26" s="90"/>
      <c r="KW26" s="90"/>
      <c r="KX26" s="90"/>
      <c r="KY26" s="90"/>
      <c r="KZ26" s="90"/>
      <c r="LA26" s="90"/>
      <c r="LB26" s="90"/>
      <c r="LC26" s="90"/>
      <c r="LD26" s="90"/>
      <c r="LE26" s="90"/>
      <c r="LF26" s="90"/>
      <c r="LG26" s="90"/>
      <c r="LH26" s="90"/>
      <c r="LI26" s="90"/>
      <c r="LJ26" s="90"/>
      <c r="LK26" s="90"/>
      <c r="LL26" s="90"/>
      <c r="LM26" s="90"/>
      <c r="LN26" s="90"/>
      <c r="LO26" s="90"/>
      <c r="LP26" s="90"/>
      <c r="LQ26" s="90"/>
      <c r="LR26" s="90"/>
      <c r="LS26" s="90"/>
      <c r="LT26" s="90"/>
      <c r="LU26" s="90"/>
      <c r="LV26" s="90"/>
      <c r="LW26" s="90"/>
      <c r="LX26" s="90"/>
      <c r="LY26" s="90"/>
      <c r="LZ26" s="90"/>
      <c r="MA26" s="90"/>
      <c r="MB26" s="90"/>
      <c r="MC26" s="90"/>
      <c r="MD26" s="90"/>
      <c r="ME26" s="90"/>
      <c r="MF26" s="90"/>
      <c r="MG26" s="90"/>
      <c r="MH26" s="90"/>
      <c r="MI26" s="90"/>
      <c r="MJ26" s="90"/>
      <c r="MK26" s="90"/>
      <c r="ML26" s="90"/>
      <c r="MM26" s="90"/>
      <c r="MN26" s="90"/>
      <c r="MO26" s="90"/>
      <c r="MP26" s="90"/>
      <c r="MQ26" s="90"/>
      <c r="MR26" s="90"/>
      <c r="MT26" s="86"/>
      <c r="MU26" s="86"/>
      <c r="MV26" s="86"/>
      <c r="MW26" s="86"/>
      <c r="MX26" s="86"/>
      <c r="MY26" s="86"/>
      <c r="NB26" s="85"/>
      <c r="NC26" s="169"/>
      <c r="ND26" s="86"/>
      <c r="NE26" s="86"/>
      <c r="NF26" s="86"/>
      <c r="NG26" s="86"/>
      <c r="NH26" s="86"/>
      <c r="NI26" s="86"/>
      <c r="NJ26" s="86"/>
      <c r="NK26" s="86"/>
      <c r="NL26" s="86"/>
      <c r="NM26" s="86"/>
      <c r="NN26" s="86"/>
      <c r="NO26" s="86"/>
      <c r="NP26" s="86"/>
      <c r="NQ26" s="86"/>
      <c r="NR26" s="90"/>
      <c r="NS26" s="90"/>
      <c r="NT26" s="90"/>
      <c r="NU26" s="90"/>
      <c r="NV26" s="90"/>
      <c r="NW26" s="90"/>
      <c r="NX26" s="90"/>
      <c r="NY26" s="90"/>
      <c r="NZ26" s="90"/>
      <c r="OA26" s="90"/>
      <c r="OB26" s="90"/>
      <c r="OC26" s="90"/>
      <c r="OD26" s="90"/>
      <c r="OE26" s="90"/>
      <c r="OF26" s="90"/>
      <c r="OG26" s="90"/>
      <c r="OH26" s="90"/>
      <c r="OI26" s="90"/>
      <c r="OJ26" s="90"/>
      <c r="OK26" s="90"/>
      <c r="OL26" s="90"/>
      <c r="OM26" s="90"/>
      <c r="ON26" s="90"/>
      <c r="OO26" s="90"/>
      <c r="OP26" s="90"/>
      <c r="OQ26" s="90"/>
      <c r="OR26" s="90"/>
      <c r="OS26" s="90"/>
      <c r="OT26" s="90"/>
      <c r="OU26" s="90"/>
      <c r="OV26" s="90"/>
      <c r="OW26" s="90"/>
      <c r="OX26" s="90"/>
      <c r="OY26" s="90"/>
      <c r="OZ26" s="90"/>
      <c r="PA26" s="90"/>
      <c r="PB26" s="90"/>
      <c r="PC26" s="90"/>
      <c r="PD26" s="90"/>
      <c r="PE26" s="90"/>
      <c r="PF26" s="90"/>
      <c r="PG26" s="90"/>
      <c r="PH26" s="90"/>
      <c r="PI26" s="90"/>
      <c r="PJ26" s="90"/>
      <c r="PK26" s="90"/>
      <c r="PL26" s="90"/>
      <c r="PM26" s="90"/>
      <c r="PN26" s="90"/>
      <c r="PO26" s="90"/>
      <c r="PP26" s="90"/>
      <c r="PQ26" s="90"/>
      <c r="PR26" s="90"/>
      <c r="PS26" s="90"/>
      <c r="PT26" s="90"/>
      <c r="PU26" s="90"/>
      <c r="PV26" s="90"/>
      <c r="PW26" s="90"/>
      <c r="PX26" s="90"/>
      <c r="PY26" s="90"/>
      <c r="PZ26" s="90"/>
      <c r="QA26" s="90"/>
      <c r="QB26" s="90"/>
      <c r="QC26" s="90"/>
      <c r="QD26" s="90"/>
      <c r="QE26" s="90"/>
      <c r="QF26" s="90"/>
      <c r="QG26" s="90"/>
      <c r="QH26" s="90"/>
      <c r="QI26" s="90"/>
      <c r="QJ26" s="90"/>
      <c r="QK26" s="90"/>
      <c r="QL26" s="90"/>
      <c r="QM26" s="90"/>
      <c r="QN26" s="90"/>
      <c r="QO26" s="90"/>
      <c r="QP26" s="90"/>
      <c r="QQ26" s="90"/>
      <c r="QR26" s="90"/>
      <c r="QS26" s="90"/>
      <c r="QT26" s="90"/>
      <c r="QU26" s="90"/>
      <c r="QV26" s="90"/>
      <c r="QW26" s="90"/>
      <c r="QX26" s="90"/>
      <c r="QY26" s="90"/>
      <c r="QZ26" s="90"/>
      <c r="RA26" s="90"/>
      <c r="RB26" s="90"/>
      <c r="RC26" s="90"/>
      <c r="RD26" s="90"/>
      <c r="RE26" s="90"/>
      <c r="RF26" s="90"/>
      <c r="RG26" s="90"/>
      <c r="RH26" s="90"/>
      <c r="RI26" s="90"/>
      <c r="RJ26" s="90"/>
      <c r="RK26" s="90"/>
      <c r="RL26" s="90"/>
      <c r="RM26" s="90"/>
      <c r="RN26" s="90"/>
      <c r="RO26" s="90"/>
      <c r="RP26" s="90"/>
      <c r="RQ26" s="90"/>
      <c r="RR26" s="90"/>
      <c r="RS26" s="90"/>
      <c r="RT26" s="90"/>
      <c r="RU26" s="90"/>
      <c r="RV26" s="90"/>
      <c r="RW26" s="90"/>
      <c r="RX26" s="90"/>
      <c r="RY26" s="90"/>
      <c r="RZ26" s="90"/>
      <c r="SA26" s="90"/>
      <c r="SB26" s="90"/>
      <c r="SC26" s="90"/>
      <c r="SD26" s="90"/>
      <c r="SE26" s="90"/>
      <c r="SF26" s="90"/>
      <c r="SG26" s="90"/>
      <c r="SH26" s="90"/>
      <c r="SI26" s="90"/>
      <c r="SJ26" s="90"/>
      <c r="SK26" s="90"/>
      <c r="SL26" s="90"/>
      <c r="SM26" s="90"/>
      <c r="SN26" s="90"/>
      <c r="SO26" s="90"/>
      <c r="SP26" s="90"/>
      <c r="SQ26" s="90"/>
      <c r="SR26" s="90"/>
      <c r="SS26" s="90"/>
      <c r="ST26" s="90"/>
      <c r="SU26" s="90"/>
      <c r="SV26" s="90"/>
      <c r="SW26" s="90"/>
      <c r="SX26" s="90"/>
      <c r="SY26" s="90"/>
      <c r="SZ26" s="90"/>
      <c r="TA26" s="90"/>
      <c r="TB26" s="90"/>
      <c r="TC26" s="90"/>
      <c r="TD26" s="90"/>
      <c r="TE26" s="90"/>
      <c r="TF26" s="90"/>
      <c r="TG26" s="90"/>
      <c r="TH26" s="90"/>
      <c r="TI26" s="90"/>
      <c r="TJ26" s="90"/>
      <c r="TK26" s="90"/>
      <c r="TL26" s="90"/>
      <c r="TM26" s="90"/>
      <c r="TN26" s="90"/>
      <c r="TO26" s="90"/>
      <c r="TP26" s="1372"/>
      <c r="TQ26" s="1372"/>
      <c r="TR26" s="1372"/>
      <c r="TS26" s="1372"/>
      <c r="TT26" s="1372"/>
      <c r="TU26" s="1372"/>
      <c r="TV26" s="1372"/>
      <c r="TW26" s="1372"/>
      <c r="TX26" s="1372"/>
      <c r="TY26" s="1372"/>
      <c r="TZ26" s="1372"/>
      <c r="UA26" s="1372"/>
      <c r="UB26" s="1372"/>
      <c r="UC26" s="1372"/>
      <c r="UD26" s="1372"/>
      <c r="UE26" s="1372"/>
      <c r="UF26" s="1372"/>
      <c r="UG26" s="1372"/>
      <c r="UH26" s="1372"/>
      <c r="UI26" s="1372"/>
      <c r="UJ26" s="1372"/>
      <c r="UK26" s="1372"/>
    </row>
    <row r="27" spans="1:557" ht="15.75" customHeight="1" x14ac:dyDescent="0.25">
      <c r="A27" s="24"/>
      <c r="B27" s="260">
        <v>21</v>
      </c>
      <c r="C27" s="991"/>
      <c r="D27" s="990"/>
      <c r="E27" s="486"/>
      <c r="F27" s="1143"/>
      <c r="G27" s="995"/>
      <c r="H27" s="221"/>
      <c r="I27" s="183"/>
      <c r="J27" s="183"/>
      <c r="K27" s="1088"/>
      <c r="L27" s="375"/>
      <c r="M27" s="31"/>
      <c r="N27" s="1292"/>
      <c r="O27" s="1096"/>
      <c r="P27" s="147"/>
      <c r="Q27" s="147"/>
      <c r="R27" s="147"/>
      <c r="S27" s="147"/>
      <c r="T27" s="147"/>
      <c r="U27" s="147"/>
      <c r="V27" s="147"/>
      <c r="W27" s="147"/>
      <c r="X27" s="147"/>
      <c r="Y27" s="147"/>
      <c r="Z27" s="147"/>
      <c r="AA27" s="147"/>
      <c r="AB27" s="147"/>
      <c r="AC27" s="147"/>
      <c r="AD27" s="147"/>
      <c r="AE27" s="147"/>
      <c r="AF27" s="147"/>
      <c r="AG27" s="147"/>
      <c r="AH27" s="147"/>
      <c r="AI27" s="1006"/>
      <c r="AJ27" s="993"/>
      <c r="AK27" s="996"/>
      <c r="AL27" s="148"/>
      <c r="AM27" s="148"/>
      <c r="AN27" s="994"/>
      <c r="AO27" s="147"/>
      <c r="AP27" s="147"/>
      <c r="AQ27" s="997"/>
      <c r="AR27" s="999"/>
      <c r="AS27" s="1000"/>
      <c r="AT27" s="1006"/>
      <c r="AU27" s="993"/>
      <c r="AV27" s="996"/>
      <c r="AW27" s="148"/>
      <c r="AX27" s="148"/>
      <c r="AY27" s="994"/>
      <c r="AZ27" s="147"/>
      <c r="BA27" s="147"/>
      <c r="BB27" s="997"/>
      <c r="BC27" s="999"/>
      <c r="BD27" s="1000"/>
      <c r="BE27" s="1006"/>
      <c r="BF27" s="993"/>
      <c r="BG27" s="996"/>
      <c r="BH27" s="148"/>
      <c r="BI27" s="148"/>
      <c r="BJ27" s="994"/>
      <c r="BK27" s="147"/>
      <c r="BL27" s="147"/>
      <c r="BM27" s="997"/>
      <c r="BN27" s="999"/>
      <c r="BO27" s="1000"/>
      <c r="BP27" s="1006"/>
      <c r="BQ27" s="993"/>
      <c r="BR27" s="996"/>
      <c r="BS27" s="148"/>
      <c r="BT27" s="148"/>
      <c r="BU27" s="994"/>
      <c r="BV27" s="147"/>
      <c r="BW27" s="147"/>
      <c r="BX27" s="997"/>
      <c r="BY27" s="999"/>
      <c r="BZ27" s="1000"/>
      <c r="CA27" s="1006"/>
      <c r="CB27" s="993"/>
      <c r="CC27" s="994"/>
      <c r="CD27" s="148"/>
      <c r="CE27" s="148"/>
      <c r="CF27" s="994"/>
      <c r="CG27" s="147"/>
      <c r="CH27" s="147"/>
      <c r="CI27" s="997"/>
      <c r="CJ27" s="999"/>
      <c r="CK27" s="1000"/>
      <c r="CL27" s="1006"/>
      <c r="CM27" s="993"/>
      <c r="CN27" s="996"/>
      <c r="CO27" s="148"/>
      <c r="CP27" s="148"/>
      <c r="CQ27" s="994"/>
      <c r="CR27" s="147"/>
      <c r="CS27" s="147"/>
      <c r="CT27" s="997"/>
      <c r="CU27" s="999"/>
      <c r="CV27" s="1000"/>
      <c r="CW27" s="1006"/>
      <c r="CX27" s="993"/>
      <c r="CY27" s="996"/>
      <c r="CZ27" s="148"/>
      <c r="DA27" s="148"/>
      <c r="DB27" s="994"/>
      <c r="DC27" s="147"/>
      <c r="DD27" s="147"/>
      <c r="DE27" s="997"/>
      <c r="DF27" s="999"/>
      <c r="DG27" s="1000"/>
      <c r="DH27" s="1006"/>
      <c r="DI27" s="993"/>
      <c r="DJ27" s="996"/>
      <c r="DK27" s="148"/>
      <c r="DL27" s="148"/>
      <c r="DM27" s="994"/>
      <c r="DN27" s="147"/>
      <c r="DO27" s="147"/>
      <c r="DP27" s="997"/>
      <c r="DQ27" s="999"/>
      <c r="DR27" s="1000"/>
      <c r="DS27" s="1006"/>
      <c r="DT27" s="993"/>
      <c r="DU27" s="996"/>
      <c r="DV27" s="148"/>
      <c r="DW27" s="148"/>
      <c r="DX27" s="994"/>
      <c r="DY27" s="147"/>
      <c r="DZ27" s="147"/>
      <c r="EA27" s="997"/>
      <c r="EB27" s="999"/>
      <c r="EC27" s="1000"/>
      <c r="ED27" s="1006"/>
      <c r="EE27" s="993"/>
      <c r="EF27" s="996"/>
      <c r="EG27" s="148"/>
      <c r="EH27" s="148"/>
      <c r="EI27" s="994"/>
      <c r="EJ27" s="147"/>
      <c r="EK27" s="147"/>
      <c r="EL27" s="997"/>
      <c r="EM27" s="999"/>
      <c r="EN27" s="1000"/>
      <c r="EO27" s="1006"/>
      <c r="EP27" s="993"/>
      <c r="EQ27" s="996"/>
      <c r="ER27" s="148"/>
      <c r="ES27" s="148"/>
      <c r="ET27" s="994"/>
      <c r="EU27" s="147"/>
      <c r="EV27" s="147"/>
      <c r="EW27" s="997"/>
      <c r="EX27" s="999"/>
      <c r="EY27" s="1000"/>
      <c r="EZ27" s="1006"/>
      <c r="FA27" s="993"/>
      <c r="FB27" s="996"/>
      <c r="FC27" s="148"/>
      <c r="FD27" s="148"/>
      <c r="FE27" s="994"/>
      <c r="FF27" s="147"/>
      <c r="FG27" s="147"/>
      <c r="FH27" s="997"/>
      <c r="FI27" s="999"/>
      <c r="FJ27" s="1000"/>
      <c r="FK27" s="1006"/>
      <c r="FL27" s="993"/>
      <c r="FM27" s="996"/>
      <c r="FN27" s="148"/>
      <c r="FO27" s="148"/>
      <c r="FP27" s="994"/>
      <c r="FQ27" s="147"/>
      <c r="FR27" s="147"/>
      <c r="FS27" s="997"/>
      <c r="FT27" s="999"/>
      <c r="FU27" s="1000"/>
      <c r="FV27" s="1006"/>
      <c r="FW27" s="993"/>
      <c r="FX27" s="996"/>
      <c r="FY27" s="148"/>
      <c r="FZ27" s="148"/>
      <c r="GA27" s="994"/>
      <c r="GB27" s="147"/>
      <c r="GC27" s="147"/>
      <c r="GD27" s="997"/>
      <c r="GE27" s="999"/>
      <c r="GF27" s="1000"/>
      <c r="GG27" s="1006"/>
      <c r="GH27" s="993"/>
      <c r="GI27" s="996"/>
      <c r="GJ27" s="148"/>
      <c r="GK27" s="148"/>
      <c r="GL27" s="994"/>
      <c r="GM27" s="147"/>
      <c r="GN27" s="147"/>
      <c r="GO27" s="997"/>
      <c r="GP27" s="999"/>
      <c r="GQ27" s="1000"/>
      <c r="GR27" s="1006"/>
      <c r="GS27" s="993"/>
      <c r="GT27" s="996"/>
      <c r="GU27" s="148"/>
      <c r="GV27" s="148"/>
      <c r="GW27" s="994"/>
      <c r="GX27" s="147"/>
      <c r="GY27" s="147"/>
      <c r="GZ27" s="997"/>
      <c r="HA27" s="999"/>
      <c r="HB27" s="1000"/>
      <c r="HC27" s="1006"/>
      <c r="HD27" s="993"/>
      <c r="HE27" s="996"/>
      <c r="HF27" s="148"/>
      <c r="HG27" s="148"/>
      <c r="HH27" s="994"/>
      <c r="HI27" s="147"/>
      <c r="HJ27" s="147"/>
      <c r="HK27" s="997"/>
      <c r="HL27" s="999"/>
      <c r="HM27" s="1000"/>
      <c r="HN27" s="1006"/>
      <c r="HO27" s="993"/>
      <c r="HP27" s="996"/>
      <c r="HQ27" s="148"/>
      <c r="HR27" s="148"/>
      <c r="HS27" s="994"/>
      <c r="HT27" s="147"/>
      <c r="HU27" s="147"/>
      <c r="HV27" s="997"/>
      <c r="HW27" s="999"/>
      <c r="HX27" s="1000"/>
      <c r="HY27" s="1006"/>
      <c r="HZ27" s="993"/>
      <c r="IA27" s="996"/>
      <c r="IB27" s="148"/>
      <c r="IC27" s="148"/>
      <c r="ID27" s="994"/>
      <c r="IE27" s="147"/>
      <c r="IF27" s="147"/>
      <c r="IG27" s="997"/>
      <c r="IH27" s="999"/>
      <c r="II27" s="1000"/>
      <c r="IJ27" s="1006"/>
      <c r="IK27" s="993"/>
      <c r="IL27" s="996"/>
      <c r="IM27" s="148"/>
      <c r="IN27" s="148"/>
      <c r="IO27" s="994"/>
      <c r="IP27" s="147"/>
      <c r="IQ27" s="147"/>
      <c r="IR27" s="997"/>
      <c r="IS27" s="999"/>
      <c r="IT27" s="1000"/>
      <c r="IU27" s="30"/>
      <c r="IV27" s="30"/>
      <c r="IW27" s="30"/>
      <c r="IX27" s="30"/>
      <c r="IY27" s="1001"/>
      <c r="IZ27" s="1001"/>
      <c r="JA27" s="1005"/>
      <c r="JB27" s="1002"/>
      <c r="JC27" s="38"/>
      <c r="JD27" s="171"/>
      <c r="JE27" s="291" t="s">
        <v>353</v>
      </c>
      <c r="JF27" s="1"/>
      <c r="JG27" s="1" t="s">
        <v>353</v>
      </c>
      <c r="JH27" s="1"/>
      <c r="JI27" s="290"/>
      <c r="JJ27" s="171"/>
      <c r="JM27" s="347"/>
      <c r="JN27" s="90"/>
      <c r="JO27" s="654"/>
      <c r="JP27" s="654"/>
      <c r="JQ27" s="167"/>
      <c r="JR27" s="656"/>
      <c r="JS27" s="159"/>
      <c r="JT27" s="262"/>
      <c r="JU27" s="262"/>
      <c r="JV27" s="88"/>
      <c r="JW27" s="90"/>
      <c r="JX27" s="90"/>
      <c r="JY27" s="90"/>
      <c r="JZ27" s="90"/>
      <c r="KA27" s="90"/>
      <c r="KB27" s="90"/>
      <c r="KC27" s="90"/>
      <c r="KD27" s="90"/>
      <c r="KE27" s="90"/>
      <c r="KF27" s="90"/>
      <c r="KG27" s="90"/>
      <c r="KH27" s="90"/>
      <c r="KI27" s="90"/>
      <c r="KJ27" s="90"/>
      <c r="KK27" s="90"/>
      <c r="KL27" s="90"/>
      <c r="KM27" s="90"/>
      <c r="KN27" s="90"/>
      <c r="KO27" s="90"/>
      <c r="KP27" s="90"/>
      <c r="KQ27" s="90"/>
      <c r="KR27" s="90"/>
      <c r="KS27" s="90"/>
      <c r="KT27" s="90"/>
      <c r="KU27" s="90"/>
      <c r="KV27" s="90"/>
      <c r="KW27" s="90"/>
      <c r="KX27" s="90"/>
      <c r="KY27" s="90"/>
      <c r="KZ27" s="90"/>
      <c r="LA27" s="90"/>
      <c r="LB27" s="90"/>
      <c r="LC27" s="90"/>
      <c r="LD27" s="90"/>
      <c r="LE27" s="90"/>
      <c r="LF27" s="90"/>
      <c r="LG27" s="90"/>
      <c r="LH27" s="90"/>
      <c r="LI27" s="90"/>
      <c r="LJ27" s="90"/>
      <c r="LK27" s="90"/>
      <c r="LL27" s="90"/>
      <c r="LM27" s="90"/>
      <c r="LN27" s="90"/>
      <c r="LO27" s="90"/>
      <c r="LP27" s="90"/>
      <c r="LQ27" s="90"/>
      <c r="LR27" s="90"/>
      <c r="LS27" s="90"/>
      <c r="LT27" s="90"/>
      <c r="LU27" s="90"/>
      <c r="LV27" s="90"/>
      <c r="LW27" s="90"/>
      <c r="LX27" s="90"/>
      <c r="LY27" s="90"/>
      <c r="LZ27" s="90"/>
      <c r="MA27" s="90"/>
      <c r="MB27" s="90"/>
      <c r="MC27" s="90"/>
      <c r="MD27" s="90"/>
      <c r="ME27" s="90"/>
      <c r="MF27" s="90"/>
      <c r="MG27" s="90"/>
      <c r="MH27" s="90"/>
      <c r="MI27" s="90"/>
      <c r="MJ27" s="90"/>
      <c r="MK27" s="90"/>
      <c r="ML27" s="90"/>
      <c r="MM27" s="90"/>
      <c r="MN27" s="90"/>
      <c r="MO27" s="90"/>
      <c r="MP27" s="90"/>
      <c r="MQ27" s="90"/>
      <c r="MR27" s="90"/>
      <c r="MT27" s="86"/>
      <c r="MU27" s="86"/>
      <c r="MV27" s="86"/>
      <c r="MW27" s="86"/>
      <c r="MX27" s="86"/>
      <c r="MY27" s="86"/>
      <c r="NB27" s="85"/>
      <c r="NC27" s="169"/>
      <c r="ND27" s="86"/>
      <c r="NE27" s="86"/>
      <c r="NF27" s="86"/>
      <c r="NG27" s="86"/>
      <c r="NH27" s="86"/>
      <c r="NI27" s="86"/>
      <c r="NJ27" s="86"/>
      <c r="NK27" s="86"/>
      <c r="NL27" s="86"/>
      <c r="NM27" s="86"/>
      <c r="NN27" s="86"/>
      <c r="NO27" s="86"/>
      <c r="NP27" s="86"/>
      <c r="NQ27" s="86"/>
      <c r="NR27" s="90"/>
      <c r="NS27" s="90"/>
      <c r="NT27" s="90"/>
      <c r="NU27" s="90"/>
      <c r="NV27" s="90"/>
      <c r="NW27" s="90"/>
      <c r="NX27" s="90"/>
      <c r="NY27" s="90"/>
      <c r="NZ27" s="90"/>
      <c r="OA27" s="90"/>
      <c r="OB27" s="90"/>
      <c r="OC27" s="90"/>
      <c r="OD27" s="90"/>
      <c r="OE27" s="90"/>
      <c r="OF27" s="90"/>
      <c r="OG27" s="90"/>
      <c r="OH27" s="90"/>
      <c r="OI27" s="90"/>
      <c r="OJ27" s="90"/>
      <c r="OK27" s="90"/>
      <c r="OL27" s="90"/>
      <c r="OM27" s="90"/>
      <c r="ON27" s="90"/>
      <c r="OO27" s="90"/>
      <c r="OP27" s="90"/>
      <c r="OQ27" s="90"/>
      <c r="OR27" s="90"/>
      <c r="OS27" s="90"/>
      <c r="OT27" s="90"/>
      <c r="OU27" s="90"/>
      <c r="OV27" s="90"/>
      <c r="OW27" s="90"/>
      <c r="OX27" s="90"/>
      <c r="OY27" s="90"/>
      <c r="OZ27" s="90"/>
      <c r="PA27" s="90"/>
      <c r="PB27" s="90"/>
      <c r="PC27" s="90"/>
      <c r="PD27" s="90"/>
      <c r="PE27" s="90"/>
      <c r="PF27" s="90"/>
      <c r="PG27" s="90"/>
      <c r="PH27" s="90"/>
      <c r="PI27" s="90"/>
      <c r="PJ27" s="90"/>
      <c r="PK27" s="90"/>
      <c r="PL27" s="90"/>
      <c r="PM27" s="90"/>
      <c r="PN27" s="90"/>
      <c r="PO27" s="90"/>
      <c r="PP27" s="90"/>
      <c r="PQ27" s="90"/>
      <c r="PR27" s="90"/>
      <c r="PS27" s="90"/>
      <c r="PT27" s="90"/>
      <c r="PU27" s="90"/>
      <c r="PV27" s="90"/>
      <c r="PW27" s="90"/>
      <c r="PX27" s="90"/>
      <c r="PY27" s="90"/>
      <c r="PZ27" s="90"/>
      <c r="QA27" s="90"/>
      <c r="QB27" s="90"/>
      <c r="QC27" s="90"/>
      <c r="QD27" s="90"/>
      <c r="QE27" s="90"/>
      <c r="QF27" s="90"/>
      <c r="QG27" s="90"/>
      <c r="QH27" s="90"/>
      <c r="QI27" s="90"/>
      <c r="QJ27" s="90"/>
      <c r="QK27" s="90"/>
      <c r="QL27" s="90"/>
      <c r="QM27" s="90"/>
      <c r="QN27" s="90"/>
      <c r="QO27" s="90"/>
      <c r="QP27" s="90"/>
      <c r="QQ27" s="90"/>
      <c r="QR27" s="90"/>
      <c r="QS27" s="90"/>
      <c r="QT27" s="90"/>
      <c r="QU27" s="90"/>
      <c r="QV27" s="90"/>
      <c r="QW27" s="90"/>
      <c r="QX27" s="90"/>
      <c r="QY27" s="90"/>
      <c r="QZ27" s="90"/>
      <c r="RA27" s="90"/>
      <c r="RB27" s="90"/>
      <c r="RC27" s="90"/>
      <c r="RD27" s="90"/>
      <c r="RE27" s="90"/>
      <c r="RF27" s="90"/>
      <c r="RG27" s="90"/>
      <c r="RH27" s="90"/>
      <c r="RI27" s="90"/>
      <c r="RJ27" s="90"/>
      <c r="RK27" s="90"/>
      <c r="RL27" s="90"/>
      <c r="RM27" s="90"/>
      <c r="RN27" s="90"/>
      <c r="RO27" s="90"/>
      <c r="RP27" s="90"/>
      <c r="RQ27" s="90"/>
      <c r="RR27" s="90"/>
      <c r="RS27" s="90"/>
      <c r="RT27" s="90"/>
      <c r="RU27" s="90"/>
      <c r="RV27" s="90"/>
      <c r="RW27" s="90"/>
      <c r="RX27" s="90"/>
      <c r="RY27" s="90"/>
      <c r="RZ27" s="90"/>
      <c r="SA27" s="90"/>
      <c r="SB27" s="90"/>
      <c r="SC27" s="90"/>
      <c r="SD27" s="90"/>
      <c r="SE27" s="90"/>
      <c r="SF27" s="90"/>
      <c r="SG27" s="90"/>
      <c r="SH27" s="90"/>
      <c r="SI27" s="90"/>
      <c r="SJ27" s="90"/>
      <c r="SK27" s="90"/>
      <c r="SL27" s="90"/>
      <c r="SM27" s="90"/>
      <c r="SN27" s="90"/>
      <c r="SO27" s="90"/>
      <c r="SP27" s="90"/>
      <c r="SQ27" s="90"/>
      <c r="SR27" s="90"/>
      <c r="SS27" s="90"/>
      <c r="ST27" s="90"/>
      <c r="SU27" s="90"/>
      <c r="SV27" s="90"/>
      <c r="SW27" s="90"/>
      <c r="SX27" s="90"/>
      <c r="SY27" s="90"/>
      <c r="SZ27" s="90"/>
      <c r="TA27" s="90"/>
      <c r="TB27" s="90"/>
      <c r="TC27" s="90"/>
      <c r="TD27" s="90"/>
      <c r="TE27" s="90"/>
      <c r="TF27" s="90"/>
      <c r="TG27" s="90"/>
      <c r="TH27" s="90"/>
      <c r="TI27" s="90"/>
      <c r="TJ27" s="90"/>
      <c r="TK27" s="90"/>
      <c r="TL27" s="90"/>
      <c r="TM27" s="90"/>
      <c r="TN27" s="90"/>
      <c r="TO27" s="90"/>
      <c r="TP27" s="1372"/>
      <c r="TQ27" s="1372"/>
      <c r="TR27" s="1372"/>
      <c r="TS27" s="1372"/>
      <c r="TT27" s="1372"/>
      <c r="TU27" s="1372"/>
      <c r="TV27" s="1372"/>
      <c r="TW27" s="1372"/>
      <c r="TX27" s="1372"/>
      <c r="TY27" s="1372"/>
      <c r="TZ27" s="1372"/>
      <c r="UA27" s="1372"/>
      <c r="UB27" s="1372"/>
      <c r="UC27" s="1372"/>
      <c r="UD27" s="1372"/>
      <c r="UE27" s="1372"/>
      <c r="UF27" s="1372"/>
      <c r="UG27" s="1372"/>
      <c r="UH27" s="1372"/>
      <c r="UI27" s="1372"/>
      <c r="UJ27" s="1372"/>
      <c r="UK27" s="1372"/>
    </row>
    <row r="28" spans="1:557" ht="15.75" customHeight="1" x14ac:dyDescent="0.25">
      <c r="A28" s="24"/>
      <c r="B28" s="260">
        <v>22</v>
      </c>
      <c r="C28" s="991"/>
      <c r="D28" s="990"/>
      <c r="E28" s="486"/>
      <c r="F28" s="1143"/>
      <c r="G28" s="995"/>
      <c r="H28" s="221"/>
      <c r="I28" s="183"/>
      <c r="J28" s="183"/>
      <c r="K28" s="1088"/>
      <c r="L28" s="375"/>
      <c r="M28" s="31"/>
      <c r="N28" s="1292"/>
      <c r="O28" s="1096"/>
      <c r="P28" s="147"/>
      <c r="Q28" s="147"/>
      <c r="R28" s="147"/>
      <c r="S28" s="147"/>
      <c r="T28" s="147"/>
      <c r="U28" s="147"/>
      <c r="V28" s="147"/>
      <c r="W28" s="147"/>
      <c r="X28" s="147"/>
      <c r="Y28" s="147"/>
      <c r="Z28" s="147"/>
      <c r="AA28" s="147"/>
      <c r="AB28" s="147"/>
      <c r="AC28" s="147"/>
      <c r="AD28" s="147"/>
      <c r="AE28" s="147"/>
      <c r="AF28" s="147"/>
      <c r="AG28" s="147"/>
      <c r="AH28" s="147"/>
      <c r="AI28" s="1006"/>
      <c r="AJ28" s="993"/>
      <c r="AK28" s="996"/>
      <c r="AL28" s="148"/>
      <c r="AM28" s="148"/>
      <c r="AN28" s="994"/>
      <c r="AO28" s="147"/>
      <c r="AP28" s="147"/>
      <c r="AQ28" s="997"/>
      <c r="AR28" s="999"/>
      <c r="AS28" s="1000"/>
      <c r="AT28" s="1006"/>
      <c r="AU28" s="993"/>
      <c r="AV28" s="996"/>
      <c r="AW28" s="148"/>
      <c r="AX28" s="148"/>
      <c r="AY28" s="994"/>
      <c r="AZ28" s="147"/>
      <c r="BA28" s="147"/>
      <c r="BB28" s="997"/>
      <c r="BC28" s="999"/>
      <c r="BD28" s="1000"/>
      <c r="BE28" s="1006"/>
      <c r="BF28" s="993"/>
      <c r="BG28" s="996"/>
      <c r="BH28" s="148"/>
      <c r="BI28" s="148"/>
      <c r="BJ28" s="994"/>
      <c r="BK28" s="147"/>
      <c r="BL28" s="147"/>
      <c r="BM28" s="997"/>
      <c r="BN28" s="999"/>
      <c r="BO28" s="1000"/>
      <c r="BP28" s="1006"/>
      <c r="BQ28" s="993"/>
      <c r="BR28" s="996"/>
      <c r="BS28" s="148"/>
      <c r="BT28" s="148"/>
      <c r="BU28" s="994"/>
      <c r="BV28" s="147"/>
      <c r="BW28" s="147"/>
      <c r="BX28" s="997"/>
      <c r="BY28" s="999"/>
      <c r="BZ28" s="1000"/>
      <c r="CA28" s="1006"/>
      <c r="CB28" s="993"/>
      <c r="CC28" s="994"/>
      <c r="CD28" s="148"/>
      <c r="CE28" s="148"/>
      <c r="CF28" s="994"/>
      <c r="CG28" s="147"/>
      <c r="CH28" s="147"/>
      <c r="CI28" s="997"/>
      <c r="CJ28" s="999"/>
      <c r="CK28" s="1000"/>
      <c r="CL28" s="1006"/>
      <c r="CM28" s="993"/>
      <c r="CN28" s="996"/>
      <c r="CO28" s="148"/>
      <c r="CP28" s="148"/>
      <c r="CQ28" s="994"/>
      <c r="CR28" s="147"/>
      <c r="CS28" s="147"/>
      <c r="CT28" s="997"/>
      <c r="CU28" s="999"/>
      <c r="CV28" s="1000"/>
      <c r="CW28" s="1006"/>
      <c r="CX28" s="993"/>
      <c r="CY28" s="996"/>
      <c r="CZ28" s="148"/>
      <c r="DA28" s="148"/>
      <c r="DB28" s="994"/>
      <c r="DC28" s="147"/>
      <c r="DD28" s="147"/>
      <c r="DE28" s="997"/>
      <c r="DF28" s="999"/>
      <c r="DG28" s="1000"/>
      <c r="DH28" s="1006"/>
      <c r="DI28" s="993"/>
      <c r="DJ28" s="996"/>
      <c r="DK28" s="148"/>
      <c r="DL28" s="148"/>
      <c r="DM28" s="994"/>
      <c r="DN28" s="147"/>
      <c r="DO28" s="147"/>
      <c r="DP28" s="997"/>
      <c r="DQ28" s="999"/>
      <c r="DR28" s="1000"/>
      <c r="DS28" s="1006"/>
      <c r="DT28" s="993"/>
      <c r="DU28" s="996"/>
      <c r="DV28" s="148"/>
      <c r="DW28" s="148"/>
      <c r="DX28" s="994"/>
      <c r="DY28" s="147"/>
      <c r="DZ28" s="147"/>
      <c r="EA28" s="997"/>
      <c r="EB28" s="999"/>
      <c r="EC28" s="1000"/>
      <c r="ED28" s="1006"/>
      <c r="EE28" s="993"/>
      <c r="EF28" s="996"/>
      <c r="EG28" s="148"/>
      <c r="EH28" s="148"/>
      <c r="EI28" s="994"/>
      <c r="EJ28" s="147"/>
      <c r="EK28" s="147"/>
      <c r="EL28" s="997"/>
      <c r="EM28" s="999"/>
      <c r="EN28" s="1000"/>
      <c r="EO28" s="1006"/>
      <c r="EP28" s="993"/>
      <c r="EQ28" s="996"/>
      <c r="ER28" s="148"/>
      <c r="ES28" s="148"/>
      <c r="ET28" s="994"/>
      <c r="EU28" s="147"/>
      <c r="EV28" s="147"/>
      <c r="EW28" s="997"/>
      <c r="EX28" s="999"/>
      <c r="EY28" s="1000"/>
      <c r="EZ28" s="1006"/>
      <c r="FA28" s="993"/>
      <c r="FB28" s="996"/>
      <c r="FC28" s="148"/>
      <c r="FD28" s="148"/>
      <c r="FE28" s="994"/>
      <c r="FF28" s="147"/>
      <c r="FG28" s="147"/>
      <c r="FH28" s="997"/>
      <c r="FI28" s="999"/>
      <c r="FJ28" s="1000"/>
      <c r="FK28" s="1006"/>
      <c r="FL28" s="993"/>
      <c r="FM28" s="996"/>
      <c r="FN28" s="148"/>
      <c r="FO28" s="148"/>
      <c r="FP28" s="994"/>
      <c r="FQ28" s="147"/>
      <c r="FR28" s="147"/>
      <c r="FS28" s="997"/>
      <c r="FT28" s="999"/>
      <c r="FU28" s="1000"/>
      <c r="FV28" s="1006"/>
      <c r="FW28" s="993"/>
      <c r="FX28" s="996"/>
      <c r="FY28" s="148"/>
      <c r="FZ28" s="148"/>
      <c r="GA28" s="994"/>
      <c r="GB28" s="147"/>
      <c r="GC28" s="147"/>
      <c r="GD28" s="997"/>
      <c r="GE28" s="999"/>
      <c r="GF28" s="1000"/>
      <c r="GG28" s="1006"/>
      <c r="GH28" s="993"/>
      <c r="GI28" s="996"/>
      <c r="GJ28" s="148"/>
      <c r="GK28" s="148"/>
      <c r="GL28" s="994"/>
      <c r="GM28" s="147"/>
      <c r="GN28" s="147"/>
      <c r="GO28" s="997"/>
      <c r="GP28" s="999"/>
      <c r="GQ28" s="1000"/>
      <c r="GR28" s="1006"/>
      <c r="GS28" s="993"/>
      <c r="GT28" s="996"/>
      <c r="GU28" s="148"/>
      <c r="GV28" s="148"/>
      <c r="GW28" s="994"/>
      <c r="GX28" s="147"/>
      <c r="GY28" s="147"/>
      <c r="GZ28" s="997"/>
      <c r="HA28" s="999"/>
      <c r="HB28" s="1000"/>
      <c r="HC28" s="1006"/>
      <c r="HD28" s="993"/>
      <c r="HE28" s="996"/>
      <c r="HF28" s="148"/>
      <c r="HG28" s="148"/>
      <c r="HH28" s="994"/>
      <c r="HI28" s="147"/>
      <c r="HJ28" s="147"/>
      <c r="HK28" s="997"/>
      <c r="HL28" s="999"/>
      <c r="HM28" s="1000"/>
      <c r="HN28" s="1006"/>
      <c r="HO28" s="993"/>
      <c r="HP28" s="996"/>
      <c r="HQ28" s="148"/>
      <c r="HR28" s="148"/>
      <c r="HS28" s="994"/>
      <c r="HT28" s="147"/>
      <c r="HU28" s="147"/>
      <c r="HV28" s="997"/>
      <c r="HW28" s="999"/>
      <c r="HX28" s="1000"/>
      <c r="HY28" s="1006"/>
      <c r="HZ28" s="993"/>
      <c r="IA28" s="996"/>
      <c r="IB28" s="148"/>
      <c r="IC28" s="148"/>
      <c r="ID28" s="994"/>
      <c r="IE28" s="147"/>
      <c r="IF28" s="147"/>
      <c r="IG28" s="997"/>
      <c r="IH28" s="999"/>
      <c r="II28" s="1000"/>
      <c r="IJ28" s="1006"/>
      <c r="IK28" s="993"/>
      <c r="IL28" s="996"/>
      <c r="IM28" s="148"/>
      <c r="IN28" s="148"/>
      <c r="IO28" s="994"/>
      <c r="IP28" s="147"/>
      <c r="IQ28" s="147"/>
      <c r="IR28" s="997"/>
      <c r="IS28" s="999"/>
      <c r="IT28" s="1000"/>
      <c r="IU28" s="30"/>
      <c r="IV28" s="30"/>
      <c r="IW28" s="30"/>
      <c r="IX28" s="30"/>
      <c r="IY28" s="1001"/>
      <c r="IZ28" s="1001"/>
      <c r="JA28" s="1005"/>
      <c r="JB28" s="1002"/>
      <c r="JC28" s="38"/>
      <c r="JD28" s="171"/>
      <c r="JE28" s="291"/>
      <c r="JF28" s="1"/>
      <c r="JG28" s="1"/>
      <c r="JH28" s="1"/>
      <c r="JI28" s="290"/>
      <c r="JJ28" s="171"/>
      <c r="JM28" s="347"/>
      <c r="JN28" s="90"/>
      <c r="JO28" s="654"/>
      <c r="JP28" s="654"/>
      <c r="JQ28" s="167"/>
      <c r="JR28" s="656"/>
      <c r="JS28" s="159"/>
      <c r="JT28" s="262"/>
      <c r="JU28" s="262"/>
      <c r="JV28" s="88"/>
      <c r="JW28" s="90"/>
      <c r="JX28" s="90"/>
      <c r="JY28" s="90"/>
      <c r="JZ28" s="90"/>
      <c r="KA28" s="90"/>
      <c r="KB28" s="90"/>
      <c r="KC28" s="90"/>
      <c r="KD28" s="90"/>
      <c r="KE28" s="90"/>
      <c r="KF28" s="90"/>
      <c r="KG28" s="90"/>
      <c r="KH28" s="90"/>
      <c r="KI28" s="90"/>
      <c r="KJ28" s="90"/>
      <c r="KK28" s="90"/>
      <c r="KL28" s="90"/>
      <c r="KM28" s="90"/>
      <c r="KN28" s="90"/>
      <c r="KO28" s="90"/>
      <c r="KP28" s="90"/>
      <c r="KQ28" s="90"/>
      <c r="KR28" s="90"/>
      <c r="KS28" s="90"/>
      <c r="KT28" s="90"/>
      <c r="KU28" s="90"/>
      <c r="KV28" s="90"/>
      <c r="KW28" s="90"/>
      <c r="KX28" s="90"/>
      <c r="KY28" s="90"/>
      <c r="KZ28" s="90"/>
      <c r="LA28" s="90"/>
      <c r="LB28" s="90"/>
      <c r="LC28" s="90"/>
      <c r="LD28" s="90"/>
      <c r="LE28" s="90"/>
      <c r="LF28" s="90"/>
      <c r="LG28" s="90"/>
      <c r="LH28" s="90"/>
      <c r="LI28" s="90"/>
      <c r="LJ28" s="90"/>
      <c r="LK28" s="90"/>
      <c r="LL28" s="90"/>
      <c r="LM28" s="90"/>
      <c r="LN28" s="90"/>
      <c r="LO28" s="90"/>
      <c r="LP28" s="90"/>
      <c r="LQ28" s="90"/>
      <c r="LR28" s="90"/>
      <c r="LS28" s="90"/>
      <c r="LT28" s="90"/>
      <c r="LU28" s="90"/>
      <c r="LV28" s="90"/>
      <c r="LW28" s="90"/>
      <c r="LX28" s="90"/>
      <c r="LY28" s="90"/>
      <c r="LZ28" s="90"/>
      <c r="MA28" s="90"/>
      <c r="MB28" s="90"/>
      <c r="MC28" s="90"/>
      <c r="MD28" s="90"/>
      <c r="ME28" s="90"/>
      <c r="MF28" s="90"/>
      <c r="MG28" s="90"/>
      <c r="MH28" s="90"/>
      <c r="MI28" s="90"/>
      <c r="MJ28" s="90"/>
      <c r="MK28" s="90"/>
      <c r="ML28" s="90"/>
      <c r="MM28" s="90"/>
      <c r="MN28" s="90"/>
      <c r="MO28" s="90"/>
      <c r="MP28" s="90"/>
      <c r="MQ28" s="90"/>
      <c r="MR28" s="90"/>
      <c r="MT28" s="86"/>
      <c r="MU28" s="86"/>
      <c r="MV28" s="86"/>
      <c r="MW28" s="86"/>
      <c r="MX28" s="86"/>
      <c r="MY28" s="86"/>
      <c r="NB28" s="85"/>
      <c r="NC28" s="169"/>
      <c r="ND28" s="86"/>
      <c r="NE28" s="86"/>
      <c r="NF28" s="86"/>
      <c r="NG28" s="86"/>
      <c r="NH28" s="86"/>
      <c r="NI28" s="86"/>
      <c r="NJ28" s="86"/>
      <c r="NK28" s="86"/>
      <c r="NL28" s="86"/>
      <c r="NM28" s="86"/>
      <c r="NN28" s="86"/>
      <c r="NO28" s="86"/>
      <c r="NP28" s="86"/>
      <c r="NQ28" s="86"/>
      <c r="NR28" s="90"/>
      <c r="NS28" s="90"/>
      <c r="NT28" s="90"/>
      <c r="NU28" s="90"/>
      <c r="NV28" s="90"/>
      <c r="NW28" s="90"/>
      <c r="NX28" s="90"/>
      <c r="NY28" s="90"/>
      <c r="NZ28" s="90"/>
      <c r="OA28" s="90"/>
      <c r="OB28" s="90"/>
      <c r="OC28" s="90"/>
      <c r="OD28" s="90"/>
      <c r="OE28" s="90"/>
      <c r="OF28" s="90"/>
      <c r="OG28" s="90"/>
      <c r="OH28" s="90"/>
      <c r="OI28" s="90"/>
      <c r="OJ28" s="90"/>
      <c r="OK28" s="90"/>
      <c r="OL28" s="90"/>
      <c r="OM28" s="90"/>
      <c r="ON28" s="90"/>
      <c r="OO28" s="90"/>
      <c r="OP28" s="90"/>
      <c r="OQ28" s="90"/>
      <c r="OR28" s="90"/>
      <c r="OS28" s="90"/>
      <c r="OT28" s="90"/>
      <c r="OU28" s="90"/>
      <c r="OV28" s="90"/>
      <c r="OW28" s="90"/>
      <c r="OX28" s="90"/>
      <c r="OY28" s="90"/>
      <c r="OZ28" s="90"/>
      <c r="PA28" s="90"/>
      <c r="PB28" s="90"/>
      <c r="PC28" s="90"/>
      <c r="PD28" s="90"/>
      <c r="PE28" s="90"/>
      <c r="PF28" s="90"/>
      <c r="PG28" s="90"/>
      <c r="PH28" s="90"/>
      <c r="PI28" s="90"/>
      <c r="PJ28" s="90"/>
      <c r="PK28" s="90"/>
      <c r="PL28" s="90"/>
      <c r="PM28" s="90"/>
      <c r="PN28" s="90"/>
      <c r="PO28" s="90"/>
      <c r="PP28" s="90"/>
      <c r="PQ28" s="90"/>
      <c r="PR28" s="90"/>
      <c r="PS28" s="90"/>
      <c r="PT28" s="90"/>
      <c r="PU28" s="90"/>
      <c r="PV28" s="90"/>
      <c r="PW28" s="90"/>
      <c r="PX28" s="90"/>
      <c r="PY28" s="90"/>
      <c r="PZ28" s="90"/>
      <c r="QA28" s="90"/>
      <c r="QB28" s="90"/>
      <c r="QC28" s="90"/>
      <c r="QD28" s="90"/>
      <c r="QE28" s="90"/>
      <c r="QF28" s="90"/>
      <c r="QG28" s="90"/>
      <c r="QH28" s="90"/>
      <c r="QI28" s="90"/>
      <c r="QJ28" s="90"/>
      <c r="QK28" s="90"/>
      <c r="QL28" s="90"/>
      <c r="QM28" s="90"/>
      <c r="QN28" s="90"/>
      <c r="QO28" s="90"/>
      <c r="QP28" s="90"/>
      <c r="QQ28" s="90"/>
      <c r="QR28" s="90"/>
      <c r="QS28" s="90"/>
      <c r="QT28" s="90"/>
      <c r="QU28" s="90"/>
      <c r="QV28" s="90"/>
      <c r="QW28" s="90"/>
      <c r="QX28" s="90"/>
      <c r="QY28" s="90"/>
      <c r="QZ28" s="90"/>
      <c r="RA28" s="90"/>
      <c r="RB28" s="90"/>
      <c r="RC28" s="90"/>
      <c r="RD28" s="90"/>
      <c r="RE28" s="90"/>
      <c r="RF28" s="90"/>
      <c r="RG28" s="90"/>
      <c r="RH28" s="90"/>
      <c r="RI28" s="90"/>
      <c r="RJ28" s="90"/>
      <c r="RK28" s="90"/>
      <c r="RL28" s="90"/>
      <c r="RM28" s="90"/>
      <c r="RN28" s="90"/>
      <c r="RO28" s="90"/>
      <c r="RP28" s="90"/>
      <c r="RQ28" s="90"/>
      <c r="RR28" s="90"/>
      <c r="RS28" s="90"/>
      <c r="RT28" s="90"/>
      <c r="RU28" s="90"/>
      <c r="RV28" s="90"/>
      <c r="RW28" s="90"/>
      <c r="RX28" s="90"/>
      <c r="RY28" s="90"/>
      <c r="RZ28" s="90"/>
      <c r="SA28" s="90"/>
      <c r="SB28" s="90"/>
      <c r="SC28" s="90"/>
      <c r="SD28" s="90"/>
      <c r="SE28" s="90"/>
      <c r="SF28" s="90"/>
      <c r="SG28" s="90"/>
      <c r="SH28" s="90"/>
      <c r="SI28" s="90"/>
      <c r="SJ28" s="90"/>
      <c r="SK28" s="90"/>
      <c r="SL28" s="90"/>
      <c r="SM28" s="90"/>
      <c r="SN28" s="90"/>
      <c r="SO28" s="90"/>
      <c r="SP28" s="90"/>
      <c r="SQ28" s="90"/>
      <c r="SR28" s="90"/>
      <c r="SS28" s="90"/>
      <c r="ST28" s="90"/>
      <c r="SU28" s="90"/>
      <c r="SV28" s="90"/>
      <c r="SW28" s="90"/>
      <c r="SX28" s="90"/>
      <c r="SY28" s="90"/>
      <c r="SZ28" s="90"/>
      <c r="TA28" s="90"/>
      <c r="TB28" s="90"/>
      <c r="TC28" s="90"/>
      <c r="TD28" s="90"/>
      <c r="TE28" s="90"/>
      <c r="TF28" s="90"/>
      <c r="TG28" s="90"/>
      <c r="TH28" s="90"/>
      <c r="TI28" s="90"/>
      <c r="TJ28" s="90"/>
      <c r="TK28" s="90"/>
      <c r="TL28" s="90"/>
      <c r="TM28" s="90"/>
      <c r="TN28" s="90"/>
      <c r="TO28" s="90"/>
      <c r="TP28" s="1372"/>
      <c r="TQ28" s="1372"/>
      <c r="TR28" s="1372"/>
      <c r="TS28" s="1372"/>
      <c r="TT28" s="1372"/>
      <c r="TU28" s="1372"/>
      <c r="TV28" s="1372"/>
      <c r="TW28" s="1372"/>
      <c r="TX28" s="1372"/>
      <c r="TY28" s="1372"/>
      <c r="TZ28" s="1372"/>
      <c r="UA28" s="1372"/>
      <c r="UB28" s="1372"/>
      <c r="UC28" s="1372"/>
      <c r="UD28" s="1372"/>
      <c r="UE28" s="1372"/>
      <c r="UF28" s="1372"/>
      <c r="UG28" s="1372"/>
      <c r="UH28" s="1372"/>
      <c r="UI28" s="1372"/>
      <c r="UJ28" s="1372"/>
      <c r="UK28" s="1372"/>
    </row>
    <row r="29" spans="1:557" ht="15.75" customHeight="1" x14ac:dyDescent="0.25">
      <c r="A29" s="24"/>
      <c r="B29" s="260">
        <v>23</v>
      </c>
      <c r="C29" s="991"/>
      <c r="D29" s="990"/>
      <c r="E29" s="486"/>
      <c r="F29" s="1143"/>
      <c r="G29" s="995"/>
      <c r="H29" s="221"/>
      <c r="I29" s="183"/>
      <c r="J29" s="183"/>
      <c r="K29" s="1088"/>
      <c r="L29" s="375"/>
      <c r="M29" s="31"/>
      <c r="N29" s="1292"/>
      <c r="O29" s="1096"/>
      <c r="P29" s="147"/>
      <c r="Q29" s="147"/>
      <c r="R29" s="147"/>
      <c r="S29" s="147"/>
      <c r="T29" s="147"/>
      <c r="U29" s="147"/>
      <c r="V29" s="147"/>
      <c r="W29" s="147"/>
      <c r="X29" s="147"/>
      <c r="Y29" s="147"/>
      <c r="Z29" s="147"/>
      <c r="AA29" s="147"/>
      <c r="AB29" s="147"/>
      <c r="AC29" s="147"/>
      <c r="AD29" s="147"/>
      <c r="AE29" s="147"/>
      <c r="AF29" s="147"/>
      <c r="AG29" s="147"/>
      <c r="AH29" s="147"/>
      <c r="AI29" s="1006"/>
      <c r="AJ29" s="993"/>
      <c r="AK29" s="996"/>
      <c r="AL29" s="148"/>
      <c r="AM29" s="148"/>
      <c r="AN29" s="994"/>
      <c r="AO29" s="147"/>
      <c r="AP29" s="147"/>
      <c r="AQ29" s="997"/>
      <c r="AR29" s="999"/>
      <c r="AS29" s="1000"/>
      <c r="AT29" s="1006"/>
      <c r="AU29" s="993"/>
      <c r="AV29" s="996"/>
      <c r="AW29" s="148"/>
      <c r="AX29" s="148"/>
      <c r="AY29" s="994"/>
      <c r="AZ29" s="147"/>
      <c r="BA29" s="147"/>
      <c r="BB29" s="997"/>
      <c r="BC29" s="999"/>
      <c r="BD29" s="1000"/>
      <c r="BE29" s="1006"/>
      <c r="BF29" s="993"/>
      <c r="BG29" s="996"/>
      <c r="BH29" s="148"/>
      <c r="BI29" s="148"/>
      <c r="BJ29" s="994"/>
      <c r="BK29" s="147"/>
      <c r="BL29" s="147"/>
      <c r="BM29" s="997"/>
      <c r="BN29" s="999"/>
      <c r="BO29" s="1000"/>
      <c r="BP29" s="1006"/>
      <c r="BQ29" s="993"/>
      <c r="BR29" s="996"/>
      <c r="BS29" s="148"/>
      <c r="BT29" s="148"/>
      <c r="BU29" s="994"/>
      <c r="BV29" s="147"/>
      <c r="BW29" s="147"/>
      <c r="BX29" s="997"/>
      <c r="BY29" s="999"/>
      <c r="BZ29" s="1000"/>
      <c r="CA29" s="1006"/>
      <c r="CB29" s="993"/>
      <c r="CC29" s="994"/>
      <c r="CD29" s="148"/>
      <c r="CE29" s="148"/>
      <c r="CF29" s="994"/>
      <c r="CG29" s="147"/>
      <c r="CH29" s="147"/>
      <c r="CI29" s="997"/>
      <c r="CJ29" s="999"/>
      <c r="CK29" s="1000"/>
      <c r="CL29" s="1006"/>
      <c r="CM29" s="993"/>
      <c r="CN29" s="996"/>
      <c r="CO29" s="148"/>
      <c r="CP29" s="148"/>
      <c r="CQ29" s="994"/>
      <c r="CR29" s="147"/>
      <c r="CS29" s="147"/>
      <c r="CT29" s="997"/>
      <c r="CU29" s="999"/>
      <c r="CV29" s="1000"/>
      <c r="CW29" s="1006"/>
      <c r="CX29" s="993"/>
      <c r="CY29" s="996"/>
      <c r="CZ29" s="148"/>
      <c r="DA29" s="148"/>
      <c r="DB29" s="994"/>
      <c r="DC29" s="147"/>
      <c r="DD29" s="147"/>
      <c r="DE29" s="997"/>
      <c r="DF29" s="999"/>
      <c r="DG29" s="1000"/>
      <c r="DH29" s="1006"/>
      <c r="DI29" s="993"/>
      <c r="DJ29" s="996"/>
      <c r="DK29" s="148"/>
      <c r="DL29" s="148"/>
      <c r="DM29" s="994"/>
      <c r="DN29" s="147"/>
      <c r="DO29" s="147"/>
      <c r="DP29" s="997"/>
      <c r="DQ29" s="999"/>
      <c r="DR29" s="1000"/>
      <c r="DS29" s="1006"/>
      <c r="DT29" s="993"/>
      <c r="DU29" s="996"/>
      <c r="DV29" s="148"/>
      <c r="DW29" s="148"/>
      <c r="DX29" s="994"/>
      <c r="DY29" s="147"/>
      <c r="DZ29" s="147"/>
      <c r="EA29" s="997"/>
      <c r="EB29" s="999"/>
      <c r="EC29" s="1000"/>
      <c r="ED29" s="1006"/>
      <c r="EE29" s="993"/>
      <c r="EF29" s="996"/>
      <c r="EG29" s="148"/>
      <c r="EH29" s="148"/>
      <c r="EI29" s="994"/>
      <c r="EJ29" s="147"/>
      <c r="EK29" s="147"/>
      <c r="EL29" s="997"/>
      <c r="EM29" s="999"/>
      <c r="EN29" s="1000"/>
      <c r="EO29" s="1006"/>
      <c r="EP29" s="993"/>
      <c r="EQ29" s="996"/>
      <c r="ER29" s="148"/>
      <c r="ES29" s="148"/>
      <c r="ET29" s="994"/>
      <c r="EU29" s="147"/>
      <c r="EV29" s="147"/>
      <c r="EW29" s="997"/>
      <c r="EX29" s="999"/>
      <c r="EY29" s="1000"/>
      <c r="EZ29" s="1006"/>
      <c r="FA29" s="993"/>
      <c r="FB29" s="996"/>
      <c r="FC29" s="148"/>
      <c r="FD29" s="148"/>
      <c r="FE29" s="994"/>
      <c r="FF29" s="147"/>
      <c r="FG29" s="147"/>
      <c r="FH29" s="997"/>
      <c r="FI29" s="999"/>
      <c r="FJ29" s="1000"/>
      <c r="FK29" s="1006"/>
      <c r="FL29" s="993"/>
      <c r="FM29" s="996"/>
      <c r="FN29" s="148"/>
      <c r="FO29" s="148"/>
      <c r="FP29" s="994"/>
      <c r="FQ29" s="147"/>
      <c r="FR29" s="147"/>
      <c r="FS29" s="997"/>
      <c r="FT29" s="999"/>
      <c r="FU29" s="1000"/>
      <c r="FV29" s="1006"/>
      <c r="FW29" s="993"/>
      <c r="FX29" s="996"/>
      <c r="FY29" s="148"/>
      <c r="FZ29" s="148"/>
      <c r="GA29" s="994"/>
      <c r="GB29" s="147"/>
      <c r="GC29" s="147"/>
      <c r="GD29" s="997"/>
      <c r="GE29" s="999"/>
      <c r="GF29" s="1000"/>
      <c r="GG29" s="1006"/>
      <c r="GH29" s="993"/>
      <c r="GI29" s="996"/>
      <c r="GJ29" s="148"/>
      <c r="GK29" s="148"/>
      <c r="GL29" s="994"/>
      <c r="GM29" s="147"/>
      <c r="GN29" s="147"/>
      <c r="GO29" s="997"/>
      <c r="GP29" s="999"/>
      <c r="GQ29" s="1000"/>
      <c r="GR29" s="1006"/>
      <c r="GS29" s="993"/>
      <c r="GT29" s="996"/>
      <c r="GU29" s="148"/>
      <c r="GV29" s="148"/>
      <c r="GW29" s="994"/>
      <c r="GX29" s="147"/>
      <c r="GY29" s="147"/>
      <c r="GZ29" s="997"/>
      <c r="HA29" s="999"/>
      <c r="HB29" s="1000"/>
      <c r="HC29" s="1006"/>
      <c r="HD29" s="993"/>
      <c r="HE29" s="996"/>
      <c r="HF29" s="148"/>
      <c r="HG29" s="148"/>
      <c r="HH29" s="994"/>
      <c r="HI29" s="147"/>
      <c r="HJ29" s="147"/>
      <c r="HK29" s="997"/>
      <c r="HL29" s="999"/>
      <c r="HM29" s="1000"/>
      <c r="HN29" s="1006"/>
      <c r="HO29" s="993"/>
      <c r="HP29" s="996"/>
      <c r="HQ29" s="148"/>
      <c r="HR29" s="148"/>
      <c r="HS29" s="994"/>
      <c r="HT29" s="147"/>
      <c r="HU29" s="147"/>
      <c r="HV29" s="997"/>
      <c r="HW29" s="999"/>
      <c r="HX29" s="1000"/>
      <c r="HY29" s="1006"/>
      <c r="HZ29" s="993"/>
      <c r="IA29" s="996"/>
      <c r="IB29" s="148"/>
      <c r="IC29" s="148"/>
      <c r="ID29" s="994"/>
      <c r="IE29" s="147"/>
      <c r="IF29" s="147"/>
      <c r="IG29" s="997"/>
      <c r="IH29" s="999"/>
      <c r="II29" s="1000"/>
      <c r="IJ29" s="1006"/>
      <c r="IK29" s="993"/>
      <c r="IL29" s="996"/>
      <c r="IM29" s="148"/>
      <c r="IN29" s="148"/>
      <c r="IO29" s="994"/>
      <c r="IP29" s="147"/>
      <c r="IQ29" s="147"/>
      <c r="IR29" s="997"/>
      <c r="IS29" s="999"/>
      <c r="IT29" s="1000"/>
      <c r="IU29" s="30"/>
      <c r="IV29" s="30"/>
      <c r="IW29" s="30"/>
      <c r="IX29" s="30"/>
      <c r="IY29" s="1001"/>
      <c r="IZ29" s="1001"/>
      <c r="JA29" s="1005"/>
      <c r="JB29" s="1002"/>
      <c r="JC29" s="38"/>
      <c r="JD29" s="171"/>
      <c r="JE29" s="291"/>
      <c r="JF29" s="1"/>
      <c r="JG29" s="1"/>
      <c r="JH29" s="1"/>
      <c r="JI29" s="290"/>
      <c r="JJ29" s="171"/>
      <c r="JM29" s="347"/>
      <c r="JN29" s="90"/>
      <c r="JO29" s="654"/>
      <c r="JP29" s="654"/>
      <c r="JQ29" s="167"/>
      <c r="JR29" s="656"/>
      <c r="JS29" s="159"/>
      <c r="JT29" s="262"/>
      <c r="JU29" s="262"/>
      <c r="JV29" s="88"/>
      <c r="JW29" s="90"/>
      <c r="JX29" s="90"/>
      <c r="JY29" s="90"/>
      <c r="JZ29" s="90"/>
      <c r="KA29" s="90"/>
      <c r="KB29" s="90"/>
      <c r="KC29" s="90"/>
      <c r="KD29" s="90"/>
      <c r="KE29" s="90"/>
      <c r="KF29" s="90"/>
      <c r="KG29" s="90"/>
      <c r="KH29" s="90"/>
      <c r="KI29" s="90"/>
      <c r="KJ29" s="90"/>
      <c r="KK29" s="90"/>
      <c r="KL29" s="90"/>
      <c r="KM29" s="90"/>
      <c r="KN29" s="90"/>
      <c r="KO29" s="90"/>
      <c r="KP29" s="90"/>
      <c r="KQ29" s="90"/>
      <c r="KR29" s="90"/>
      <c r="KS29" s="90"/>
      <c r="KT29" s="90"/>
      <c r="KU29" s="90"/>
      <c r="KV29" s="90"/>
      <c r="KW29" s="90"/>
      <c r="KX29" s="90"/>
      <c r="KY29" s="90"/>
      <c r="KZ29" s="90"/>
      <c r="LA29" s="90"/>
      <c r="LB29" s="90"/>
      <c r="LC29" s="90"/>
      <c r="LD29" s="90"/>
      <c r="LE29" s="90"/>
      <c r="LF29" s="90"/>
      <c r="LG29" s="90"/>
      <c r="LH29" s="90"/>
      <c r="LI29" s="90"/>
      <c r="LJ29" s="90"/>
      <c r="LK29" s="90"/>
      <c r="LL29" s="90"/>
      <c r="LM29" s="90"/>
      <c r="LN29" s="90"/>
      <c r="LO29" s="90"/>
      <c r="LP29" s="90"/>
      <c r="LQ29" s="90"/>
      <c r="LR29" s="90"/>
      <c r="LS29" s="90"/>
      <c r="LT29" s="90"/>
      <c r="LU29" s="90"/>
      <c r="LV29" s="90"/>
      <c r="LW29" s="90"/>
      <c r="LX29" s="90"/>
      <c r="LY29" s="90"/>
      <c r="LZ29" s="90"/>
      <c r="MA29" s="90"/>
      <c r="MB29" s="90"/>
      <c r="MC29" s="90"/>
      <c r="MD29" s="90"/>
      <c r="ME29" s="90"/>
      <c r="MF29" s="90"/>
      <c r="MG29" s="90"/>
      <c r="MH29" s="90"/>
      <c r="MI29" s="90"/>
      <c r="MJ29" s="90"/>
      <c r="MK29" s="90"/>
      <c r="ML29" s="90"/>
      <c r="MM29" s="90"/>
      <c r="MN29" s="90"/>
      <c r="MO29" s="90"/>
      <c r="MP29" s="90"/>
      <c r="MQ29" s="90"/>
      <c r="MR29" s="90"/>
      <c r="MT29" s="86"/>
      <c r="MU29" s="86"/>
      <c r="MV29" s="86"/>
      <c r="MW29" s="86"/>
      <c r="MX29" s="86"/>
      <c r="MY29" s="86"/>
      <c r="NB29" s="85"/>
      <c r="NC29" s="169"/>
      <c r="ND29" s="86"/>
      <c r="NE29" s="86"/>
      <c r="NF29" s="86"/>
      <c r="NG29" s="86"/>
      <c r="NH29" s="86"/>
      <c r="NI29" s="86"/>
      <c r="NJ29" s="86"/>
      <c r="NK29" s="86"/>
      <c r="NL29" s="86"/>
      <c r="NM29" s="86"/>
      <c r="NN29" s="86"/>
      <c r="NO29" s="86"/>
      <c r="NP29" s="86"/>
      <c r="NQ29" s="86"/>
      <c r="NR29" s="90"/>
      <c r="NS29" s="90"/>
      <c r="NT29" s="90"/>
      <c r="NU29" s="90"/>
      <c r="NV29" s="90"/>
      <c r="NW29" s="90"/>
      <c r="NX29" s="90"/>
      <c r="NY29" s="90"/>
      <c r="NZ29" s="90"/>
      <c r="OA29" s="90"/>
      <c r="OB29" s="90"/>
      <c r="OC29" s="90"/>
      <c r="OD29" s="90"/>
      <c r="OE29" s="90"/>
      <c r="OF29" s="90"/>
      <c r="OG29" s="90"/>
      <c r="OH29" s="90"/>
      <c r="OI29" s="90"/>
      <c r="OJ29" s="90"/>
      <c r="OK29" s="90"/>
      <c r="OL29" s="90"/>
      <c r="OM29" s="90"/>
      <c r="ON29" s="90"/>
      <c r="OO29" s="90"/>
      <c r="OP29" s="90"/>
      <c r="OQ29" s="90"/>
      <c r="OR29" s="90"/>
      <c r="OS29" s="90"/>
      <c r="OT29" s="90"/>
      <c r="OU29" s="90"/>
      <c r="OV29" s="90"/>
      <c r="OW29" s="90"/>
      <c r="OX29" s="90"/>
      <c r="OY29" s="90"/>
      <c r="OZ29" s="90"/>
      <c r="PA29" s="90"/>
      <c r="PB29" s="90"/>
      <c r="PC29" s="90"/>
      <c r="PD29" s="90"/>
      <c r="PE29" s="90"/>
      <c r="PF29" s="90"/>
      <c r="PG29" s="90"/>
      <c r="PH29" s="90"/>
      <c r="PI29" s="90"/>
      <c r="PJ29" s="90"/>
      <c r="PK29" s="90"/>
      <c r="PL29" s="90"/>
      <c r="PM29" s="90"/>
      <c r="PN29" s="90"/>
      <c r="PO29" s="90"/>
      <c r="PP29" s="90"/>
      <c r="PQ29" s="90"/>
      <c r="PR29" s="90"/>
      <c r="PS29" s="90"/>
      <c r="PT29" s="90"/>
      <c r="PU29" s="90"/>
      <c r="PV29" s="90"/>
      <c r="PW29" s="90"/>
      <c r="PX29" s="90"/>
      <c r="PY29" s="90"/>
      <c r="PZ29" s="90"/>
      <c r="QA29" s="90"/>
      <c r="QB29" s="90"/>
      <c r="QC29" s="90"/>
      <c r="QD29" s="90"/>
      <c r="QE29" s="90"/>
      <c r="QF29" s="90"/>
      <c r="QG29" s="90"/>
      <c r="QH29" s="90"/>
      <c r="QI29" s="90"/>
      <c r="QJ29" s="90"/>
      <c r="QK29" s="90"/>
      <c r="QL29" s="90"/>
      <c r="QM29" s="90"/>
      <c r="QN29" s="90"/>
      <c r="QO29" s="90"/>
      <c r="QP29" s="90"/>
      <c r="QQ29" s="90"/>
      <c r="QR29" s="90"/>
      <c r="QS29" s="90"/>
      <c r="QT29" s="90"/>
      <c r="QU29" s="90"/>
      <c r="QV29" s="90"/>
      <c r="QW29" s="90"/>
      <c r="QX29" s="90"/>
      <c r="QY29" s="90"/>
      <c r="QZ29" s="90"/>
      <c r="RA29" s="90"/>
      <c r="RB29" s="90"/>
      <c r="RC29" s="90"/>
      <c r="RD29" s="90"/>
      <c r="RE29" s="90"/>
      <c r="RF29" s="90"/>
      <c r="RG29" s="90"/>
      <c r="RH29" s="90"/>
      <c r="RI29" s="90"/>
      <c r="RJ29" s="90"/>
      <c r="RK29" s="90"/>
      <c r="RL29" s="90"/>
      <c r="RM29" s="90"/>
      <c r="RN29" s="90"/>
      <c r="RO29" s="90"/>
      <c r="RP29" s="90"/>
      <c r="RQ29" s="90"/>
      <c r="RR29" s="90"/>
      <c r="RS29" s="90"/>
      <c r="RT29" s="90"/>
      <c r="RU29" s="90"/>
      <c r="RV29" s="90"/>
      <c r="RW29" s="90"/>
      <c r="RX29" s="90"/>
      <c r="RY29" s="90"/>
      <c r="RZ29" s="90"/>
      <c r="SA29" s="90"/>
      <c r="SB29" s="90"/>
      <c r="SC29" s="90"/>
      <c r="SD29" s="90"/>
      <c r="SE29" s="90"/>
      <c r="SF29" s="90"/>
      <c r="SG29" s="90"/>
      <c r="SH29" s="90"/>
      <c r="SI29" s="90"/>
      <c r="SJ29" s="90"/>
      <c r="SK29" s="90"/>
      <c r="SL29" s="90"/>
      <c r="SM29" s="90"/>
      <c r="SN29" s="90"/>
      <c r="SO29" s="90"/>
      <c r="SP29" s="90"/>
      <c r="SQ29" s="90"/>
      <c r="SR29" s="90"/>
      <c r="SS29" s="90"/>
      <c r="ST29" s="90"/>
      <c r="SU29" s="90"/>
      <c r="SV29" s="90"/>
      <c r="SW29" s="90"/>
      <c r="SX29" s="90"/>
      <c r="SY29" s="90"/>
      <c r="SZ29" s="90"/>
      <c r="TA29" s="90"/>
      <c r="TB29" s="90"/>
      <c r="TC29" s="90"/>
      <c r="TD29" s="90"/>
      <c r="TE29" s="90"/>
      <c r="TF29" s="90"/>
      <c r="TG29" s="90"/>
      <c r="TH29" s="90"/>
      <c r="TI29" s="90"/>
      <c r="TJ29" s="90"/>
      <c r="TK29" s="90"/>
      <c r="TL29" s="90"/>
      <c r="TM29" s="90"/>
      <c r="TN29" s="90"/>
      <c r="TO29" s="90"/>
      <c r="TP29" s="1372"/>
      <c r="TQ29" s="1372"/>
      <c r="TR29" s="1372"/>
      <c r="TS29" s="1372"/>
      <c r="TT29" s="1372"/>
      <c r="TU29" s="1372"/>
      <c r="TV29" s="1372"/>
      <c r="TW29" s="1372"/>
      <c r="TX29" s="1372"/>
      <c r="TY29" s="1372"/>
      <c r="TZ29" s="1372"/>
      <c r="UA29" s="1372"/>
      <c r="UB29" s="1372"/>
      <c r="UC29" s="1372"/>
      <c r="UD29" s="1372"/>
      <c r="UE29" s="1372"/>
      <c r="UF29" s="1372"/>
      <c r="UG29" s="1372"/>
      <c r="UH29" s="1372"/>
      <c r="UI29" s="1372"/>
      <c r="UJ29" s="1372"/>
      <c r="UK29" s="1372"/>
    </row>
    <row r="30" spans="1:557" ht="15.75" customHeight="1" x14ac:dyDescent="0.25">
      <c r="A30" s="24"/>
      <c r="B30" s="260">
        <v>24</v>
      </c>
      <c r="C30" s="991"/>
      <c r="D30" s="990"/>
      <c r="E30" s="486"/>
      <c r="F30" s="1143"/>
      <c r="G30" s="995"/>
      <c r="H30" s="221"/>
      <c r="I30" s="183"/>
      <c r="J30" s="183"/>
      <c r="K30" s="1088"/>
      <c r="L30" s="375"/>
      <c r="M30" s="31"/>
      <c r="N30" s="1292"/>
      <c r="O30" s="1096"/>
      <c r="P30" s="147"/>
      <c r="Q30" s="147"/>
      <c r="R30" s="147"/>
      <c r="S30" s="147"/>
      <c r="T30" s="147"/>
      <c r="U30" s="147"/>
      <c r="V30" s="147"/>
      <c r="W30" s="147"/>
      <c r="X30" s="147"/>
      <c r="Y30" s="147"/>
      <c r="Z30" s="147"/>
      <c r="AA30" s="147"/>
      <c r="AB30" s="147"/>
      <c r="AC30" s="147"/>
      <c r="AD30" s="147"/>
      <c r="AE30" s="147"/>
      <c r="AF30" s="147"/>
      <c r="AG30" s="147"/>
      <c r="AH30" s="147"/>
      <c r="AI30" s="1006"/>
      <c r="AJ30" s="993"/>
      <c r="AK30" s="996"/>
      <c r="AL30" s="148"/>
      <c r="AM30" s="148"/>
      <c r="AN30" s="994"/>
      <c r="AO30" s="147"/>
      <c r="AP30" s="147"/>
      <c r="AQ30" s="997"/>
      <c r="AR30" s="999"/>
      <c r="AS30" s="1000"/>
      <c r="AT30" s="1006"/>
      <c r="AU30" s="993"/>
      <c r="AV30" s="996"/>
      <c r="AW30" s="148"/>
      <c r="AX30" s="148"/>
      <c r="AY30" s="994"/>
      <c r="AZ30" s="147"/>
      <c r="BA30" s="147"/>
      <c r="BB30" s="997"/>
      <c r="BC30" s="999"/>
      <c r="BD30" s="1000"/>
      <c r="BE30" s="1006"/>
      <c r="BF30" s="993"/>
      <c r="BG30" s="996"/>
      <c r="BH30" s="148"/>
      <c r="BI30" s="148"/>
      <c r="BJ30" s="994"/>
      <c r="BK30" s="147"/>
      <c r="BL30" s="147"/>
      <c r="BM30" s="997"/>
      <c r="BN30" s="999"/>
      <c r="BO30" s="1000"/>
      <c r="BP30" s="1006"/>
      <c r="BQ30" s="993"/>
      <c r="BR30" s="996"/>
      <c r="BS30" s="148"/>
      <c r="BT30" s="148"/>
      <c r="BU30" s="994"/>
      <c r="BV30" s="147"/>
      <c r="BW30" s="147"/>
      <c r="BX30" s="997"/>
      <c r="BY30" s="999"/>
      <c r="BZ30" s="1000"/>
      <c r="CA30" s="1006"/>
      <c r="CB30" s="993"/>
      <c r="CC30" s="994"/>
      <c r="CD30" s="148"/>
      <c r="CE30" s="148"/>
      <c r="CF30" s="994"/>
      <c r="CG30" s="147"/>
      <c r="CH30" s="147"/>
      <c r="CI30" s="997"/>
      <c r="CJ30" s="999"/>
      <c r="CK30" s="1000"/>
      <c r="CL30" s="1006"/>
      <c r="CM30" s="993"/>
      <c r="CN30" s="996"/>
      <c r="CO30" s="148"/>
      <c r="CP30" s="148"/>
      <c r="CQ30" s="994"/>
      <c r="CR30" s="147"/>
      <c r="CS30" s="147"/>
      <c r="CT30" s="997"/>
      <c r="CU30" s="999"/>
      <c r="CV30" s="1000"/>
      <c r="CW30" s="1006"/>
      <c r="CX30" s="993"/>
      <c r="CY30" s="996"/>
      <c r="CZ30" s="148"/>
      <c r="DA30" s="148"/>
      <c r="DB30" s="994"/>
      <c r="DC30" s="147"/>
      <c r="DD30" s="147"/>
      <c r="DE30" s="997"/>
      <c r="DF30" s="999"/>
      <c r="DG30" s="1000"/>
      <c r="DH30" s="1006"/>
      <c r="DI30" s="993"/>
      <c r="DJ30" s="996"/>
      <c r="DK30" s="148"/>
      <c r="DL30" s="148"/>
      <c r="DM30" s="994"/>
      <c r="DN30" s="147"/>
      <c r="DO30" s="147"/>
      <c r="DP30" s="997"/>
      <c r="DQ30" s="999"/>
      <c r="DR30" s="1000"/>
      <c r="DS30" s="1006"/>
      <c r="DT30" s="993"/>
      <c r="DU30" s="996"/>
      <c r="DV30" s="148"/>
      <c r="DW30" s="148"/>
      <c r="DX30" s="994"/>
      <c r="DY30" s="147"/>
      <c r="DZ30" s="147"/>
      <c r="EA30" s="997"/>
      <c r="EB30" s="999"/>
      <c r="EC30" s="1000"/>
      <c r="ED30" s="1006"/>
      <c r="EE30" s="993"/>
      <c r="EF30" s="996"/>
      <c r="EG30" s="148"/>
      <c r="EH30" s="148"/>
      <c r="EI30" s="994"/>
      <c r="EJ30" s="147"/>
      <c r="EK30" s="147"/>
      <c r="EL30" s="997"/>
      <c r="EM30" s="999"/>
      <c r="EN30" s="1000"/>
      <c r="EO30" s="1006"/>
      <c r="EP30" s="993"/>
      <c r="EQ30" s="996"/>
      <c r="ER30" s="148"/>
      <c r="ES30" s="148"/>
      <c r="ET30" s="994"/>
      <c r="EU30" s="147"/>
      <c r="EV30" s="147"/>
      <c r="EW30" s="997"/>
      <c r="EX30" s="999"/>
      <c r="EY30" s="1000"/>
      <c r="EZ30" s="1006"/>
      <c r="FA30" s="993"/>
      <c r="FB30" s="996"/>
      <c r="FC30" s="148"/>
      <c r="FD30" s="148"/>
      <c r="FE30" s="994"/>
      <c r="FF30" s="147"/>
      <c r="FG30" s="147"/>
      <c r="FH30" s="997"/>
      <c r="FI30" s="999"/>
      <c r="FJ30" s="1000"/>
      <c r="FK30" s="1006"/>
      <c r="FL30" s="993"/>
      <c r="FM30" s="996"/>
      <c r="FN30" s="148"/>
      <c r="FO30" s="148"/>
      <c r="FP30" s="994"/>
      <c r="FQ30" s="147"/>
      <c r="FR30" s="147"/>
      <c r="FS30" s="997"/>
      <c r="FT30" s="999"/>
      <c r="FU30" s="1000"/>
      <c r="FV30" s="1006"/>
      <c r="FW30" s="993"/>
      <c r="FX30" s="996"/>
      <c r="FY30" s="148"/>
      <c r="FZ30" s="148"/>
      <c r="GA30" s="994"/>
      <c r="GB30" s="147"/>
      <c r="GC30" s="147"/>
      <c r="GD30" s="997"/>
      <c r="GE30" s="999"/>
      <c r="GF30" s="1000"/>
      <c r="GG30" s="1006"/>
      <c r="GH30" s="993"/>
      <c r="GI30" s="996"/>
      <c r="GJ30" s="148"/>
      <c r="GK30" s="148"/>
      <c r="GL30" s="994"/>
      <c r="GM30" s="147"/>
      <c r="GN30" s="147"/>
      <c r="GO30" s="997"/>
      <c r="GP30" s="999"/>
      <c r="GQ30" s="1000"/>
      <c r="GR30" s="1006"/>
      <c r="GS30" s="993"/>
      <c r="GT30" s="996"/>
      <c r="GU30" s="148"/>
      <c r="GV30" s="148"/>
      <c r="GW30" s="994"/>
      <c r="GX30" s="147"/>
      <c r="GY30" s="147"/>
      <c r="GZ30" s="997"/>
      <c r="HA30" s="999"/>
      <c r="HB30" s="1000"/>
      <c r="HC30" s="1006"/>
      <c r="HD30" s="993"/>
      <c r="HE30" s="996"/>
      <c r="HF30" s="148"/>
      <c r="HG30" s="148"/>
      <c r="HH30" s="994"/>
      <c r="HI30" s="147"/>
      <c r="HJ30" s="147"/>
      <c r="HK30" s="997"/>
      <c r="HL30" s="999"/>
      <c r="HM30" s="1000"/>
      <c r="HN30" s="1006"/>
      <c r="HO30" s="993"/>
      <c r="HP30" s="996"/>
      <c r="HQ30" s="148"/>
      <c r="HR30" s="148"/>
      <c r="HS30" s="994"/>
      <c r="HT30" s="147"/>
      <c r="HU30" s="147"/>
      <c r="HV30" s="997"/>
      <c r="HW30" s="999"/>
      <c r="HX30" s="1000"/>
      <c r="HY30" s="1006"/>
      <c r="HZ30" s="993"/>
      <c r="IA30" s="996"/>
      <c r="IB30" s="148"/>
      <c r="IC30" s="148"/>
      <c r="ID30" s="994"/>
      <c r="IE30" s="147"/>
      <c r="IF30" s="147"/>
      <c r="IG30" s="997"/>
      <c r="IH30" s="999"/>
      <c r="II30" s="1000"/>
      <c r="IJ30" s="1006"/>
      <c r="IK30" s="993"/>
      <c r="IL30" s="996"/>
      <c r="IM30" s="148"/>
      <c r="IN30" s="148"/>
      <c r="IO30" s="994"/>
      <c r="IP30" s="147"/>
      <c r="IQ30" s="147"/>
      <c r="IR30" s="997"/>
      <c r="IS30" s="999"/>
      <c r="IT30" s="1000"/>
      <c r="IU30" s="30"/>
      <c r="IV30" s="30"/>
      <c r="IW30" s="30"/>
      <c r="IX30" s="30"/>
      <c r="IY30" s="1001"/>
      <c r="IZ30" s="1001"/>
      <c r="JA30" s="1005"/>
      <c r="JB30" s="1002"/>
      <c r="JC30" s="38"/>
      <c r="JD30" s="171"/>
      <c r="JE30" s="291"/>
      <c r="JF30" s="1"/>
      <c r="JG30" s="1"/>
      <c r="JH30" s="1"/>
      <c r="JI30" s="290"/>
      <c r="JJ30" s="171"/>
      <c r="JM30" s="347"/>
      <c r="JN30" s="90"/>
      <c r="JO30" s="654"/>
      <c r="JP30" s="654"/>
      <c r="JQ30" s="167"/>
      <c r="JR30" s="656"/>
      <c r="JS30" s="159"/>
      <c r="JT30" s="262"/>
      <c r="JU30" s="262"/>
      <c r="JV30" s="88"/>
      <c r="JW30" s="90"/>
      <c r="JX30" s="90"/>
      <c r="JY30" s="90"/>
      <c r="JZ30" s="90"/>
      <c r="KA30" s="90"/>
      <c r="KB30" s="90"/>
      <c r="KC30" s="90"/>
      <c r="KD30" s="90"/>
      <c r="KE30" s="90"/>
      <c r="KF30" s="90"/>
      <c r="KG30" s="90"/>
      <c r="KH30" s="90"/>
      <c r="KI30" s="90"/>
      <c r="KJ30" s="90"/>
      <c r="KK30" s="90"/>
      <c r="KL30" s="90"/>
      <c r="KM30" s="90"/>
      <c r="KN30" s="90"/>
      <c r="KO30" s="90"/>
      <c r="KP30" s="90"/>
      <c r="KQ30" s="90"/>
      <c r="KR30" s="90"/>
      <c r="KS30" s="90"/>
      <c r="KT30" s="90"/>
      <c r="KU30" s="90"/>
      <c r="KV30" s="90"/>
      <c r="KW30" s="90"/>
      <c r="KX30" s="90"/>
      <c r="KY30" s="90"/>
      <c r="KZ30" s="90"/>
      <c r="LA30" s="90"/>
      <c r="LB30" s="90"/>
      <c r="LC30" s="90"/>
      <c r="LD30" s="90"/>
      <c r="LE30" s="90"/>
      <c r="LF30" s="90"/>
      <c r="LG30" s="90"/>
      <c r="LH30" s="90"/>
      <c r="LI30" s="90"/>
      <c r="LJ30" s="90"/>
      <c r="LK30" s="90"/>
      <c r="LL30" s="90"/>
      <c r="LM30" s="90"/>
      <c r="LN30" s="90"/>
      <c r="LO30" s="90"/>
      <c r="LP30" s="90"/>
      <c r="LQ30" s="90"/>
      <c r="LR30" s="90"/>
      <c r="LS30" s="90"/>
      <c r="LT30" s="90"/>
      <c r="LU30" s="90"/>
      <c r="LV30" s="90"/>
      <c r="LW30" s="90"/>
      <c r="LX30" s="90"/>
      <c r="LY30" s="90"/>
      <c r="LZ30" s="90"/>
      <c r="MA30" s="90"/>
      <c r="MB30" s="90"/>
      <c r="MC30" s="90"/>
      <c r="MD30" s="90"/>
      <c r="ME30" s="90"/>
      <c r="MF30" s="90"/>
      <c r="MG30" s="90"/>
      <c r="MH30" s="90"/>
      <c r="MI30" s="90"/>
      <c r="MJ30" s="90"/>
      <c r="MK30" s="90"/>
      <c r="ML30" s="90"/>
      <c r="MM30" s="90"/>
      <c r="MN30" s="90"/>
      <c r="MO30" s="90"/>
      <c r="MP30" s="90"/>
      <c r="MQ30" s="90"/>
      <c r="MR30" s="90"/>
      <c r="MT30" s="86"/>
      <c r="MU30" s="86"/>
      <c r="MV30" s="86"/>
      <c r="MW30" s="86"/>
      <c r="MX30" s="86"/>
      <c r="MY30" s="86"/>
      <c r="NB30" s="85"/>
      <c r="NC30" s="169"/>
      <c r="ND30" s="86"/>
      <c r="NE30" s="86"/>
      <c r="NF30" s="86"/>
      <c r="NG30" s="86"/>
      <c r="NH30" s="86"/>
      <c r="NI30" s="86"/>
      <c r="NJ30" s="86"/>
      <c r="NK30" s="86"/>
      <c r="NL30" s="86"/>
      <c r="NM30" s="86"/>
      <c r="NN30" s="86"/>
      <c r="NO30" s="86"/>
      <c r="NP30" s="86"/>
      <c r="NQ30" s="86"/>
      <c r="NR30" s="90"/>
      <c r="NS30" s="90"/>
      <c r="NT30" s="90"/>
      <c r="NU30" s="90"/>
      <c r="NV30" s="90"/>
      <c r="NW30" s="90"/>
      <c r="NX30" s="90"/>
      <c r="NY30" s="90"/>
      <c r="NZ30" s="90"/>
      <c r="OA30" s="90"/>
      <c r="OB30" s="90"/>
      <c r="OC30" s="90"/>
      <c r="OD30" s="90"/>
      <c r="OE30" s="90"/>
      <c r="OF30" s="90"/>
      <c r="OG30" s="90"/>
      <c r="OH30" s="90"/>
      <c r="OI30" s="90"/>
      <c r="OJ30" s="90"/>
      <c r="OK30" s="90"/>
      <c r="OL30" s="90"/>
      <c r="OM30" s="90"/>
      <c r="ON30" s="90"/>
      <c r="OO30" s="90"/>
      <c r="OP30" s="90"/>
      <c r="OQ30" s="90"/>
      <c r="OR30" s="90"/>
      <c r="OS30" s="90"/>
      <c r="OT30" s="90"/>
      <c r="OU30" s="90"/>
      <c r="OV30" s="90"/>
      <c r="OW30" s="90"/>
      <c r="OX30" s="90"/>
      <c r="OY30" s="90"/>
      <c r="OZ30" s="90"/>
      <c r="PA30" s="90"/>
      <c r="PB30" s="90"/>
      <c r="PC30" s="90"/>
      <c r="PD30" s="90"/>
      <c r="PE30" s="90"/>
      <c r="PF30" s="90"/>
      <c r="PG30" s="90"/>
      <c r="PH30" s="90"/>
      <c r="PI30" s="90"/>
      <c r="PJ30" s="90"/>
      <c r="PK30" s="90"/>
      <c r="PL30" s="90"/>
      <c r="PM30" s="90"/>
      <c r="PN30" s="90"/>
      <c r="PO30" s="90"/>
      <c r="PP30" s="90"/>
      <c r="PQ30" s="90"/>
      <c r="PR30" s="90"/>
      <c r="PS30" s="90"/>
      <c r="PT30" s="90"/>
      <c r="PU30" s="90"/>
      <c r="PV30" s="90"/>
      <c r="PW30" s="90"/>
      <c r="PX30" s="90"/>
      <c r="PY30" s="90"/>
      <c r="PZ30" s="90"/>
      <c r="QA30" s="90"/>
      <c r="QB30" s="90"/>
      <c r="QC30" s="90"/>
      <c r="QD30" s="90"/>
      <c r="QE30" s="90"/>
      <c r="QF30" s="90"/>
      <c r="QG30" s="90"/>
      <c r="QH30" s="90"/>
      <c r="QI30" s="90"/>
      <c r="QJ30" s="90"/>
      <c r="QK30" s="90"/>
      <c r="QL30" s="90"/>
      <c r="QM30" s="90"/>
      <c r="QN30" s="90"/>
      <c r="QO30" s="90"/>
      <c r="QP30" s="90"/>
      <c r="QQ30" s="90"/>
      <c r="QR30" s="90"/>
      <c r="QS30" s="90"/>
      <c r="QT30" s="90"/>
      <c r="QU30" s="90"/>
      <c r="QV30" s="90"/>
      <c r="QW30" s="90"/>
      <c r="QX30" s="90"/>
      <c r="QY30" s="90"/>
      <c r="QZ30" s="90"/>
      <c r="RA30" s="90"/>
      <c r="RB30" s="90"/>
      <c r="RC30" s="90"/>
      <c r="RD30" s="90"/>
      <c r="RE30" s="90"/>
      <c r="RF30" s="90"/>
      <c r="RG30" s="90"/>
      <c r="RH30" s="90"/>
      <c r="RI30" s="90"/>
      <c r="RJ30" s="90"/>
      <c r="RK30" s="90"/>
      <c r="RL30" s="90"/>
      <c r="RM30" s="90"/>
      <c r="RN30" s="90"/>
      <c r="RO30" s="90"/>
      <c r="RP30" s="90"/>
      <c r="RQ30" s="90"/>
      <c r="RR30" s="90"/>
      <c r="RS30" s="90"/>
      <c r="RT30" s="90"/>
      <c r="RU30" s="90"/>
      <c r="RV30" s="90"/>
      <c r="RW30" s="90"/>
      <c r="RX30" s="90"/>
      <c r="RY30" s="90"/>
      <c r="RZ30" s="90"/>
      <c r="SA30" s="90"/>
      <c r="SB30" s="90"/>
      <c r="SC30" s="90"/>
      <c r="SD30" s="90"/>
      <c r="SE30" s="90"/>
      <c r="SF30" s="90"/>
      <c r="SG30" s="90"/>
      <c r="SH30" s="90"/>
      <c r="SI30" s="90"/>
      <c r="SJ30" s="90"/>
      <c r="SK30" s="90"/>
      <c r="SL30" s="90"/>
      <c r="SM30" s="90"/>
      <c r="SN30" s="90"/>
      <c r="SO30" s="90"/>
      <c r="SP30" s="90"/>
      <c r="SQ30" s="90"/>
      <c r="SR30" s="90"/>
      <c r="SS30" s="90"/>
      <c r="ST30" s="90"/>
      <c r="SU30" s="90"/>
      <c r="SV30" s="90"/>
      <c r="SW30" s="90"/>
      <c r="SX30" s="90"/>
      <c r="SY30" s="90"/>
      <c r="SZ30" s="90"/>
      <c r="TA30" s="90"/>
      <c r="TB30" s="90"/>
      <c r="TC30" s="90"/>
      <c r="TD30" s="90"/>
      <c r="TE30" s="90"/>
      <c r="TF30" s="90"/>
      <c r="TG30" s="90"/>
      <c r="TH30" s="90"/>
      <c r="TI30" s="90"/>
      <c r="TJ30" s="90"/>
      <c r="TK30" s="90"/>
      <c r="TL30" s="90"/>
      <c r="TM30" s="90"/>
      <c r="TN30" s="90"/>
      <c r="TO30" s="90"/>
      <c r="TP30" s="1372"/>
      <c r="TQ30" s="1372"/>
      <c r="TR30" s="1372"/>
      <c r="TS30" s="1372"/>
      <c r="TT30" s="1372"/>
      <c r="TU30" s="1372"/>
      <c r="TV30" s="1372"/>
      <c r="TW30" s="1372"/>
      <c r="TX30" s="1372"/>
      <c r="TY30" s="1372"/>
      <c r="TZ30" s="1372"/>
      <c r="UA30" s="1372"/>
      <c r="UB30" s="1372"/>
      <c r="UC30" s="1372"/>
      <c r="UD30" s="1372"/>
      <c r="UE30" s="1372"/>
      <c r="UF30" s="1372"/>
      <c r="UG30" s="1372"/>
      <c r="UH30" s="1372"/>
      <c r="UI30" s="1372"/>
      <c r="UJ30" s="1372"/>
      <c r="UK30" s="1372"/>
    </row>
    <row r="31" spans="1:557" ht="15.75" customHeight="1" x14ac:dyDescent="0.25">
      <c r="A31" s="24"/>
      <c r="B31" s="260">
        <v>25</v>
      </c>
      <c r="C31" s="991"/>
      <c r="D31" s="990"/>
      <c r="E31" s="486"/>
      <c r="F31" s="1143"/>
      <c r="G31" s="995"/>
      <c r="H31" s="221"/>
      <c r="I31" s="183"/>
      <c r="J31" s="183"/>
      <c r="K31" s="1088"/>
      <c r="L31" s="375"/>
      <c r="M31" s="31"/>
      <c r="N31" s="1292"/>
      <c r="O31" s="1096"/>
      <c r="P31" s="147"/>
      <c r="Q31" s="147"/>
      <c r="R31" s="147"/>
      <c r="S31" s="147"/>
      <c r="T31" s="147"/>
      <c r="U31" s="147"/>
      <c r="V31" s="147"/>
      <c r="W31" s="147"/>
      <c r="X31" s="147"/>
      <c r="Y31" s="147"/>
      <c r="Z31" s="147"/>
      <c r="AA31" s="147"/>
      <c r="AB31" s="147"/>
      <c r="AC31" s="147"/>
      <c r="AD31" s="147"/>
      <c r="AE31" s="147"/>
      <c r="AF31" s="147"/>
      <c r="AG31" s="147"/>
      <c r="AH31" s="147"/>
      <c r="AI31" s="1006"/>
      <c r="AJ31" s="993"/>
      <c r="AK31" s="996"/>
      <c r="AL31" s="148"/>
      <c r="AM31" s="148"/>
      <c r="AN31" s="994"/>
      <c r="AO31" s="147"/>
      <c r="AP31" s="147"/>
      <c r="AQ31" s="997"/>
      <c r="AR31" s="999"/>
      <c r="AS31" s="1000"/>
      <c r="AT31" s="1006"/>
      <c r="AU31" s="993"/>
      <c r="AV31" s="996"/>
      <c r="AW31" s="148"/>
      <c r="AX31" s="148"/>
      <c r="AY31" s="994"/>
      <c r="AZ31" s="147"/>
      <c r="BA31" s="147"/>
      <c r="BB31" s="997"/>
      <c r="BC31" s="999"/>
      <c r="BD31" s="1000"/>
      <c r="BE31" s="1006"/>
      <c r="BF31" s="993"/>
      <c r="BG31" s="996"/>
      <c r="BH31" s="148"/>
      <c r="BI31" s="148"/>
      <c r="BJ31" s="994"/>
      <c r="BK31" s="147"/>
      <c r="BL31" s="147"/>
      <c r="BM31" s="997"/>
      <c r="BN31" s="999"/>
      <c r="BO31" s="1000"/>
      <c r="BP31" s="1006"/>
      <c r="BQ31" s="993"/>
      <c r="BR31" s="996"/>
      <c r="BS31" s="148"/>
      <c r="BT31" s="148"/>
      <c r="BU31" s="994"/>
      <c r="BV31" s="147"/>
      <c r="BW31" s="147"/>
      <c r="BX31" s="997"/>
      <c r="BY31" s="999"/>
      <c r="BZ31" s="1000"/>
      <c r="CA31" s="1006"/>
      <c r="CB31" s="993"/>
      <c r="CC31" s="994"/>
      <c r="CD31" s="148"/>
      <c r="CE31" s="148"/>
      <c r="CF31" s="994"/>
      <c r="CG31" s="147"/>
      <c r="CH31" s="147"/>
      <c r="CI31" s="997"/>
      <c r="CJ31" s="999"/>
      <c r="CK31" s="1000"/>
      <c r="CL31" s="1006"/>
      <c r="CM31" s="993"/>
      <c r="CN31" s="996"/>
      <c r="CO31" s="148"/>
      <c r="CP31" s="148"/>
      <c r="CQ31" s="994"/>
      <c r="CR31" s="147"/>
      <c r="CS31" s="147"/>
      <c r="CT31" s="997"/>
      <c r="CU31" s="999"/>
      <c r="CV31" s="1000"/>
      <c r="CW31" s="1006"/>
      <c r="CX31" s="993"/>
      <c r="CY31" s="996"/>
      <c r="CZ31" s="148"/>
      <c r="DA31" s="148"/>
      <c r="DB31" s="994"/>
      <c r="DC31" s="147"/>
      <c r="DD31" s="147"/>
      <c r="DE31" s="997"/>
      <c r="DF31" s="999"/>
      <c r="DG31" s="1000"/>
      <c r="DH31" s="1006"/>
      <c r="DI31" s="993"/>
      <c r="DJ31" s="996"/>
      <c r="DK31" s="148"/>
      <c r="DL31" s="148"/>
      <c r="DM31" s="994"/>
      <c r="DN31" s="147"/>
      <c r="DO31" s="147"/>
      <c r="DP31" s="997"/>
      <c r="DQ31" s="999"/>
      <c r="DR31" s="1000"/>
      <c r="DS31" s="1006"/>
      <c r="DT31" s="993"/>
      <c r="DU31" s="996"/>
      <c r="DV31" s="148"/>
      <c r="DW31" s="148"/>
      <c r="DX31" s="994"/>
      <c r="DY31" s="147"/>
      <c r="DZ31" s="147"/>
      <c r="EA31" s="997"/>
      <c r="EB31" s="999"/>
      <c r="EC31" s="1000"/>
      <c r="ED31" s="1006"/>
      <c r="EE31" s="993"/>
      <c r="EF31" s="996"/>
      <c r="EG31" s="148"/>
      <c r="EH31" s="148"/>
      <c r="EI31" s="994"/>
      <c r="EJ31" s="147"/>
      <c r="EK31" s="147"/>
      <c r="EL31" s="997"/>
      <c r="EM31" s="999"/>
      <c r="EN31" s="1000"/>
      <c r="EO31" s="1006"/>
      <c r="EP31" s="993"/>
      <c r="EQ31" s="996"/>
      <c r="ER31" s="148"/>
      <c r="ES31" s="148"/>
      <c r="ET31" s="994"/>
      <c r="EU31" s="147"/>
      <c r="EV31" s="147"/>
      <c r="EW31" s="997"/>
      <c r="EX31" s="999"/>
      <c r="EY31" s="1000"/>
      <c r="EZ31" s="1006"/>
      <c r="FA31" s="993"/>
      <c r="FB31" s="996"/>
      <c r="FC31" s="148"/>
      <c r="FD31" s="148"/>
      <c r="FE31" s="994"/>
      <c r="FF31" s="147"/>
      <c r="FG31" s="147"/>
      <c r="FH31" s="997"/>
      <c r="FI31" s="999"/>
      <c r="FJ31" s="1000"/>
      <c r="FK31" s="1006"/>
      <c r="FL31" s="993"/>
      <c r="FM31" s="996"/>
      <c r="FN31" s="148"/>
      <c r="FO31" s="148"/>
      <c r="FP31" s="994"/>
      <c r="FQ31" s="147"/>
      <c r="FR31" s="147"/>
      <c r="FS31" s="997"/>
      <c r="FT31" s="999"/>
      <c r="FU31" s="1000"/>
      <c r="FV31" s="1006"/>
      <c r="FW31" s="993"/>
      <c r="FX31" s="996"/>
      <c r="FY31" s="148"/>
      <c r="FZ31" s="148"/>
      <c r="GA31" s="994"/>
      <c r="GB31" s="147"/>
      <c r="GC31" s="147"/>
      <c r="GD31" s="997"/>
      <c r="GE31" s="999"/>
      <c r="GF31" s="1000"/>
      <c r="GG31" s="1006"/>
      <c r="GH31" s="993"/>
      <c r="GI31" s="996"/>
      <c r="GJ31" s="148"/>
      <c r="GK31" s="148"/>
      <c r="GL31" s="994"/>
      <c r="GM31" s="147"/>
      <c r="GN31" s="147"/>
      <c r="GO31" s="997"/>
      <c r="GP31" s="999"/>
      <c r="GQ31" s="1000"/>
      <c r="GR31" s="1006"/>
      <c r="GS31" s="993"/>
      <c r="GT31" s="996"/>
      <c r="GU31" s="148"/>
      <c r="GV31" s="148"/>
      <c r="GW31" s="994"/>
      <c r="GX31" s="147"/>
      <c r="GY31" s="147"/>
      <c r="GZ31" s="997"/>
      <c r="HA31" s="999"/>
      <c r="HB31" s="1000"/>
      <c r="HC31" s="1006"/>
      <c r="HD31" s="993"/>
      <c r="HE31" s="996"/>
      <c r="HF31" s="148"/>
      <c r="HG31" s="148"/>
      <c r="HH31" s="994"/>
      <c r="HI31" s="147"/>
      <c r="HJ31" s="147"/>
      <c r="HK31" s="997"/>
      <c r="HL31" s="999"/>
      <c r="HM31" s="1000"/>
      <c r="HN31" s="1006"/>
      <c r="HO31" s="993"/>
      <c r="HP31" s="996"/>
      <c r="HQ31" s="148"/>
      <c r="HR31" s="148"/>
      <c r="HS31" s="994"/>
      <c r="HT31" s="147"/>
      <c r="HU31" s="147"/>
      <c r="HV31" s="997"/>
      <c r="HW31" s="999"/>
      <c r="HX31" s="1000"/>
      <c r="HY31" s="1006"/>
      <c r="HZ31" s="993"/>
      <c r="IA31" s="996"/>
      <c r="IB31" s="148"/>
      <c r="IC31" s="148"/>
      <c r="ID31" s="994"/>
      <c r="IE31" s="147"/>
      <c r="IF31" s="147"/>
      <c r="IG31" s="997"/>
      <c r="IH31" s="999"/>
      <c r="II31" s="1000"/>
      <c r="IJ31" s="1006"/>
      <c r="IK31" s="993"/>
      <c r="IL31" s="996"/>
      <c r="IM31" s="148"/>
      <c r="IN31" s="148"/>
      <c r="IO31" s="994"/>
      <c r="IP31" s="147"/>
      <c r="IQ31" s="147"/>
      <c r="IR31" s="997"/>
      <c r="IS31" s="999"/>
      <c r="IT31" s="1000"/>
      <c r="IU31" s="30"/>
      <c r="IV31" s="30"/>
      <c r="IW31" s="30"/>
      <c r="IX31" s="30"/>
      <c r="IY31" s="1001"/>
      <c r="IZ31" s="1001"/>
      <c r="JA31" s="1005"/>
      <c r="JB31" s="1002"/>
      <c r="JC31" s="38"/>
      <c r="JD31" s="171"/>
      <c r="JE31" s="291"/>
      <c r="JF31" s="1"/>
      <c r="JG31" s="212" t="s">
        <v>303</v>
      </c>
      <c r="JH31" s="1"/>
      <c r="JI31" s="290"/>
      <c r="JJ31" s="171"/>
      <c r="JM31" s="347"/>
      <c r="JN31" s="90"/>
      <c r="JO31" s="654"/>
      <c r="JP31" s="654"/>
      <c r="JQ31" s="167"/>
      <c r="JR31" s="656"/>
      <c r="JS31" s="159"/>
      <c r="JT31" s="262"/>
      <c r="JU31" s="262"/>
      <c r="JV31" s="88"/>
      <c r="JW31" s="90"/>
      <c r="JX31" s="90"/>
      <c r="JY31" s="90"/>
      <c r="JZ31" s="90"/>
      <c r="KA31" s="90"/>
      <c r="KB31" s="90"/>
      <c r="KC31" s="90"/>
      <c r="KD31" s="90"/>
      <c r="KE31" s="90"/>
      <c r="KF31" s="90"/>
      <c r="KG31" s="90"/>
      <c r="KH31" s="90"/>
      <c r="KI31" s="90"/>
      <c r="KJ31" s="90"/>
      <c r="KK31" s="90"/>
      <c r="KL31" s="90"/>
      <c r="KM31" s="90"/>
      <c r="KN31" s="90"/>
      <c r="KO31" s="90"/>
      <c r="KP31" s="90"/>
      <c r="KQ31" s="90"/>
      <c r="KR31" s="90"/>
      <c r="KS31" s="90"/>
      <c r="KT31" s="90"/>
      <c r="KU31" s="90"/>
      <c r="KV31" s="90"/>
      <c r="KW31" s="90"/>
      <c r="KX31" s="90"/>
      <c r="KY31" s="90"/>
      <c r="KZ31" s="90"/>
      <c r="LA31" s="90"/>
      <c r="LB31" s="90"/>
      <c r="LC31" s="90"/>
      <c r="LD31" s="90"/>
      <c r="LE31" s="90"/>
      <c r="LF31" s="90"/>
      <c r="LG31" s="90"/>
      <c r="LH31" s="90"/>
      <c r="LI31" s="90"/>
      <c r="LJ31" s="90"/>
      <c r="LK31" s="90"/>
      <c r="LL31" s="90"/>
      <c r="LM31" s="90"/>
      <c r="LN31" s="90"/>
      <c r="LO31" s="90"/>
      <c r="LP31" s="90"/>
      <c r="LQ31" s="90"/>
      <c r="LR31" s="90"/>
      <c r="LS31" s="90"/>
      <c r="LT31" s="90"/>
      <c r="LU31" s="90"/>
      <c r="LV31" s="90"/>
      <c r="LW31" s="90"/>
      <c r="LX31" s="90"/>
      <c r="LY31" s="90"/>
      <c r="LZ31" s="90"/>
      <c r="MA31" s="90"/>
      <c r="MB31" s="90"/>
      <c r="MC31" s="90"/>
      <c r="MD31" s="90"/>
      <c r="ME31" s="90"/>
      <c r="MF31" s="90"/>
      <c r="MG31" s="90"/>
      <c r="MH31" s="90"/>
      <c r="MI31" s="90"/>
      <c r="MJ31" s="90"/>
      <c r="MK31" s="90"/>
      <c r="ML31" s="90"/>
      <c r="MM31" s="90"/>
      <c r="MN31" s="90"/>
      <c r="MO31" s="90"/>
      <c r="MP31" s="90"/>
      <c r="MQ31" s="90"/>
      <c r="MR31" s="90"/>
      <c r="MT31" s="86"/>
      <c r="MU31" s="86"/>
      <c r="MV31" s="86"/>
      <c r="MW31" s="86"/>
      <c r="MX31" s="86"/>
      <c r="MY31" s="86"/>
      <c r="NB31" s="85"/>
      <c r="NC31" s="169"/>
      <c r="ND31" s="86"/>
      <c r="NE31" s="86"/>
      <c r="NF31" s="86"/>
      <c r="NG31" s="86"/>
      <c r="NH31" s="86"/>
      <c r="NI31" s="86"/>
      <c r="NJ31" s="86"/>
      <c r="NK31" s="86"/>
      <c r="NL31" s="86"/>
      <c r="NM31" s="86"/>
      <c r="NN31" s="86"/>
      <c r="NO31" s="86"/>
      <c r="NP31" s="86"/>
      <c r="NQ31" s="86"/>
      <c r="NR31" s="90"/>
      <c r="NS31" s="90"/>
      <c r="NT31" s="90"/>
      <c r="NU31" s="90"/>
      <c r="NV31" s="90"/>
      <c r="NW31" s="90"/>
      <c r="NX31" s="90"/>
      <c r="NY31" s="90"/>
      <c r="NZ31" s="90"/>
      <c r="OA31" s="90"/>
      <c r="OB31" s="90"/>
      <c r="OC31" s="90"/>
      <c r="OD31" s="90"/>
      <c r="OE31" s="90"/>
      <c r="OF31" s="90"/>
      <c r="OG31" s="90"/>
      <c r="OH31" s="90"/>
      <c r="OI31" s="90"/>
      <c r="OJ31" s="90"/>
      <c r="OK31" s="90"/>
      <c r="OL31" s="90"/>
      <c r="OM31" s="90"/>
      <c r="ON31" s="90"/>
      <c r="OO31" s="90"/>
      <c r="OP31" s="90"/>
      <c r="OQ31" s="90"/>
      <c r="OR31" s="90"/>
      <c r="OS31" s="90"/>
      <c r="OT31" s="90"/>
      <c r="OU31" s="90"/>
      <c r="OV31" s="90"/>
      <c r="OW31" s="90"/>
      <c r="OX31" s="90"/>
      <c r="OY31" s="90"/>
      <c r="OZ31" s="90"/>
      <c r="PA31" s="90"/>
      <c r="PB31" s="90"/>
      <c r="PC31" s="90"/>
      <c r="PD31" s="90"/>
      <c r="PE31" s="90"/>
      <c r="PF31" s="90"/>
      <c r="PG31" s="90"/>
      <c r="PH31" s="90"/>
      <c r="PI31" s="90"/>
      <c r="PJ31" s="90"/>
      <c r="PK31" s="90"/>
      <c r="PL31" s="90"/>
      <c r="PM31" s="90"/>
      <c r="PN31" s="90"/>
      <c r="PO31" s="90"/>
      <c r="PP31" s="90"/>
      <c r="PQ31" s="90"/>
      <c r="PR31" s="90"/>
      <c r="PS31" s="90"/>
      <c r="PT31" s="90"/>
      <c r="PU31" s="90"/>
      <c r="PV31" s="90"/>
      <c r="PW31" s="90"/>
      <c r="PX31" s="90"/>
      <c r="PY31" s="90"/>
      <c r="PZ31" s="90"/>
      <c r="QA31" s="90"/>
      <c r="QB31" s="90"/>
      <c r="QC31" s="90"/>
      <c r="QD31" s="90"/>
      <c r="QE31" s="90"/>
      <c r="QF31" s="90"/>
      <c r="QG31" s="90"/>
      <c r="QH31" s="90"/>
      <c r="QI31" s="90"/>
      <c r="QJ31" s="90"/>
      <c r="QK31" s="90"/>
      <c r="QL31" s="90"/>
      <c r="QM31" s="90"/>
      <c r="QN31" s="90"/>
      <c r="QO31" s="90"/>
      <c r="QP31" s="90"/>
      <c r="QQ31" s="90"/>
      <c r="QR31" s="90"/>
      <c r="QS31" s="90"/>
      <c r="QT31" s="90"/>
      <c r="QU31" s="90"/>
      <c r="QV31" s="90"/>
      <c r="QW31" s="90"/>
      <c r="QX31" s="90"/>
      <c r="QY31" s="90"/>
      <c r="QZ31" s="90"/>
      <c r="RA31" s="90"/>
      <c r="RB31" s="90"/>
      <c r="RC31" s="90"/>
      <c r="RD31" s="90"/>
      <c r="RE31" s="90"/>
      <c r="RF31" s="90"/>
      <c r="RG31" s="90"/>
      <c r="RH31" s="90"/>
      <c r="RI31" s="90"/>
      <c r="RJ31" s="90"/>
      <c r="RK31" s="90"/>
      <c r="RL31" s="90"/>
      <c r="RM31" s="90"/>
      <c r="RN31" s="90"/>
      <c r="RO31" s="90"/>
      <c r="RP31" s="90"/>
      <c r="RQ31" s="90"/>
      <c r="RR31" s="90"/>
      <c r="RS31" s="90"/>
      <c r="RT31" s="90"/>
      <c r="RU31" s="90"/>
      <c r="RV31" s="90"/>
      <c r="RW31" s="90"/>
      <c r="RX31" s="90"/>
      <c r="RY31" s="90"/>
      <c r="RZ31" s="90"/>
      <c r="SA31" s="90"/>
      <c r="SB31" s="90"/>
      <c r="SC31" s="90"/>
      <c r="SD31" s="90"/>
      <c r="SE31" s="90"/>
      <c r="SF31" s="90"/>
      <c r="SG31" s="90"/>
      <c r="SH31" s="90"/>
      <c r="SI31" s="90"/>
      <c r="SJ31" s="90"/>
      <c r="SK31" s="90"/>
      <c r="SL31" s="90"/>
      <c r="SM31" s="90"/>
      <c r="SN31" s="90"/>
      <c r="SO31" s="90"/>
      <c r="SP31" s="90"/>
      <c r="SQ31" s="90"/>
      <c r="SR31" s="90"/>
      <c r="SS31" s="90"/>
      <c r="ST31" s="90"/>
      <c r="SU31" s="90"/>
      <c r="SV31" s="90"/>
      <c r="SW31" s="90"/>
      <c r="SX31" s="90"/>
      <c r="SY31" s="90"/>
      <c r="SZ31" s="90"/>
      <c r="TA31" s="90"/>
      <c r="TB31" s="90"/>
      <c r="TC31" s="90"/>
      <c r="TD31" s="90"/>
      <c r="TE31" s="90"/>
      <c r="TF31" s="90"/>
      <c r="TG31" s="90"/>
      <c r="TH31" s="90"/>
      <c r="TI31" s="90"/>
      <c r="TJ31" s="90"/>
      <c r="TK31" s="90"/>
      <c r="TL31" s="90"/>
      <c r="TM31" s="90"/>
      <c r="TN31" s="90"/>
      <c r="TO31" s="90"/>
      <c r="TP31" s="1372"/>
      <c r="TQ31" s="1372"/>
      <c r="TR31" s="1372"/>
      <c r="TS31" s="1372"/>
      <c r="TT31" s="1372"/>
      <c r="TU31" s="1372"/>
      <c r="TV31" s="1372"/>
      <c r="TW31" s="1372"/>
      <c r="TX31" s="1372"/>
      <c r="TY31" s="1372"/>
      <c r="TZ31" s="1372"/>
      <c r="UA31" s="1372"/>
      <c r="UB31" s="1372"/>
      <c r="UC31" s="1372"/>
      <c r="UD31" s="1372"/>
      <c r="UE31" s="1372"/>
      <c r="UF31" s="1372"/>
      <c r="UG31" s="1372"/>
      <c r="UH31" s="1372"/>
      <c r="UI31" s="1372"/>
      <c r="UJ31" s="1372"/>
      <c r="UK31" s="1372"/>
    </row>
    <row r="32" spans="1:557" ht="15.75" customHeight="1" x14ac:dyDescent="0.25">
      <c r="A32" s="24"/>
      <c r="B32" s="260">
        <v>26</v>
      </c>
      <c r="C32" s="991"/>
      <c r="D32" s="990"/>
      <c r="E32" s="486"/>
      <c r="F32" s="1143"/>
      <c r="G32" s="995"/>
      <c r="H32" s="221"/>
      <c r="I32" s="183"/>
      <c r="J32" s="183"/>
      <c r="K32" s="1088"/>
      <c r="L32" s="375"/>
      <c r="M32" s="31"/>
      <c r="N32" s="1292"/>
      <c r="O32" s="1096"/>
      <c r="P32" s="147"/>
      <c r="Q32" s="147"/>
      <c r="R32" s="147"/>
      <c r="S32" s="147"/>
      <c r="T32" s="147"/>
      <c r="U32" s="147"/>
      <c r="V32" s="147"/>
      <c r="W32" s="147"/>
      <c r="X32" s="147"/>
      <c r="Y32" s="147"/>
      <c r="Z32" s="147"/>
      <c r="AA32" s="147"/>
      <c r="AB32" s="147"/>
      <c r="AC32" s="147"/>
      <c r="AD32" s="147"/>
      <c r="AE32" s="147"/>
      <c r="AF32" s="147"/>
      <c r="AG32" s="147"/>
      <c r="AH32" s="147"/>
      <c r="AI32" s="1006"/>
      <c r="AJ32" s="993"/>
      <c r="AK32" s="996"/>
      <c r="AL32" s="148"/>
      <c r="AM32" s="148"/>
      <c r="AN32" s="994"/>
      <c r="AO32" s="147"/>
      <c r="AP32" s="147"/>
      <c r="AQ32" s="997"/>
      <c r="AR32" s="999"/>
      <c r="AS32" s="1000"/>
      <c r="AT32" s="1006"/>
      <c r="AU32" s="993"/>
      <c r="AV32" s="996"/>
      <c r="AW32" s="148"/>
      <c r="AX32" s="148"/>
      <c r="AY32" s="994"/>
      <c r="AZ32" s="147"/>
      <c r="BA32" s="147"/>
      <c r="BB32" s="997"/>
      <c r="BC32" s="999"/>
      <c r="BD32" s="1000"/>
      <c r="BE32" s="1006"/>
      <c r="BF32" s="993"/>
      <c r="BG32" s="996"/>
      <c r="BH32" s="148"/>
      <c r="BI32" s="148"/>
      <c r="BJ32" s="994"/>
      <c r="BK32" s="147"/>
      <c r="BL32" s="147"/>
      <c r="BM32" s="997"/>
      <c r="BN32" s="999"/>
      <c r="BO32" s="1000"/>
      <c r="BP32" s="1006"/>
      <c r="BQ32" s="993"/>
      <c r="BR32" s="996"/>
      <c r="BS32" s="148"/>
      <c r="BT32" s="148"/>
      <c r="BU32" s="994"/>
      <c r="BV32" s="147"/>
      <c r="BW32" s="147"/>
      <c r="BX32" s="997"/>
      <c r="BY32" s="999"/>
      <c r="BZ32" s="1000"/>
      <c r="CA32" s="1006"/>
      <c r="CB32" s="993"/>
      <c r="CC32" s="994"/>
      <c r="CD32" s="148"/>
      <c r="CE32" s="148"/>
      <c r="CF32" s="994"/>
      <c r="CG32" s="147"/>
      <c r="CH32" s="147"/>
      <c r="CI32" s="997"/>
      <c r="CJ32" s="999"/>
      <c r="CK32" s="1000"/>
      <c r="CL32" s="1006"/>
      <c r="CM32" s="993"/>
      <c r="CN32" s="996"/>
      <c r="CO32" s="148"/>
      <c r="CP32" s="148"/>
      <c r="CQ32" s="994"/>
      <c r="CR32" s="147"/>
      <c r="CS32" s="147"/>
      <c r="CT32" s="997"/>
      <c r="CU32" s="999"/>
      <c r="CV32" s="1000"/>
      <c r="CW32" s="1006"/>
      <c r="CX32" s="993"/>
      <c r="CY32" s="996"/>
      <c r="CZ32" s="148"/>
      <c r="DA32" s="148"/>
      <c r="DB32" s="994"/>
      <c r="DC32" s="147"/>
      <c r="DD32" s="147"/>
      <c r="DE32" s="997"/>
      <c r="DF32" s="999"/>
      <c r="DG32" s="1000"/>
      <c r="DH32" s="1006"/>
      <c r="DI32" s="993"/>
      <c r="DJ32" s="996"/>
      <c r="DK32" s="148"/>
      <c r="DL32" s="148"/>
      <c r="DM32" s="994"/>
      <c r="DN32" s="147"/>
      <c r="DO32" s="147"/>
      <c r="DP32" s="997"/>
      <c r="DQ32" s="999"/>
      <c r="DR32" s="1000"/>
      <c r="DS32" s="1006"/>
      <c r="DT32" s="993"/>
      <c r="DU32" s="996"/>
      <c r="DV32" s="148"/>
      <c r="DW32" s="148"/>
      <c r="DX32" s="994"/>
      <c r="DY32" s="147"/>
      <c r="DZ32" s="147"/>
      <c r="EA32" s="997"/>
      <c r="EB32" s="999"/>
      <c r="EC32" s="1000"/>
      <c r="ED32" s="1006"/>
      <c r="EE32" s="993"/>
      <c r="EF32" s="996"/>
      <c r="EG32" s="148"/>
      <c r="EH32" s="148"/>
      <c r="EI32" s="994"/>
      <c r="EJ32" s="147"/>
      <c r="EK32" s="147"/>
      <c r="EL32" s="997"/>
      <c r="EM32" s="999"/>
      <c r="EN32" s="1000"/>
      <c r="EO32" s="1006"/>
      <c r="EP32" s="993"/>
      <c r="EQ32" s="996"/>
      <c r="ER32" s="148"/>
      <c r="ES32" s="148"/>
      <c r="ET32" s="994"/>
      <c r="EU32" s="147"/>
      <c r="EV32" s="147"/>
      <c r="EW32" s="997"/>
      <c r="EX32" s="999"/>
      <c r="EY32" s="1000"/>
      <c r="EZ32" s="1006"/>
      <c r="FA32" s="993"/>
      <c r="FB32" s="996"/>
      <c r="FC32" s="148"/>
      <c r="FD32" s="148"/>
      <c r="FE32" s="994"/>
      <c r="FF32" s="147"/>
      <c r="FG32" s="147"/>
      <c r="FH32" s="997"/>
      <c r="FI32" s="999"/>
      <c r="FJ32" s="1000"/>
      <c r="FK32" s="1006"/>
      <c r="FL32" s="993"/>
      <c r="FM32" s="996"/>
      <c r="FN32" s="148"/>
      <c r="FO32" s="148"/>
      <c r="FP32" s="994"/>
      <c r="FQ32" s="147"/>
      <c r="FR32" s="147"/>
      <c r="FS32" s="997"/>
      <c r="FT32" s="999"/>
      <c r="FU32" s="1000"/>
      <c r="FV32" s="1006"/>
      <c r="FW32" s="993"/>
      <c r="FX32" s="996"/>
      <c r="FY32" s="148"/>
      <c r="FZ32" s="148"/>
      <c r="GA32" s="994"/>
      <c r="GB32" s="147"/>
      <c r="GC32" s="147"/>
      <c r="GD32" s="997"/>
      <c r="GE32" s="999"/>
      <c r="GF32" s="1000"/>
      <c r="GG32" s="1006"/>
      <c r="GH32" s="993"/>
      <c r="GI32" s="996"/>
      <c r="GJ32" s="148"/>
      <c r="GK32" s="148"/>
      <c r="GL32" s="994"/>
      <c r="GM32" s="147"/>
      <c r="GN32" s="147"/>
      <c r="GO32" s="997"/>
      <c r="GP32" s="999"/>
      <c r="GQ32" s="1000"/>
      <c r="GR32" s="1006"/>
      <c r="GS32" s="993"/>
      <c r="GT32" s="996"/>
      <c r="GU32" s="148"/>
      <c r="GV32" s="148"/>
      <c r="GW32" s="994"/>
      <c r="GX32" s="147"/>
      <c r="GY32" s="147"/>
      <c r="GZ32" s="997"/>
      <c r="HA32" s="999"/>
      <c r="HB32" s="1000"/>
      <c r="HC32" s="1006"/>
      <c r="HD32" s="993"/>
      <c r="HE32" s="996"/>
      <c r="HF32" s="148"/>
      <c r="HG32" s="148"/>
      <c r="HH32" s="994"/>
      <c r="HI32" s="147"/>
      <c r="HJ32" s="147"/>
      <c r="HK32" s="997"/>
      <c r="HL32" s="999"/>
      <c r="HM32" s="1000"/>
      <c r="HN32" s="1006"/>
      <c r="HO32" s="993"/>
      <c r="HP32" s="996"/>
      <c r="HQ32" s="148"/>
      <c r="HR32" s="148"/>
      <c r="HS32" s="994"/>
      <c r="HT32" s="147"/>
      <c r="HU32" s="147"/>
      <c r="HV32" s="997"/>
      <c r="HW32" s="999"/>
      <c r="HX32" s="1000"/>
      <c r="HY32" s="1006"/>
      <c r="HZ32" s="993"/>
      <c r="IA32" s="996"/>
      <c r="IB32" s="148"/>
      <c r="IC32" s="148"/>
      <c r="ID32" s="994"/>
      <c r="IE32" s="147"/>
      <c r="IF32" s="147"/>
      <c r="IG32" s="997"/>
      <c r="IH32" s="999"/>
      <c r="II32" s="1000"/>
      <c r="IJ32" s="1006"/>
      <c r="IK32" s="993"/>
      <c r="IL32" s="996"/>
      <c r="IM32" s="148"/>
      <c r="IN32" s="148"/>
      <c r="IO32" s="994"/>
      <c r="IP32" s="147"/>
      <c r="IQ32" s="147"/>
      <c r="IR32" s="997"/>
      <c r="IS32" s="999"/>
      <c r="IT32" s="1000"/>
      <c r="IU32" s="30"/>
      <c r="IV32" s="30"/>
      <c r="IW32" s="30"/>
      <c r="IX32" s="30"/>
      <c r="IY32" s="1001"/>
      <c r="IZ32" s="1001"/>
      <c r="JA32" s="1005"/>
      <c r="JB32" s="1002"/>
      <c r="JC32" s="38"/>
      <c r="JD32" s="171"/>
      <c r="JE32" s="291"/>
      <c r="JF32" s="1"/>
      <c r="JG32" s="1" t="s">
        <v>353</v>
      </c>
      <c r="JH32" s="1"/>
      <c r="JI32" s="290"/>
      <c r="JJ32" s="171"/>
      <c r="JM32" s="347"/>
      <c r="JN32" s="90"/>
      <c r="JO32" s="654"/>
      <c r="JP32" s="654"/>
      <c r="JQ32" s="167"/>
      <c r="JR32" s="656"/>
      <c r="JS32" s="159"/>
      <c r="JT32" s="262"/>
      <c r="JU32" s="262"/>
      <c r="JV32" s="88"/>
      <c r="JW32" s="90"/>
      <c r="JX32" s="90"/>
      <c r="JY32" s="90"/>
      <c r="JZ32" s="90"/>
      <c r="KA32" s="90"/>
      <c r="KB32" s="90"/>
      <c r="KC32" s="90"/>
      <c r="KD32" s="90"/>
      <c r="KE32" s="90"/>
      <c r="KF32" s="90"/>
      <c r="KG32" s="90"/>
      <c r="KH32" s="90"/>
      <c r="KI32" s="90"/>
      <c r="KJ32" s="90"/>
      <c r="KK32" s="90"/>
      <c r="KL32" s="90"/>
      <c r="KM32" s="90"/>
      <c r="KN32" s="90"/>
      <c r="KO32" s="90"/>
      <c r="KP32" s="90"/>
      <c r="KQ32" s="90"/>
      <c r="KR32" s="90"/>
      <c r="KS32" s="90"/>
      <c r="KT32" s="90"/>
      <c r="KU32" s="90"/>
      <c r="KV32" s="90"/>
      <c r="KW32" s="90"/>
      <c r="KX32" s="90"/>
      <c r="KY32" s="90"/>
      <c r="KZ32" s="90"/>
      <c r="LA32" s="90"/>
      <c r="LB32" s="90"/>
      <c r="LC32" s="90"/>
      <c r="LD32" s="90"/>
      <c r="LE32" s="90"/>
      <c r="LF32" s="90"/>
      <c r="LG32" s="90"/>
      <c r="LH32" s="90"/>
      <c r="LI32" s="90"/>
      <c r="LJ32" s="90"/>
      <c r="LK32" s="90"/>
      <c r="LL32" s="90"/>
      <c r="LM32" s="90"/>
      <c r="LN32" s="90"/>
      <c r="LO32" s="90"/>
      <c r="LP32" s="90"/>
      <c r="LQ32" s="90"/>
      <c r="LR32" s="90"/>
      <c r="LS32" s="90"/>
      <c r="LT32" s="90"/>
      <c r="LU32" s="90"/>
      <c r="LV32" s="90"/>
      <c r="LW32" s="90"/>
      <c r="LX32" s="90"/>
      <c r="LY32" s="90"/>
      <c r="LZ32" s="90"/>
      <c r="MA32" s="90"/>
      <c r="MB32" s="90"/>
      <c r="MC32" s="90"/>
      <c r="MD32" s="90"/>
      <c r="ME32" s="90"/>
      <c r="MF32" s="90"/>
      <c r="MG32" s="90"/>
      <c r="MH32" s="90"/>
      <c r="MI32" s="90"/>
      <c r="MJ32" s="90"/>
      <c r="MK32" s="90"/>
      <c r="ML32" s="90"/>
      <c r="MM32" s="90"/>
      <c r="MN32" s="90"/>
      <c r="MO32" s="90"/>
      <c r="MP32" s="90"/>
      <c r="MQ32" s="90"/>
      <c r="MR32" s="90"/>
      <c r="MT32" s="86"/>
      <c r="MU32" s="86"/>
      <c r="MV32" s="86"/>
      <c r="MW32" s="86"/>
      <c r="MX32" s="86"/>
      <c r="MY32" s="86"/>
      <c r="NB32" s="85"/>
      <c r="NC32" s="169"/>
      <c r="ND32" s="86"/>
      <c r="NE32" s="86"/>
      <c r="NF32" s="86"/>
      <c r="NG32" s="86"/>
      <c r="NH32" s="86"/>
      <c r="NI32" s="86"/>
      <c r="NJ32" s="86"/>
      <c r="NK32" s="86"/>
      <c r="NL32" s="86"/>
      <c r="NM32" s="86"/>
      <c r="NN32" s="86"/>
      <c r="NO32" s="86"/>
      <c r="NP32" s="86"/>
      <c r="NQ32" s="86"/>
      <c r="NR32" s="90"/>
      <c r="NS32" s="90"/>
      <c r="NT32" s="90"/>
      <c r="NU32" s="90"/>
      <c r="NV32" s="90"/>
      <c r="NW32" s="90"/>
      <c r="NX32" s="90"/>
      <c r="NY32" s="90"/>
      <c r="NZ32" s="90"/>
      <c r="OA32" s="90"/>
      <c r="OB32" s="90"/>
      <c r="OC32" s="90"/>
      <c r="OD32" s="90"/>
      <c r="OE32" s="90"/>
      <c r="OF32" s="90"/>
      <c r="OG32" s="90"/>
      <c r="OH32" s="90"/>
      <c r="OI32" s="90"/>
      <c r="OJ32" s="90"/>
      <c r="OK32" s="90"/>
      <c r="OL32" s="90"/>
      <c r="OM32" s="90"/>
      <c r="ON32" s="90"/>
      <c r="OO32" s="90"/>
      <c r="OP32" s="90"/>
      <c r="OQ32" s="90"/>
      <c r="OR32" s="90"/>
      <c r="OS32" s="90"/>
      <c r="OT32" s="90"/>
      <c r="OU32" s="90"/>
      <c r="OV32" s="90"/>
      <c r="OW32" s="90"/>
      <c r="OX32" s="90"/>
      <c r="OY32" s="90"/>
      <c r="OZ32" s="90"/>
      <c r="PA32" s="90"/>
      <c r="PB32" s="90"/>
      <c r="PC32" s="90"/>
      <c r="PD32" s="90"/>
      <c r="PE32" s="90"/>
      <c r="PF32" s="90"/>
      <c r="PG32" s="90"/>
      <c r="PH32" s="90"/>
      <c r="PI32" s="90"/>
      <c r="PJ32" s="90"/>
      <c r="PK32" s="90"/>
      <c r="PL32" s="90"/>
      <c r="PM32" s="90"/>
      <c r="PN32" s="90"/>
      <c r="PO32" s="90"/>
      <c r="PP32" s="90"/>
      <c r="PQ32" s="90"/>
      <c r="PR32" s="90"/>
      <c r="PS32" s="90"/>
      <c r="PT32" s="90"/>
      <c r="PU32" s="90"/>
      <c r="PV32" s="90"/>
      <c r="PW32" s="90"/>
      <c r="PX32" s="90"/>
      <c r="PY32" s="90"/>
      <c r="PZ32" s="90"/>
      <c r="QA32" s="90"/>
      <c r="QB32" s="90"/>
      <c r="QC32" s="90"/>
      <c r="QD32" s="90"/>
      <c r="QE32" s="90"/>
      <c r="QF32" s="90"/>
      <c r="QG32" s="90"/>
      <c r="QH32" s="90"/>
      <c r="QI32" s="90"/>
      <c r="QJ32" s="90"/>
      <c r="QK32" s="90"/>
      <c r="QL32" s="90"/>
      <c r="QM32" s="90"/>
      <c r="QN32" s="90"/>
      <c r="QO32" s="90"/>
      <c r="QP32" s="90"/>
      <c r="QQ32" s="90"/>
      <c r="QR32" s="90"/>
      <c r="QS32" s="90"/>
      <c r="QT32" s="90"/>
      <c r="QU32" s="90"/>
      <c r="QV32" s="90"/>
      <c r="QW32" s="90"/>
      <c r="QX32" s="90"/>
      <c r="QY32" s="90"/>
      <c r="QZ32" s="90"/>
      <c r="RA32" s="90"/>
      <c r="RB32" s="90"/>
      <c r="RC32" s="90"/>
      <c r="RD32" s="90"/>
      <c r="RE32" s="90"/>
      <c r="RF32" s="90"/>
      <c r="RG32" s="90"/>
      <c r="RH32" s="90"/>
      <c r="RI32" s="90"/>
      <c r="RJ32" s="90"/>
      <c r="RK32" s="90"/>
      <c r="RL32" s="90"/>
      <c r="RM32" s="90"/>
      <c r="RN32" s="90"/>
      <c r="RO32" s="90"/>
      <c r="RP32" s="90"/>
      <c r="RQ32" s="90"/>
      <c r="RR32" s="90"/>
      <c r="RS32" s="90"/>
      <c r="RT32" s="90"/>
      <c r="RU32" s="90"/>
      <c r="RV32" s="90"/>
      <c r="RW32" s="90"/>
      <c r="RX32" s="90"/>
      <c r="RY32" s="90"/>
      <c r="RZ32" s="90"/>
      <c r="SA32" s="90"/>
      <c r="SB32" s="90"/>
      <c r="SC32" s="90"/>
      <c r="SD32" s="90"/>
      <c r="SE32" s="90"/>
      <c r="SF32" s="90"/>
      <c r="SG32" s="90"/>
      <c r="SH32" s="90"/>
      <c r="SI32" s="90"/>
      <c r="SJ32" s="90"/>
      <c r="SK32" s="90"/>
      <c r="SL32" s="90"/>
      <c r="SM32" s="90"/>
      <c r="SN32" s="90"/>
      <c r="SO32" s="90"/>
      <c r="SP32" s="90"/>
      <c r="SQ32" s="90"/>
      <c r="SR32" s="90"/>
      <c r="SS32" s="90"/>
      <c r="ST32" s="90"/>
      <c r="SU32" s="90"/>
      <c r="SV32" s="90"/>
      <c r="SW32" s="90"/>
      <c r="SX32" s="90"/>
      <c r="SY32" s="90"/>
      <c r="SZ32" s="90"/>
      <c r="TA32" s="90"/>
      <c r="TB32" s="90"/>
      <c r="TC32" s="90"/>
      <c r="TD32" s="90"/>
      <c r="TE32" s="90"/>
      <c r="TF32" s="90"/>
      <c r="TG32" s="90"/>
      <c r="TH32" s="90"/>
      <c r="TI32" s="90"/>
      <c r="TJ32" s="90"/>
      <c r="TK32" s="90"/>
      <c r="TL32" s="90"/>
      <c r="TM32" s="90"/>
      <c r="TN32" s="90"/>
      <c r="TO32" s="90"/>
      <c r="TP32" s="1372"/>
      <c r="TQ32" s="1372"/>
      <c r="TR32" s="1372"/>
      <c r="TS32" s="1372"/>
      <c r="TT32" s="1372"/>
      <c r="TU32" s="1372"/>
      <c r="TV32" s="1372"/>
      <c r="TW32" s="1372"/>
      <c r="TX32" s="1372"/>
      <c r="TY32" s="1372"/>
      <c r="TZ32" s="1372"/>
      <c r="UA32" s="1372"/>
      <c r="UB32" s="1372"/>
      <c r="UC32" s="1372"/>
      <c r="UD32" s="1372"/>
      <c r="UE32" s="1372"/>
      <c r="UF32" s="1372"/>
      <c r="UG32" s="1372"/>
      <c r="UH32" s="1372"/>
      <c r="UI32" s="1372"/>
      <c r="UJ32" s="1372"/>
      <c r="UK32" s="1372"/>
    </row>
    <row r="33" spans="1:557" ht="15.75" customHeight="1" x14ac:dyDescent="0.25">
      <c r="A33" s="24"/>
      <c r="B33" s="260">
        <v>27</v>
      </c>
      <c r="C33" s="991"/>
      <c r="D33" s="990"/>
      <c r="E33" s="486"/>
      <c r="F33" s="1143"/>
      <c r="G33" s="995"/>
      <c r="H33" s="221"/>
      <c r="I33" s="183"/>
      <c r="J33" s="183"/>
      <c r="K33" s="1088"/>
      <c r="L33" s="375"/>
      <c r="M33" s="31"/>
      <c r="N33" s="1292"/>
      <c r="O33" s="1096"/>
      <c r="P33" s="147"/>
      <c r="Q33" s="147"/>
      <c r="R33" s="147"/>
      <c r="S33" s="147"/>
      <c r="T33" s="147"/>
      <c r="U33" s="147"/>
      <c r="V33" s="147"/>
      <c r="W33" s="147"/>
      <c r="X33" s="147"/>
      <c r="Y33" s="147"/>
      <c r="Z33" s="147"/>
      <c r="AA33" s="147"/>
      <c r="AB33" s="147"/>
      <c r="AC33" s="147"/>
      <c r="AD33" s="147"/>
      <c r="AE33" s="147"/>
      <c r="AF33" s="147"/>
      <c r="AG33" s="147"/>
      <c r="AH33" s="147"/>
      <c r="AI33" s="1006"/>
      <c r="AJ33" s="993"/>
      <c r="AK33" s="996"/>
      <c r="AL33" s="148"/>
      <c r="AM33" s="148"/>
      <c r="AN33" s="994"/>
      <c r="AO33" s="147"/>
      <c r="AP33" s="147"/>
      <c r="AQ33" s="997"/>
      <c r="AR33" s="999"/>
      <c r="AS33" s="1000"/>
      <c r="AT33" s="1006"/>
      <c r="AU33" s="993"/>
      <c r="AV33" s="996"/>
      <c r="AW33" s="148"/>
      <c r="AX33" s="148"/>
      <c r="AY33" s="994"/>
      <c r="AZ33" s="147"/>
      <c r="BA33" s="147"/>
      <c r="BB33" s="997"/>
      <c r="BC33" s="999"/>
      <c r="BD33" s="1000"/>
      <c r="BE33" s="1006"/>
      <c r="BF33" s="993"/>
      <c r="BG33" s="996"/>
      <c r="BH33" s="148"/>
      <c r="BI33" s="148"/>
      <c r="BJ33" s="994"/>
      <c r="BK33" s="147"/>
      <c r="BL33" s="147"/>
      <c r="BM33" s="997"/>
      <c r="BN33" s="999"/>
      <c r="BO33" s="1000"/>
      <c r="BP33" s="1006"/>
      <c r="BQ33" s="993"/>
      <c r="BR33" s="996"/>
      <c r="BS33" s="148"/>
      <c r="BT33" s="148"/>
      <c r="BU33" s="994"/>
      <c r="BV33" s="147"/>
      <c r="BW33" s="147"/>
      <c r="BX33" s="997"/>
      <c r="BY33" s="999"/>
      <c r="BZ33" s="1000"/>
      <c r="CA33" s="1006"/>
      <c r="CB33" s="993"/>
      <c r="CC33" s="994"/>
      <c r="CD33" s="148"/>
      <c r="CE33" s="148"/>
      <c r="CF33" s="994"/>
      <c r="CG33" s="147"/>
      <c r="CH33" s="147"/>
      <c r="CI33" s="997"/>
      <c r="CJ33" s="999"/>
      <c r="CK33" s="1000"/>
      <c r="CL33" s="1006"/>
      <c r="CM33" s="993"/>
      <c r="CN33" s="996"/>
      <c r="CO33" s="148"/>
      <c r="CP33" s="148"/>
      <c r="CQ33" s="994"/>
      <c r="CR33" s="147"/>
      <c r="CS33" s="147"/>
      <c r="CT33" s="997"/>
      <c r="CU33" s="999"/>
      <c r="CV33" s="1000"/>
      <c r="CW33" s="1006"/>
      <c r="CX33" s="993"/>
      <c r="CY33" s="996"/>
      <c r="CZ33" s="148"/>
      <c r="DA33" s="148"/>
      <c r="DB33" s="994"/>
      <c r="DC33" s="147"/>
      <c r="DD33" s="147"/>
      <c r="DE33" s="997"/>
      <c r="DF33" s="999"/>
      <c r="DG33" s="1000"/>
      <c r="DH33" s="1006"/>
      <c r="DI33" s="993"/>
      <c r="DJ33" s="996"/>
      <c r="DK33" s="148"/>
      <c r="DL33" s="148"/>
      <c r="DM33" s="994"/>
      <c r="DN33" s="147"/>
      <c r="DO33" s="147"/>
      <c r="DP33" s="997"/>
      <c r="DQ33" s="999"/>
      <c r="DR33" s="1000"/>
      <c r="DS33" s="1006"/>
      <c r="DT33" s="993"/>
      <c r="DU33" s="996"/>
      <c r="DV33" s="148"/>
      <c r="DW33" s="148"/>
      <c r="DX33" s="994"/>
      <c r="DY33" s="147"/>
      <c r="DZ33" s="147"/>
      <c r="EA33" s="997"/>
      <c r="EB33" s="999"/>
      <c r="EC33" s="1000"/>
      <c r="ED33" s="1006"/>
      <c r="EE33" s="993"/>
      <c r="EF33" s="996"/>
      <c r="EG33" s="148"/>
      <c r="EH33" s="148"/>
      <c r="EI33" s="994"/>
      <c r="EJ33" s="147"/>
      <c r="EK33" s="147"/>
      <c r="EL33" s="997"/>
      <c r="EM33" s="999"/>
      <c r="EN33" s="1000"/>
      <c r="EO33" s="1006"/>
      <c r="EP33" s="993"/>
      <c r="EQ33" s="996"/>
      <c r="ER33" s="148"/>
      <c r="ES33" s="148"/>
      <c r="ET33" s="994"/>
      <c r="EU33" s="147"/>
      <c r="EV33" s="147"/>
      <c r="EW33" s="997"/>
      <c r="EX33" s="999"/>
      <c r="EY33" s="1000"/>
      <c r="EZ33" s="1006"/>
      <c r="FA33" s="993"/>
      <c r="FB33" s="996"/>
      <c r="FC33" s="148"/>
      <c r="FD33" s="148"/>
      <c r="FE33" s="994"/>
      <c r="FF33" s="147"/>
      <c r="FG33" s="147"/>
      <c r="FH33" s="997"/>
      <c r="FI33" s="999"/>
      <c r="FJ33" s="1000"/>
      <c r="FK33" s="1006"/>
      <c r="FL33" s="993"/>
      <c r="FM33" s="996"/>
      <c r="FN33" s="148"/>
      <c r="FO33" s="148"/>
      <c r="FP33" s="994"/>
      <c r="FQ33" s="147"/>
      <c r="FR33" s="147"/>
      <c r="FS33" s="997"/>
      <c r="FT33" s="999"/>
      <c r="FU33" s="1000"/>
      <c r="FV33" s="1006"/>
      <c r="FW33" s="993"/>
      <c r="FX33" s="996"/>
      <c r="FY33" s="148"/>
      <c r="FZ33" s="148"/>
      <c r="GA33" s="994"/>
      <c r="GB33" s="147"/>
      <c r="GC33" s="147"/>
      <c r="GD33" s="997"/>
      <c r="GE33" s="999"/>
      <c r="GF33" s="1000"/>
      <c r="GG33" s="1006"/>
      <c r="GH33" s="993"/>
      <c r="GI33" s="996"/>
      <c r="GJ33" s="148"/>
      <c r="GK33" s="148"/>
      <c r="GL33" s="994"/>
      <c r="GM33" s="147"/>
      <c r="GN33" s="147"/>
      <c r="GO33" s="997"/>
      <c r="GP33" s="999"/>
      <c r="GQ33" s="1000"/>
      <c r="GR33" s="1006"/>
      <c r="GS33" s="993"/>
      <c r="GT33" s="996"/>
      <c r="GU33" s="148"/>
      <c r="GV33" s="148"/>
      <c r="GW33" s="994"/>
      <c r="GX33" s="147"/>
      <c r="GY33" s="147"/>
      <c r="GZ33" s="997"/>
      <c r="HA33" s="999"/>
      <c r="HB33" s="1000"/>
      <c r="HC33" s="1006"/>
      <c r="HD33" s="993"/>
      <c r="HE33" s="996"/>
      <c r="HF33" s="148"/>
      <c r="HG33" s="148"/>
      <c r="HH33" s="994"/>
      <c r="HI33" s="147"/>
      <c r="HJ33" s="147"/>
      <c r="HK33" s="997"/>
      <c r="HL33" s="999"/>
      <c r="HM33" s="1000"/>
      <c r="HN33" s="1006"/>
      <c r="HO33" s="993"/>
      <c r="HP33" s="996"/>
      <c r="HQ33" s="148"/>
      <c r="HR33" s="148"/>
      <c r="HS33" s="994"/>
      <c r="HT33" s="147"/>
      <c r="HU33" s="147"/>
      <c r="HV33" s="997"/>
      <c r="HW33" s="999"/>
      <c r="HX33" s="1000"/>
      <c r="HY33" s="1006"/>
      <c r="HZ33" s="993"/>
      <c r="IA33" s="996"/>
      <c r="IB33" s="148"/>
      <c r="IC33" s="148"/>
      <c r="ID33" s="994"/>
      <c r="IE33" s="147"/>
      <c r="IF33" s="147"/>
      <c r="IG33" s="997"/>
      <c r="IH33" s="999"/>
      <c r="II33" s="1000"/>
      <c r="IJ33" s="1006"/>
      <c r="IK33" s="993"/>
      <c r="IL33" s="996"/>
      <c r="IM33" s="148"/>
      <c r="IN33" s="148"/>
      <c r="IO33" s="994"/>
      <c r="IP33" s="147"/>
      <c r="IQ33" s="147"/>
      <c r="IR33" s="997"/>
      <c r="IS33" s="999"/>
      <c r="IT33" s="1000"/>
      <c r="IU33" s="30"/>
      <c r="IV33" s="30"/>
      <c r="IW33" s="30"/>
      <c r="IX33" s="30"/>
      <c r="IY33" s="1001"/>
      <c r="IZ33" s="1001"/>
      <c r="JA33" s="1005"/>
      <c r="JB33" s="1002"/>
      <c r="JC33" s="38"/>
      <c r="JD33" s="171"/>
      <c r="JE33" s="293" t="s">
        <v>19</v>
      </c>
      <c r="JF33" s="1"/>
      <c r="JG33" s="1" t="s">
        <v>797</v>
      </c>
      <c r="JH33" s="1"/>
      <c r="JI33" s="290"/>
      <c r="JJ33" s="171"/>
      <c r="JM33" s="347"/>
      <c r="JN33" s="90"/>
      <c r="JO33" s="654"/>
      <c r="JP33" s="654"/>
      <c r="JQ33" s="167"/>
      <c r="JR33" s="656"/>
      <c r="JS33" s="159"/>
      <c r="JT33" s="262"/>
      <c r="JU33" s="262"/>
      <c r="JV33" s="88"/>
      <c r="JW33" s="90"/>
      <c r="JX33" s="90"/>
      <c r="JY33" s="90"/>
      <c r="JZ33" s="90"/>
      <c r="KA33" s="90"/>
      <c r="KB33" s="90"/>
      <c r="KC33" s="90"/>
      <c r="KD33" s="90"/>
      <c r="KE33" s="90"/>
      <c r="KF33" s="90"/>
      <c r="KG33" s="90"/>
      <c r="KH33" s="90"/>
      <c r="KI33" s="90"/>
      <c r="KJ33" s="90"/>
      <c r="KK33" s="90"/>
      <c r="KL33" s="90"/>
      <c r="KM33" s="90"/>
      <c r="KN33" s="90"/>
      <c r="KO33" s="90"/>
      <c r="KP33" s="90"/>
      <c r="KQ33" s="90"/>
      <c r="KR33" s="90"/>
      <c r="KS33" s="90"/>
      <c r="KT33" s="90"/>
      <c r="KU33" s="90"/>
      <c r="KV33" s="90"/>
      <c r="KW33" s="90"/>
      <c r="KX33" s="90"/>
      <c r="KY33" s="90"/>
      <c r="KZ33" s="90"/>
      <c r="LA33" s="90"/>
      <c r="LB33" s="90"/>
      <c r="LC33" s="90"/>
      <c r="LD33" s="90"/>
      <c r="LE33" s="90"/>
      <c r="LF33" s="90"/>
      <c r="LG33" s="90"/>
      <c r="LH33" s="90"/>
      <c r="LI33" s="90"/>
      <c r="LJ33" s="90"/>
      <c r="LK33" s="90"/>
      <c r="LL33" s="90"/>
      <c r="LM33" s="90"/>
      <c r="LN33" s="90"/>
      <c r="LO33" s="90"/>
      <c r="LP33" s="90"/>
      <c r="LQ33" s="90"/>
      <c r="LR33" s="90"/>
      <c r="LS33" s="90"/>
      <c r="LT33" s="90"/>
      <c r="LU33" s="90"/>
      <c r="LV33" s="90"/>
      <c r="LW33" s="90"/>
      <c r="LX33" s="90"/>
      <c r="LY33" s="90"/>
      <c r="LZ33" s="90"/>
      <c r="MA33" s="90"/>
      <c r="MB33" s="90"/>
      <c r="MC33" s="90"/>
      <c r="MD33" s="90"/>
      <c r="ME33" s="90"/>
      <c r="MF33" s="90"/>
      <c r="MG33" s="90"/>
      <c r="MH33" s="90"/>
      <c r="MI33" s="90"/>
      <c r="MJ33" s="90"/>
      <c r="MK33" s="90"/>
      <c r="ML33" s="90"/>
      <c r="MM33" s="90"/>
      <c r="MN33" s="90"/>
      <c r="MO33" s="90"/>
      <c r="MP33" s="90"/>
      <c r="MQ33" s="90"/>
      <c r="MR33" s="90"/>
      <c r="MT33" s="86"/>
      <c r="MU33" s="86"/>
      <c r="MV33" s="86"/>
      <c r="MW33" s="86"/>
      <c r="MX33" s="86"/>
      <c r="MY33" s="86"/>
      <c r="NB33" s="85"/>
      <c r="NC33" s="169"/>
      <c r="ND33" s="86"/>
      <c r="NE33" s="86"/>
      <c r="NF33" s="86"/>
      <c r="NG33" s="86"/>
      <c r="NH33" s="86"/>
      <c r="NI33" s="86"/>
      <c r="NJ33" s="86"/>
      <c r="NK33" s="86"/>
      <c r="NL33" s="86"/>
      <c r="NM33" s="86"/>
      <c r="NN33" s="86"/>
      <c r="NO33" s="86"/>
      <c r="NP33" s="86"/>
      <c r="NQ33" s="86"/>
      <c r="NR33" s="90"/>
      <c r="NS33" s="90"/>
      <c r="NT33" s="90"/>
      <c r="NU33" s="90"/>
      <c r="NV33" s="90"/>
      <c r="NW33" s="90"/>
      <c r="NX33" s="90"/>
      <c r="NY33" s="90"/>
      <c r="NZ33" s="90"/>
      <c r="OA33" s="90"/>
      <c r="OB33" s="90"/>
      <c r="OC33" s="90"/>
      <c r="OD33" s="90"/>
      <c r="OE33" s="90"/>
      <c r="OF33" s="90"/>
      <c r="OG33" s="90"/>
      <c r="OH33" s="90"/>
      <c r="OI33" s="90"/>
      <c r="OJ33" s="90"/>
      <c r="OK33" s="90"/>
      <c r="OL33" s="90"/>
      <c r="OM33" s="90"/>
      <c r="ON33" s="90"/>
      <c r="OO33" s="90"/>
      <c r="OP33" s="90"/>
      <c r="OQ33" s="90"/>
      <c r="OR33" s="90"/>
      <c r="OS33" s="90"/>
      <c r="OT33" s="90"/>
      <c r="OU33" s="90"/>
      <c r="OV33" s="90"/>
      <c r="OW33" s="90"/>
      <c r="OX33" s="90"/>
      <c r="OY33" s="90"/>
      <c r="OZ33" s="90"/>
      <c r="PA33" s="90"/>
      <c r="PB33" s="90"/>
      <c r="PC33" s="90"/>
      <c r="PD33" s="90"/>
      <c r="PE33" s="90"/>
      <c r="PF33" s="90"/>
      <c r="PG33" s="90"/>
      <c r="PH33" s="90"/>
      <c r="PI33" s="90"/>
      <c r="PJ33" s="90"/>
      <c r="PK33" s="90"/>
      <c r="PL33" s="90"/>
      <c r="PM33" s="90"/>
      <c r="PN33" s="90"/>
      <c r="PO33" s="90"/>
      <c r="PP33" s="90"/>
      <c r="PQ33" s="90"/>
      <c r="PR33" s="90"/>
      <c r="PS33" s="90"/>
      <c r="PT33" s="90"/>
      <c r="PU33" s="90"/>
      <c r="PV33" s="90"/>
      <c r="PW33" s="90"/>
      <c r="PX33" s="90"/>
      <c r="PY33" s="90"/>
      <c r="PZ33" s="90"/>
      <c r="QA33" s="90"/>
      <c r="QB33" s="90"/>
      <c r="QC33" s="90"/>
      <c r="QD33" s="90"/>
      <c r="QE33" s="90"/>
      <c r="QF33" s="90"/>
      <c r="QG33" s="90"/>
      <c r="QH33" s="90"/>
      <c r="QI33" s="90"/>
      <c r="QJ33" s="90"/>
      <c r="QK33" s="90"/>
      <c r="QL33" s="90"/>
      <c r="QM33" s="90"/>
      <c r="QN33" s="90"/>
      <c r="QO33" s="90"/>
      <c r="QP33" s="90"/>
      <c r="QQ33" s="90"/>
      <c r="QR33" s="90"/>
      <c r="QS33" s="90"/>
      <c r="QT33" s="90"/>
      <c r="QU33" s="90"/>
      <c r="QV33" s="90"/>
      <c r="QW33" s="90"/>
      <c r="QX33" s="90"/>
      <c r="QY33" s="90"/>
      <c r="QZ33" s="90"/>
      <c r="RA33" s="90"/>
      <c r="RB33" s="90"/>
      <c r="RC33" s="90"/>
      <c r="RD33" s="90"/>
      <c r="RE33" s="90"/>
      <c r="RF33" s="90"/>
      <c r="RG33" s="90"/>
      <c r="RH33" s="90"/>
      <c r="RI33" s="90"/>
      <c r="RJ33" s="90"/>
      <c r="RK33" s="90"/>
      <c r="RL33" s="90"/>
      <c r="RM33" s="90"/>
      <c r="RN33" s="90"/>
      <c r="RO33" s="90"/>
      <c r="RP33" s="90"/>
      <c r="RQ33" s="90"/>
      <c r="RR33" s="90"/>
      <c r="RS33" s="90"/>
      <c r="RT33" s="90"/>
      <c r="RU33" s="90"/>
      <c r="RV33" s="90"/>
      <c r="RW33" s="90"/>
      <c r="RX33" s="90"/>
      <c r="RY33" s="90"/>
      <c r="RZ33" s="90"/>
      <c r="SA33" s="90"/>
      <c r="SB33" s="90"/>
      <c r="SC33" s="90"/>
      <c r="SD33" s="90"/>
      <c r="SE33" s="90"/>
      <c r="SF33" s="90"/>
      <c r="SG33" s="90"/>
      <c r="SH33" s="90"/>
      <c r="SI33" s="90"/>
      <c r="SJ33" s="90"/>
      <c r="SK33" s="90"/>
      <c r="SL33" s="90"/>
      <c r="SM33" s="90"/>
      <c r="SN33" s="90"/>
      <c r="SO33" s="90"/>
      <c r="SP33" s="90"/>
      <c r="SQ33" s="90"/>
      <c r="SR33" s="90"/>
      <c r="SS33" s="90"/>
      <c r="ST33" s="90"/>
      <c r="SU33" s="90"/>
      <c r="SV33" s="90"/>
      <c r="SW33" s="90"/>
      <c r="SX33" s="90"/>
      <c r="SY33" s="90"/>
      <c r="SZ33" s="90"/>
      <c r="TA33" s="90"/>
      <c r="TB33" s="90"/>
      <c r="TC33" s="90"/>
      <c r="TD33" s="90"/>
      <c r="TE33" s="90"/>
      <c r="TF33" s="90"/>
      <c r="TG33" s="90"/>
      <c r="TH33" s="90"/>
      <c r="TI33" s="90"/>
      <c r="TJ33" s="90"/>
      <c r="TK33" s="90"/>
      <c r="TL33" s="90"/>
      <c r="TM33" s="90"/>
      <c r="TN33" s="90"/>
      <c r="TO33" s="90"/>
      <c r="TP33" s="1372"/>
      <c r="TQ33" s="1372"/>
      <c r="TR33" s="1372"/>
      <c r="TS33" s="1372"/>
      <c r="TT33" s="1372"/>
      <c r="TU33" s="1372"/>
      <c r="TV33" s="1372"/>
      <c r="TW33" s="1372"/>
      <c r="TX33" s="1372"/>
      <c r="TY33" s="1372"/>
      <c r="TZ33" s="1372"/>
      <c r="UA33" s="1372"/>
      <c r="UB33" s="1372"/>
      <c r="UC33" s="1372"/>
      <c r="UD33" s="1372"/>
      <c r="UE33" s="1372"/>
      <c r="UF33" s="1372"/>
      <c r="UG33" s="1372"/>
      <c r="UH33" s="1372"/>
      <c r="UI33" s="1372"/>
      <c r="UJ33" s="1372"/>
      <c r="UK33" s="1372"/>
    </row>
    <row r="34" spans="1:557" ht="15.75" customHeight="1" x14ac:dyDescent="0.25">
      <c r="A34" s="24"/>
      <c r="B34" s="260">
        <v>28</v>
      </c>
      <c r="C34" s="991"/>
      <c r="D34" s="990"/>
      <c r="E34" s="486"/>
      <c r="F34" s="1143"/>
      <c r="G34" s="995"/>
      <c r="H34" s="221"/>
      <c r="I34" s="183"/>
      <c r="J34" s="183"/>
      <c r="K34" s="1088"/>
      <c r="L34" s="375"/>
      <c r="M34" s="31"/>
      <c r="N34" s="1292"/>
      <c r="O34" s="1096"/>
      <c r="P34" s="147"/>
      <c r="Q34" s="147"/>
      <c r="R34" s="147"/>
      <c r="S34" s="147"/>
      <c r="T34" s="147"/>
      <c r="U34" s="147"/>
      <c r="V34" s="147"/>
      <c r="W34" s="147"/>
      <c r="X34" s="147"/>
      <c r="Y34" s="147"/>
      <c r="Z34" s="147"/>
      <c r="AA34" s="147"/>
      <c r="AB34" s="147"/>
      <c r="AC34" s="147"/>
      <c r="AD34" s="147"/>
      <c r="AE34" s="147"/>
      <c r="AF34" s="147"/>
      <c r="AG34" s="147"/>
      <c r="AH34" s="147"/>
      <c r="AI34" s="1006"/>
      <c r="AJ34" s="993"/>
      <c r="AK34" s="996"/>
      <c r="AL34" s="148"/>
      <c r="AM34" s="148"/>
      <c r="AN34" s="994"/>
      <c r="AO34" s="147"/>
      <c r="AP34" s="147"/>
      <c r="AQ34" s="997"/>
      <c r="AR34" s="999"/>
      <c r="AS34" s="1000"/>
      <c r="AT34" s="1006"/>
      <c r="AU34" s="993"/>
      <c r="AV34" s="996"/>
      <c r="AW34" s="148"/>
      <c r="AX34" s="148"/>
      <c r="AY34" s="994"/>
      <c r="AZ34" s="147"/>
      <c r="BA34" s="147"/>
      <c r="BB34" s="997"/>
      <c r="BC34" s="999"/>
      <c r="BD34" s="1000"/>
      <c r="BE34" s="1006"/>
      <c r="BF34" s="993"/>
      <c r="BG34" s="996"/>
      <c r="BH34" s="148"/>
      <c r="BI34" s="148"/>
      <c r="BJ34" s="994"/>
      <c r="BK34" s="147"/>
      <c r="BL34" s="147"/>
      <c r="BM34" s="997"/>
      <c r="BN34" s="999"/>
      <c r="BO34" s="1000"/>
      <c r="BP34" s="1006"/>
      <c r="BQ34" s="993"/>
      <c r="BR34" s="996"/>
      <c r="BS34" s="148"/>
      <c r="BT34" s="148"/>
      <c r="BU34" s="994"/>
      <c r="BV34" s="147"/>
      <c r="BW34" s="147"/>
      <c r="BX34" s="997"/>
      <c r="BY34" s="999"/>
      <c r="BZ34" s="1000"/>
      <c r="CA34" s="1006"/>
      <c r="CB34" s="993"/>
      <c r="CC34" s="994"/>
      <c r="CD34" s="148"/>
      <c r="CE34" s="148"/>
      <c r="CF34" s="994"/>
      <c r="CG34" s="147"/>
      <c r="CH34" s="147"/>
      <c r="CI34" s="997"/>
      <c r="CJ34" s="999"/>
      <c r="CK34" s="1000"/>
      <c r="CL34" s="1006"/>
      <c r="CM34" s="993"/>
      <c r="CN34" s="996"/>
      <c r="CO34" s="148"/>
      <c r="CP34" s="148"/>
      <c r="CQ34" s="994"/>
      <c r="CR34" s="147"/>
      <c r="CS34" s="147"/>
      <c r="CT34" s="997"/>
      <c r="CU34" s="999"/>
      <c r="CV34" s="1000"/>
      <c r="CW34" s="1006"/>
      <c r="CX34" s="993"/>
      <c r="CY34" s="996"/>
      <c r="CZ34" s="148"/>
      <c r="DA34" s="148"/>
      <c r="DB34" s="994"/>
      <c r="DC34" s="147"/>
      <c r="DD34" s="147"/>
      <c r="DE34" s="997"/>
      <c r="DF34" s="999"/>
      <c r="DG34" s="1000"/>
      <c r="DH34" s="1006"/>
      <c r="DI34" s="993"/>
      <c r="DJ34" s="996"/>
      <c r="DK34" s="148"/>
      <c r="DL34" s="148"/>
      <c r="DM34" s="994"/>
      <c r="DN34" s="147"/>
      <c r="DO34" s="147"/>
      <c r="DP34" s="997"/>
      <c r="DQ34" s="999"/>
      <c r="DR34" s="1000"/>
      <c r="DS34" s="1006"/>
      <c r="DT34" s="993"/>
      <c r="DU34" s="996"/>
      <c r="DV34" s="148"/>
      <c r="DW34" s="148"/>
      <c r="DX34" s="994"/>
      <c r="DY34" s="147"/>
      <c r="DZ34" s="147"/>
      <c r="EA34" s="997"/>
      <c r="EB34" s="999"/>
      <c r="EC34" s="1000"/>
      <c r="ED34" s="1006"/>
      <c r="EE34" s="993"/>
      <c r="EF34" s="996"/>
      <c r="EG34" s="148"/>
      <c r="EH34" s="148"/>
      <c r="EI34" s="994"/>
      <c r="EJ34" s="147"/>
      <c r="EK34" s="147"/>
      <c r="EL34" s="997"/>
      <c r="EM34" s="999"/>
      <c r="EN34" s="1000"/>
      <c r="EO34" s="1006"/>
      <c r="EP34" s="993"/>
      <c r="EQ34" s="996"/>
      <c r="ER34" s="148"/>
      <c r="ES34" s="148"/>
      <c r="ET34" s="994"/>
      <c r="EU34" s="147"/>
      <c r="EV34" s="147"/>
      <c r="EW34" s="997"/>
      <c r="EX34" s="999"/>
      <c r="EY34" s="1000"/>
      <c r="EZ34" s="1006"/>
      <c r="FA34" s="993"/>
      <c r="FB34" s="996"/>
      <c r="FC34" s="148"/>
      <c r="FD34" s="148"/>
      <c r="FE34" s="994"/>
      <c r="FF34" s="147"/>
      <c r="FG34" s="147"/>
      <c r="FH34" s="997"/>
      <c r="FI34" s="999"/>
      <c r="FJ34" s="1000"/>
      <c r="FK34" s="1006"/>
      <c r="FL34" s="993"/>
      <c r="FM34" s="996"/>
      <c r="FN34" s="148"/>
      <c r="FO34" s="148"/>
      <c r="FP34" s="994"/>
      <c r="FQ34" s="147"/>
      <c r="FR34" s="147"/>
      <c r="FS34" s="997"/>
      <c r="FT34" s="999"/>
      <c r="FU34" s="1000"/>
      <c r="FV34" s="1006"/>
      <c r="FW34" s="993"/>
      <c r="FX34" s="996"/>
      <c r="FY34" s="148"/>
      <c r="FZ34" s="148"/>
      <c r="GA34" s="994"/>
      <c r="GB34" s="147"/>
      <c r="GC34" s="147"/>
      <c r="GD34" s="997"/>
      <c r="GE34" s="999"/>
      <c r="GF34" s="1000"/>
      <c r="GG34" s="1006"/>
      <c r="GH34" s="993"/>
      <c r="GI34" s="996"/>
      <c r="GJ34" s="148"/>
      <c r="GK34" s="148"/>
      <c r="GL34" s="994"/>
      <c r="GM34" s="147"/>
      <c r="GN34" s="147"/>
      <c r="GO34" s="997"/>
      <c r="GP34" s="999"/>
      <c r="GQ34" s="1000"/>
      <c r="GR34" s="1006"/>
      <c r="GS34" s="993"/>
      <c r="GT34" s="996"/>
      <c r="GU34" s="148"/>
      <c r="GV34" s="148"/>
      <c r="GW34" s="994"/>
      <c r="GX34" s="147"/>
      <c r="GY34" s="147"/>
      <c r="GZ34" s="997"/>
      <c r="HA34" s="999"/>
      <c r="HB34" s="1000"/>
      <c r="HC34" s="1006"/>
      <c r="HD34" s="993"/>
      <c r="HE34" s="996"/>
      <c r="HF34" s="148"/>
      <c r="HG34" s="148"/>
      <c r="HH34" s="994"/>
      <c r="HI34" s="147"/>
      <c r="HJ34" s="147"/>
      <c r="HK34" s="997"/>
      <c r="HL34" s="999"/>
      <c r="HM34" s="1000"/>
      <c r="HN34" s="1006"/>
      <c r="HO34" s="993"/>
      <c r="HP34" s="996"/>
      <c r="HQ34" s="148"/>
      <c r="HR34" s="148"/>
      <c r="HS34" s="994"/>
      <c r="HT34" s="147"/>
      <c r="HU34" s="147"/>
      <c r="HV34" s="997"/>
      <c r="HW34" s="999"/>
      <c r="HX34" s="1000"/>
      <c r="HY34" s="1006"/>
      <c r="HZ34" s="993"/>
      <c r="IA34" s="996"/>
      <c r="IB34" s="148"/>
      <c r="IC34" s="148"/>
      <c r="ID34" s="994"/>
      <c r="IE34" s="147"/>
      <c r="IF34" s="147"/>
      <c r="IG34" s="997"/>
      <c r="IH34" s="999"/>
      <c r="II34" s="1000"/>
      <c r="IJ34" s="1006"/>
      <c r="IK34" s="993"/>
      <c r="IL34" s="996"/>
      <c r="IM34" s="148"/>
      <c r="IN34" s="148"/>
      <c r="IO34" s="994"/>
      <c r="IP34" s="147"/>
      <c r="IQ34" s="147"/>
      <c r="IR34" s="997"/>
      <c r="IS34" s="999"/>
      <c r="IT34" s="1000"/>
      <c r="IU34" s="30"/>
      <c r="IV34" s="30"/>
      <c r="IW34" s="30"/>
      <c r="IX34" s="30"/>
      <c r="IY34" s="1001"/>
      <c r="IZ34" s="1001"/>
      <c r="JA34" s="1005"/>
      <c r="JB34" s="1002"/>
      <c r="JC34" s="38"/>
      <c r="JD34" s="171"/>
      <c r="JE34" s="291" t="s">
        <v>323</v>
      </c>
      <c r="JF34" s="1"/>
      <c r="JG34" s="1" t="s">
        <v>798</v>
      </c>
      <c r="JH34" s="1"/>
      <c r="JI34" s="290"/>
      <c r="JJ34" s="171"/>
      <c r="JM34" s="347"/>
      <c r="JN34" s="90"/>
      <c r="JO34" s="654"/>
      <c r="JP34" s="654"/>
      <c r="JQ34" s="167"/>
      <c r="JR34" s="656"/>
      <c r="JS34" s="159"/>
      <c r="JT34" s="262"/>
      <c r="JU34" s="262"/>
      <c r="JV34" s="88"/>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T34" s="86"/>
      <c r="MU34" s="86"/>
      <c r="MV34" s="86"/>
      <c r="MW34" s="86"/>
      <c r="MX34" s="86"/>
      <c r="MY34" s="86"/>
      <c r="NB34" s="85"/>
      <c r="NC34" s="169"/>
      <c r="ND34" s="86"/>
      <c r="NE34" s="86"/>
      <c r="NF34" s="86"/>
      <c r="NG34" s="86"/>
      <c r="NH34" s="86"/>
      <c r="NI34" s="86"/>
      <c r="NJ34" s="86"/>
      <c r="NK34" s="86"/>
      <c r="NL34" s="86"/>
      <c r="NM34" s="86"/>
      <c r="NN34" s="86"/>
      <c r="NO34" s="86"/>
      <c r="NP34" s="86"/>
      <c r="NQ34" s="86"/>
      <c r="NR34" s="90"/>
      <c r="NS34" s="90"/>
      <c r="NT34" s="90"/>
      <c r="NU34" s="90"/>
      <c r="NV34" s="90"/>
      <c r="NW34" s="90"/>
      <c r="NX34" s="90"/>
      <c r="NY34" s="90"/>
      <c r="NZ34" s="90"/>
      <c r="OA34" s="90"/>
      <c r="OB34" s="90"/>
      <c r="OC34" s="90"/>
      <c r="OD34" s="90"/>
      <c r="OE34" s="90"/>
      <c r="OF34" s="90"/>
      <c r="OG34" s="90"/>
      <c r="OH34" s="90"/>
      <c r="OI34" s="90"/>
      <c r="OJ34" s="90"/>
      <c r="OK34" s="90"/>
      <c r="OL34" s="90"/>
      <c r="OM34" s="90"/>
      <c r="ON34" s="90"/>
      <c r="OO34" s="90"/>
      <c r="OP34" s="90"/>
      <c r="OQ34" s="90"/>
      <c r="OR34" s="90"/>
      <c r="OS34" s="90"/>
      <c r="OT34" s="90"/>
      <c r="OU34" s="90"/>
      <c r="OV34" s="90"/>
      <c r="OW34" s="90"/>
      <c r="OX34" s="90"/>
      <c r="OY34" s="90"/>
      <c r="OZ34" s="90"/>
      <c r="PA34" s="90"/>
      <c r="PB34" s="90"/>
      <c r="PC34" s="90"/>
      <c r="PD34" s="90"/>
      <c r="PE34" s="90"/>
      <c r="PF34" s="90"/>
      <c r="PG34" s="90"/>
      <c r="PH34" s="90"/>
      <c r="PI34" s="90"/>
      <c r="PJ34" s="90"/>
      <c r="PK34" s="90"/>
      <c r="PL34" s="90"/>
      <c r="PM34" s="90"/>
      <c r="PN34" s="90"/>
      <c r="PO34" s="90"/>
      <c r="PP34" s="90"/>
      <c r="PQ34" s="90"/>
      <c r="PR34" s="90"/>
      <c r="PS34" s="90"/>
      <c r="PT34" s="90"/>
      <c r="PU34" s="90"/>
      <c r="PV34" s="90"/>
      <c r="PW34" s="90"/>
      <c r="PX34" s="90"/>
      <c r="PY34" s="90"/>
      <c r="PZ34" s="90"/>
      <c r="QA34" s="90"/>
      <c r="QB34" s="90"/>
      <c r="QC34" s="90"/>
      <c r="QD34" s="90"/>
      <c r="QE34" s="90"/>
      <c r="QF34" s="90"/>
      <c r="QG34" s="90"/>
      <c r="QH34" s="90"/>
      <c r="QI34" s="90"/>
      <c r="QJ34" s="90"/>
      <c r="QK34" s="90"/>
      <c r="QL34" s="90"/>
      <c r="QM34" s="90"/>
      <c r="QN34" s="90"/>
      <c r="QO34" s="90"/>
      <c r="QP34" s="90"/>
      <c r="QQ34" s="90"/>
      <c r="QR34" s="90"/>
      <c r="QS34" s="90"/>
      <c r="QT34" s="90"/>
      <c r="QU34" s="90"/>
      <c r="QV34" s="90"/>
      <c r="QW34" s="90"/>
      <c r="QX34" s="90"/>
      <c r="QY34" s="90"/>
      <c r="QZ34" s="90"/>
      <c r="RA34" s="90"/>
      <c r="RB34" s="90"/>
      <c r="RC34" s="90"/>
      <c r="RD34" s="90"/>
      <c r="RE34" s="90"/>
      <c r="RF34" s="90"/>
      <c r="RG34" s="90"/>
      <c r="RH34" s="90"/>
      <c r="RI34" s="90"/>
      <c r="RJ34" s="90"/>
      <c r="RK34" s="90"/>
      <c r="RL34" s="90"/>
      <c r="RM34" s="90"/>
      <c r="RN34" s="90"/>
      <c r="RO34" s="90"/>
      <c r="RP34" s="90"/>
      <c r="RQ34" s="90"/>
      <c r="RR34" s="90"/>
      <c r="RS34" s="90"/>
      <c r="RT34" s="90"/>
      <c r="RU34" s="90"/>
      <c r="RV34" s="90"/>
      <c r="RW34" s="90"/>
      <c r="RX34" s="90"/>
      <c r="RY34" s="90"/>
      <c r="RZ34" s="90"/>
      <c r="SA34" s="90"/>
      <c r="SB34" s="90"/>
      <c r="SC34" s="90"/>
      <c r="SD34" s="90"/>
      <c r="SE34" s="90"/>
      <c r="SF34" s="90"/>
      <c r="SG34" s="90"/>
      <c r="SH34" s="90"/>
      <c r="SI34" s="90"/>
      <c r="SJ34" s="90"/>
      <c r="SK34" s="90"/>
      <c r="SL34" s="90"/>
      <c r="SM34" s="90"/>
      <c r="SN34" s="90"/>
      <c r="SO34" s="90"/>
      <c r="SP34" s="90"/>
      <c r="SQ34" s="90"/>
      <c r="SR34" s="90"/>
      <c r="SS34" s="90"/>
      <c r="ST34" s="90"/>
      <c r="SU34" s="90"/>
      <c r="SV34" s="90"/>
      <c r="SW34" s="90"/>
      <c r="SX34" s="90"/>
      <c r="SY34" s="90"/>
      <c r="SZ34" s="90"/>
      <c r="TA34" s="90"/>
      <c r="TB34" s="90"/>
      <c r="TC34" s="90"/>
      <c r="TD34" s="90"/>
      <c r="TE34" s="90"/>
      <c r="TF34" s="90"/>
      <c r="TG34" s="90"/>
      <c r="TH34" s="90"/>
      <c r="TI34" s="90"/>
      <c r="TJ34" s="90"/>
      <c r="TK34" s="90"/>
      <c r="TL34" s="90"/>
      <c r="TM34" s="90"/>
      <c r="TN34" s="90"/>
      <c r="TO34" s="90"/>
      <c r="TP34" s="1372"/>
      <c r="TQ34" s="1372"/>
      <c r="TR34" s="1372"/>
      <c r="TS34" s="1372"/>
      <c r="TT34" s="1372"/>
      <c r="TU34" s="1372"/>
      <c r="TV34" s="1372"/>
      <c r="TW34" s="1372"/>
      <c r="TX34" s="1372"/>
      <c r="TY34" s="1372"/>
      <c r="TZ34" s="1372"/>
      <c r="UA34" s="1372"/>
      <c r="UB34" s="1372"/>
      <c r="UC34" s="1372"/>
      <c r="UD34" s="1372"/>
      <c r="UE34" s="1372"/>
      <c r="UF34" s="1372"/>
      <c r="UG34" s="1372"/>
      <c r="UH34" s="1372"/>
      <c r="UI34" s="1372"/>
      <c r="UJ34" s="1372"/>
      <c r="UK34" s="1372"/>
    </row>
    <row r="35" spans="1:557" ht="15.75" customHeight="1" x14ac:dyDescent="0.25">
      <c r="A35" s="24"/>
      <c r="B35" s="260">
        <v>29</v>
      </c>
      <c r="C35" s="991"/>
      <c r="D35" s="990"/>
      <c r="E35" s="486"/>
      <c r="F35" s="1143"/>
      <c r="G35" s="995"/>
      <c r="H35" s="221"/>
      <c r="I35" s="183"/>
      <c r="J35" s="183"/>
      <c r="K35" s="1088"/>
      <c r="L35" s="375"/>
      <c r="M35" s="31"/>
      <c r="N35" s="1292"/>
      <c r="O35" s="1096"/>
      <c r="P35" s="147"/>
      <c r="Q35" s="147"/>
      <c r="R35" s="147"/>
      <c r="S35" s="147"/>
      <c r="T35" s="147"/>
      <c r="U35" s="147"/>
      <c r="V35" s="147"/>
      <c r="W35" s="147"/>
      <c r="X35" s="147"/>
      <c r="Y35" s="147"/>
      <c r="Z35" s="147"/>
      <c r="AA35" s="147"/>
      <c r="AB35" s="147"/>
      <c r="AC35" s="147"/>
      <c r="AD35" s="147"/>
      <c r="AE35" s="147"/>
      <c r="AF35" s="147"/>
      <c r="AG35" s="147"/>
      <c r="AH35" s="147"/>
      <c r="AI35" s="1006"/>
      <c r="AJ35" s="993"/>
      <c r="AK35" s="996"/>
      <c r="AL35" s="148"/>
      <c r="AM35" s="148"/>
      <c r="AN35" s="994"/>
      <c r="AO35" s="147"/>
      <c r="AP35" s="147"/>
      <c r="AQ35" s="997"/>
      <c r="AR35" s="999"/>
      <c r="AS35" s="1000"/>
      <c r="AT35" s="1006"/>
      <c r="AU35" s="993"/>
      <c r="AV35" s="996"/>
      <c r="AW35" s="148"/>
      <c r="AX35" s="148"/>
      <c r="AY35" s="994"/>
      <c r="AZ35" s="147"/>
      <c r="BA35" s="147"/>
      <c r="BB35" s="997"/>
      <c r="BC35" s="999"/>
      <c r="BD35" s="1000"/>
      <c r="BE35" s="1006"/>
      <c r="BF35" s="993"/>
      <c r="BG35" s="996"/>
      <c r="BH35" s="148"/>
      <c r="BI35" s="148"/>
      <c r="BJ35" s="994"/>
      <c r="BK35" s="147"/>
      <c r="BL35" s="147"/>
      <c r="BM35" s="997"/>
      <c r="BN35" s="999"/>
      <c r="BO35" s="1000"/>
      <c r="BP35" s="1006"/>
      <c r="BQ35" s="993"/>
      <c r="BR35" s="996"/>
      <c r="BS35" s="148"/>
      <c r="BT35" s="148"/>
      <c r="BU35" s="994"/>
      <c r="BV35" s="147"/>
      <c r="BW35" s="147"/>
      <c r="BX35" s="997"/>
      <c r="BY35" s="999"/>
      <c r="BZ35" s="1000"/>
      <c r="CA35" s="1006"/>
      <c r="CB35" s="993"/>
      <c r="CC35" s="994"/>
      <c r="CD35" s="148"/>
      <c r="CE35" s="148"/>
      <c r="CF35" s="994"/>
      <c r="CG35" s="147"/>
      <c r="CH35" s="147"/>
      <c r="CI35" s="997"/>
      <c r="CJ35" s="999"/>
      <c r="CK35" s="1000"/>
      <c r="CL35" s="1006"/>
      <c r="CM35" s="993"/>
      <c r="CN35" s="996"/>
      <c r="CO35" s="148"/>
      <c r="CP35" s="148"/>
      <c r="CQ35" s="994"/>
      <c r="CR35" s="147"/>
      <c r="CS35" s="147"/>
      <c r="CT35" s="997"/>
      <c r="CU35" s="999"/>
      <c r="CV35" s="1000"/>
      <c r="CW35" s="1006"/>
      <c r="CX35" s="993"/>
      <c r="CY35" s="996"/>
      <c r="CZ35" s="148"/>
      <c r="DA35" s="148"/>
      <c r="DB35" s="994"/>
      <c r="DC35" s="147"/>
      <c r="DD35" s="147"/>
      <c r="DE35" s="997"/>
      <c r="DF35" s="999"/>
      <c r="DG35" s="1000"/>
      <c r="DH35" s="1006"/>
      <c r="DI35" s="993"/>
      <c r="DJ35" s="996"/>
      <c r="DK35" s="148"/>
      <c r="DL35" s="148"/>
      <c r="DM35" s="994"/>
      <c r="DN35" s="147"/>
      <c r="DO35" s="147"/>
      <c r="DP35" s="997"/>
      <c r="DQ35" s="999"/>
      <c r="DR35" s="1000"/>
      <c r="DS35" s="1006"/>
      <c r="DT35" s="993"/>
      <c r="DU35" s="996"/>
      <c r="DV35" s="148"/>
      <c r="DW35" s="148"/>
      <c r="DX35" s="994"/>
      <c r="DY35" s="147"/>
      <c r="DZ35" s="147"/>
      <c r="EA35" s="997"/>
      <c r="EB35" s="999"/>
      <c r="EC35" s="1000"/>
      <c r="ED35" s="1006"/>
      <c r="EE35" s="993"/>
      <c r="EF35" s="996"/>
      <c r="EG35" s="148"/>
      <c r="EH35" s="148"/>
      <c r="EI35" s="994"/>
      <c r="EJ35" s="147"/>
      <c r="EK35" s="147"/>
      <c r="EL35" s="997"/>
      <c r="EM35" s="999"/>
      <c r="EN35" s="1000"/>
      <c r="EO35" s="1006"/>
      <c r="EP35" s="993"/>
      <c r="EQ35" s="996"/>
      <c r="ER35" s="148"/>
      <c r="ES35" s="148"/>
      <c r="ET35" s="994"/>
      <c r="EU35" s="147"/>
      <c r="EV35" s="147"/>
      <c r="EW35" s="997"/>
      <c r="EX35" s="999"/>
      <c r="EY35" s="1000"/>
      <c r="EZ35" s="1006"/>
      <c r="FA35" s="993"/>
      <c r="FB35" s="996"/>
      <c r="FC35" s="148"/>
      <c r="FD35" s="148"/>
      <c r="FE35" s="994"/>
      <c r="FF35" s="147"/>
      <c r="FG35" s="147"/>
      <c r="FH35" s="997"/>
      <c r="FI35" s="999"/>
      <c r="FJ35" s="1000"/>
      <c r="FK35" s="1006"/>
      <c r="FL35" s="993"/>
      <c r="FM35" s="996"/>
      <c r="FN35" s="148"/>
      <c r="FO35" s="148"/>
      <c r="FP35" s="994"/>
      <c r="FQ35" s="147"/>
      <c r="FR35" s="147"/>
      <c r="FS35" s="997"/>
      <c r="FT35" s="999"/>
      <c r="FU35" s="1000"/>
      <c r="FV35" s="1006"/>
      <c r="FW35" s="993"/>
      <c r="FX35" s="996"/>
      <c r="FY35" s="148"/>
      <c r="FZ35" s="148"/>
      <c r="GA35" s="994"/>
      <c r="GB35" s="147"/>
      <c r="GC35" s="147"/>
      <c r="GD35" s="997"/>
      <c r="GE35" s="999"/>
      <c r="GF35" s="1000"/>
      <c r="GG35" s="1006"/>
      <c r="GH35" s="993"/>
      <c r="GI35" s="996"/>
      <c r="GJ35" s="148"/>
      <c r="GK35" s="148"/>
      <c r="GL35" s="994"/>
      <c r="GM35" s="147"/>
      <c r="GN35" s="147"/>
      <c r="GO35" s="997"/>
      <c r="GP35" s="999"/>
      <c r="GQ35" s="1000"/>
      <c r="GR35" s="1006"/>
      <c r="GS35" s="993"/>
      <c r="GT35" s="996"/>
      <c r="GU35" s="148"/>
      <c r="GV35" s="148"/>
      <c r="GW35" s="994"/>
      <c r="GX35" s="147"/>
      <c r="GY35" s="147"/>
      <c r="GZ35" s="997"/>
      <c r="HA35" s="999"/>
      <c r="HB35" s="1000"/>
      <c r="HC35" s="1006"/>
      <c r="HD35" s="993"/>
      <c r="HE35" s="996"/>
      <c r="HF35" s="148"/>
      <c r="HG35" s="148"/>
      <c r="HH35" s="994"/>
      <c r="HI35" s="147"/>
      <c r="HJ35" s="147"/>
      <c r="HK35" s="997"/>
      <c r="HL35" s="999"/>
      <c r="HM35" s="1000"/>
      <c r="HN35" s="1006"/>
      <c r="HO35" s="993"/>
      <c r="HP35" s="996"/>
      <c r="HQ35" s="148"/>
      <c r="HR35" s="148"/>
      <c r="HS35" s="994"/>
      <c r="HT35" s="147"/>
      <c r="HU35" s="147"/>
      <c r="HV35" s="997"/>
      <c r="HW35" s="999"/>
      <c r="HX35" s="1000"/>
      <c r="HY35" s="1006"/>
      <c r="HZ35" s="993"/>
      <c r="IA35" s="996"/>
      <c r="IB35" s="148"/>
      <c r="IC35" s="148"/>
      <c r="ID35" s="994"/>
      <c r="IE35" s="147"/>
      <c r="IF35" s="147"/>
      <c r="IG35" s="997"/>
      <c r="IH35" s="999"/>
      <c r="II35" s="1000"/>
      <c r="IJ35" s="1006"/>
      <c r="IK35" s="993"/>
      <c r="IL35" s="996"/>
      <c r="IM35" s="148"/>
      <c r="IN35" s="148"/>
      <c r="IO35" s="994"/>
      <c r="IP35" s="147"/>
      <c r="IQ35" s="147"/>
      <c r="IR35" s="997"/>
      <c r="IS35" s="999"/>
      <c r="IT35" s="1000"/>
      <c r="IU35" s="30"/>
      <c r="IV35" s="30"/>
      <c r="IW35" s="30"/>
      <c r="IX35" s="30"/>
      <c r="IY35" s="1001"/>
      <c r="IZ35" s="1001"/>
      <c r="JA35" s="1005"/>
      <c r="JB35" s="1002"/>
      <c r="JC35" s="38"/>
      <c r="JD35" s="171"/>
      <c r="JE35" s="291" t="s">
        <v>324</v>
      </c>
      <c r="JF35" s="1"/>
      <c r="JG35" s="1" t="s">
        <v>799</v>
      </c>
      <c r="JH35" s="1"/>
      <c r="JI35" s="290"/>
      <c r="JJ35" s="171"/>
      <c r="JM35" s="347"/>
      <c r="JN35" s="90"/>
      <c r="JO35" s="654"/>
      <c r="JP35" s="654"/>
      <c r="JQ35" s="167"/>
      <c r="JR35" s="656"/>
      <c r="JS35" s="159"/>
      <c r="JT35" s="262"/>
      <c r="JU35" s="262"/>
      <c r="JV35" s="88"/>
      <c r="JW35" s="90"/>
      <c r="JX35" s="90"/>
      <c r="JY35" s="90"/>
      <c r="JZ35" s="90"/>
      <c r="KA35" s="90"/>
      <c r="KB35" s="90"/>
      <c r="KC35" s="90"/>
      <c r="KD35" s="90"/>
      <c r="KE35" s="90"/>
      <c r="KF35" s="90"/>
      <c r="KG35" s="90"/>
      <c r="KH35" s="90"/>
      <c r="KI35" s="90"/>
      <c r="KJ35" s="90"/>
      <c r="KK35" s="90"/>
      <c r="KL35" s="90"/>
      <c r="KM35" s="90"/>
      <c r="KN35" s="90"/>
      <c r="KO35" s="90"/>
      <c r="KP35" s="90"/>
      <c r="KQ35" s="90"/>
      <c r="KR35" s="90"/>
      <c r="KS35" s="90"/>
      <c r="KT35" s="90"/>
      <c r="KU35" s="90"/>
      <c r="KV35" s="90"/>
      <c r="KW35" s="90"/>
      <c r="KX35" s="90"/>
      <c r="KY35" s="90"/>
      <c r="KZ35" s="90"/>
      <c r="LA35" s="90"/>
      <c r="LB35" s="90"/>
      <c r="LC35" s="90"/>
      <c r="LD35" s="90"/>
      <c r="LE35" s="90"/>
      <c r="LF35" s="90"/>
      <c r="LG35" s="90"/>
      <c r="LH35" s="90"/>
      <c r="LI35" s="90"/>
      <c r="LJ35" s="90"/>
      <c r="LK35" s="90"/>
      <c r="LL35" s="90"/>
      <c r="LM35" s="90"/>
      <c r="LN35" s="90"/>
      <c r="LO35" s="90"/>
      <c r="LP35" s="90"/>
      <c r="LQ35" s="90"/>
      <c r="LR35" s="90"/>
      <c r="LS35" s="90"/>
      <c r="LT35" s="90"/>
      <c r="LU35" s="90"/>
      <c r="LV35" s="90"/>
      <c r="LW35" s="90"/>
      <c r="LX35" s="90"/>
      <c r="LY35" s="90"/>
      <c r="LZ35" s="90"/>
      <c r="MA35" s="90"/>
      <c r="MB35" s="90"/>
      <c r="MC35" s="90"/>
      <c r="MD35" s="90"/>
      <c r="ME35" s="90"/>
      <c r="MF35" s="90"/>
      <c r="MG35" s="90"/>
      <c r="MH35" s="90"/>
      <c r="MI35" s="90"/>
      <c r="MJ35" s="90"/>
      <c r="MK35" s="90"/>
      <c r="ML35" s="90"/>
      <c r="MM35" s="90"/>
      <c r="MN35" s="90"/>
      <c r="MO35" s="90"/>
      <c r="MP35" s="90"/>
      <c r="MQ35" s="90"/>
      <c r="MR35" s="90"/>
      <c r="MT35" s="86"/>
      <c r="MU35" s="86"/>
      <c r="MV35" s="86"/>
      <c r="MW35" s="86"/>
      <c r="MX35" s="86"/>
      <c r="MY35" s="86"/>
      <c r="NB35" s="85"/>
      <c r="NC35" s="169"/>
      <c r="ND35" s="86"/>
      <c r="NE35" s="86"/>
      <c r="NF35" s="86"/>
      <c r="NG35" s="86"/>
      <c r="NH35" s="86"/>
      <c r="NI35" s="86"/>
      <c r="NJ35" s="86"/>
      <c r="NK35" s="86"/>
      <c r="NL35" s="86"/>
      <c r="NM35" s="86"/>
      <c r="NN35" s="86"/>
      <c r="NO35" s="86"/>
      <c r="NP35" s="86"/>
      <c r="NQ35" s="86"/>
      <c r="NR35" s="90"/>
      <c r="NS35" s="90"/>
      <c r="NT35" s="90"/>
      <c r="NU35" s="90"/>
      <c r="NV35" s="90"/>
      <c r="NW35" s="90"/>
      <c r="NX35" s="90"/>
      <c r="NY35" s="90"/>
      <c r="NZ35" s="90"/>
      <c r="OA35" s="90"/>
      <c r="OB35" s="90"/>
      <c r="OC35" s="90"/>
      <c r="OD35" s="90"/>
      <c r="OE35" s="90"/>
      <c r="OF35" s="90"/>
      <c r="OG35" s="90"/>
      <c r="OH35" s="90"/>
      <c r="OI35" s="90"/>
      <c r="OJ35" s="90"/>
      <c r="OK35" s="90"/>
      <c r="OL35" s="90"/>
      <c r="OM35" s="90"/>
      <c r="ON35" s="90"/>
      <c r="OO35" s="90"/>
      <c r="OP35" s="90"/>
      <c r="OQ35" s="90"/>
      <c r="OR35" s="90"/>
      <c r="OS35" s="90"/>
      <c r="OT35" s="90"/>
      <c r="OU35" s="90"/>
      <c r="OV35" s="90"/>
      <c r="OW35" s="90"/>
      <c r="OX35" s="90"/>
      <c r="OY35" s="90"/>
      <c r="OZ35" s="90"/>
      <c r="PA35" s="90"/>
      <c r="PB35" s="90"/>
      <c r="PC35" s="90"/>
      <c r="PD35" s="90"/>
      <c r="PE35" s="90"/>
      <c r="PF35" s="90"/>
      <c r="PG35" s="90"/>
      <c r="PH35" s="90"/>
      <c r="PI35" s="90"/>
      <c r="PJ35" s="90"/>
      <c r="PK35" s="90"/>
      <c r="PL35" s="90"/>
      <c r="PM35" s="90"/>
      <c r="PN35" s="90"/>
      <c r="PO35" s="90"/>
      <c r="PP35" s="90"/>
      <c r="PQ35" s="90"/>
      <c r="PR35" s="90"/>
      <c r="PS35" s="90"/>
      <c r="PT35" s="90"/>
      <c r="PU35" s="90"/>
      <c r="PV35" s="90"/>
      <c r="PW35" s="90"/>
      <c r="PX35" s="90"/>
      <c r="PY35" s="90"/>
      <c r="PZ35" s="90"/>
      <c r="QA35" s="90"/>
      <c r="QB35" s="90"/>
      <c r="QC35" s="90"/>
      <c r="QD35" s="90"/>
      <c r="QE35" s="90"/>
      <c r="QF35" s="90"/>
      <c r="QG35" s="90"/>
      <c r="QH35" s="90"/>
      <c r="QI35" s="90"/>
      <c r="QJ35" s="90"/>
      <c r="QK35" s="90"/>
      <c r="QL35" s="90"/>
      <c r="QM35" s="90"/>
      <c r="QN35" s="90"/>
      <c r="QO35" s="90"/>
      <c r="QP35" s="90"/>
      <c r="QQ35" s="90"/>
      <c r="QR35" s="90"/>
      <c r="QS35" s="90"/>
      <c r="QT35" s="90"/>
      <c r="QU35" s="90"/>
      <c r="QV35" s="90"/>
      <c r="QW35" s="90"/>
      <c r="QX35" s="90"/>
      <c r="QY35" s="90"/>
      <c r="QZ35" s="90"/>
      <c r="RA35" s="90"/>
      <c r="RB35" s="90"/>
      <c r="RC35" s="90"/>
      <c r="RD35" s="90"/>
      <c r="RE35" s="90"/>
      <c r="RF35" s="90"/>
      <c r="RG35" s="90"/>
      <c r="RH35" s="90"/>
      <c r="RI35" s="90"/>
      <c r="RJ35" s="90"/>
      <c r="RK35" s="90"/>
      <c r="RL35" s="90"/>
      <c r="RM35" s="90"/>
      <c r="RN35" s="90"/>
      <c r="RO35" s="90"/>
      <c r="RP35" s="90"/>
      <c r="RQ35" s="90"/>
      <c r="RR35" s="90"/>
      <c r="RS35" s="90"/>
      <c r="RT35" s="90"/>
      <c r="RU35" s="90"/>
      <c r="RV35" s="90"/>
      <c r="RW35" s="90"/>
      <c r="RX35" s="90"/>
      <c r="RY35" s="90"/>
      <c r="RZ35" s="90"/>
      <c r="SA35" s="90"/>
      <c r="SB35" s="90"/>
      <c r="SC35" s="90"/>
      <c r="SD35" s="90"/>
      <c r="SE35" s="90"/>
      <c r="SF35" s="90"/>
      <c r="SG35" s="90"/>
      <c r="SH35" s="90"/>
      <c r="SI35" s="90"/>
      <c r="SJ35" s="90"/>
      <c r="SK35" s="90"/>
      <c r="SL35" s="90"/>
      <c r="SM35" s="90"/>
      <c r="SN35" s="90"/>
      <c r="SO35" s="90"/>
      <c r="SP35" s="90"/>
      <c r="SQ35" s="90"/>
      <c r="SR35" s="90"/>
      <c r="SS35" s="90"/>
      <c r="ST35" s="90"/>
      <c r="SU35" s="90"/>
      <c r="SV35" s="90"/>
      <c r="SW35" s="90"/>
      <c r="SX35" s="90"/>
      <c r="SY35" s="90"/>
      <c r="SZ35" s="90"/>
      <c r="TA35" s="90"/>
      <c r="TB35" s="90"/>
      <c r="TC35" s="90"/>
      <c r="TD35" s="90"/>
      <c r="TE35" s="90"/>
      <c r="TF35" s="90"/>
      <c r="TG35" s="90"/>
      <c r="TH35" s="90"/>
      <c r="TI35" s="90"/>
      <c r="TJ35" s="90"/>
      <c r="TK35" s="90"/>
      <c r="TL35" s="90"/>
      <c r="TM35" s="90"/>
      <c r="TN35" s="90"/>
      <c r="TO35" s="90"/>
      <c r="TP35" s="1372"/>
      <c r="TQ35" s="1372"/>
      <c r="TR35" s="1372"/>
      <c r="TS35" s="1372"/>
      <c r="TT35" s="1372"/>
      <c r="TU35" s="1372"/>
      <c r="TV35" s="1372"/>
      <c r="TW35" s="1372"/>
      <c r="TX35" s="1372"/>
      <c r="TY35" s="1372"/>
      <c r="TZ35" s="1372"/>
      <c r="UA35" s="1372"/>
      <c r="UB35" s="1372"/>
      <c r="UC35" s="1372"/>
      <c r="UD35" s="1372"/>
      <c r="UE35" s="1372"/>
      <c r="UF35" s="1372"/>
      <c r="UG35" s="1372"/>
      <c r="UH35" s="1372"/>
      <c r="UI35" s="1372"/>
      <c r="UJ35" s="1372"/>
      <c r="UK35" s="1372"/>
    </row>
    <row r="36" spans="1:557" ht="15.75" customHeight="1" x14ac:dyDescent="0.25">
      <c r="A36" s="24"/>
      <c r="B36" s="260">
        <v>30</v>
      </c>
      <c r="C36" s="991"/>
      <c r="D36" s="990"/>
      <c r="E36" s="486"/>
      <c r="F36" s="1143"/>
      <c r="G36" s="995"/>
      <c r="H36" s="221"/>
      <c r="I36" s="183"/>
      <c r="J36" s="183"/>
      <c r="K36" s="1088"/>
      <c r="L36" s="375"/>
      <c r="M36" s="31"/>
      <c r="N36" s="1292"/>
      <c r="O36" s="1096"/>
      <c r="P36" s="147"/>
      <c r="Q36" s="147"/>
      <c r="R36" s="147"/>
      <c r="S36" s="147"/>
      <c r="T36" s="147"/>
      <c r="U36" s="147"/>
      <c r="V36" s="147"/>
      <c r="W36" s="147"/>
      <c r="X36" s="147"/>
      <c r="Y36" s="147"/>
      <c r="Z36" s="147"/>
      <c r="AA36" s="147"/>
      <c r="AB36" s="147"/>
      <c r="AC36" s="147"/>
      <c r="AD36" s="147"/>
      <c r="AE36" s="147"/>
      <c r="AF36" s="147"/>
      <c r="AG36" s="147"/>
      <c r="AH36" s="147"/>
      <c r="AI36" s="1006"/>
      <c r="AJ36" s="993"/>
      <c r="AK36" s="996"/>
      <c r="AL36" s="148"/>
      <c r="AM36" s="148"/>
      <c r="AN36" s="994"/>
      <c r="AO36" s="147"/>
      <c r="AP36" s="147"/>
      <c r="AQ36" s="997"/>
      <c r="AR36" s="999"/>
      <c r="AS36" s="1000"/>
      <c r="AT36" s="1006"/>
      <c r="AU36" s="993"/>
      <c r="AV36" s="996"/>
      <c r="AW36" s="148"/>
      <c r="AX36" s="148"/>
      <c r="AY36" s="994"/>
      <c r="AZ36" s="147"/>
      <c r="BA36" s="147"/>
      <c r="BB36" s="997"/>
      <c r="BC36" s="999"/>
      <c r="BD36" s="1000"/>
      <c r="BE36" s="1006"/>
      <c r="BF36" s="993"/>
      <c r="BG36" s="996"/>
      <c r="BH36" s="148"/>
      <c r="BI36" s="148"/>
      <c r="BJ36" s="994"/>
      <c r="BK36" s="147"/>
      <c r="BL36" s="147"/>
      <c r="BM36" s="997"/>
      <c r="BN36" s="999"/>
      <c r="BO36" s="1000"/>
      <c r="BP36" s="1006"/>
      <c r="BQ36" s="993"/>
      <c r="BR36" s="996"/>
      <c r="BS36" s="148"/>
      <c r="BT36" s="148"/>
      <c r="BU36" s="994"/>
      <c r="BV36" s="147"/>
      <c r="BW36" s="147"/>
      <c r="BX36" s="997"/>
      <c r="BY36" s="999"/>
      <c r="BZ36" s="1000"/>
      <c r="CA36" s="1006"/>
      <c r="CB36" s="993"/>
      <c r="CC36" s="994"/>
      <c r="CD36" s="148"/>
      <c r="CE36" s="148"/>
      <c r="CF36" s="994"/>
      <c r="CG36" s="147"/>
      <c r="CH36" s="147"/>
      <c r="CI36" s="997"/>
      <c r="CJ36" s="999"/>
      <c r="CK36" s="1000"/>
      <c r="CL36" s="1006"/>
      <c r="CM36" s="993"/>
      <c r="CN36" s="996"/>
      <c r="CO36" s="148"/>
      <c r="CP36" s="148"/>
      <c r="CQ36" s="994"/>
      <c r="CR36" s="147"/>
      <c r="CS36" s="147"/>
      <c r="CT36" s="997"/>
      <c r="CU36" s="999"/>
      <c r="CV36" s="1000"/>
      <c r="CW36" s="1006"/>
      <c r="CX36" s="993"/>
      <c r="CY36" s="996"/>
      <c r="CZ36" s="148"/>
      <c r="DA36" s="148"/>
      <c r="DB36" s="994"/>
      <c r="DC36" s="147"/>
      <c r="DD36" s="147"/>
      <c r="DE36" s="997"/>
      <c r="DF36" s="999"/>
      <c r="DG36" s="1000"/>
      <c r="DH36" s="1006"/>
      <c r="DI36" s="993"/>
      <c r="DJ36" s="996"/>
      <c r="DK36" s="148"/>
      <c r="DL36" s="148"/>
      <c r="DM36" s="994"/>
      <c r="DN36" s="147"/>
      <c r="DO36" s="147"/>
      <c r="DP36" s="997"/>
      <c r="DQ36" s="999"/>
      <c r="DR36" s="1000"/>
      <c r="DS36" s="1006"/>
      <c r="DT36" s="993"/>
      <c r="DU36" s="996"/>
      <c r="DV36" s="148"/>
      <c r="DW36" s="148"/>
      <c r="DX36" s="994"/>
      <c r="DY36" s="147"/>
      <c r="DZ36" s="147"/>
      <c r="EA36" s="997"/>
      <c r="EB36" s="999"/>
      <c r="EC36" s="1000"/>
      <c r="ED36" s="1006"/>
      <c r="EE36" s="993"/>
      <c r="EF36" s="996"/>
      <c r="EG36" s="148"/>
      <c r="EH36" s="148"/>
      <c r="EI36" s="994"/>
      <c r="EJ36" s="147"/>
      <c r="EK36" s="147"/>
      <c r="EL36" s="997"/>
      <c r="EM36" s="999"/>
      <c r="EN36" s="1000"/>
      <c r="EO36" s="1006"/>
      <c r="EP36" s="993"/>
      <c r="EQ36" s="996"/>
      <c r="ER36" s="148"/>
      <c r="ES36" s="148"/>
      <c r="ET36" s="994"/>
      <c r="EU36" s="147"/>
      <c r="EV36" s="147"/>
      <c r="EW36" s="997"/>
      <c r="EX36" s="999"/>
      <c r="EY36" s="1000"/>
      <c r="EZ36" s="1006"/>
      <c r="FA36" s="993"/>
      <c r="FB36" s="996"/>
      <c r="FC36" s="148"/>
      <c r="FD36" s="148"/>
      <c r="FE36" s="994"/>
      <c r="FF36" s="147"/>
      <c r="FG36" s="147"/>
      <c r="FH36" s="997"/>
      <c r="FI36" s="999"/>
      <c r="FJ36" s="1000"/>
      <c r="FK36" s="1006"/>
      <c r="FL36" s="993"/>
      <c r="FM36" s="996"/>
      <c r="FN36" s="148"/>
      <c r="FO36" s="148"/>
      <c r="FP36" s="994"/>
      <c r="FQ36" s="147"/>
      <c r="FR36" s="147"/>
      <c r="FS36" s="997"/>
      <c r="FT36" s="999"/>
      <c r="FU36" s="1000"/>
      <c r="FV36" s="1006"/>
      <c r="FW36" s="993"/>
      <c r="FX36" s="996"/>
      <c r="FY36" s="148"/>
      <c r="FZ36" s="148"/>
      <c r="GA36" s="994"/>
      <c r="GB36" s="147"/>
      <c r="GC36" s="147"/>
      <c r="GD36" s="997"/>
      <c r="GE36" s="999"/>
      <c r="GF36" s="1000"/>
      <c r="GG36" s="1006"/>
      <c r="GH36" s="993"/>
      <c r="GI36" s="996"/>
      <c r="GJ36" s="148"/>
      <c r="GK36" s="148"/>
      <c r="GL36" s="994"/>
      <c r="GM36" s="147"/>
      <c r="GN36" s="147"/>
      <c r="GO36" s="997"/>
      <c r="GP36" s="999"/>
      <c r="GQ36" s="1000"/>
      <c r="GR36" s="1006"/>
      <c r="GS36" s="993"/>
      <c r="GT36" s="996"/>
      <c r="GU36" s="148"/>
      <c r="GV36" s="148"/>
      <c r="GW36" s="994"/>
      <c r="GX36" s="147"/>
      <c r="GY36" s="147"/>
      <c r="GZ36" s="997"/>
      <c r="HA36" s="999"/>
      <c r="HB36" s="1000"/>
      <c r="HC36" s="1006"/>
      <c r="HD36" s="993"/>
      <c r="HE36" s="996"/>
      <c r="HF36" s="148"/>
      <c r="HG36" s="148"/>
      <c r="HH36" s="994"/>
      <c r="HI36" s="147"/>
      <c r="HJ36" s="147"/>
      <c r="HK36" s="997"/>
      <c r="HL36" s="999"/>
      <c r="HM36" s="1000"/>
      <c r="HN36" s="1006"/>
      <c r="HO36" s="993"/>
      <c r="HP36" s="996"/>
      <c r="HQ36" s="148"/>
      <c r="HR36" s="148"/>
      <c r="HS36" s="994"/>
      <c r="HT36" s="147"/>
      <c r="HU36" s="147"/>
      <c r="HV36" s="997"/>
      <c r="HW36" s="999"/>
      <c r="HX36" s="1000"/>
      <c r="HY36" s="1006"/>
      <c r="HZ36" s="993"/>
      <c r="IA36" s="996"/>
      <c r="IB36" s="148"/>
      <c r="IC36" s="148"/>
      <c r="ID36" s="994"/>
      <c r="IE36" s="147"/>
      <c r="IF36" s="147"/>
      <c r="IG36" s="997"/>
      <c r="IH36" s="999"/>
      <c r="II36" s="1000"/>
      <c r="IJ36" s="1006"/>
      <c r="IK36" s="993"/>
      <c r="IL36" s="996"/>
      <c r="IM36" s="148"/>
      <c r="IN36" s="148"/>
      <c r="IO36" s="994"/>
      <c r="IP36" s="147"/>
      <c r="IQ36" s="147"/>
      <c r="IR36" s="997"/>
      <c r="IS36" s="999"/>
      <c r="IT36" s="1000"/>
      <c r="IU36" s="32"/>
      <c r="IV36" s="32"/>
      <c r="IW36" s="32"/>
      <c r="IX36" s="32"/>
      <c r="IY36" s="1002"/>
      <c r="IZ36" s="1002"/>
      <c r="JA36" s="1005"/>
      <c r="JB36" s="1002"/>
      <c r="JC36" s="38"/>
      <c r="JD36" s="171"/>
      <c r="JE36" s="291" t="s">
        <v>659</v>
      </c>
      <c r="JF36" s="1"/>
      <c r="JG36" s="1" t="s">
        <v>305</v>
      </c>
      <c r="JH36" s="1"/>
      <c r="JI36" s="290"/>
      <c r="JJ36" s="171"/>
      <c r="JM36" s="347"/>
      <c r="JN36" s="90"/>
      <c r="JO36" s="654"/>
      <c r="JP36" s="654"/>
      <c r="JQ36" s="167"/>
      <c r="JR36" s="656"/>
      <c r="JS36" s="159"/>
      <c r="JT36" s="262"/>
      <c r="JU36" s="262"/>
      <c r="JV36" s="88"/>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T36" s="86"/>
      <c r="MU36" s="86"/>
      <c r="MV36" s="86"/>
      <c r="MW36" s="86"/>
      <c r="MX36" s="86"/>
      <c r="MY36" s="86"/>
      <c r="NB36" s="85"/>
      <c r="NC36" s="169"/>
      <c r="ND36" s="86"/>
      <c r="NE36" s="86"/>
      <c r="NF36" s="86"/>
      <c r="NG36" s="86"/>
      <c r="NH36" s="86"/>
      <c r="NI36" s="86"/>
      <c r="NJ36" s="86"/>
      <c r="NK36" s="86"/>
      <c r="NL36" s="86"/>
      <c r="NM36" s="86"/>
      <c r="NN36" s="86"/>
      <c r="NO36" s="86"/>
      <c r="NP36" s="86"/>
      <c r="NQ36" s="86"/>
      <c r="NR36" s="90"/>
      <c r="NS36" s="90"/>
      <c r="NT36" s="90"/>
      <c r="NU36" s="90"/>
      <c r="NV36" s="90"/>
      <c r="NW36" s="90"/>
      <c r="NX36" s="90"/>
      <c r="NY36" s="90"/>
      <c r="NZ36" s="90"/>
      <c r="OA36" s="90"/>
      <c r="OB36" s="90"/>
      <c r="OC36" s="90"/>
      <c r="OD36" s="90"/>
      <c r="OE36" s="90"/>
      <c r="OF36" s="90"/>
      <c r="OG36" s="90"/>
      <c r="OH36" s="90"/>
      <c r="OI36" s="90"/>
      <c r="OJ36" s="90"/>
      <c r="OK36" s="90"/>
      <c r="OL36" s="90"/>
      <c r="OM36" s="90"/>
      <c r="ON36" s="90"/>
      <c r="OO36" s="90"/>
      <c r="OP36" s="90"/>
      <c r="OQ36" s="90"/>
      <c r="OR36" s="90"/>
      <c r="OS36" s="90"/>
      <c r="OT36" s="90"/>
      <c r="OU36" s="90"/>
      <c r="OV36" s="90"/>
      <c r="OW36" s="90"/>
      <c r="OX36" s="90"/>
      <c r="OY36" s="90"/>
      <c r="OZ36" s="90"/>
      <c r="PA36" s="90"/>
      <c r="PB36" s="90"/>
      <c r="PC36" s="90"/>
      <c r="PD36" s="90"/>
      <c r="PE36" s="90"/>
      <c r="PF36" s="90"/>
      <c r="PG36" s="90"/>
      <c r="PH36" s="90"/>
      <c r="PI36" s="90"/>
      <c r="PJ36" s="90"/>
      <c r="PK36" s="90"/>
      <c r="PL36" s="90"/>
      <c r="PM36" s="90"/>
      <c r="PN36" s="90"/>
      <c r="PO36" s="90"/>
      <c r="PP36" s="90"/>
      <c r="PQ36" s="90"/>
      <c r="PR36" s="90"/>
      <c r="PS36" s="90"/>
      <c r="PT36" s="90"/>
      <c r="PU36" s="90"/>
      <c r="PV36" s="90"/>
      <c r="PW36" s="90"/>
      <c r="PX36" s="90"/>
      <c r="PY36" s="90"/>
      <c r="PZ36" s="90"/>
      <c r="QA36" s="90"/>
      <c r="QB36" s="90"/>
      <c r="QC36" s="90"/>
      <c r="QD36" s="90"/>
      <c r="QE36" s="90"/>
      <c r="QF36" s="90"/>
      <c r="QG36" s="90"/>
      <c r="QH36" s="90"/>
      <c r="QI36" s="90"/>
      <c r="QJ36" s="90"/>
      <c r="QK36" s="90"/>
      <c r="QL36" s="90"/>
      <c r="QM36" s="90"/>
      <c r="QN36" s="90"/>
      <c r="QO36" s="90"/>
      <c r="QP36" s="90"/>
      <c r="QQ36" s="90"/>
      <c r="QR36" s="90"/>
      <c r="QS36" s="90"/>
      <c r="QT36" s="90"/>
      <c r="QU36" s="90"/>
      <c r="QV36" s="90"/>
      <c r="QW36" s="90"/>
      <c r="QX36" s="90"/>
      <c r="QY36" s="90"/>
      <c r="QZ36" s="90"/>
      <c r="RA36" s="90"/>
      <c r="RB36" s="90"/>
      <c r="RC36" s="90"/>
      <c r="RD36" s="90"/>
      <c r="RE36" s="90"/>
      <c r="RF36" s="90"/>
      <c r="RG36" s="90"/>
      <c r="RH36" s="90"/>
      <c r="RI36" s="90"/>
      <c r="RJ36" s="90"/>
      <c r="RK36" s="90"/>
      <c r="RL36" s="90"/>
      <c r="RM36" s="90"/>
      <c r="RN36" s="90"/>
      <c r="RO36" s="90"/>
      <c r="RP36" s="90"/>
      <c r="RQ36" s="90"/>
      <c r="RR36" s="90"/>
      <c r="RS36" s="90"/>
      <c r="RT36" s="90"/>
      <c r="RU36" s="90"/>
      <c r="RV36" s="90"/>
      <c r="RW36" s="90"/>
      <c r="RX36" s="90"/>
      <c r="RY36" s="90"/>
      <c r="RZ36" s="90"/>
      <c r="SA36" s="90"/>
      <c r="SB36" s="90"/>
      <c r="SC36" s="90"/>
      <c r="SD36" s="90"/>
      <c r="SE36" s="90"/>
      <c r="SF36" s="90"/>
      <c r="SG36" s="90"/>
      <c r="SH36" s="90"/>
      <c r="SI36" s="90"/>
      <c r="SJ36" s="90"/>
      <c r="SK36" s="90"/>
      <c r="SL36" s="90"/>
      <c r="SM36" s="90"/>
      <c r="SN36" s="90"/>
      <c r="SO36" s="90"/>
      <c r="SP36" s="90"/>
      <c r="SQ36" s="90"/>
      <c r="SR36" s="90"/>
      <c r="SS36" s="90"/>
      <c r="ST36" s="90"/>
      <c r="SU36" s="90"/>
      <c r="SV36" s="90"/>
      <c r="SW36" s="90"/>
      <c r="SX36" s="90"/>
      <c r="SY36" s="90"/>
      <c r="SZ36" s="90"/>
      <c r="TA36" s="90"/>
      <c r="TB36" s="90"/>
      <c r="TC36" s="90"/>
      <c r="TD36" s="90"/>
      <c r="TE36" s="90"/>
      <c r="TF36" s="90"/>
      <c r="TG36" s="90"/>
      <c r="TH36" s="90"/>
      <c r="TI36" s="90"/>
      <c r="TJ36" s="90"/>
      <c r="TK36" s="90"/>
      <c r="TL36" s="90"/>
      <c r="TM36" s="90"/>
      <c r="TN36" s="90"/>
      <c r="TO36" s="90"/>
      <c r="TP36" s="1372"/>
      <c r="TQ36" s="1372"/>
      <c r="TR36" s="1372"/>
      <c r="TS36" s="1372"/>
      <c r="TT36" s="1372"/>
      <c r="TU36" s="1372"/>
      <c r="TV36" s="1372"/>
      <c r="TW36" s="1372"/>
      <c r="TX36" s="1372"/>
      <c r="TY36" s="1372"/>
      <c r="TZ36" s="1372"/>
      <c r="UA36" s="1372"/>
      <c r="UB36" s="1372"/>
      <c r="UC36" s="1372"/>
      <c r="UD36" s="1372"/>
      <c r="UE36" s="1372"/>
      <c r="UF36" s="1372"/>
      <c r="UG36" s="1372"/>
      <c r="UH36" s="1372"/>
      <c r="UI36" s="1372"/>
      <c r="UJ36" s="1372"/>
      <c r="UK36" s="1372"/>
    </row>
    <row r="37" spans="1:557" ht="15.75" customHeight="1" x14ac:dyDescent="0.25">
      <c r="A37" s="24"/>
      <c r="B37" s="259">
        <v>31</v>
      </c>
      <c r="C37" s="991"/>
      <c r="D37" s="990"/>
      <c r="E37" s="485"/>
      <c r="F37" s="1143"/>
      <c r="G37" s="995"/>
      <c r="H37" s="221"/>
      <c r="I37" s="183"/>
      <c r="J37" s="183"/>
      <c r="K37" s="1088"/>
      <c r="L37" s="155"/>
      <c r="M37" s="29"/>
      <c r="N37" s="146"/>
      <c r="O37" s="1096"/>
      <c r="P37" s="147"/>
      <c r="Q37" s="147"/>
      <c r="R37" s="147"/>
      <c r="S37" s="147"/>
      <c r="T37" s="147"/>
      <c r="U37" s="147"/>
      <c r="V37" s="147"/>
      <c r="W37" s="147"/>
      <c r="X37" s="147"/>
      <c r="Y37" s="147"/>
      <c r="Z37" s="147"/>
      <c r="AA37" s="147"/>
      <c r="AB37" s="147"/>
      <c r="AC37" s="147"/>
      <c r="AD37" s="147"/>
      <c r="AE37" s="147"/>
      <c r="AF37" s="147"/>
      <c r="AG37" s="147"/>
      <c r="AH37" s="147"/>
      <c r="AI37" s="1006"/>
      <c r="AJ37" s="993"/>
      <c r="AK37" s="994"/>
      <c r="AL37" s="147"/>
      <c r="AM37" s="147"/>
      <c r="AN37" s="994"/>
      <c r="AO37" s="147"/>
      <c r="AP37" s="147"/>
      <c r="AQ37" s="997"/>
      <c r="AR37" s="999"/>
      <c r="AS37" s="998"/>
      <c r="AT37" s="1006"/>
      <c r="AU37" s="993"/>
      <c r="AV37" s="994"/>
      <c r="AW37" s="147"/>
      <c r="AX37" s="147"/>
      <c r="AY37" s="994"/>
      <c r="AZ37" s="147"/>
      <c r="BA37" s="147"/>
      <c r="BB37" s="997"/>
      <c r="BC37" s="999"/>
      <c r="BD37" s="998"/>
      <c r="BE37" s="1006"/>
      <c r="BF37" s="993"/>
      <c r="BG37" s="994"/>
      <c r="BH37" s="147"/>
      <c r="BI37" s="147"/>
      <c r="BJ37" s="994"/>
      <c r="BK37" s="147"/>
      <c r="BL37" s="147"/>
      <c r="BM37" s="997"/>
      <c r="BN37" s="999"/>
      <c r="BO37" s="998"/>
      <c r="BP37" s="1006"/>
      <c r="BQ37" s="993"/>
      <c r="BR37" s="994"/>
      <c r="BS37" s="147"/>
      <c r="BT37" s="147"/>
      <c r="BU37" s="994"/>
      <c r="BV37" s="147"/>
      <c r="BW37" s="147"/>
      <c r="BX37" s="997"/>
      <c r="BY37" s="999"/>
      <c r="BZ37" s="998"/>
      <c r="CA37" s="1006"/>
      <c r="CB37" s="993"/>
      <c r="CC37" s="994"/>
      <c r="CD37" s="147"/>
      <c r="CE37" s="147"/>
      <c r="CF37" s="994"/>
      <c r="CG37" s="147"/>
      <c r="CH37" s="147"/>
      <c r="CI37" s="997"/>
      <c r="CJ37" s="999"/>
      <c r="CK37" s="998"/>
      <c r="CL37" s="1006"/>
      <c r="CM37" s="993"/>
      <c r="CN37" s="994"/>
      <c r="CO37" s="147"/>
      <c r="CP37" s="147"/>
      <c r="CQ37" s="994"/>
      <c r="CR37" s="147"/>
      <c r="CS37" s="147"/>
      <c r="CT37" s="997"/>
      <c r="CU37" s="999"/>
      <c r="CV37" s="998"/>
      <c r="CW37" s="1006"/>
      <c r="CX37" s="993"/>
      <c r="CY37" s="994"/>
      <c r="CZ37" s="147"/>
      <c r="DA37" s="147"/>
      <c r="DB37" s="994"/>
      <c r="DC37" s="147"/>
      <c r="DD37" s="147"/>
      <c r="DE37" s="997"/>
      <c r="DF37" s="999"/>
      <c r="DG37" s="998"/>
      <c r="DH37" s="1006"/>
      <c r="DI37" s="993"/>
      <c r="DJ37" s="994"/>
      <c r="DK37" s="147"/>
      <c r="DL37" s="147"/>
      <c r="DM37" s="994"/>
      <c r="DN37" s="147"/>
      <c r="DO37" s="147"/>
      <c r="DP37" s="997"/>
      <c r="DQ37" s="999"/>
      <c r="DR37" s="998"/>
      <c r="DS37" s="1006"/>
      <c r="DT37" s="993"/>
      <c r="DU37" s="994"/>
      <c r="DV37" s="147"/>
      <c r="DW37" s="147"/>
      <c r="DX37" s="994"/>
      <c r="DY37" s="147"/>
      <c r="DZ37" s="147"/>
      <c r="EA37" s="997"/>
      <c r="EB37" s="999"/>
      <c r="EC37" s="998"/>
      <c r="ED37" s="1006"/>
      <c r="EE37" s="993"/>
      <c r="EF37" s="994"/>
      <c r="EG37" s="147"/>
      <c r="EH37" s="147"/>
      <c r="EI37" s="994"/>
      <c r="EJ37" s="147"/>
      <c r="EK37" s="147"/>
      <c r="EL37" s="997"/>
      <c r="EM37" s="999"/>
      <c r="EN37" s="998"/>
      <c r="EO37" s="1006"/>
      <c r="EP37" s="993"/>
      <c r="EQ37" s="994"/>
      <c r="ER37" s="147"/>
      <c r="ES37" s="147"/>
      <c r="ET37" s="994"/>
      <c r="EU37" s="147"/>
      <c r="EV37" s="147"/>
      <c r="EW37" s="997"/>
      <c r="EX37" s="999"/>
      <c r="EY37" s="998"/>
      <c r="EZ37" s="1006"/>
      <c r="FA37" s="993"/>
      <c r="FB37" s="994"/>
      <c r="FC37" s="147"/>
      <c r="FD37" s="147"/>
      <c r="FE37" s="994"/>
      <c r="FF37" s="147"/>
      <c r="FG37" s="147"/>
      <c r="FH37" s="997"/>
      <c r="FI37" s="999"/>
      <c r="FJ37" s="998"/>
      <c r="FK37" s="1006"/>
      <c r="FL37" s="993"/>
      <c r="FM37" s="994"/>
      <c r="FN37" s="147"/>
      <c r="FO37" s="147"/>
      <c r="FP37" s="994"/>
      <c r="FQ37" s="147"/>
      <c r="FR37" s="147"/>
      <c r="FS37" s="997"/>
      <c r="FT37" s="999"/>
      <c r="FU37" s="998"/>
      <c r="FV37" s="1006"/>
      <c r="FW37" s="993"/>
      <c r="FX37" s="994"/>
      <c r="FY37" s="147"/>
      <c r="FZ37" s="147"/>
      <c r="GA37" s="994"/>
      <c r="GB37" s="147"/>
      <c r="GC37" s="147"/>
      <c r="GD37" s="997"/>
      <c r="GE37" s="999"/>
      <c r="GF37" s="998"/>
      <c r="GG37" s="1006"/>
      <c r="GH37" s="993"/>
      <c r="GI37" s="994"/>
      <c r="GJ37" s="147"/>
      <c r="GK37" s="147"/>
      <c r="GL37" s="994"/>
      <c r="GM37" s="147"/>
      <c r="GN37" s="147"/>
      <c r="GO37" s="997"/>
      <c r="GP37" s="999"/>
      <c r="GQ37" s="998"/>
      <c r="GR37" s="1006"/>
      <c r="GS37" s="993"/>
      <c r="GT37" s="994"/>
      <c r="GU37" s="147"/>
      <c r="GV37" s="147"/>
      <c r="GW37" s="994"/>
      <c r="GX37" s="147"/>
      <c r="GY37" s="147"/>
      <c r="GZ37" s="997"/>
      <c r="HA37" s="999"/>
      <c r="HB37" s="998"/>
      <c r="HC37" s="1006"/>
      <c r="HD37" s="993"/>
      <c r="HE37" s="994"/>
      <c r="HF37" s="147"/>
      <c r="HG37" s="147"/>
      <c r="HH37" s="994"/>
      <c r="HI37" s="147"/>
      <c r="HJ37" s="147"/>
      <c r="HK37" s="997"/>
      <c r="HL37" s="999"/>
      <c r="HM37" s="998"/>
      <c r="HN37" s="1006"/>
      <c r="HO37" s="993"/>
      <c r="HP37" s="994"/>
      <c r="HQ37" s="147"/>
      <c r="HR37" s="147"/>
      <c r="HS37" s="994"/>
      <c r="HT37" s="147"/>
      <c r="HU37" s="147"/>
      <c r="HV37" s="997"/>
      <c r="HW37" s="999"/>
      <c r="HX37" s="998"/>
      <c r="HY37" s="1006"/>
      <c r="HZ37" s="993"/>
      <c r="IA37" s="994"/>
      <c r="IB37" s="147"/>
      <c r="IC37" s="147"/>
      <c r="ID37" s="994"/>
      <c r="IE37" s="147"/>
      <c r="IF37" s="147"/>
      <c r="IG37" s="997"/>
      <c r="IH37" s="999"/>
      <c r="II37" s="998"/>
      <c r="IJ37" s="1006"/>
      <c r="IK37" s="993"/>
      <c r="IL37" s="994"/>
      <c r="IM37" s="147"/>
      <c r="IN37" s="147"/>
      <c r="IO37" s="994"/>
      <c r="IP37" s="147"/>
      <c r="IQ37" s="147"/>
      <c r="IR37" s="997"/>
      <c r="IS37" s="999"/>
      <c r="IT37" s="998"/>
      <c r="IU37" s="30"/>
      <c r="IV37" s="30"/>
      <c r="IW37" s="30"/>
      <c r="IX37" s="30"/>
      <c r="IY37" s="1001"/>
      <c r="IZ37" s="1001"/>
      <c r="JA37" s="1005"/>
      <c r="JB37" s="1001"/>
      <c r="JC37" s="38"/>
      <c r="JD37" s="171"/>
      <c r="JE37" s="291" t="s">
        <v>325</v>
      </c>
      <c r="JF37" s="1"/>
      <c r="JG37" s="1" t="s">
        <v>304</v>
      </c>
      <c r="JH37" s="1"/>
      <c r="JI37" s="290"/>
      <c r="JJ37" s="171"/>
      <c r="JM37" s="347"/>
      <c r="JN37" s="90"/>
      <c r="JO37" s="654"/>
      <c r="JP37" s="654"/>
      <c r="JQ37" s="167"/>
      <c r="JR37" s="656"/>
      <c r="JS37" s="159"/>
      <c r="JT37" s="262"/>
      <c r="JU37" s="262"/>
      <c r="JV37" s="88"/>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T37" s="86"/>
      <c r="MU37" s="86"/>
      <c r="MV37" s="86"/>
      <c r="MW37" s="86"/>
      <c r="MX37" s="86"/>
      <c r="MY37" s="86"/>
      <c r="NB37" s="85"/>
      <c r="NC37" s="169"/>
      <c r="ND37" s="86"/>
      <c r="NE37" s="86"/>
      <c r="NF37" s="86"/>
      <c r="NG37" s="86"/>
      <c r="NH37" s="86"/>
      <c r="NI37" s="86"/>
      <c r="NJ37" s="86"/>
      <c r="NK37" s="86"/>
      <c r="NL37" s="86"/>
      <c r="NM37" s="86"/>
      <c r="NN37" s="86"/>
      <c r="NO37" s="86"/>
      <c r="NP37" s="86"/>
      <c r="NQ37" s="86"/>
      <c r="NR37" s="90"/>
      <c r="NS37" s="90"/>
      <c r="NT37" s="90"/>
      <c r="NU37" s="90"/>
      <c r="NV37" s="90"/>
      <c r="NW37" s="90"/>
      <c r="NX37" s="90"/>
      <c r="NY37" s="90"/>
      <c r="NZ37" s="90"/>
      <c r="OA37" s="90"/>
      <c r="OB37" s="90"/>
      <c r="OC37" s="90"/>
      <c r="OD37" s="90"/>
      <c r="OE37" s="90"/>
      <c r="OF37" s="90"/>
      <c r="OG37" s="90"/>
      <c r="OH37" s="90"/>
      <c r="OI37" s="90"/>
      <c r="OJ37" s="90"/>
      <c r="OK37" s="90"/>
      <c r="OL37" s="90"/>
      <c r="OM37" s="90"/>
      <c r="ON37" s="90"/>
      <c r="OO37" s="90"/>
      <c r="OP37" s="90"/>
      <c r="OQ37" s="90"/>
      <c r="OR37" s="90"/>
      <c r="OS37" s="90"/>
      <c r="OT37" s="90"/>
      <c r="OU37" s="90"/>
      <c r="OV37" s="90"/>
      <c r="OW37" s="90"/>
      <c r="OX37" s="90"/>
      <c r="OY37" s="90"/>
      <c r="OZ37" s="90"/>
      <c r="PA37" s="90"/>
      <c r="PB37" s="90"/>
      <c r="PC37" s="90"/>
      <c r="PD37" s="90"/>
      <c r="PE37" s="90"/>
      <c r="PF37" s="90"/>
      <c r="PG37" s="90"/>
      <c r="PH37" s="90"/>
      <c r="PI37" s="90"/>
      <c r="PJ37" s="90"/>
      <c r="PK37" s="90"/>
      <c r="PL37" s="90"/>
      <c r="PM37" s="90"/>
      <c r="PN37" s="90"/>
      <c r="PO37" s="90"/>
      <c r="PP37" s="90"/>
      <c r="PQ37" s="90"/>
      <c r="PR37" s="90"/>
      <c r="PS37" s="90"/>
      <c r="PT37" s="90"/>
      <c r="PU37" s="90"/>
      <c r="PV37" s="90"/>
      <c r="PW37" s="90"/>
      <c r="PX37" s="90"/>
      <c r="PY37" s="90"/>
      <c r="PZ37" s="90"/>
      <c r="QA37" s="90"/>
      <c r="QB37" s="90"/>
      <c r="QC37" s="90"/>
      <c r="QD37" s="90"/>
      <c r="QE37" s="90"/>
      <c r="QF37" s="90"/>
      <c r="QG37" s="90"/>
      <c r="QH37" s="90"/>
      <c r="QI37" s="90"/>
      <c r="QJ37" s="90"/>
      <c r="QK37" s="90"/>
      <c r="QL37" s="90"/>
      <c r="QM37" s="90"/>
      <c r="QN37" s="90"/>
      <c r="QO37" s="90"/>
      <c r="QP37" s="90"/>
      <c r="QQ37" s="90"/>
      <c r="QR37" s="90"/>
      <c r="QS37" s="90"/>
      <c r="QT37" s="90"/>
      <c r="QU37" s="90"/>
      <c r="QV37" s="90"/>
      <c r="QW37" s="90"/>
      <c r="QX37" s="90"/>
      <c r="QY37" s="90"/>
      <c r="QZ37" s="90"/>
      <c r="RA37" s="90"/>
      <c r="RB37" s="90"/>
      <c r="RC37" s="90"/>
      <c r="RD37" s="90"/>
      <c r="RE37" s="90"/>
      <c r="RF37" s="90"/>
      <c r="RG37" s="90"/>
      <c r="RH37" s="90"/>
      <c r="RI37" s="90"/>
      <c r="RJ37" s="90"/>
      <c r="RK37" s="90"/>
      <c r="RL37" s="90"/>
      <c r="RM37" s="90"/>
      <c r="RN37" s="90"/>
      <c r="RO37" s="90"/>
      <c r="RP37" s="90"/>
      <c r="RQ37" s="90"/>
      <c r="RR37" s="90"/>
      <c r="RS37" s="90"/>
      <c r="RT37" s="90"/>
      <c r="RU37" s="90"/>
      <c r="RV37" s="90"/>
      <c r="RW37" s="90"/>
      <c r="RX37" s="90"/>
      <c r="RY37" s="90"/>
      <c r="RZ37" s="90"/>
      <c r="SA37" s="90"/>
      <c r="SB37" s="90"/>
      <c r="SC37" s="90"/>
      <c r="SD37" s="90"/>
      <c r="SE37" s="90"/>
      <c r="SF37" s="90"/>
      <c r="SG37" s="90"/>
      <c r="SH37" s="90"/>
      <c r="SI37" s="90"/>
      <c r="SJ37" s="90"/>
      <c r="SK37" s="90"/>
      <c r="SL37" s="90"/>
      <c r="SM37" s="90"/>
      <c r="SN37" s="90"/>
      <c r="SO37" s="90"/>
      <c r="SP37" s="90"/>
      <c r="SQ37" s="90"/>
      <c r="SR37" s="90"/>
      <c r="SS37" s="90"/>
      <c r="ST37" s="90"/>
      <c r="SU37" s="90"/>
      <c r="SV37" s="90"/>
      <c r="SW37" s="90"/>
      <c r="SX37" s="90"/>
      <c r="SY37" s="90"/>
      <c r="SZ37" s="90"/>
      <c r="TA37" s="90"/>
      <c r="TB37" s="90"/>
      <c r="TC37" s="90"/>
      <c r="TD37" s="90"/>
      <c r="TE37" s="90"/>
      <c r="TF37" s="90"/>
      <c r="TG37" s="90"/>
      <c r="TH37" s="90"/>
      <c r="TI37" s="90"/>
      <c r="TJ37" s="90"/>
      <c r="TK37" s="90"/>
      <c r="TL37" s="90"/>
      <c r="TM37" s="90"/>
      <c r="TN37" s="90"/>
      <c r="TO37" s="90"/>
      <c r="TP37" s="1372"/>
      <c r="TQ37" s="1372"/>
      <c r="TR37" s="1372"/>
      <c r="TS37" s="1372"/>
      <c r="TT37" s="1372"/>
      <c r="TU37" s="1372"/>
      <c r="TV37" s="1372"/>
      <c r="TW37" s="1372"/>
      <c r="TX37" s="1372"/>
      <c r="TY37" s="1372"/>
      <c r="TZ37" s="1372"/>
      <c r="UA37" s="1372"/>
      <c r="UB37" s="1372"/>
      <c r="UC37" s="1372"/>
      <c r="UD37" s="1372"/>
      <c r="UE37" s="1372"/>
      <c r="UF37" s="1372"/>
      <c r="UG37" s="1372"/>
      <c r="UH37" s="1372"/>
      <c r="UI37" s="1372"/>
      <c r="UJ37" s="1372"/>
      <c r="UK37" s="1372"/>
    </row>
    <row r="38" spans="1:557" ht="15.75" customHeight="1" x14ac:dyDescent="0.25">
      <c r="A38" s="24"/>
      <c r="B38" s="260">
        <v>32</v>
      </c>
      <c r="C38" s="991"/>
      <c r="D38" s="990"/>
      <c r="E38" s="486"/>
      <c r="F38" s="1143"/>
      <c r="G38" s="992"/>
      <c r="H38" s="221"/>
      <c r="I38" s="183"/>
      <c r="J38" s="183"/>
      <c r="K38" s="1088"/>
      <c r="L38" s="375"/>
      <c r="M38" s="31"/>
      <c r="N38" s="1292"/>
      <c r="O38" s="1096"/>
      <c r="P38" s="147"/>
      <c r="Q38" s="147"/>
      <c r="R38" s="147"/>
      <c r="S38" s="147"/>
      <c r="T38" s="147"/>
      <c r="U38" s="147"/>
      <c r="V38" s="147"/>
      <c r="W38" s="147"/>
      <c r="X38" s="147"/>
      <c r="Y38" s="147"/>
      <c r="Z38" s="147"/>
      <c r="AA38" s="147"/>
      <c r="AB38" s="147"/>
      <c r="AC38" s="147"/>
      <c r="AD38" s="147"/>
      <c r="AE38" s="147"/>
      <c r="AF38" s="147"/>
      <c r="AG38" s="147"/>
      <c r="AH38" s="147"/>
      <c r="AI38" s="1006"/>
      <c r="AJ38" s="993"/>
      <c r="AK38" s="996"/>
      <c r="AL38" s="148"/>
      <c r="AM38" s="148"/>
      <c r="AN38" s="994"/>
      <c r="AO38" s="147"/>
      <c r="AP38" s="147"/>
      <c r="AQ38" s="997"/>
      <c r="AR38" s="999"/>
      <c r="AS38" s="1000"/>
      <c r="AT38" s="1006"/>
      <c r="AU38" s="993"/>
      <c r="AV38" s="996"/>
      <c r="AW38" s="148"/>
      <c r="AX38" s="148"/>
      <c r="AY38" s="994"/>
      <c r="AZ38" s="147"/>
      <c r="BA38" s="147"/>
      <c r="BB38" s="997"/>
      <c r="BC38" s="999"/>
      <c r="BD38" s="1000"/>
      <c r="BE38" s="1006"/>
      <c r="BF38" s="993"/>
      <c r="BG38" s="996"/>
      <c r="BH38" s="148"/>
      <c r="BI38" s="148"/>
      <c r="BJ38" s="994"/>
      <c r="BK38" s="147"/>
      <c r="BL38" s="147"/>
      <c r="BM38" s="997"/>
      <c r="BN38" s="999"/>
      <c r="BO38" s="1000"/>
      <c r="BP38" s="1006"/>
      <c r="BQ38" s="993"/>
      <c r="BR38" s="996"/>
      <c r="BS38" s="148"/>
      <c r="BT38" s="148"/>
      <c r="BU38" s="994"/>
      <c r="BV38" s="147"/>
      <c r="BW38" s="147"/>
      <c r="BX38" s="997"/>
      <c r="BY38" s="999"/>
      <c r="BZ38" s="1000"/>
      <c r="CA38" s="1006"/>
      <c r="CB38" s="993"/>
      <c r="CC38" s="994"/>
      <c r="CD38" s="148"/>
      <c r="CE38" s="148"/>
      <c r="CF38" s="994"/>
      <c r="CG38" s="147"/>
      <c r="CH38" s="147"/>
      <c r="CI38" s="997"/>
      <c r="CJ38" s="999"/>
      <c r="CK38" s="1000"/>
      <c r="CL38" s="1006"/>
      <c r="CM38" s="993"/>
      <c r="CN38" s="996"/>
      <c r="CO38" s="148"/>
      <c r="CP38" s="148"/>
      <c r="CQ38" s="994"/>
      <c r="CR38" s="147"/>
      <c r="CS38" s="147"/>
      <c r="CT38" s="997"/>
      <c r="CU38" s="999"/>
      <c r="CV38" s="1000"/>
      <c r="CW38" s="1006"/>
      <c r="CX38" s="993"/>
      <c r="CY38" s="996"/>
      <c r="CZ38" s="148"/>
      <c r="DA38" s="148"/>
      <c r="DB38" s="994"/>
      <c r="DC38" s="147"/>
      <c r="DD38" s="147"/>
      <c r="DE38" s="997"/>
      <c r="DF38" s="999"/>
      <c r="DG38" s="1000"/>
      <c r="DH38" s="1006"/>
      <c r="DI38" s="993"/>
      <c r="DJ38" s="996"/>
      <c r="DK38" s="148"/>
      <c r="DL38" s="148"/>
      <c r="DM38" s="994"/>
      <c r="DN38" s="147"/>
      <c r="DO38" s="147"/>
      <c r="DP38" s="997"/>
      <c r="DQ38" s="999"/>
      <c r="DR38" s="1000"/>
      <c r="DS38" s="1006"/>
      <c r="DT38" s="993"/>
      <c r="DU38" s="996"/>
      <c r="DV38" s="148"/>
      <c r="DW38" s="148"/>
      <c r="DX38" s="994"/>
      <c r="DY38" s="147"/>
      <c r="DZ38" s="147"/>
      <c r="EA38" s="997"/>
      <c r="EB38" s="999"/>
      <c r="EC38" s="1000"/>
      <c r="ED38" s="1006"/>
      <c r="EE38" s="993"/>
      <c r="EF38" s="996"/>
      <c r="EG38" s="148"/>
      <c r="EH38" s="148"/>
      <c r="EI38" s="994"/>
      <c r="EJ38" s="147"/>
      <c r="EK38" s="147"/>
      <c r="EL38" s="997"/>
      <c r="EM38" s="999"/>
      <c r="EN38" s="1000"/>
      <c r="EO38" s="1006"/>
      <c r="EP38" s="993"/>
      <c r="EQ38" s="996"/>
      <c r="ER38" s="148"/>
      <c r="ES38" s="148"/>
      <c r="ET38" s="994"/>
      <c r="EU38" s="147"/>
      <c r="EV38" s="147"/>
      <c r="EW38" s="997"/>
      <c r="EX38" s="999"/>
      <c r="EY38" s="1000"/>
      <c r="EZ38" s="1006"/>
      <c r="FA38" s="993"/>
      <c r="FB38" s="996"/>
      <c r="FC38" s="148"/>
      <c r="FD38" s="148"/>
      <c r="FE38" s="994"/>
      <c r="FF38" s="147"/>
      <c r="FG38" s="147"/>
      <c r="FH38" s="997"/>
      <c r="FI38" s="999"/>
      <c r="FJ38" s="1000"/>
      <c r="FK38" s="1006"/>
      <c r="FL38" s="993"/>
      <c r="FM38" s="996"/>
      <c r="FN38" s="148"/>
      <c r="FO38" s="148"/>
      <c r="FP38" s="994"/>
      <c r="FQ38" s="147"/>
      <c r="FR38" s="147"/>
      <c r="FS38" s="997"/>
      <c r="FT38" s="999"/>
      <c r="FU38" s="1000"/>
      <c r="FV38" s="1006"/>
      <c r="FW38" s="993"/>
      <c r="FX38" s="996"/>
      <c r="FY38" s="148"/>
      <c r="FZ38" s="148"/>
      <c r="GA38" s="994"/>
      <c r="GB38" s="147"/>
      <c r="GC38" s="147"/>
      <c r="GD38" s="997"/>
      <c r="GE38" s="999"/>
      <c r="GF38" s="1000"/>
      <c r="GG38" s="1006"/>
      <c r="GH38" s="993"/>
      <c r="GI38" s="996"/>
      <c r="GJ38" s="148"/>
      <c r="GK38" s="148"/>
      <c r="GL38" s="994"/>
      <c r="GM38" s="147"/>
      <c r="GN38" s="147"/>
      <c r="GO38" s="997"/>
      <c r="GP38" s="999"/>
      <c r="GQ38" s="1000"/>
      <c r="GR38" s="1006"/>
      <c r="GS38" s="993"/>
      <c r="GT38" s="996"/>
      <c r="GU38" s="148"/>
      <c r="GV38" s="148"/>
      <c r="GW38" s="994"/>
      <c r="GX38" s="147"/>
      <c r="GY38" s="147"/>
      <c r="GZ38" s="997"/>
      <c r="HA38" s="999"/>
      <c r="HB38" s="1000"/>
      <c r="HC38" s="1006"/>
      <c r="HD38" s="993"/>
      <c r="HE38" s="996"/>
      <c r="HF38" s="148"/>
      <c r="HG38" s="148"/>
      <c r="HH38" s="994"/>
      <c r="HI38" s="147"/>
      <c r="HJ38" s="147"/>
      <c r="HK38" s="997"/>
      <c r="HL38" s="999"/>
      <c r="HM38" s="1000"/>
      <c r="HN38" s="1006"/>
      <c r="HO38" s="993"/>
      <c r="HP38" s="996"/>
      <c r="HQ38" s="148"/>
      <c r="HR38" s="148"/>
      <c r="HS38" s="994"/>
      <c r="HT38" s="147"/>
      <c r="HU38" s="147"/>
      <c r="HV38" s="997"/>
      <c r="HW38" s="999"/>
      <c r="HX38" s="1000"/>
      <c r="HY38" s="1006"/>
      <c r="HZ38" s="993"/>
      <c r="IA38" s="996"/>
      <c r="IB38" s="148"/>
      <c r="IC38" s="148"/>
      <c r="ID38" s="994"/>
      <c r="IE38" s="147"/>
      <c r="IF38" s="147"/>
      <c r="IG38" s="997"/>
      <c r="IH38" s="999"/>
      <c r="II38" s="1000"/>
      <c r="IJ38" s="1006"/>
      <c r="IK38" s="993"/>
      <c r="IL38" s="996"/>
      <c r="IM38" s="148"/>
      <c r="IN38" s="148"/>
      <c r="IO38" s="994"/>
      <c r="IP38" s="147"/>
      <c r="IQ38" s="147"/>
      <c r="IR38" s="997"/>
      <c r="IS38" s="999"/>
      <c r="IT38" s="1000"/>
      <c r="IU38" s="30"/>
      <c r="IV38" s="30"/>
      <c r="IW38" s="30"/>
      <c r="IX38" s="30"/>
      <c r="IY38" s="1001"/>
      <c r="IZ38" s="1001"/>
      <c r="JA38" s="1005"/>
      <c r="JB38" s="1002"/>
      <c r="JC38" s="38"/>
      <c r="JD38" s="171"/>
      <c r="JE38" s="291"/>
      <c r="JF38" s="1"/>
      <c r="JG38" s="1" t="s">
        <v>823</v>
      </c>
      <c r="JH38" s="1"/>
      <c r="JI38" s="290"/>
      <c r="JJ38" s="171"/>
      <c r="JM38" s="347"/>
      <c r="JN38" s="90"/>
      <c r="JO38" s="654"/>
      <c r="JP38" s="654"/>
      <c r="JQ38" s="167"/>
      <c r="JR38" s="656"/>
      <c r="JS38" s="159"/>
      <c r="JT38" s="262"/>
      <c r="JU38" s="262"/>
      <c r="JV38" s="88"/>
      <c r="JW38" s="90"/>
      <c r="JX38" s="90"/>
      <c r="JY38" s="90"/>
      <c r="JZ38" s="90"/>
      <c r="KA38" s="90"/>
      <c r="KB38" s="90"/>
      <c r="KC38" s="90"/>
      <c r="KD38" s="90"/>
      <c r="KE38" s="90"/>
      <c r="KF38" s="90"/>
      <c r="KG38" s="90"/>
      <c r="KH38" s="90"/>
      <c r="KI38" s="90"/>
      <c r="KJ38" s="90"/>
      <c r="KK38" s="90"/>
      <c r="KL38" s="90"/>
      <c r="KM38" s="90"/>
      <c r="KN38" s="90"/>
      <c r="KO38" s="90"/>
      <c r="KP38" s="90"/>
      <c r="KQ38" s="90"/>
      <c r="KR38" s="90"/>
      <c r="KS38" s="90"/>
      <c r="KT38" s="90"/>
      <c r="KU38" s="90"/>
      <c r="KV38" s="90"/>
      <c r="KW38" s="90"/>
      <c r="KX38" s="90"/>
      <c r="KY38" s="90"/>
      <c r="KZ38" s="90"/>
      <c r="LA38" s="90"/>
      <c r="LB38" s="90"/>
      <c r="LC38" s="90"/>
      <c r="LD38" s="90"/>
      <c r="LE38" s="90"/>
      <c r="LF38" s="90"/>
      <c r="LG38" s="90"/>
      <c r="LH38" s="90"/>
      <c r="LI38" s="90"/>
      <c r="LJ38" s="90"/>
      <c r="LK38" s="90"/>
      <c r="LL38" s="90"/>
      <c r="LM38" s="90"/>
      <c r="LN38" s="90"/>
      <c r="LO38" s="90"/>
      <c r="LP38" s="90"/>
      <c r="LQ38" s="90"/>
      <c r="LR38" s="90"/>
      <c r="LS38" s="90"/>
      <c r="LT38" s="90"/>
      <c r="LU38" s="90"/>
      <c r="LV38" s="90"/>
      <c r="LW38" s="90"/>
      <c r="LX38" s="90"/>
      <c r="LY38" s="90"/>
      <c r="LZ38" s="90"/>
      <c r="MA38" s="90"/>
      <c r="MB38" s="90"/>
      <c r="MC38" s="90"/>
      <c r="MD38" s="90"/>
      <c r="ME38" s="90"/>
      <c r="MF38" s="90"/>
      <c r="MG38" s="90"/>
      <c r="MH38" s="90"/>
      <c r="MI38" s="90"/>
      <c r="MJ38" s="90"/>
      <c r="MK38" s="90"/>
      <c r="ML38" s="90"/>
      <c r="MM38" s="90"/>
      <c r="MN38" s="90"/>
      <c r="MO38" s="90"/>
      <c r="MP38" s="90"/>
      <c r="MQ38" s="90"/>
      <c r="MR38" s="90"/>
      <c r="MT38" s="86"/>
      <c r="MU38" s="86"/>
      <c r="MV38" s="86"/>
      <c r="MW38" s="86"/>
      <c r="MX38" s="86"/>
      <c r="MY38" s="86"/>
      <c r="NB38" s="85"/>
      <c r="NC38" s="169"/>
      <c r="ND38" s="86"/>
      <c r="NE38" s="86"/>
      <c r="NF38" s="86"/>
      <c r="NG38" s="86"/>
      <c r="NH38" s="86"/>
      <c r="NI38" s="86"/>
      <c r="NJ38" s="86"/>
      <c r="NK38" s="86"/>
      <c r="NL38" s="86"/>
      <c r="NM38" s="86"/>
      <c r="NN38" s="86"/>
      <c r="NO38" s="86"/>
      <c r="NP38" s="86"/>
      <c r="NQ38" s="86"/>
      <c r="NR38" s="90"/>
      <c r="NS38" s="90"/>
      <c r="NT38" s="90"/>
      <c r="NU38" s="90"/>
      <c r="NV38" s="90"/>
      <c r="NW38" s="90"/>
      <c r="NX38" s="90"/>
      <c r="NY38" s="90"/>
      <c r="NZ38" s="90"/>
      <c r="OA38" s="90"/>
      <c r="OB38" s="90"/>
      <c r="OC38" s="90"/>
      <c r="OD38" s="90"/>
      <c r="OE38" s="90"/>
      <c r="OF38" s="90"/>
      <c r="OG38" s="90"/>
      <c r="OH38" s="90"/>
      <c r="OI38" s="90"/>
      <c r="OJ38" s="90"/>
      <c r="OK38" s="90"/>
      <c r="OL38" s="90"/>
      <c r="OM38" s="90"/>
      <c r="ON38" s="90"/>
      <c r="OO38" s="90"/>
      <c r="OP38" s="90"/>
      <c r="OQ38" s="90"/>
      <c r="OR38" s="90"/>
      <c r="OS38" s="90"/>
      <c r="OT38" s="90"/>
      <c r="OU38" s="90"/>
      <c r="OV38" s="90"/>
      <c r="OW38" s="90"/>
      <c r="OX38" s="90"/>
      <c r="OY38" s="90"/>
      <c r="OZ38" s="90"/>
      <c r="PA38" s="90"/>
      <c r="PB38" s="90"/>
      <c r="PC38" s="90"/>
      <c r="PD38" s="90"/>
      <c r="PE38" s="90"/>
      <c r="PF38" s="90"/>
      <c r="PG38" s="90"/>
      <c r="PH38" s="90"/>
      <c r="PI38" s="90"/>
      <c r="PJ38" s="90"/>
      <c r="PK38" s="90"/>
      <c r="PL38" s="90"/>
      <c r="PM38" s="90"/>
      <c r="PN38" s="90"/>
      <c r="PO38" s="90"/>
      <c r="PP38" s="90"/>
      <c r="PQ38" s="90"/>
      <c r="PR38" s="90"/>
      <c r="PS38" s="90"/>
      <c r="PT38" s="90"/>
      <c r="PU38" s="90"/>
      <c r="PV38" s="90"/>
      <c r="PW38" s="90"/>
      <c r="PX38" s="90"/>
      <c r="PY38" s="90"/>
      <c r="PZ38" s="90"/>
      <c r="QA38" s="90"/>
      <c r="QB38" s="90"/>
      <c r="QC38" s="90"/>
      <c r="QD38" s="90"/>
      <c r="QE38" s="90"/>
      <c r="QF38" s="90"/>
      <c r="QG38" s="90"/>
      <c r="QH38" s="90"/>
      <c r="QI38" s="90"/>
      <c r="QJ38" s="90"/>
      <c r="QK38" s="90"/>
      <c r="QL38" s="90"/>
      <c r="QM38" s="90"/>
      <c r="QN38" s="90"/>
      <c r="QO38" s="90"/>
      <c r="QP38" s="90"/>
      <c r="QQ38" s="90"/>
      <c r="QR38" s="90"/>
      <c r="QS38" s="90"/>
      <c r="QT38" s="90"/>
      <c r="QU38" s="90"/>
      <c r="QV38" s="90"/>
      <c r="QW38" s="90"/>
      <c r="QX38" s="90"/>
      <c r="QY38" s="90"/>
      <c r="QZ38" s="90"/>
      <c r="RA38" s="90"/>
      <c r="RB38" s="90"/>
      <c r="RC38" s="90"/>
      <c r="RD38" s="90"/>
      <c r="RE38" s="90"/>
      <c r="RF38" s="90"/>
      <c r="RG38" s="90"/>
      <c r="RH38" s="90"/>
      <c r="RI38" s="90"/>
      <c r="RJ38" s="90"/>
      <c r="RK38" s="90"/>
      <c r="RL38" s="90"/>
      <c r="RM38" s="90"/>
      <c r="RN38" s="90"/>
      <c r="RO38" s="90"/>
      <c r="RP38" s="90"/>
      <c r="RQ38" s="90"/>
      <c r="RR38" s="90"/>
      <c r="RS38" s="90"/>
      <c r="RT38" s="90"/>
      <c r="RU38" s="90"/>
      <c r="RV38" s="90"/>
      <c r="RW38" s="90"/>
      <c r="RX38" s="90"/>
      <c r="RY38" s="90"/>
      <c r="RZ38" s="90"/>
      <c r="SA38" s="90"/>
      <c r="SB38" s="90"/>
      <c r="SC38" s="90"/>
      <c r="SD38" s="90"/>
      <c r="SE38" s="90"/>
      <c r="SF38" s="90"/>
      <c r="SG38" s="90"/>
      <c r="SH38" s="90"/>
      <c r="SI38" s="90"/>
      <c r="SJ38" s="90"/>
      <c r="SK38" s="90"/>
      <c r="SL38" s="90"/>
      <c r="SM38" s="90"/>
      <c r="SN38" s="90"/>
      <c r="SO38" s="90"/>
      <c r="SP38" s="90"/>
      <c r="SQ38" s="90"/>
      <c r="SR38" s="90"/>
      <c r="SS38" s="90"/>
      <c r="ST38" s="90"/>
      <c r="SU38" s="90"/>
      <c r="SV38" s="90"/>
      <c r="SW38" s="90"/>
      <c r="SX38" s="90"/>
      <c r="SY38" s="90"/>
      <c r="SZ38" s="90"/>
      <c r="TA38" s="90"/>
      <c r="TB38" s="90"/>
      <c r="TC38" s="90"/>
      <c r="TD38" s="90"/>
      <c r="TE38" s="90"/>
      <c r="TF38" s="90"/>
      <c r="TG38" s="90"/>
      <c r="TH38" s="90"/>
      <c r="TI38" s="90"/>
      <c r="TJ38" s="90"/>
      <c r="TK38" s="90"/>
      <c r="TL38" s="90"/>
      <c r="TM38" s="90"/>
      <c r="TN38" s="90"/>
      <c r="TO38" s="90"/>
      <c r="TP38" s="1372"/>
      <c r="TQ38" s="1372"/>
      <c r="TR38" s="1372"/>
      <c r="TS38" s="1372"/>
      <c r="TT38" s="1372"/>
      <c r="TU38" s="1372"/>
      <c r="TV38" s="1372"/>
      <c r="TW38" s="1372"/>
      <c r="TX38" s="1372"/>
      <c r="TY38" s="1372"/>
      <c r="TZ38" s="1372"/>
      <c r="UA38" s="1372"/>
      <c r="UB38" s="1372"/>
      <c r="UC38" s="1372"/>
      <c r="UD38" s="1372"/>
      <c r="UE38" s="1372"/>
      <c r="UF38" s="1372"/>
      <c r="UG38" s="1372"/>
      <c r="UH38" s="1372"/>
      <c r="UI38" s="1372"/>
      <c r="UJ38" s="1372"/>
      <c r="UK38" s="1372"/>
    </row>
    <row r="39" spans="1:557" ht="15.75" customHeight="1" x14ac:dyDescent="0.25">
      <c r="A39" s="24"/>
      <c r="B39" s="260">
        <v>33</v>
      </c>
      <c r="C39" s="991"/>
      <c r="D39" s="990"/>
      <c r="E39" s="486"/>
      <c r="F39" s="1143"/>
      <c r="G39" s="995"/>
      <c r="H39" s="221"/>
      <c r="I39" s="183"/>
      <c r="J39" s="183"/>
      <c r="K39" s="1088"/>
      <c r="L39" s="375"/>
      <c r="M39" s="31"/>
      <c r="N39" s="1292"/>
      <c r="O39" s="1096"/>
      <c r="P39" s="147"/>
      <c r="Q39" s="147"/>
      <c r="R39" s="147"/>
      <c r="S39" s="147"/>
      <c r="T39" s="147"/>
      <c r="U39" s="147"/>
      <c r="V39" s="147"/>
      <c r="W39" s="147"/>
      <c r="X39" s="147"/>
      <c r="Y39" s="147"/>
      <c r="Z39" s="147"/>
      <c r="AA39" s="147"/>
      <c r="AB39" s="147"/>
      <c r="AC39" s="147"/>
      <c r="AD39" s="147"/>
      <c r="AE39" s="147"/>
      <c r="AF39" s="147"/>
      <c r="AG39" s="147"/>
      <c r="AH39" s="147"/>
      <c r="AI39" s="1006"/>
      <c r="AJ39" s="993"/>
      <c r="AK39" s="996"/>
      <c r="AL39" s="148"/>
      <c r="AM39" s="148"/>
      <c r="AN39" s="994"/>
      <c r="AO39" s="147"/>
      <c r="AP39" s="147"/>
      <c r="AQ39" s="997"/>
      <c r="AR39" s="999"/>
      <c r="AS39" s="1000"/>
      <c r="AT39" s="1006"/>
      <c r="AU39" s="993"/>
      <c r="AV39" s="996"/>
      <c r="AW39" s="148"/>
      <c r="AX39" s="148"/>
      <c r="AY39" s="994"/>
      <c r="AZ39" s="147"/>
      <c r="BA39" s="147"/>
      <c r="BB39" s="997"/>
      <c r="BC39" s="999"/>
      <c r="BD39" s="1000"/>
      <c r="BE39" s="1006"/>
      <c r="BF39" s="993"/>
      <c r="BG39" s="996"/>
      <c r="BH39" s="148"/>
      <c r="BI39" s="148"/>
      <c r="BJ39" s="994"/>
      <c r="BK39" s="147"/>
      <c r="BL39" s="147"/>
      <c r="BM39" s="997"/>
      <c r="BN39" s="999"/>
      <c r="BO39" s="1000"/>
      <c r="BP39" s="1006"/>
      <c r="BQ39" s="993"/>
      <c r="BR39" s="996"/>
      <c r="BS39" s="148"/>
      <c r="BT39" s="148"/>
      <c r="BU39" s="994"/>
      <c r="BV39" s="147"/>
      <c r="BW39" s="147"/>
      <c r="BX39" s="997"/>
      <c r="BY39" s="999"/>
      <c r="BZ39" s="1000"/>
      <c r="CA39" s="1006"/>
      <c r="CB39" s="993"/>
      <c r="CC39" s="994"/>
      <c r="CD39" s="148"/>
      <c r="CE39" s="148"/>
      <c r="CF39" s="994"/>
      <c r="CG39" s="147"/>
      <c r="CH39" s="147"/>
      <c r="CI39" s="997"/>
      <c r="CJ39" s="999"/>
      <c r="CK39" s="1000"/>
      <c r="CL39" s="1006"/>
      <c r="CM39" s="993"/>
      <c r="CN39" s="996"/>
      <c r="CO39" s="148"/>
      <c r="CP39" s="148"/>
      <c r="CQ39" s="994"/>
      <c r="CR39" s="147"/>
      <c r="CS39" s="147"/>
      <c r="CT39" s="997"/>
      <c r="CU39" s="999"/>
      <c r="CV39" s="1000"/>
      <c r="CW39" s="1006"/>
      <c r="CX39" s="993"/>
      <c r="CY39" s="996"/>
      <c r="CZ39" s="148"/>
      <c r="DA39" s="148"/>
      <c r="DB39" s="994"/>
      <c r="DC39" s="147"/>
      <c r="DD39" s="147"/>
      <c r="DE39" s="997"/>
      <c r="DF39" s="999"/>
      <c r="DG39" s="1000"/>
      <c r="DH39" s="1006"/>
      <c r="DI39" s="993"/>
      <c r="DJ39" s="996"/>
      <c r="DK39" s="148"/>
      <c r="DL39" s="148"/>
      <c r="DM39" s="994"/>
      <c r="DN39" s="147"/>
      <c r="DO39" s="147"/>
      <c r="DP39" s="997"/>
      <c r="DQ39" s="999"/>
      <c r="DR39" s="1000"/>
      <c r="DS39" s="1006"/>
      <c r="DT39" s="993"/>
      <c r="DU39" s="996"/>
      <c r="DV39" s="148"/>
      <c r="DW39" s="148"/>
      <c r="DX39" s="994"/>
      <c r="DY39" s="147"/>
      <c r="DZ39" s="147"/>
      <c r="EA39" s="997"/>
      <c r="EB39" s="999"/>
      <c r="EC39" s="1000"/>
      <c r="ED39" s="1006"/>
      <c r="EE39" s="993"/>
      <c r="EF39" s="996"/>
      <c r="EG39" s="148"/>
      <c r="EH39" s="148"/>
      <c r="EI39" s="994"/>
      <c r="EJ39" s="147"/>
      <c r="EK39" s="147"/>
      <c r="EL39" s="997"/>
      <c r="EM39" s="999"/>
      <c r="EN39" s="1000"/>
      <c r="EO39" s="1006"/>
      <c r="EP39" s="993"/>
      <c r="EQ39" s="996"/>
      <c r="ER39" s="148"/>
      <c r="ES39" s="148"/>
      <c r="ET39" s="994"/>
      <c r="EU39" s="147"/>
      <c r="EV39" s="147"/>
      <c r="EW39" s="997"/>
      <c r="EX39" s="999"/>
      <c r="EY39" s="1000"/>
      <c r="EZ39" s="1006"/>
      <c r="FA39" s="993"/>
      <c r="FB39" s="996"/>
      <c r="FC39" s="148"/>
      <c r="FD39" s="148"/>
      <c r="FE39" s="994"/>
      <c r="FF39" s="147"/>
      <c r="FG39" s="147"/>
      <c r="FH39" s="997"/>
      <c r="FI39" s="999"/>
      <c r="FJ39" s="1000"/>
      <c r="FK39" s="1006"/>
      <c r="FL39" s="993"/>
      <c r="FM39" s="996"/>
      <c r="FN39" s="148"/>
      <c r="FO39" s="148"/>
      <c r="FP39" s="994"/>
      <c r="FQ39" s="147"/>
      <c r="FR39" s="147"/>
      <c r="FS39" s="997"/>
      <c r="FT39" s="999"/>
      <c r="FU39" s="1000"/>
      <c r="FV39" s="1006"/>
      <c r="FW39" s="993"/>
      <c r="FX39" s="996"/>
      <c r="FY39" s="148"/>
      <c r="FZ39" s="148"/>
      <c r="GA39" s="994"/>
      <c r="GB39" s="147"/>
      <c r="GC39" s="147"/>
      <c r="GD39" s="997"/>
      <c r="GE39" s="999"/>
      <c r="GF39" s="1000"/>
      <c r="GG39" s="1006"/>
      <c r="GH39" s="993"/>
      <c r="GI39" s="996"/>
      <c r="GJ39" s="148"/>
      <c r="GK39" s="148"/>
      <c r="GL39" s="994"/>
      <c r="GM39" s="147"/>
      <c r="GN39" s="147"/>
      <c r="GO39" s="997"/>
      <c r="GP39" s="999"/>
      <c r="GQ39" s="1000"/>
      <c r="GR39" s="1006"/>
      <c r="GS39" s="993"/>
      <c r="GT39" s="996"/>
      <c r="GU39" s="148"/>
      <c r="GV39" s="148"/>
      <c r="GW39" s="994"/>
      <c r="GX39" s="147"/>
      <c r="GY39" s="147"/>
      <c r="GZ39" s="997"/>
      <c r="HA39" s="999"/>
      <c r="HB39" s="1000"/>
      <c r="HC39" s="1006"/>
      <c r="HD39" s="993"/>
      <c r="HE39" s="996"/>
      <c r="HF39" s="148"/>
      <c r="HG39" s="148"/>
      <c r="HH39" s="994"/>
      <c r="HI39" s="147"/>
      <c r="HJ39" s="147"/>
      <c r="HK39" s="997"/>
      <c r="HL39" s="999"/>
      <c r="HM39" s="1000"/>
      <c r="HN39" s="1006"/>
      <c r="HO39" s="993"/>
      <c r="HP39" s="996"/>
      <c r="HQ39" s="148"/>
      <c r="HR39" s="148"/>
      <c r="HS39" s="994"/>
      <c r="HT39" s="147"/>
      <c r="HU39" s="147"/>
      <c r="HV39" s="997"/>
      <c r="HW39" s="999"/>
      <c r="HX39" s="1000"/>
      <c r="HY39" s="1006"/>
      <c r="HZ39" s="993"/>
      <c r="IA39" s="996"/>
      <c r="IB39" s="148"/>
      <c r="IC39" s="148"/>
      <c r="ID39" s="994"/>
      <c r="IE39" s="147"/>
      <c r="IF39" s="147"/>
      <c r="IG39" s="997"/>
      <c r="IH39" s="999"/>
      <c r="II39" s="1000"/>
      <c r="IJ39" s="1006"/>
      <c r="IK39" s="993"/>
      <c r="IL39" s="996"/>
      <c r="IM39" s="148"/>
      <c r="IN39" s="148"/>
      <c r="IO39" s="994"/>
      <c r="IP39" s="147"/>
      <c r="IQ39" s="147"/>
      <c r="IR39" s="997"/>
      <c r="IS39" s="999"/>
      <c r="IT39" s="1000"/>
      <c r="IU39" s="30"/>
      <c r="IV39" s="30"/>
      <c r="IW39" s="30"/>
      <c r="IX39" s="30"/>
      <c r="IY39" s="1001"/>
      <c r="IZ39" s="1001"/>
      <c r="JA39" s="1005"/>
      <c r="JB39" s="1002"/>
      <c r="JC39" s="38"/>
      <c r="JD39" s="171"/>
      <c r="JE39" s="291"/>
      <c r="JF39" s="1"/>
      <c r="JG39" s="1" t="s">
        <v>824</v>
      </c>
      <c r="JH39" s="1"/>
      <c r="JI39" s="290"/>
      <c r="JJ39" s="171"/>
      <c r="JM39" s="347"/>
      <c r="JN39" s="90"/>
      <c r="JO39" s="654"/>
      <c r="JP39" s="654"/>
      <c r="JQ39" s="167"/>
      <c r="JR39" s="656"/>
      <c r="JS39" s="159"/>
      <c r="JT39" s="262"/>
      <c r="JU39" s="262"/>
      <c r="JV39" s="88"/>
      <c r="JW39" s="90"/>
      <c r="JX39" s="90"/>
      <c r="JY39" s="90"/>
      <c r="JZ39" s="90"/>
      <c r="KA39" s="90"/>
      <c r="KB39" s="90"/>
      <c r="KC39" s="90"/>
      <c r="KD39" s="90"/>
      <c r="KE39" s="90"/>
      <c r="KF39" s="90"/>
      <c r="KG39" s="90"/>
      <c r="KH39" s="90"/>
      <c r="KI39" s="90"/>
      <c r="KJ39" s="90"/>
      <c r="KK39" s="90"/>
      <c r="KL39" s="90"/>
      <c r="KM39" s="90"/>
      <c r="KN39" s="90"/>
      <c r="KO39" s="90"/>
      <c r="KP39" s="90"/>
      <c r="KQ39" s="90"/>
      <c r="KR39" s="90"/>
      <c r="KS39" s="90"/>
      <c r="KT39" s="90"/>
      <c r="KU39" s="90"/>
      <c r="KV39" s="90"/>
      <c r="KW39" s="90"/>
      <c r="KX39" s="90"/>
      <c r="KY39" s="90"/>
      <c r="KZ39" s="90"/>
      <c r="LA39" s="90"/>
      <c r="LB39" s="90"/>
      <c r="LC39" s="90"/>
      <c r="LD39" s="90"/>
      <c r="LE39" s="90"/>
      <c r="LF39" s="90"/>
      <c r="LG39" s="90"/>
      <c r="LH39" s="90"/>
      <c r="LI39" s="90"/>
      <c r="LJ39" s="90"/>
      <c r="LK39" s="90"/>
      <c r="LL39" s="90"/>
      <c r="LM39" s="90"/>
      <c r="LN39" s="90"/>
      <c r="LO39" s="90"/>
      <c r="LP39" s="90"/>
      <c r="LQ39" s="90"/>
      <c r="LR39" s="90"/>
      <c r="LS39" s="90"/>
      <c r="LT39" s="90"/>
      <c r="LU39" s="90"/>
      <c r="LV39" s="90"/>
      <c r="LW39" s="90"/>
      <c r="LX39" s="90"/>
      <c r="LY39" s="90"/>
      <c r="LZ39" s="90"/>
      <c r="MA39" s="90"/>
      <c r="MB39" s="90"/>
      <c r="MC39" s="90"/>
      <c r="MD39" s="90"/>
      <c r="ME39" s="90"/>
      <c r="MF39" s="90"/>
      <c r="MG39" s="90"/>
      <c r="MH39" s="90"/>
      <c r="MI39" s="90"/>
      <c r="MJ39" s="90"/>
      <c r="MK39" s="90"/>
      <c r="ML39" s="90"/>
      <c r="MM39" s="90"/>
      <c r="MN39" s="90"/>
      <c r="MO39" s="90"/>
      <c r="MP39" s="90"/>
      <c r="MQ39" s="90"/>
      <c r="MR39" s="90"/>
      <c r="MT39" s="86"/>
      <c r="MU39" s="86"/>
      <c r="MV39" s="86"/>
      <c r="MW39" s="86"/>
      <c r="MX39" s="86"/>
      <c r="MY39" s="86"/>
      <c r="NB39" s="85"/>
      <c r="NC39" s="169"/>
      <c r="ND39" s="86"/>
      <c r="NE39" s="86"/>
      <c r="NF39" s="86"/>
      <c r="NG39" s="86"/>
      <c r="NH39" s="86"/>
      <c r="NI39" s="86"/>
      <c r="NJ39" s="86"/>
      <c r="NK39" s="86"/>
      <c r="NL39" s="86"/>
      <c r="NM39" s="86"/>
      <c r="NN39" s="86"/>
      <c r="NO39" s="86"/>
      <c r="NP39" s="86"/>
      <c r="NQ39" s="86"/>
      <c r="NR39" s="90"/>
      <c r="NS39" s="90"/>
      <c r="NT39" s="90"/>
      <c r="NU39" s="90"/>
      <c r="NV39" s="90"/>
      <c r="NW39" s="90"/>
      <c r="NX39" s="90"/>
      <c r="NY39" s="90"/>
      <c r="NZ39" s="90"/>
      <c r="OA39" s="90"/>
      <c r="OB39" s="90"/>
      <c r="OC39" s="90"/>
      <c r="OD39" s="90"/>
      <c r="OE39" s="90"/>
      <c r="OF39" s="90"/>
      <c r="OG39" s="90"/>
      <c r="OH39" s="90"/>
      <c r="OI39" s="90"/>
      <c r="OJ39" s="90"/>
      <c r="OK39" s="90"/>
      <c r="OL39" s="90"/>
      <c r="OM39" s="90"/>
      <c r="ON39" s="90"/>
      <c r="OO39" s="90"/>
      <c r="OP39" s="90"/>
      <c r="OQ39" s="90"/>
      <c r="OR39" s="90"/>
      <c r="OS39" s="90"/>
      <c r="OT39" s="90"/>
      <c r="OU39" s="90"/>
      <c r="OV39" s="90"/>
      <c r="OW39" s="90"/>
      <c r="OX39" s="90"/>
      <c r="OY39" s="90"/>
      <c r="OZ39" s="90"/>
      <c r="PA39" s="90"/>
      <c r="PB39" s="90"/>
      <c r="PC39" s="90"/>
      <c r="PD39" s="90"/>
      <c r="PE39" s="90"/>
      <c r="PF39" s="90"/>
      <c r="PG39" s="90"/>
      <c r="PH39" s="90"/>
      <c r="PI39" s="90"/>
      <c r="PJ39" s="90"/>
      <c r="PK39" s="90"/>
      <c r="PL39" s="90"/>
      <c r="PM39" s="90"/>
      <c r="PN39" s="90"/>
      <c r="PO39" s="90"/>
      <c r="PP39" s="90"/>
      <c r="PQ39" s="90"/>
      <c r="PR39" s="90"/>
      <c r="PS39" s="90"/>
      <c r="PT39" s="90"/>
      <c r="PU39" s="90"/>
      <c r="PV39" s="90"/>
      <c r="PW39" s="90"/>
      <c r="PX39" s="90"/>
      <c r="PY39" s="90"/>
      <c r="PZ39" s="90"/>
      <c r="QA39" s="90"/>
      <c r="QB39" s="90"/>
      <c r="QC39" s="90"/>
      <c r="QD39" s="90"/>
      <c r="QE39" s="90"/>
      <c r="QF39" s="90"/>
      <c r="QG39" s="90"/>
      <c r="QH39" s="90"/>
      <c r="QI39" s="90"/>
      <c r="QJ39" s="90"/>
      <c r="QK39" s="90"/>
      <c r="QL39" s="90"/>
      <c r="QM39" s="90"/>
      <c r="QN39" s="90"/>
      <c r="QO39" s="90"/>
      <c r="QP39" s="90"/>
      <c r="QQ39" s="90"/>
      <c r="QR39" s="90"/>
      <c r="QS39" s="90"/>
      <c r="QT39" s="90"/>
      <c r="QU39" s="90"/>
      <c r="QV39" s="90"/>
      <c r="QW39" s="90"/>
      <c r="QX39" s="90"/>
      <c r="QY39" s="90"/>
      <c r="QZ39" s="90"/>
      <c r="RA39" s="90"/>
      <c r="RB39" s="90"/>
      <c r="RC39" s="90"/>
      <c r="RD39" s="90"/>
      <c r="RE39" s="90"/>
      <c r="RF39" s="90"/>
      <c r="RG39" s="90"/>
      <c r="RH39" s="90"/>
      <c r="RI39" s="90"/>
      <c r="RJ39" s="90"/>
      <c r="RK39" s="90"/>
      <c r="RL39" s="90"/>
      <c r="RM39" s="90"/>
      <c r="RN39" s="90"/>
      <c r="RO39" s="90"/>
      <c r="RP39" s="90"/>
      <c r="RQ39" s="90"/>
      <c r="RR39" s="90"/>
      <c r="RS39" s="90"/>
      <c r="RT39" s="90"/>
      <c r="RU39" s="90"/>
      <c r="RV39" s="90"/>
      <c r="RW39" s="90"/>
      <c r="RX39" s="90"/>
      <c r="RY39" s="90"/>
      <c r="RZ39" s="90"/>
      <c r="SA39" s="90"/>
      <c r="SB39" s="90"/>
      <c r="SC39" s="90"/>
      <c r="SD39" s="90"/>
      <c r="SE39" s="90"/>
      <c r="SF39" s="90"/>
      <c r="SG39" s="90"/>
      <c r="SH39" s="90"/>
      <c r="SI39" s="90"/>
      <c r="SJ39" s="90"/>
      <c r="SK39" s="90"/>
      <c r="SL39" s="90"/>
      <c r="SM39" s="90"/>
      <c r="SN39" s="90"/>
      <c r="SO39" s="90"/>
      <c r="SP39" s="90"/>
      <c r="SQ39" s="90"/>
      <c r="SR39" s="90"/>
      <c r="SS39" s="90"/>
      <c r="ST39" s="90"/>
      <c r="SU39" s="90"/>
      <c r="SV39" s="90"/>
      <c r="SW39" s="90"/>
      <c r="SX39" s="90"/>
      <c r="SY39" s="90"/>
      <c r="SZ39" s="90"/>
      <c r="TA39" s="90"/>
      <c r="TB39" s="90"/>
      <c r="TC39" s="90"/>
      <c r="TD39" s="90"/>
      <c r="TE39" s="90"/>
      <c r="TF39" s="90"/>
      <c r="TG39" s="90"/>
      <c r="TH39" s="90"/>
      <c r="TI39" s="90"/>
      <c r="TJ39" s="90"/>
      <c r="TK39" s="90"/>
      <c r="TL39" s="90"/>
      <c r="TM39" s="90"/>
      <c r="TN39" s="90"/>
      <c r="TO39" s="90"/>
      <c r="TP39" s="1372"/>
      <c r="TQ39" s="1372"/>
      <c r="TR39" s="1372"/>
      <c r="TS39" s="1372"/>
      <c r="TT39" s="1372"/>
      <c r="TU39" s="1372"/>
      <c r="TV39" s="1372"/>
      <c r="TW39" s="1372"/>
      <c r="TX39" s="1372"/>
      <c r="TY39" s="1372"/>
      <c r="TZ39" s="1372"/>
      <c r="UA39" s="1372"/>
      <c r="UB39" s="1372"/>
      <c r="UC39" s="1372"/>
      <c r="UD39" s="1372"/>
      <c r="UE39" s="1372"/>
      <c r="UF39" s="1372"/>
      <c r="UG39" s="1372"/>
      <c r="UH39" s="1372"/>
      <c r="UI39" s="1372"/>
      <c r="UJ39" s="1372"/>
      <c r="UK39" s="1372"/>
    </row>
    <row r="40" spans="1:557" ht="15.75" customHeight="1" x14ac:dyDescent="0.25">
      <c r="A40" s="24"/>
      <c r="B40" s="260">
        <v>34</v>
      </c>
      <c r="C40" s="991"/>
      <c r="D40" s="990"/>
      <c r="E40" s="486"/>
      <c r="F40" s="1143"/>
      <c r="G40" s="995"/>
      <c r="H40" s="221"/>
      <c r="I40" s="183"/>
      <c r="J40" s="183"/>
      <c r="K40" s="1088"/>
      <c r="L40" s="375"/>
      <c r="M40" s="31"/>
      <c r="N40" s="1292"/>
      <c r="O40" s="1096"/>
      <c r="P40" s="147"/>
      <c r="Q40" s="147"/>
      <c r="R40" s="147"/>
      <c r="S40" s="147"/>
      <c r="T40" s="147"/>
      <c r="U40" s="147"/>
      <c r="V40" s="147"/>
      <c r="W40" s="147"/>
      <c r="X40" s="147"/>
      <c r="Y40" s="147"/>
      <c r="Z40" s="147"/>
      <c r="AA40" s="147"/>
      <c r="AB40" s="147"/>
      <c r="AC40" s="147"/>
      <c r="AD40" s="147"/>
      <c r="AE40" s="147"/>
      <c r="AF40" s="147"/>
      <c r="AG40" s="147"/>
      <c r="AH40" s="147"/>
      <c r="AI40" s="1006"/>
      <c r="AJ40" s="993"/>
      <c r="AK40" s="996"/>
      <c r="AL40" s="148"/>
      <c r="AM40" s="148"/>
      <c r="AN40" s="994"/>
      <c r="AO40" s="147"/>
      <c r="AP40" s="147"/>
      <c r="AQ40" s="997"/>
      <c r="AR40" s="999"/>
      <c r="AS40" s="1000"/>
      <c r="AT40" s="1006"/>
      <c r="AU40" s="993"/>
      <c r="AV40" s="996"/>
      <c r="AW40" s="148"/>
      <c r="AX40" s="148"/>
      <c r="AY40" s="994"/>
      <c r="AZ40" s="147"/>
      <c r="BA40" s="147"/>
      <c r="BB40" s="997"/>
      <c r="BC40" s="999"/>
      <c r="BD40" s="1000"/>
      <c r="BE40" s="1006"/>
      <c r="BF40" s="993"/>
      <c r="BG40" s="996"/>
      <c r="BH40" s="148"/>
      <c r="BI40" s="148"/>
      <c r="BJ40" s="994"/>
      <c r="BK40" s="147"/>
      <c r="BL40" s="147"/>
      <c r="BM40" s="997"/>
      <c r="BN40" s="999"/>
      <c r="BO40" s="1000"/>
      <c r="BP40" s="1006"/>
      <c r="BQ40" s="993"/>
      <c r="BR40" s="996"/>
      <c r="BS40" s="148"/>
      <c r="BT40" s="148"/>
      <c r="BU40" s="994"/>
      <c r="BV40" s="147"/>
      <c r="BW40" s="147"/>
      <c r="BX40" s="997"/>
      <c r="BY40" s="999"/>
      <c r="BZ40" s="1000"/>
      <c r="CA40" s="1006"/>
      <c r="CB40" s="993"/>
      <c r="CC40" s="994"/>
      <c r="CD40" s="148"/>
      <c r="CE40" s="148"/>
      <c r="CF40" s="994"/>
      <c r="CG40" s="147"/>
      <c r="CH40" s="147"/>
      <c r="CI40" s="997"/>
      <c r="CJ40" s="999"/>
      <c r="CK40" s="1000"/>
      <c r="CL40" s="1006"/>
      <c r="CM40" s="993"/>
      <c r="CN40" s="996"/>
      <c r="CO40" s="148"/>
      <c r="CP40" s="148"/>
      <c r="CQ40" s="994"/>
      <c r="CR40" s="147"/>
      <c r="CS40" s="147"/>
      <c r="CT40" s="997"/>
      <c r="CU40" s="999"/>
      <c r="CV40" s="1000"/>
      <c r="CW40" s="1006"/>
      <c r="CX40" s="993"/>
      <c r="CY40" s="996"/>
      <c r="CZ40" s="148"/>
      <c r="DA40" s="148"/>
      <c r="DB40" s="994"/>
      <c r="DC40" s="147"/>
      <c r="DD40" s="147"/>
      <c r="DE40" s="997"/>
      <c r="DF40" s="999"/>
      <c r="DG40" s="1000"/>
      <c r="DH40" s="1006"/>
      <c r="DI40" s="993"/>
      <c r="DJ40" s="996"/>
      <c r="DK40" s="148"/>
      <c r="DL40" s="148"/>
      <c r="DM40" s="994"/>
      <c r="DN40" s="147"/>
      <c r="DO40" s="147"/>
      <c r="DP40" s="997"/>
      <c r="DQ40" s="999"/>
      <c r="DR40" s="1000"/>
      <c r="DS40" s="1006"/>
      <c r="DT40" s="993"/>
      <c r="DU40" s="996"/>
      <c r="DV40" s="148"/>
      <c r="DW40" s="148"/>
      <c r="DX40" s="994"/>
      <c r="DY40" s="147"/>
      <c r="DZ40" s="147"/>
      <c r="EA40" s="997"/>
      <c r="EB40" s="999"/>
      <c r="EC40" s="1000"/>
      <c r="ED40" s="1006"/>
      <c r="EE40" s="993"/>
      <c r="EF40" s="996"/>
      <c r="EG40" s="148"/>
      <c r="EH40" s="148"/>
      <c r="EI40" s="994"/>
      <c r="EJ40" s="147"/>
      <c r="EK40" s="147"/>
      <c r="EL40" s="997"/>
      <c r="EM40" s="999"/>
      <c r="EN40" s="1000"/>
      <c r="EO40" s="1006"/>
      <c r="EP40" s="993"/>
      <c r="EQ40" s="996"/>
      <c r="ER40" s="148"/>
      <c r="ES40" s="148"/>
      <c r="ET40" s="994"/>
      <c r="EU40" s="147"/>
      <c r="EV40" s="147"/>
      <c r="EW40" s="997"/>
      <c r="EX40" s="999"/>
      <c r="EY40" s="1000"/>
      <c r="EZ40" s="1006"/>
      <c r="FA40" s="993"/>
      <c r="FB40" s="996"/>
      <c r="FC40" s="148"/>
      <c r="FD40" s="148"/>
      <c r="FE40" s="994"/>
      <c r="FF40" s="147"/>
      <c r="FG40" s="147"/>
      <c r="FH40" s="997"/>
      <c r="FI40" s="999"/>
      <c r="FJ40" s="1000"/>
      <c r="FK40" s="1006"/>
      <c r="FL40" s="993"/>
      <c r="FM40" s="996"/>
      <c r="FN40" s="148"/>
      <c r="FO40" s="148"/>
      <c r="FP40" s="994"/>
      <c r="FQ40" s="147"/>
      <c r="FR40" s="147"/>
      <c r="FS40" s="997"/>
      <c r="FT40" s="999"/>
      <c r="FU40" s="1000"/>
      <c r="FV40" s="1006"/>
      <c r="FW40" s="993"/>
      <c r="FX40" s="996"/>
      <c r="FY40" s="148"/>
      <c r="FZ40" s="148"/>
      <c r="GA40" s="994"/>
      <c r="GB40" s="147"/>
      <c r="GC40" s="147"/>
      <c r="GD40" s="997"/>
      <c r="GE40" s="999"/>
      <c r="GF40" s="1000"/>
      <c r="GG40" s="1006"/>
      <c r="GH40" s="993"/>
      <c r="GI40" s="996"/>
      <c r="GJ40" s="148"/>
      <c r="GK40" s="148"/>
      <c r="GL40" s="994"/>
      <c r="GM40" s="147"/>
      <c r="GN40" s="147"/>
      <c r="GO40" s="997"/>
      <c r="GP40" s="999"/>
      <c r="GQ40" s="1000"/>
      <c r="GR40" s="1006"/>
      <c r="GS40" s="993"/>
      <c r="GT40" s="996"/>
      <c r="GU40" s="148"/>
      <c r="GV40" s="148"/>
      <c r="GW40" s="994"/>
      <c r="GX40" s="147"/>
      <c r="GY40" s="147"/>
      <c r="GZ40" s="997"/>
      <c r="HA40" s="999"/>
      <c r="HB40" s="1000"/>
      <c r="HC40" s="1006"/>
      <c r="HD40" s="993"/>
      <c r="HE40" s="996"/>
      <c r="HF40" s="148"/>
      <c r="HG40" s="148"/>
      <c r="HH40" s="994"/>
      <c r="HI40" s="147"/>
      <c r="HJ40" s="147"/>
      <c r="HK40" s="997"/>
      <c r="HL40" s="999"/>
      <c r="HM40" s="1000"/>
      <c r="HN40" s="1006"/>
      <c r="HO40" s="993"/>
      <c r="HP40" s="996"/>
      <c r="HQ40" s="148"/>
      <c r="HR40" s="148"/>
      <c r="HS40" s="994"/>
      <c r="HT40" s="147"/>
      <c r="HU40" s="147"/>
      <c r="HV40" s="997"/>
      <c r="HW40" s="999"/>
      <c r="HX40" s="1000"/>
      <c r="HY40" s="1006"/>
      <c r="HZ40" s="993"/>
      <c r="IA40" s="996"/>
      <c r="IB40" s="148"/>
      <c r="IC40" s="148"/>
      <c r="ID40" s="994"/>
      <c r="IE40" s="147"/>
      <c r="IF40" s="147"/>
      <c r="IG40" s="997"/>
      <c r="IH40" s="999"/>
      <c r="II40" s="1000"/>
      <c r="IJ40" s="1006"/>
      <c r="IK40" s="993"/>
      <c r="IL40" s="996"/>
      <c r="IM40" s="148"/>
      <c r="IN40" s="148"/>
      <c r="IO40" s="994"/>
      <c r="IP40" s="147"/>
      <c r="IQ40" s="147"/>
      <c r="IR40" s="997"/>
      <c r="IS40" s="999"/>
      <c r="IT40" s="1000"/>
      <c r="IU40" s="30"/>
      <c r="IV40" s="30"/>
      <c r="IW40" s="30"/>
      <c r="IX40" s="30"/>
      <c r="IY40" s="1001"/>
      <c r="IZ40" s="1001"/>
      <c r="JA40" s="1005"/>
      <c r="JB40" s="1002"/>
      <c r="JC40" s="38"/>
      <c r="JD40" s="171"/>
      <c r="JE40" s="291"/>
      <c r="JF40" s="1"/>
      <c r="JG40" s="1" t="s">
        <v>21</v>
      </c>
      <c r="JH40" s="1"/>
      <c r="JI40" s="290"/>
      <c r="JJ40" s="171"/>
      <c r="JM40" s="347"/>
      <c r="JN40" s="90"/>
      <c r="JO40" s="654"/>
      <c r="JP40" s="654"/>
      <c r="JQ40" s="167"/>
      <c r="JR40" s="656"/>
      <c r="JS40" s="159"/>
      <c r="JT40" s="262"/>
      <c r="JU40" s="262"/>
      <c r="JV40" s="88"/>
      <c r="JW40" s="90"/>
      <c r="JX40" s="90"/>
      <c r="JY40" s="90"/>
      <c r="JZ40" s="90"/>
      <c r="KA40" s="90"/>
      <c r="KB40" s="90"/>
      <c r="KC40" s="90"/>
      <c r="KD40" s="90"/>
      <c r="KE40" s="90"/>
      <c r="KF40" s="90"/>
      <c r="KG40" s="90"/>
      <c r="KH40" s="90"/>
      <c r="KI40" s="90"/>
      <c r="KJ40" s="90"/>
      <c r="KK40" s="90"/>
      <c r="KL40" s="90"/>
      <c r="KM40" s="90"/>
      <c r="KN40" s="90"/>
      <c r="KO40" s="90"/>
      <c r="KP40" s="90"/>
      <c r="KQ40" s="90"/>
      <c r="KR40" s="90"/>
      <c r="KS40" s="90"/>
      <c r="KT40" s="90"/>
      <c r="KU40" s="90"/>
      <c r="KV40" s="90"/>
      <c r="KW40" s="90"/>
      <c r="KX40" s="90"/>
      <c r="KY40" s="90"/>
      <c r="KZ40" s="90"/>
      <c r="LA40" s="90"/>
      <c r="LB40" s="90"/>
      <c r="LC40" s="90"/>
      <c r="LD40" s="90"/>
      <c r="LE40" s="90"/>
      <c r="LF40" s="90"/>
      <c r="LG40" s="90"/>
      <c r="LH40" s="90"/>
      <c r="LI40" s="90"/>
      <c r="LJ40" s="90"/>
      <c r="LK40" s="90"/>
      <c r="LL40" s="90"/>
      <c r="LM40" s="90"/>
      <c r="LN40" s="90"/>
      <c r="LO40" s="90"/>
      <c r="LP40" s="90"/>
      <c r="LQ40" s="90"/>
      <c r="LR40" s="90"/>
      <c r="LS40" s="90"/>
      <c r="LT40" s="90"/>
      <c r="LU40" s="90"/>
      <c r="LV40" s="90"/>
      <c r="LW40" s="90"/>
      <c r="LX40" s="90"/>
      <c r="LY40" s="90"/>
      <c r="LZ40" s="90"/>
      <c r="MA40" s="90"/>
      <c r="MB40" s="90"/>
      <c r="MC40" s="90"/>
      <c r="MD40" s="90"/>
      <c r="ME40" s="90"/>
      <c r="MF40" s="90"/>
      <c r="MG40" s="90"/>
      <c r="MH40" s="90"/>
      <c r="MI40" s="90"/>
      <c r="MJ40" s="90"/>
      <c r="MK40" s="90"/>
      <c r="ML40" s="90"/>
      <c r="MM40" s="90"/>
      <c r="MN40" s="90"/>
      <c r="MO40" s="90"/>
      <c r="MP40" s="90"/>
      <c r="MQ40" s="90"/>
      <c r="MR40" s="90"/>
      <c r="MT40" s="86"/>
      <c r="MU40" s="86"/>
      <c r="MV40" s="86"/>
      <c r="MW40" s="86"/>
      <c r="MX40" s="86"/>
      <c r="MY40" s="86"/>
      <c r="NB40" s="85"/>
      <c r="NC40" s="169"/>
      <c r="ND40" s="86"/>
      <c r="NE40" s="86"/>
      <c r="NF40" s="86"/>
      <c r="NG40" s="86"/>
      <c r="NH40" s="86"/>
      <c r="NI40" s="86"/>
      <c r="NJ40" s="86"/>
      <c r="NK40" s="86"/>
      <c r="NL40" s="86"/>
      <c r="NM40" s="86"/>
      <c r="NN40" s="86"/>
      <c r="NO40" s="86"/>
      <c r="NP40" s="86"/>
      <c r="NQ40" s="86"/>
      <c r="NR40" s="90"/>
      <c r="NS40" s="90"/>
      <c r="NT40" s="90"/>
      <c r="NU40" s="90"/>
      <c r="NV40" s="90"/>
      <c r="NW40" s="90"/>
      <c r="NX40" s="90"/>
      <c r="NY40" s="90"/>
      <c r="NZ40" s="90"/>
      <c r="OA40" s="90"/>
      <c r="OB40" s="90"/>
      <c r="OC40" s="90"/>
      <c r="OD40" s="90"/>
      <c r="OE40" s="90"/>
      <c r="OF40" s="90"/>
      <c r="OG40" s="90"/>
      <c r="OH40" s="90"/>
      <c r="OI40" s="90"/>
      <c r="OJ40" s="90"/>
      <c r="OK40" s="90"/>
      <c r="OL40" s="90"/>
      <c r="OM40" s="90"/>
      <c r="ON40" s="90"/>
      <c r="OO40" s="90"/>
      <c r="OP40" s="90"/>
      <c r="OQ40" s="90"/>
      <c r="OR40" s="90"/>
      <c r="OS40" s="90"/>
      <c r="OT40" s="90"/>
      <c r="OU40" s="90"/>
      <c r="OV40" s="90"/>
      <c r="OW40" s="90"/>
      <c r="OX40" s="90"/>
      <c r="OY40" s="90"/>
      <c r="OZ40" s="90"/>
      <c r="PA40" s="90"/>
      <c r="PB40" s="90"/>
      <c r="PC40" s="90"/>
      <c r="PD40" s="90"/>
      <c r="PE40" s="90"/>
      <c r="PF40" s="90"/>
      <c r="PG40" s="90"/>
      <c r="PH40" s="90"/>
      <c r="PI40" s="90"/>
      <c r="PJ40" s="90"/>
      <c r="PK40" s="90"/>
      <c r="PL40" s="90"/>
      <c r="PM40" s="90"/>
      <c r="PN40" s="90"/>
      <c r="PO40" s="90"/>
      <c r="PP40" s="90"/>
      <c r="PQ40" s="90"/>
      <c r="PR40" s="90"/>
      <c r="PS40" s="90"/>
      <c r="PT40" s="90"/>
      <c r="PU40" s="90"/>
      <c r="PV40" s="90"/>
      <c r="PW40" s="90"/>
      <c r="PX40" s="90"/>
      <c r="PY40" s="90"/>
      <c r="PZ40" s="90"/>
      <c r="QA40" s="90"/>
      <c r="QB40" s="90"/>
      <c r="QC40" s="90"/>
      <c r="QD40" s="90"/>
      <c r="QE40" s="90"/>
      <c r="QF40" s="90"/>
      <c r="QG40" s="90"/>
      <c r="QH40" s="90"/>
      <c r="QI40" s="90"/>
      <c r="QJ40" s="90"/>
      <c r="QK40" s="90"/>
      <c r="QL40" s="90"/>
      <c r="QM40" s="90"/>
      <c r="QN40" s="90"/>
      <c r="QO40" s="90"/>
      <c r="QP40" s="90"/>
      <c r="QQ40" s="90"/>
      <c r="QR40" s="90"/>
      <c r="QS40" s="90"/>
      <c r="QT40" s="90"/>
      <c r="QU40" s="90"/>
      <c r="QV40" s="90"/>
      <c r="QW40" s="90"/>
      <c r="QX40" s="90"/>
      <c r="QY40" s="90"/>
      <c r="QZ40" s="90"/>
      <c r="RA40" s="90"/>
      <c r="RB40" s="90"/>
      <c r="RC40" s="90"/>
      <c r="RD40" s="90"/>
      <c r="RE40" s="90"/>
      <c r="RF40" s="90"/>
      <c r="RG40" s="90"/>
      <c r="RH40" s="90"/>
      <c r="RI40" s="90"/>
      <c r="RJ40" s="90"/>
      <c r="RK40" s="90"/>
      <c r="RL40" s="90"/>
      <c r="RM40" s="90"/>
      <c r="RN40" s="90"/>
      <c r="RO40" s="90"/>
      <c r="RP40" s="90"/>
      <c r="RQ40" s="90"/>
      <c r="RR40" s="90"/>
      <c r="RS40" s="90"/>
      <c r="RT40" s="90"/>
      <c r="RU40" s="90"/>
      <c r="RV40" s="90"/>
      <c r="RW40" s="90"/>
      <c r="RX40" s="90"/>
      <c r="RY40" s="90"/>
      <c r="RZ40" s="90"/>
      <c r="SA40" s="90"/>
      <c r="SB40" s="90"/>
      <c r="SC40" s="90"/>
      <c r="SD40" s="90"/>
      <c r="SE40" s="90"/>
      <c r="SF40" s="90"/>
      <c r="SG40" s="90"/>
      <c r="SH40" s="90"/>
      <c r="SI40" s="90"/>
      <c r="SJ40" s="90"/>
      <c r="SK40" s="90"/>
      <c r="SL40" s="90"/>
      <c r="SM40" s="90"/>
      <c r="SN40" s="90"/>
      <c r="SO40" s="90"/>
      <c r="SP40" s="90"/>
      <c r="SQ40" s="90"/>
      <c r="SR40" s="90"/>
      <c r="SS40" s="90"/>
      <c r="ST40" s="90"/>
      <c r="SU40" s="90"/>
      <c r="SV40" s="90"/>
      <c r="SW40" s="90"/>
      <c r="SX40" s="90"/>
      <c r="SY40" s="90"/>
      <c r="SZ40" s="90"/>
      <c r="TA40" s="90"/>
      <c r="TB40" s="90"/>
      <c r="TC40" s="90"/>
      <c r="TD40" s="90"/>
      <c r="TE40" s="90"/>
      <c r="TF40" s="90"/>
      <c r="TG40" s="90"/>
      <c r="TH40" s="90"/>
      <c r="TI40" s="90"/>
      <c r="TJ40" s="90"/>
      <c r="TK40" s="90"/>
      <c r="TL40" s="90"/>
      <c r="TM40" s="90"/>
      <c r="TN40" s="90"/>
      <c r="TO40" s="90"/>
      <c r="TP40" s="1372"/>
      <c r="TQ40" s="1372"/>
      <c r="TR40" s="1372"/>
      <c r="TS40" s="1372"/>
      <c r="TT40" s="1372"/>
      <c r="TU40" s="1372"/>
      <c r="TV40" s="1372"/>
      <c r="TW40" s="1372"/>
      <c r="TX40" s="1372"/>
      <c r="TY40" s="1372"/>
      <c r="TZ40" s="1372"/>
      <c r="UA40" s="1372"/>
      <c r="UB40" s="1372"/>
      <c r="UC40" s="1372"/>
      <c r="UD40" s="1372"/>
      <c r="UE40" s="1372"/>
      <c r="UF40" s="1372"/>
      <c r="UG40" s="1372"/>
      <c r="UH40" s="1372"/>
      <c r="UI40" s="1372"/>
      <c r="UJ40" s="1372"/>
      <c r="UK40" s="1372"/>
    </row>
    <row r="41" spans="1:557" ht="15.75" customHeight="1" x14ac:dyDescent="0.25">
      <c r="A41" s="24"/>
      <c r="B41" s="260">
        <v>35</v>
      </c>
      <c r="C41" s="991"/>
      <c r="D41" s="990"/>
      <c r="E41" s="486"/>
      <c r="F41" s="1143"/>
      <c r="G41" s="995"/>
      <c r="H41" s="221"/>
      <c r="I41" s="183"/>
      <c r="J41" s="183"/>
      <c r="K41" s="1088"/>
      <c r="L41" s="375"/>
      <c r="M41" s="31"/>
      <c r="N41" s="1292"/>
      <c r="O41" s="1096"/>
      <c r="P41" s="147"/>
      <c r="Q41" s="147"/>
      <c r="R41" s="147"/>
      <c r="S41" s="147"/>
      <c r="T41" s="147"/>
      <c r="U41" s="147"/>
      <c r="V41" s="147"/>
      <c r="W41" s="147"/>
      <c r="X41" s="147"/>
      <c r="Y41" s="147"/>
      <c r="Z41" s="147"/>
      <c r="AA41" s="147"/>
      <c r="AB41" s="147"/>
      <c r="AC41" s="147"/>
      <c r="AD41" s="147"/>
      <c r="AE41" s="147"/>
      <c r="AF41" s="147"/>
      <c r="AG41" s="147"/>
      <c r="AH41" s="147"/>
      <c r="AI41" s="1006"/>
      <c r="AJ41" s="993"/>
      <c r="AK41" s="996"/>
      <c r="AL41" s="148"/>
      <c r="AM41" s="148"/>
      <c r="AN41" s="994"/>
      <c r="AO41" s="147"/>
      <c r="AP41" s="147"/>
      <c r="AQ41" s="997"/>
      <c r="AR41" s="999"/>
      <c r="AS41" s="1000"/>
      <c r="AT41" s="1006"/>
      <c r="AU41" s="993"/>
      <c r="AV41" s="996"/>
      <c r="AW41" s="148"/>
      <c r="AX41" s="148"/>
      <c r="AY41" s="994"/>
      <c r="AZ41" s="147"/>
      <c r="BA41" s="147"/>
      <c r="BB41" s="997"/>
      <c r="BC41" s="999"/>
      <c r="BD41" s="1000"/>
      <c r="BE41" s="1006"/>
      <c r="BF41" s="993"/>
      <c r="BG41" s="996"/>
      <c r="BH41" s="148"/>
      <c r="BI41" s="148"/>
      <c r="BJ41" s="994"/>
      <c r="BK41" s="147"/>
      <c r="BL41" s="147"/>
      <c r="BM41" s="997"/>
      <c r="BN41" s="999"/>
      <c r="BO41" s="1000"/>
      <c r="BP41" s="1006"/>
      <c r="BQ41" s="993"/>
      <c r="BR41" s="996"/>
      <c r="BS41" s="148"/>
      <c r="BT41" s="148"/>
      <c r="BU41" s="994"/>
      <c r="BV41" s="147"/>
      <c r="BW41" s="147"/>
      <c r="BX41" s="997"/>
      <c r="BY41" s="999"/>
      <c r="BZ41" s="1000"/>
      <c r="CA41" s="1006"/>
      <c r="CB41" s="993"/>
      <c r="CC41" s="994"/>
      <c r="CD41" s="148"/>
      <c r="CE41" s="148"/>
      <c r="CF41" s="994"/>
      <c r="CG41" s="147"/>
      <c r="CH41" s="147"/>
      <c r="CI41" s="997"/>
      <c r="CJ41" s="999"/>
      <c r="CK41" s="1000"/>
      <c r="CL41" s="1006"/>
      <c r="CM41" s="993"/>
      <c r="CN41" s="996"/>
      <c r="CO41" s="148"/>
      <c r="CP41" s="148"/>
      <c r="CQ41" s="994"/>
      <c r="CR41" s="147"/>
      <c r="CS41" s="147"/>
      <c r="CT41" s="997"/>
      <c r="CU41" s="999"/>
      <c r="CV41" s="1000"/>
      <c r="CW41" s="1006"/>
      <c r="CX41" s="993"/>
      <c r="CY41" s="996"/>
      <c r="CZ41" s="148"/>
      <c r="DA41" s="148"/>
      <c r="DB41" s="994"/>
      <c r="DC41" s="147"/>
      <c r="DD41" s="147"/>
      <c r="DE41" s="997"/>
      <c r="DF41" s="999"/>
      <c r="DG41" s="1000"/>
      <c r="DH41" s="1006"/>
      <c r="DI41" s="993"/>
      <c r="DJ41" s="996"/>
      <c r="DK41" s="148"/>
      <c r="DL41" s="148"/>
      <c r="DM41" s="994"/>
      <c r="DN41" s="147"/>
      <c r="DO41" s="147"/>
      <c r="DP41" s="997"/>
      <c r="DQ41" s="999"/>
      <c r="DR41" s="1000"/>
      <c r="DS41" s="1006"/>
      <c r="DT41" s="993"/>
      <c r="DU41" s="996"/>
      <c r="DV41" s="148"/>
      <c r="DW41" s="148"/>
      <c r="DX41" s="994"/>
      <c r="DY41" s="147"/>
      <c r="DZ41" s="147"/>
      <c r="EA41" s="997"/>
      <c r="EB41" s="999"/>
      <c r="EC41" s="1000"/>
      <c r="ED41" s="1006"/>
      <c r="EE41" s="993"/>
      <c r="EF41" s="996"/>
      <c r="EG41" s="148"/>
      <c r="EH41" s="148"/>
      <c r="EI41" s="994"/>
      <c r="EJ41" s="147"/>
      <c r="EK41" s="147"/>
      <c r="EL41" s="997"/>
      <c r="EM41" s="999"/>
      <c r="EN41" s="1000"/>
      <c r="EO41" s="1006"/>
      <c r="EP41" s="993"/>
      <c r="EQ41" s="996"/>
      <c r="ER41" s="148"/>
      <c r="ES41" s="148"/>
      <c r="ET41" s="994"/>
      <c r="EU41" s="147"/>
      <c r="EV41" s="147"/>
      <c r="EW41" s="997"/>
      <c r="EX41" s="999"/>
      <c r="EY41" s="1000"/>
      <c r="EZ41" s="1006"/>
      <c r="FA41" s="993"/>
      <c r="FB41" s="996"/>
      <c r="FC41" s="148"/>
      <c r="FD41" s="148"/>
      <c r="FE41" s="994"/>
      <c r="FF41" s="147"/>
      <c r="FG41" s="147"/>
      <c r="FH41" s="997"/>
      <c r="FI41" s="999"/>
      <c r="FJ41" s="1000"/>
      <c r="FK41" s="1006"/>
      <c r="FL41" s="993"/>
      <c r="FM41" s="996"/>
      <c r="FN41" s="148"/>
      <c r="FO41" s="148"/>
      <c r="FP41" s="994"/>
      <c r="FQ41" s="147"/>
      <c r="FR41" s="147"/>
      <c r="FS41" s="997"/>
      <c r="FT41" s="999"/>
      <c r="FU41" s="1000"/>
      <c r="FV41" s="1006"/>
      <c r="FW41" s="993"/>
      <c r="FX41" s="996"/>
      <c r="FY41" s="148"/>
      <c r="FZ41" s="148"/>
      <c r="GA41" s="994"/>
      <c r="GB41" s="147"/>
      <c r="GC41" s="147"/>
      <c r="GD41" s="997"/>
      <c r="GE41" s="999"/>
      <c r="GF41" s="1000"/>
      <c r="GG41" s="1006"/>
      <c r="GH41" s="993"/>
      <c r="GI41" s="996"/>
      <c r="GJ41" s="148"/>
      <c r="GK41" s="148"/>
      <c r="GL41" s="994"/>
      <c r="GM41" s="147"/>
      <c r="GN41" s="147"/>
      <c r="GO41" s="997"/>
      <c r="GP41" s="999"/>
      <c r="GQ41" s="1000"/>
      <c r="GR41" s="1006"/>
      <c r="GS41" s="993"/>
      <c r="GT41" s="996"/>
      <c r="GU41" s="148"/>
      <c r="GV41" s="148"/>
      <c r="GW41" s="994"/>
      <c r="GX41" s="147"/>
      <c r="GY41" s="147"/>
      <c r="GZ41" s="997"/>
      <c r="HA41" s="999"/>
      <c r="HB41" s="1000"/>
      <c r="HC41" s="1006"/>
      <c r="HD41" s="993"/>
      <c r="HE41" s="996"/>
      <c r="HF41" s="148"/>
      <c r="HG41" s="148"/>
      <c r="HH41" s="994"/>
      <c r="HI41" s="147"/>
      <c r="HJ41" s="147"/>
      <c r="HK41" s="997"/>
      <c r="HL41" s="999"/>
      <c r="HM41" s="1000"/>
      <c r="HN41" s="1006"/>
      <c r="HO41" s="993"/>
      <c r="HP41" s="996"/>
      <c r="HQ41" s="148"/>
      <c r="HR41" s="148"/>
      <c r="HS41" s="994"/>
      <c r="HT41" s="147"/>
      <c r="HU41" s="147"/>
      <c r="HV41" s="997"/>
      <c r="HW41" s="999"/>
      <c r="HX41" s="1000"/>
      <c r="HY41" s="1006"/>
      <c r="HZ41" s="993"/>
      <c r="IA41" s="996"/>
      <c r="IB41" s="148"/>
      <c r="IC41" s="148"/>
      <c r="ID41" s="994"/>
      <c r="IE41" s="147"/>
      <c r="IF41" s="147"/>
      <c r="IG41" s="997"/>
      <c r="IH41" s="999"/>
      <c r="II41" s="1000"/>
      <c r="IJ41" s="1006"/>
      <c r="IK41" s="993"/>
      <c r="IL41" s="996"/>
      <c r="IM41" s="148"/>
      <c r="IN41" s="148"/>
      <c r="IO41" s="994"/>
      <c r="IP41" s="147"/>
      <c r="IQ41" s="147"/>
      <c r="IR41" s="997"/>
      <c r="IS41" s="999"/>
      <c r="IT41" s="1000"/>
      <c r="IU41" s="30"/>
      <c r="IV41" s="30"/>
      <c r="IW41" s="30"/>
      <c r="IX41" s="30"/>
      <c r="IY41" s="1001"/>
      <c r="IZ41" s="1001"/>
      <c r="JA41" s="1005"/>
      <c r="JB41" s="1002"/>
      <c r="JC41" s="38"/>
      <c r="JD41" s="171"/>
      <c r="JE41" s="291"/>
      <c r="JF41" s="1"/>
      <c r="JG41" s="1"/>
      <c r="JH41" s="1"/>
      <c r="JI41" s="290"/>
      <c r="JJ41" s="171"/>
      <c r="JM41" s="347"/>
      <c r="JN41" s="90"/>
      <c r="JO41" s="654"/>
      <c r="JP41" s="654"/>
      <c r="JQ41" s="167"/>
      <c r="JR41" s="656"/>
      <c r="JS41" s="159"/>
      <c r="JT41" s="262"/>
      <c r="JU41" s="262"/>
      <c r="JV41" s="88"/>
      <c r="JW41" s="90"/>
      <c r="JX41" s="90"/>
      <c r="JY41" s="90"/>
      <c r="JZ41" s="90"/>
      <c r="KA41" s="90"/>
      <c r="KB41" s="90"/>
      <c r="KC41" s="90"/>
      <c r="KD41" s="90"/>
      <c r="KE41" s="90"/>
      <c r="KF41" s="90"/>
      <c r="KG41" s="90"/>
      <c r="KH41" s="90"/>
      <c r="KI41" s="90"/>
      <c r="KJ41" s="90"/>
      <c r="KK41" s="90"/>
      <c r="KL41" s="90"/>
      <c r="KM41" s="90"/>
      <c r="KN41" s="90"/>
      <c r="KO41" s="90"/>
      <c r="KP41" s="90"/>
      <c r="KQ41" s="90"/>
      <c r="KR41" s="90"/>
      <c r="KS41" s="90"/>
      <c r="KT41" s="90"/>
      <c r="KU41" s="90"/>
      <c r="KV41" s="90"/>
      <c r="KW41" s="90"/>
      <c r="KX41" s="90"/>
      <c r="KY41" s="90"/>
      <c r="KZ41" s="90"/>
      <c r="LA41" s="90"/>
      <c r="LB41" s="90"/>
      <c r="LC41" s="90"/>
      <c r="LD41" s="90"/>
      <c r="LE41" s="90"/>
      <c r="LF41" s="90"/>
      <c r="LG41" s="90"/>
      <c r="LH41" s="90"/>
      <c r="LI41" s="90"/>
      <c r="LJ41" s="90"/>
      <c r="LK41" s="90"/>
      <c r="LL41" s="90"/>
      <c r="LM41" s="90"/>
      <c r="LN41" s="90"/>
      <c r="LO41" s="90"/>
      <c r="LP41" s="90"/>
      <c r="LQ41" s="90"/>
      <c r="LR41" s="90"/>
      <c r="LS41" s="90"/>
      <c r="LT41" s="90"/>
      <c r="LU41" s="90"/>
      <c r="LV41" s="90"/>
      <c r="LW41" s="90"/>
      <c r="LX41" s="90"/>
      <c r="LY41" s="90"/>
      <c r="LZ41" s="90"/>
      <c r="MA41" s="90"/>
      <c r="MB41" s="90"/>
      <c r="MC41" s="90"/>
      <c r="MD41" s="90"/>
      <c r="ME41" s="90"/>
      <c r="MF41" s="90"/>
      <c r="MG41" s="90"/>
      <c r="MH41" s="90"/>
      <c r="MI41" s="90"/>
      <c r="MJ41" s="90"/>
      <c r="MK41" s="90"/>
      <c r="ML41" s="90"/>
      <c r="MM41" s="90"/>
      <c r="MN41" s="90"/>
      <c r="MO41" s="90"/>
      <c r="MP41" s="90"/>
      <c r="MQ41" s="90"/>
      <c r="MR41" s="90"/>
      <c r="MT41" s="86"/>
      <c r="MU41" s="86"/>
      <c r="MV41" s="86"/>
      <c r="MW41" s="86"/>
      <c r="MX41" s="86"/>
      <c r="MY41" s="86"/>
      <c r="NB41" s="85"/>
      <c r="NC41" s="169"/>
      <c r="ND41" s="86"/>
      <c r="NE41" s="86"/>
      <c r="NF41" s="86"/>
      <c r="NG41" s="86"/>
      <c r="NH41" s="86"/>
      <c r="NI41" s="86"/>
      <c r="NJ41" s="86"/>
      <c r="NK41" s="86"/>
      <c r="NL41" s="86"/>
      <c r="NM41" s="86"/>
      <c r="NN41" s="86"/>
      <c r="NO41" s="86"/>
      <c r="NP41" s="86"/>
      <c r="NQ41" s="86"/>
      <c r="NR41" s="90"/>
      <c r="NS41" s="90"/>
      <c r="NT41" s="90"/>
      <c r="NU41" s="90"/>
      <c r="NV41" s="90"/>
      <c r="NW41" s="90"/>
      <c r="NX41" s="90"/>
      <c r="NY41" s="90"/>
      <c r="NZ41" s="90"/>
      <c r="OA41" s="90"/>
      <c r="OB41" s="90"/>
      <c r="OC41" s="90"/>
      <c r="OD41" s="90"/>
      <c r="OE41" s="90"/>
      <c r="OF41" s="90"/>
      <c r="OG41" s="90"/>
      <c r="OH41" s="90"/>
      <c r="OI41" s="90"/>
      <c r="OJ41" s="90"/>
      <c r="OK41" s="90"/>
      <c r="OL41" s="90"/>
      <c r="OM41" s="90"/>
      <c r="ON41" s="90"/>
      <c r="OO41" s="90"/>
      <c r="OP41" s="90"/>
      <c r="OQ41" s="90"/>
      <c r="OR41" s="90"/>
      <c r="OS41" s="90"/>
      <c r="OT41" s="90"/>
      <c r="OU41" s="90"/>
      <c r="OV41" s="90"/>
      <c r="OW41" s="90"/>
      <c r="OX41" s="90"/>
      <c r="OY41" s="90"/>
      <c r="OZ41" s="90"/>
      <c r="PA41" s="90"/>
      <c r="PB41" s="90"/>
      <c r="PC41" s="90"/>
      <c r="PD41" s="90"/>
      <c r="PE41" s="90"/>
      <c r="PF41" s="90"/>
      <c r="PG41" s="90"/>
      <c r="PH41" s="90"/>
      <c r="PI41" s="90"/>
      <c r="PJ41" s="90"/>
      <c r="PK41" s="90"/>
      <c r="PL41" s="90"/>
      <c r="PM41" s="90"/>
      <c r="PN41" s="90"/>
      <c r="PO41" s="90"/>
      <c r="PP41" s="90"/>
      <c r="PQ41" s="90"/>
      <c r="PR41" s="90"/>
      <c r="PS41" s="90"/>
      <c r="PT41" s="90"/>
      <c r="PU41" s="90"/>
      <c r="PV41" s="90"/>
      <c r="PW41" s="90"/>
      <c r="PX41" s="90"/>
      <c r="PY41" s="90"/>
      <c r="PZ41" s="90"/>
      <c r="QA41" s="90"/>
      <c r="QB41" s="90"/>
      <c r="QC41" s="90"/>
      <c r="QD41" s="90"/>
      <c r="QE41" s="90"/>
      <c r="QF41" s="90"/>
      <c r="QG41" s="90"/>
      <c r="QH41" s="90"/>
      <c r="QI41" s="90"/>
      <c r="QJ41" s="90"/>
      <c r="QK41" s="90"/>
      <c r="QL41" s="90"/>
      <c r="QM41" s="90"/>
      <c r="QN41" s="90"/>
      <c r="QO41" s="90"/>
      <c r="QP41" s="90"/>
      <c r="QQ41" s="90"/>
      <c r="QR41" s="90"/>
      <c r="QS41" s="90"/>
      <c r="QT41" s="90"/>
      <c r="QU41" s="90"/>
      <c r="QV41" s="90"/>
      <c r="QW41" s="90"/>
      <c r="QX41" s="90"/>
      <c r="QY41" s="90"/>
      <c r="QZ41" s="90"/>
      <c r="RA41" s="90"/>
      <c r="RB41" s="90"/>
      <c r="RC41" s="90"/>
      <c r="RD41" s="90"/>
      <c r="RE41" s="90"/>
      <c r="RF41" s="90"/>
      <c r="RG41" s="90"/>
      <c r="RH41" s="90"/>
      <c r="RI41" s="90"/>
      <c r="RJ41" s="90"/>
      <c r="RK41" s="90"/>
      <c r="RL41" s="90"/>
      <c r="RM41" s="90"/>
      <c r="RN41" s="90"/>
      <c r="RO41" s="90"/>
      <c r="RP41" s="90"/>
      <c r="RQ41" s="90"/>
      <c r="RR41" s="90"/>
      <c r="RS41" s="90"/>
      <c r="RT41" s="90"/>
      <c r="RU41" s="90"/>
      <c r="RV41" s="90"/>
      <c r="RW41" s="90"/>
      <c r="RX41" s="90"/>
      <c r="RY41" s="90"/>
      <c r="RZ41" s="90"/>
      <c r="SA41" s="90"/>
      <c r="SB41" s="90"/>
      <c r="SC41" s="90"/>
      <c r="SD41" s="90"/>
      <c r="SE41" s="90"/>
      <c r="SF41" s="90"/>
      <c r="SG41" s="90"/>
      <c r="SH41" s="90"/>
      <c r="SI41" s="90"/>
      <c r="SJ41" s="90"/>
      <c r="SK41" s="90"/>
      <c r="SL41" s="90"/>
      <c r="SM41" s="90"/>
      <c r="SN41" s="90"/>
      <c r="SO41" s="90"/>
      <c r="SP41" s="90"/>
      <c r="SQ41" s="90"/>
      <c r="SR41" s="90"/>
      <c r="SS41" s="90"/>
      <c r="ST41" s="90"/>
      <c r="SU41" s="90"/>
      <c r="SV41" s="90"/>
      <c r="SW41" s="90"/>
      <c r="SX41" s="90"/>
      <c r="SY41" s="90"/>
      <c r="SZ41" s="90"/>
      <c r="TA41" s="90"/>
      <c r="TB41" s="90"/>
      <c r="TC41" s="90"/>
      <c r="TD41" s="90"/>
      <c r="TE41" s="90"/>
      <c r="TF41" s="90"/>
      <c r="TG41" s="90"/>
      <c r="TH41" s="90"/>
      <c r="TI41" s="90"/>
      <c r="TJ41" s="90"/>
      <c r="TK41" s="90"/>
      <c r="TL41" s="90"/>
      <c r="TM41" s="90"/>
      <c r="TN41" s="90"/>
      <c r="TO41" s="90"/>
      <c r="TP41" s="1372"/>
      <c r="TQ41" s="1372"/>
      <c r="TR41" s="1372"/>
      <c r="TS41" s="1372"/>
      <c r="TT41" s="1372"/>
      <c r="TU41" s="1372"/>
      <c r="TV41" s="1372"/>
      <c r="TW41" s="1372"/>
      <c r="TX41" s="1372"/>
      <c r="TY41" s="1372"/>
      <c r="TZ41" s="1372"/>
      <c r="UA41" s="1372"/>
      <c r="UB41" s="1372"/>
      <c r="UC41" s="1372"/>
      <c r="UD41" s="1372"/>
      <c r="UE41" s="1372"/>
      <c r="UF41" s="1372"/>
      <c r="UG41" s="1372"/>
      <c r="UH41" s="1372"/>
      <c r="UI41" s="1372"/>
      <c r="UJ41" s="1372"/>
      <c r="UK41" s="1372"/>
    </row>
    <row r="42" spans="1:557" ht="15.75" customHeight="1" x14ac:dyDescent="0.25">
      <c r="A42" s="24"/>
      <c r="B42" s="260">
        <v>36</v>
      </c>
      <c r="C42" s="991"/>
      <c r="D42" s="990"/>
      <c r="E42" s="486"/>
      <c r="F42" s="1143"/>
      <c r="G42" s="995"/>
      <c r="H42" s="221"/>
      <c r="I42" s="183"/>
      <c r="J42" s="183"/>
      <c r="K42" s="1088"/>
      <c r="L42" s="375"/>
      <c r="M42" s="31"/>
      <c r="N42" s="1292"/>
      <c r="O42" s="1096"/>
      <c r="P42" s="147"/>
      <c r="Q42" s="147"/>
      <c r="R42" s="147"/>
      <c r="S42" s="147"/>
      <c r="T42" s="147"/>
      <c r="U42" s="147"/>
      <c r="V42" s="147"/>
      <c r="W42" s="147"/>
      <c r="X42" s="147"/>
      <c r="Y42" s="147"/>
      <c r="Z42" s="147"/>
      <c r="AA42" s="147"/>
      <c r="AB42" s="147"/>
      <c r="AC42" s="147"/>
      <c r="AD42" s="147"/>
      <c r="AE42" s="147"/>
      <c r="AF42" s="147"/>
      <c r="AG42" s="147"/>
      <c r="AH42" s="147"/>
      <c r="AI42" s="1006"/>
      <c r="AJ42" s="993"/>
      <c r="AK42" s="996"/>
      <c r="AL42" s="148"/>
      <c r="AM42" s="148"/>
      <c r="AN42" s="994"/>
      <c r="AO42" s="147"/>
      <c r="AP42" s="147"/>
      <c r="AQ42" s="997"/>
      <c r="AR42" s="999"/>
      <c r="AS42" s="1000"/>
      <c r="AT42" s="1006"/>
      <c r="AU42" s="993"/>
      <c r="AV42" s="996"/>
      <c r="AW42" s="148"/>
      <c r="AX42" s="148"/>
      <c r="AY42" s="994"/>
      <c r="AZ42" s="147"/>
      <c r="BA42" s="147"/>
      <c r="BB42" s="997"/>
      <c r="BC42" s="999"/>
      <c r="BD42" s="1000"/>
      <c r="BE42" s="1006"/>
      <c r="BF42" s="993"/>
      <c r="BG42" s="996"/>
      <c r="BH42" s="148"/>
      <c r="BI42" s="148"/>
      <c r="BJ42" s="994"/>
      <c r="BK42" s="147"/>
      <c r="BL42" s="147"/>
      <c r="BM42" s="997"/>
      <c r="BN42" s="999"/>
      <c r="BO42" s="1000"/>
      <c r="BP42" s="1006"/>
      <c r="BQ42" s="993"/>
      <c r="BR42" s="996"/>
      <c r="BS42" s="148"/>
      <c r="BT42" s="148"/>
      <c r="BU42" s="994"/>
      <c r="BV42" s="147"/>
      <c r="BW42" s="147"/>
      <c r="BX42" s="997"/>
      <c r="BY42" s="999"/>
      <c r="BZ42" s="1000"/>
      <c r="CA42" s="1006"/>
      <c r="CB42" s="993"/>
      <c r="CC42" s="994"/>
      <c r="CD42" s="148"/>
      <c r="CE42" s="148"/>
      <c r="CF42" s="994"/>
      <c r="CG42" s="147"/>
      <c r="CH42" s="147"/>
      <c r="CI42" s="997"/>
      <c r="CJ42" s="999"/>
      <c r="CK42" s="1000"/>
      <c r="CL42" s="1006"/>
      <c r="CM42" s="993"/>
      <c r="CN42" s="996"/>
      <c r="CO42" s="148"/>
      <c r="CP42" s="148"/>
      <c r="CQ42" s="994"/>
      <c r="CR42" s="147"/>
      <c r="CS42" s="147"/>
      <c r="CT42" s="997"/>
      <c r="CU42" s="999"/>
      <c r="CV42" s="1000"/>
      <c r="CW42" s="1006"/>
      <c r="CX42" s="993"/>
      <c r="CY42" s="996"/>
      <c r="CZ42" s="148"/>
      <c r="DA42" s="148"/>
      <c r="DB42" s="994"/>
      <c r="DC42" s="147"/>
      <c r="DD42" s="147"/>
      <c r="DE42" s="997"/>
      <c r="DF42" s="999"/>
      <c r="DG42" s="1000"/>
      <c r="DH42" s="1006"/>
      <c r="DI42" s="993"/>
      <c r="DJ42" s="996"/>
      <c r="DK42" s="148"/>
      <c r="DL42" s="148"/>
      <c r="DM42" s="994"/>
      <c r="DN42" s="147"/>
      <c r="DO42" s="147"/>
      <c r="DP42" s="997"/>
      <c r="DQ42" s="999"/>
      <c r="DR42" s="1000"/>
      <c r="DS42" s="1006"/>
      <c r="DT42" s="993"/>
      <c r="DU42" s="996"/>
      <c r="DV42" s="148"/>
      <c r="DW42" s="148"/>
      <c r="DX42" s="994"/>
      <c r="DY42" s="147"/>
      <c r="DZ42" s="147"/>
      <c r="EA42" s="997"/>
      <c r="EB42" s="999"/>
      <c r="EC42" s="1000"/>
      <c r="ED42" s="1006"/>
      <c r="EE42" s="993"/>
      <c r="EF42" s="996"/>
      <c r="EG42" s="148"/>
      <c r="EH42" s="148"/>
      <c r="EI42" s="994"/>
      <c r="EJ42" s="147"/>
      <c r="EK42" s="147"/>
      <c r="EL42" s="997"/>
      <c r="EM42" s="999"/>
      <c r="EN42" s="1000"/>
      <c r="EO42" s="1006"/>
      <c r="EP42" s="993"/>
      <c r="EQ42" s="996"/>
      <c r="ER42" s="148"/>
      <c r="ES42" s="148"/>
      <c r="ET42" s="994"/>
      <c r="EU42" s="147"/>
      <c r="EV42" s="147"/>
      <c r="EW42" s="997"/>
      <c r="EX42" s="999"/>
      <c r="EY42" s="1000"/>
      <c r="EZ42" s="1006"/>
      <c r="FA42" s="993"/>
      <c r="FB42" s="996"/>
      <c r="FC42" s="148"/>
      <c r="FD42" s="148"/>
      <c r="FE42" s="994"/>
      <c r="FF42" s="147"/>
      <c r="FG42" s="147"/>
      <c r="FH42" s="997"/>
      <c r="FI42" s="999"/>
      <c r="FJ42" s="1000"/>
      <c r="FK42" s="1006"/>
      <c r="FL42" s="993"/>
      <c r="FM42" s="996"/>
      <c r="FN42" s="148"/>
      <c r="FO42" s="148"/>
      <c r="FP42" s="994"/>
      <c r="FQ42" s="147"/>
      <c r="FR42" s="147"/>
      <c r="FS42" s="997"/>
      <c r="FT42" s="999"/>
      <c r="FU42" s="1000"/>
      <c r="FV42" s="1006"/>
      <c r="FW42" s="993"/>
      <c r="FX42" s="996"/>
      <c r="FY42" s="148"/>
      <c r="FZ42" s="148"/>
      <c r="GA42" s="994"/>
      <c r="GB42" s="147"/>
      <c r="GC42" s="147"/>
      <c r="GD42" s="997"/>
      <c r="GE42" s="999"/>
      <c r="GF42" s="1000"/>
      <c r="GG42" s="1006"/>
      <c r="GH42" s="993"/>
      <c r="GI42" s="996"/>
      <c r="GJ42" s="148"/>
      <c r="GK42" s="148"/>
      <c r="GL42" s="994"/>
      <c r="GM42" s="147"/>
      <c r="GN42" s="147"/>
      <c r="GO42" s="997"/>
      <c r="GP42" s="999"/>
      <c r="GQ42" s="1000"/>
      <c r="GR42" s="1006"/>
      <c r="GS42" s="993"/>
      <c r="GT42" s="996"/>
      <c r="GU42" s="148"/>
      <c r="GV42" s="148"/>
      <c r="GW42" s="994"/>
      <c r="GX42" s="147"/>
      <c r="GY42" s="147"/>
      <c r="GZ42" s="997"/>
      <c r="HA42" s="999"/>
      <c r="HB42" s="1000"/>
      <c r="HC42" s="1006"/>
      <c r="HD42" s="993"/>
      <c r="HE42" s="996"/>
      <c r="HF42" s="148"/>
      <c r="HG42" s="148"/>
      <c r="HH42" s="994"/>
      <c r="HI42" s="147"/>
      <c r="HJ42" s="147"/>
      <c r="HK42" s="997"/>
      <c r="HL42" s="999"/>
      <c r="HM42" s="1000"/>
      <c r="HN42" s="1006"/>
      <c r="HO42" s="993"/>
      <c r="HP42" s="996"/>
      <c r="HQ42" s="148"/>
      <c r="HR42" s="148"/>
      <c r="HS42" s="994"/>
      <c r="HT42" s="147"/>
      <c r="HU42" s="147"/>
      <c r="HV42" s="997"/>
      <c r="HW42" s="999"/>
      <c r="HX42" s="1000"/>
      <c r="HY42" s="1006"/>
      <c r="HZ42" s="993"/>
      <c r="IA42" s="996"/>
      <c r="IB42" s="148"/>
      <c r="IC42" s="148"/>
      <c r="ID42" s="994"/>
      <c r="IE42" s="147"/>
      <c r="IF42" s="147"/>
      <c r="IG42" s="997"/>
      <c r="IH42" s="999"/>
      <c r="II42" s="1000"/>
      <c r="IJ42" s="1006"/>
      <c r="IK42" s="993"/>
      <c r="IL42" s="996"/>
      <c r="IM42" s="148"/>
      <c r="IN42" s="148"/>
      <c r="IO42" s="994"/>
      <c r="IP42" s="147"/>
      <c r="IQ42" s="147"/>
      <c r="IR42" s="997"/>
      <c r="IS42" s="999"/>
      <c r="IT42" s="1000"/>
      <c r="IU42" s="30"/>
      <c r="IV42" s="30"/>
      <c r="IW42" s="30"/>
      <c r="IX42" s="30"/>
      <c r="IY42" s="1001"/>
      <c r="IZ42" s="1001"/>
      <c r="JA42" s="1005"/>
      <c r="JB42" s="1002"/>
      <c r="JC42" s="38"/>
      <c r="JD42" s="171"/>
      <c r="JE42" s="291"/>
      <c r="JF42" s="1"/>
      <c r="JG42" s="1"/>
      <c r="JH42" s="1"/>
      <c r="JI42" s="290"/>
      <c r="JJ42" s="171"/>
      <c r="JM42" s="347"/>
      <c r="JN42" s="90"/>
      <c r="JO42" s="654"/>
      <c r="JP42" s="654"/>
      <c r="JQ42" s="167"/>
      <c r="JR42" s="656"/>
      <c r="JS42" s="159"/>
      <c r="JT42" s="262"/>
      <c r="JU42" s="262"/>
      <c r="JV42" s="88"/>
      <c r="JW42" s="90"/>
      <c r="JX42" s="90"/>
      <c r="JY42" s="90"/>
      <c r="JZ42" s="90"/>
      <c r="KA42" s="90"/>
      <c r="KB42" s="90"/>
      <c r="KC42" s="90"/>
      <c r="KD42" s="90"/>
      <c r="KE42" s="90"/>
      <c r="KF42" s="90"/>
      <c r="KG42" s="90"/>
      <c r="KH42" s="90"/>
      <c r="KI42" s="90"/>
      <c r="KJ42" s="90"/>
      <c r="KK42" s="90"/>
      <c r="KL42" s="90"/>
      <c r="KM42" s="90"/>
      <c r="KN42" s="90"/>
      <c r="KO42" s="90"/>
      <c r="KP42" s="90"/>
      <c r="KQ42" s="90"/>
      <c r="KR42" s="90"/>
      <c r="KS42" s="90"/>
      <c r="KT42" s="90"/>
      <c r="KU42" s="90"/>
      <c r="KV42" s="90"/>
      <c r="KW42" s="90"/>
      <c r="KX42" s="90"/>
      <c r="KY42" s="90"/>
      <c r="KZ42" s="90"/>
      <c r="LA42" s="90"/>
      <c r="LB42" s="90"/>
      <c r="LC42" s="90"/>
      <c r="LD42" s="90"/>
      <c r="LE42" s="90"/>
      <c r="LF42" s="90"/>
      <c r="LG42" s="90"/>
      <c r="LH42" s="90"/>
      <c r="LI42" s="90"/>
      <c r="LJ42" s="90"/>
      <c r="LK42" s="90"/>
      <c r="LL42" s="90"/>
      <c r="LM42" s="90"/>
      <c r="LN42" s="90"/>
      <c r="LO42" s="90"/>
      <c r="LP42" s="90"/>
      <c r="LQ42" s="90"/>
      <c r="LR42" s="90"/>
      <c r="LS42" s="90"/>
      <c r="LT42" s="90"/>
      <c r="LU42" s="90"/>
      <c r="LV42" s="90"/>
      <c r="LW42" s="90"/>
      <c r="LX42" s="90"/>
      <c r="LY42" s="90"/>
      <c r="LZ42" s="90"/>
      <c r="MA42" s="90"/>
      <c r="MB42" s="90"/>
      <c r="MC42" s="90"/>
      <c r="MD42" s="90"/>
      <c r="ME42" s="90"/>
      <c r="MF42" s="90"/>
      <c r="MG42" s="90"/>
      <c r="MH42" s="90"/>
      <c r="MI42" s="90"/>
      <c r="MJ42" s="90"/>
      <c r="MK42" s="90"/>
      <c r="ML42" s="90"/>
      <c r="MM42" s="90"/>
      <c r="MN42" s="90"/>
      <c r="MO42" s="90"/>
      <c r="MP42" s="90"/>
      <c r="MQ42" s="90"/>
      <c r="MR42" s="90"/>
      <c r="MT42" s="86"/>
      <c r="MU42" s="86"/>
      <c r="MV42" s="86"/>
      <c r="MW42" s="86"/>
      <c r="MX42" s="86"/>
      <c r="MY42" s="86"/>
      <c r="NB42" s="85"/>
      <c r="NC42" s="169"/>
      <c r="ND42" s="86"/>
      <c r="NE42" s="86"/>
      <c r="NF42" s="86"/>
      <c r="NG42" s="86"/>
      <c r="NH42" s="86"/>
      <c r="NI42" s="86"/>
      <c r="NJ42" s="86"/>
      <c r="NK42" s="86"/>
      <c r="NL42" s="86"/>
      <c r="NM42" s="86"/>
      <c r="NN42" s="86"/>
      <c r="NO42" s="86"/>
      <c r="NP42" s="86"/>
      <c r="NQ42" s="86"/>
      <c r="NR42" s="90"/>
      <c r="NS42" s="90"/>
      <c r="NT42" s="90"/>
      <c r="NU42" s="90"/>
      <c r="NV42" s="90"/>
      <c r="NW42" s="90"/>
      <c r="NX42" s="90"/>
      <c r="NY42" s="90"/>
      <c r="NZ42" s="90"/>
      <c r="OA42" s="90"/>
      <c r="OB42" s="90"/>
      <c r="OC42" s="90"/>
      <c r="OD42" s="90"/>
      <c r="OE42" s="90"/>
      <c r="OF42" s="90"/>
      <c r="OG42" s="90"/>
      <c r="OH42" s="90"/>
      <c r="OI42" s="90"/>
      <c r="OJ42" s="90"/>
      <c r="OK42" s="90"/>
      <c r="OL42" s="90"/>
      <c r="OM42" s="90"/>
      <c r="ON42" s="90"/>
      <c r="OO42" s="90"/>
      <c r="OP42" s="90"/>
      <c r="OQ42" s="90"/>
      <c r="OR42" s="90"/>
      <c r="OS42" s="90"/>
      <c r="OT42" s="90"/>
      <c r="OU42" s="90"/>
      <c r="OV42" s="90"/>
      <c r="OW42" s="90"/>
      <c r="OX42" s="90"/>
      <c r="OY42" s="90"/>
      <c r="OZ42" s="90"/>
      <c r="PA42" s="90"/>
      <c r="PB42" s="90"/>
      <c r="PC42" s="90"/>
      <c r="PD42" s="90"/>
      <c r="PE42" s="90"/>
      <c r="PF42" s="90"/>
      <c r="PG42" s="90"/>
      <c r="PH42" s="90"/>
      <c r="PI42" s="90"/>
      <c r="PJ42" s="90"/>
      <c r="PK42" s="90"/>
      <c r="PL42" s="90"/>
      <c r="PM42" s="90"/>
      <c r="PN42" s="90"/>
      <c r="PO42" s="90"/>
      <c r="PP42" s="90"/>
      <c r="PQ42" s="90"/>
      <c r="PR42" s="90"/>
      <c r="PS42" s="90"/>
      <c r="PT42" s="90"/>
      <c r="PU42" s="90"/>
      <c r="PV42" s="90"/>
      <c r="PW42" s="90"/>
      <c r="PX42" s="90"/>
      <c r="PY42" s="90"/>
      <c r="PZ42" s="90"/>
      <c r="QA42" s="90"/>
      <c r="QB42" s="90"/>
      <c r="QC42" s="90"/>
      <c r="QD42" s="90"/>
      <c r="QE42" s="90"/>
      <c r="QF42" s="90"/>
      <c r="QG42" s="90"/>
      <c r="QH42" s="90"/>
      <c r="QI42" s="90"/>
      <c r="QJ42" s="90"/>
      <c r="QK42" s="90"/>
      <c r="QL42" s="90"/>
      <c r="QM42" s="90"/>
      <c r="QN42" s="90"/>
      <c r="QO42" s="90"/>
      <c r="QP42" s="90"/>
      <c r="QQ42" s="90"/>
      <c r="QR42" s="90"/>
      <c r="QS42" s="90"/>
      <c r="QT42" s="90"/>
      <c r="QU42" s="90"/>
      <c r="QV42" s="90"/>
      <c r="QW42" s="90"/>
      <c r="QX42" s="90"/>
      <c r="QY42" s="90"/>
      <c r="QZ42" s="90"/>
      <c r="RA42" s="90"/>
      <c r="RB42" s="90"/>
      <c r="RC42" s="90"/>
      <c r="RD42" s="90"/>
      <c r="RE42" s="90"/>
      <c r="RF42" s="90"/>
      <c r="RG42" s="90"/>
      <c r="RH42" s="90"/>
      <c r="RI42" s="90"/>
      <c r="RJ42" s="90"/>
      <c r="RK42" s="90"/>
      <c r="RL42" s="90"/>
      <c r="RM42" s="90"/>
      <c r="RN42" s="90"/>
      <c r="RO42" s="90"/>
      <c r="RP42" s="90"/>
      <c r="RQ42" s="90"/>
      <c r="RR42" s="90"/>
      <c r="RS42" s="90"/>
      <c r="RT42" s="90"/>
      <c r="RU42" s="90"/>
      <c r="RV42" s="90"/>
      <c r="RW42" s="90"/>
      <c r="RX42" s="90"/>
      <c r="RY42" s="90"/>
      <c r="RZ42" s="90"/>
      <c r="SA42" s="90"/>
      <c r="SB42" s="90"/>
      <c r="SC42" s="90"/>
      <c r="SD42" s="90"/>
      <c r="SE42" s="90"/>
      <c r="SF42" s="90"/>
      <c r="SG42" s="90"/>
      <c r="SH42" s="90"/>
      <c r="SI42" s="90"/>
      <c r="SJ42" s="90"/>
      <c r="SK42" s="90"/>
      <c r="SL42" s="90"/>
      <c r="SM42" s="90"/>
      <c r="SN42" s="90"/>
      <c r="SO42" s="90"/>
      <c r="SP42" s="90"/>
      <c r="SQ42" s="90"/>
      <c r="SR42" s="90"/>
      <c r="SS42" s="90"/>
      <c r="ST42" s="90"/>
      <c r="SU42" s="90"/>
      <c r="SV42" s="90"/>
      <c r="SW42" s="90"/>
      <c r="SX42" s="90"/>
      <c r="SY42" s="90"/>
      <c r="SZ42" s="90"/>
      <c r="TA42" s="90"/>
      <c r="TB42" s="90"/>
      <c r="TC42" s="90"/>
      <c r="TD42" s="90"/>
      <c r="TE42" s="90"/>
      <c r="TF42" s="90"/>
      <c r="TG42" s="90"/>
      <c r="TH42" s="90"/>
      <c r="TI42" s="90"/>
      <c r="TJ42" s="90"/>
      <c r="TK42" s="90"/>
      <c r="TL42" s="90"/>
      <c r="TM42" s="90"/>
      <c r="TN42" s="90"/>
      <c r="TO42" s="90"/>
      <c r="TP42" s="1372"/>
      <c r="TQ42" s="1372"/>
      <c r="TR42" s="1372"/>
      <c r="TS42" s="1372"/>
      <c r="TT42" s="1372"/>
      <c r="TU42" s="1372"/>
      <c r="TV42" s="1372"/>
      <c r="TW42" s="1372"/>
      <c r="TX42" s="1372"/>
      <c r="TY42" s="1372"/>
      <c r="TZ42" s="1372"/>
      <c r="UA42" s="1372"/>
      <c r="UB42" s="1372"/>
      <c r="UC42" s="1372"/>
      <c r="UD42" s="1372"/>
      <c r="UE42" s="1372"/>
      <c r="UF42" s="1372"/>
      <c r="UG42" s="1372"/>
      <c r="UH42" s="1372"/>
      <c r="UI42" s="1372"/>
      <c r="UJ42" s="1372"/>
      <c r="UK42" s="1372"/>
    </row>
    <row r="43" spans="1:557" ht="15.75" customHeight="1" x14ac:dyDescent="0.25">
      <c r="A43" s="24"/>
      <c r="B43" s="260">
        <v>37</v>
      </c>
      <c r="C43" s="991"/>
      <c r="D43" s="990"/>
      <c r="E43" s="486"/>
      <c r="F43" s="1143"/>
      <c r="G43" s="995"/>
      <c r="H43" s="221"/>
      <c r="I43" s="183"/>
      <c r="J43" s="183"/>
      <c r="K43" s="1088"/>
      <c r="L43" s="375"/>
      <c r="M43" s="31"/>
      <c r="N43" s="1292"/>
      <c r="O43" s="1096"/>
      <c r="P43" s="147"/>
      <c r="Q43" s="147"/>
      <c r="R43" s="147"/>
      <c r="S43" s="147"/>
      <c r="T43" s="147"/>
      <c r="U43" s="147"/>
      <c r="V43" s="147"/>
      <c r="W43" s="147"/>
      <c r="X43" s="147"/>
      <c r="Y43" s="147"/>
      <c r="Z43" s="147"/>
      <c r="AA43" s="147"/>
      <c r="AB43" s="147"/>
      <c r="AC43" s="147"/>
      <c r="AD43" s="147"/>
      <c r="AE43" s="147"/>
      <c r="AF43" s="147"/>
      <c r="AG43" s="147"/>
      <c r="AH43" s="147"/>
      <c r="AI43" s="1006"/>
      <c r="AJ43" s="993"/>
      <c r="AK43" s="996"/>
      <c r="AL43" s="148"/>
      <c r="AM43" s="148"/>
      <c r="AN43" s="994"/>
      <c r="AO43" s="147"/>
      <c r="AP43" s="147"/>
      <c r="AQ43" s="997"/>
      <c r="AR43" s="999"/>
      <c r="AS43" s="1000"/>
      <c r="AT43" s="1006"/>
      <c r="AU43" s="993"/>
      <c r="AV43" s="996"/>
      <c r="AW43" s="148"/>
      <c r="AX43" s="148"/>
      <c r="AY43" s="994"/>
      <c r="AZ43" s="147"/>
      <c r="BA43" s="147"/>
      <c r="BB43" s="997"/>
      <c r="BC43" s="999"/>
      <c r="BD43" s="1000"/>
      <c r="BE43" s="1006"/>
      <c r="BF43" s="993"/>
      <c r="BG43" s="996"/>
      <c r="BH43" s="148"/>
      <c r="BI43" s="148"/>
      <c r="BJ43" s="994"/>
      <c r="BK43" s="147"/>
      <c r="BL43" s="147"/>
      <c r="BM43" s="997"/>
      <c r="BN43" s="999"/>
      <c r="BO43" s="1000"/>
      <c r="BP43" s="1006"/>
      <c r="BQ43" s="993"/>
      <c r="BR43" s="996"/>
      <c r="BS43" s="148"/>
      <c r="BT43" s="148"/>
      <c r="BU43" s="994"/>
      <c r="BV43" s="147"/>
      <c r="BW43" s="147"/>
      <c r="BX43" s="997"/>
      <c r="BY43" s="999"/>
      <c r="BZ43" s="1000"/>
      <c r="CA43" s="1006"/>
      <c r="CB43" s="993"/>
      <c r="CC43" s="994"/>
      <c r="CD43" s="148"/>
      <c r="CE43" s="148"/>
      <c r="CF43" s="994"/>
      <c r="CG43" s="147"/>
      <c r="CH43" s="147"/>
      <c r="CI43" s="997"/>
      <c r="CJ43" s="999"/>
      <c r="CK43" s="1000"/>
      <c r="CL43" s="1006"/>
      <c r="CM43" s="993"/>
      <c r="CN43" s="996"/>
      <c r="CO43" s="148"/>
      <c r="CP43" s="148"/>
      <c r="CQ43" s="994"/>
      <c r="CR43" s="147"/>
      <c r="CS43" s="147"/>
      <c r="CT43" s="997"/>
      <c r="CU43" s="999"/>
      <c r="CV43" s="1000"/>
      <c r="CW43" s="1006"/>
      <c r="CX43" s="993"/>
      <c r="CY43" s="996"/>
      <c r="CZ43" s="148"/>
      <c r="DA43" s="148"/>
      <c r="DB43" s="994"/>
      <c r="DC43" s="147"/>
      <c r="DD43" s="147"/>
      <c r="DE43" s="997"/>
      <c r="DF43" s="999"/>
      <c r="DG43" s="1000"/>
      <c r="DH43" s="1006"/>
      <c r="DI43" s="993"/>
      <c r="DJ43" s="996"/>
      <c r="DK43" s="148"/>
      <c r="DL43" s="148"/>
      <c r="DM43" s="994"/>
      <c r="DN43" s="147"/>
      <c r="DO43" s="147"/>
      <c r="DP43" s="997"/>
      <c r="DQ43" s="999"/>
      <c r="DR43" s="1000"/>
      <c r="DS43" s="1006"/>
      <c r="DT43" s="993"/>
      <c r="DU43" s="996"/>
      <c r="DV43" s="148"/>
      <c r="DW43" s="148"/>
      <c r="DX43" s="994"/>
      <c r="DY43" s="147"/>
      <c r="DZ43" s="147"/>
      <c r="EA43" s="997"/>
      <c r="EB43" s="999"/>
      <c r="EC43" s="1000"/>
      <c r="ED43" s="1006"/>
      <c r="EE43" s="993"/>
      <c r="EF43" s="996"/>
      <c r="EG43" s="148"/>
      <c r="EH43" s="148"/>
      <c r="EI43" s="994"/>
      <c r="EJ43" s="147"/>
      <c r="EK43" s="147"/>
      <c r="EL43" s="997"/>
      <c r="EM43" s="999"/>
      <c r="EN43" s="1000"/>
      <c r="EO43" s="1006"/>
      <c r="EP43" s="993"/>
      <c r="EQ43" s="996"/>
      <c r="ER43" s="148"/>
      <c r="ES43" s="148"/>
      <c r="ET43" s="994"/>
      <c r="EU43" s="147"/>
      <c r="EV43" s="147"/>
      <c r="EW43" s="997"/>
      <c r="EX43" s="999"/>
      <c r="EY43" s="1000"/>
      <c r="EZ43" s="1006"/>
      <c r="FA43" s="993"/>
      <c r="FB43" s="996"/>
      <c r="FC43" s="148"/>
      <c r="FD43" s="148"/>
      <c r="FE43" s="994"/>
      <c r="FF43" s="147"/>
      <c r="FG43" s="147"/>
      <c r="FH43" s="997"/>
      <c r="FI43" s="999"/>
      <c r="FJ43" s="1000"/>
      <c r="FK43" s="1006"/>
      <c r="FL43" s="993"/>
      <c r="FM43" s="996"/>
      <c r="FN43" s="148"/>
      <c r="FO43" s="148"/>
      <c r="FP43" s="994"/>
      <c r="FQ43" s="147"/>
      <c r="FR43" s="147"/>
      <c r="FS43" s="997"/>
      <c r="FT43" s="999"/>
      <c r="FU43" s="1000"/>
      <c r="FV43" s="1006"/>
      <c r="FW43" s="993"/>
      <c r="FX43" s="996"/>
      <c r="FY43" s="148"/>
      <c r="FZ43" s="148"/>
      <c r="GA43" s="994"/>
      <c r="GB43" s="147"/>
      <c r="GC43" s="147"/>
      <c r="GD43" s="997"/>
      <c r="GE43" s="999"/>
      <c r="GF43" s="1000"/>
      <c r="GG43" s="1006"/>
      <c r="GH43" s="993"/>
      <c r="GI43" s="996"/>
      <c r="GJ43" s="148"/>
      <c r="GK43" s="148"/>
      <c r="GL43" s="994"/>
      <c r="GM43" s="147"/>
      <c r="GN43" s="147"/>
      <c r="GO43" s="997"/>
      <c r="GP43" s="999"/>
      <c r="GQ43" s="1000"/>
      <c r="GR43" s="1006"/>
      <c r="GS43" s="993"/>
      <c r="GT43" s="996"/>
      <c r="GU43" s="148"/>
      <c r="GV43" s="148"/>
      <c r="GW43" s="994"/>
      <c r="GX43" s="147"/>
      <c r="GY43" s="147"/>
      <c r="GZ43" s="997"/>
      <c r="HA43" s="999"/>
      <c r="HB43" s="1000"/>
      <c r="HC43" s="1006"/>
      <c r="HD43" s="993"/>
      <c r="HE43" s="996"/>
      <c r="HF43" s="148"/>
      <c r="HG43" s="148"/>
      <c r="HH43" s="994"/>
      <c r="HI43" s="147"/>
      <c r="HJ43" s="147"/>
      <c r="HK43" s="997"/>
      <c r="HL43" s="999"/>
      <c r="HM43" s="1000"/>
      <c r="HN43" s="1006"/>
      <c r="HO43" s="993"/>
      <c r="HP43" s="996"/>
      <c r="HQ43" s="148"/>
      <c r="HR43" s="148"/>
      <c r="HS43" s="994"/>
      <c r="HT43" s="147"/>
      <c r="HU43" s="147"/>
      <c r="HV43" s="997"/>
      <c r="HW43" s="999"/>
      <c r="HX43" s="1000"/>
      <c r="HY43" s="1006"/>
      <c r="HZ43" s="993"/>
      <c r="IA43" s="996"/>
      <c r="IB43" s="148"/>
      <c r="IC43" s="148"/>
      <c r="ID43" s="994"/>
      <c r="IE43" s="147"/>
      <c r="IF43" s="147"/>
      <c r="IG43" s="997"/>
      <c r="IH43" s="999"/>
      <c r="II43" s="1000"/>
      <c r="IJ43" s="1006"/>
      <c r="IK43" s="993"/>
      <c r="IL43" s="996"/>
      <c r="IM43" s="148"/>
      <c r="IN43" s="148"/>
      <c r="IO43" s="994"/>
      <c r="IP43" s="147"/>
      <c r="IQ43" s="147"/>
      <c r="IR43" s="997"/>
      <c r="IS43" s="999"/>
      <c r="IT43" s="1000"/>
      <c r="IU43" s="30"/>
      <c r="IV43" s="30"/>
      <c r="IW43" s="30"/>
      <c r="IX43" s="30"/>
      <c r="IY43" s="1001"/>
      <c r="IZ43" s="1001"/>
      <c r="JA43" s="1005"/>
      <c r="JB43" s="1002"/>
      <c r="JC43" s="38"/>
      <c r="JD43" s="171"/>
      <c r="JE43" s="293" t="s">
        <v>352</v>
      </c>
      <c r="JF43" s="1"/>
      <c r="JG43" s="1"/>
      <c r="JH43" s="1"/>
      <c r="JI43" s="290"/>
      <c r="JJ43" s="171"/>
      <c r="JM43" s="347"/>
      <c r="JN43" s="90"/>
      <c r="JO43" s="654"/>
      <c r="JP43" s="654"/>
      <c r="JQ43" s="167"/>
      <c r="JR43" s="656"/>
      <c r="JS43" s="159"/>
      <c r="JT43" s="262"/>
      <c r="JU43" s="262"/>
      <c r="JV43" s="88"/>
      <c r="JW43" s="90"/>
      <c r="JX43" s="90"/>
      <c r="JY43" s="90"/>
      <c r="JZ43" s="90"/>
      <c r="KA43" s="90"/>
      <c r="KB43" s="90"/>
      <c r="KC43" s="90"/>
      <c r="KD43" s="90"/>
      <c r="KE43" s="90"/>
      <c r="KF43" s="90"/>
      <c r="KG43" s="90"/>
      <c r="KH43" s="90"/>
      <c r="KI43" s="90"/>
      <c r="KJ43" s="90"/>
      <c r="KK43" s="90"/>
      <c r="KL43" s="90"/>
      <c r="KM43" s="90"/>
      <c r="KN43" s="90"/>
      <c r="KO43" s="90"/>
      <c r="KP43" s="90"/>
      <c r="KQ43" s="90"/>
      <c r="KR43" s="90"/>
      <c r="KS43" s="90"/>
      <c r="KT43" s="90"/>
      <c r="KU43" s="90"/>
      <c r="KV43" s="90"/>
      <c r="KW43" s="90"/>
      <c r="KX43" s="90"/>
      <c r="KY43" s="90"/>
      <c r="KZ43" s="90"/>
      <c r="LA43" s="90"/>
      <c r="LB43" s="90"/>
      <c r="LC43" s="90"/>
      <c r="LD43" s="90"/>
      <c r="LE43" s="90"/>
      <c r="LF43" s="90"/>
      <c r="LG43" s="90"/>
      <c r="LH43" s="90"/>
      <c r="LI43" s="90"/>
      <c r="LJ43" s="90"/>
      <c r="LK43" s="90"/>
      <c r="LL43" s="90"/>
      <c r="LM43" s="90"/>
      <c r="LN43" s="90"/>
      <c r="LO43" s="90"/>
      <c r="LP43" s="90"/>
      <c r="LQ43" s="90"/>
      <c r="LR43" s="90"/>
      <c r="LS43" s="90"/>
      <c r="LT43" s="90"/>
      <c r="LU43" s="90"/>
      <c r="LV43" s="90"/>
      <c r="LW43" s="90"/>
      <c r="LX43" s="90"/>
      <c r="LY43" s="90"/>
      <c r="LZ43" s="90"/>
      <c r="MA43" s="90"/>
      <c r="MB43" s="90"/>
      <c r="MC43" s="90"/>
      <c r="MD43" s="90"/>
      <c r="ME43" s="90"/>
      <c r="MF43" s="90"/>
      <c r="MG43" s="90"/>
      <c r="MH43" s="90"/>
      <c r="MI43" s="90"/>
      <c r="MJ43" s="90"/>
      <c r="MK43" s="90"/>
      <c r="ML43" s="90"/>
      <c r="MM43" s="90"/>
      <c r="MN43" s="90"/>
      <c r="MO43" s="90"/>
      <c r="MP43" s="90"/>
      <c r="MQ43" s="90"/>
      <c r="MR43" s="90"/>
      <c r="MT43" s="86"/>
      <c r="MU43" s="86"/>
      <c r="MV43" s="86"/>
      <c r="MW43" s="86"/>
      <c r="MX43" s="86"/>
      <c r="MY43" s="86"/>
      <c r="NB43" s="85"/>
      <c r="NC43" s="169"/>
      <c r="ND43" s="86"/>
      <c r="NE43" s="86"/>
      <c r="NF43" s="86"/>
      <c r="NG43" s="86"/>
      <c r="NH43" s="86"/>
      <c r="NI43" s="86"/>
      <c r="NJ43" s="86"/>
      <c r="NK43" s="86"/>
      <c r="NL43" s="86"/>
      <c r="NM43" s="86"/>
      <c r="NN43" s="86"/>
      <c r="NO43" s="86"/>
      <c r="NP43" s="86"/>
      <c r="NQ43" s="86"/>
      <c r="NR43" s="90"/>
      <c r="NS43" s="90"/>
      <c r="NT43" s="90"/>
      <c r="NU43" s="90"/>
      <c r="NV43" s="90"/>
      <c r="NW43" s="90"/>
      <c r="NX43" s="90"/>
      <c r="NY43" s="90"/>
      <c r="NZ43" s="90"/>
      <c r="OA43" s="90"/>
      <c r="OB43" s="90"/>
      <c r="OC43" s="90"/>
      <c r="OD43" s="90"/>
      <c r="OE43" s="90"/>
      <c r="OF43" s="90"/>
      <c r="OG43" s="90"/>
      <c r="OH43" s="90"/>
      <c r="OI43" s="90"/>
      <c r="OJ43" s="90"/>
      <c r="OK43" s="90"/>
      <c r="OL43" s="90"/>
      <c r="OM43" s="90"/>
      <c r="ON43" s="90"/>
      <c r="OO43" s="90"/>
      <c r="OP43" s="90"/>
      <c r="OQ43" s="90"/>
      <c r="OR43" s="90"/>
      <c r="OS43" s="90"/>
      <c r="OT43" s="90"/>
      <c r="OU43" s="90"/>
      <c r="OV43" s="90"/>
      <c r="OW43" s="90"/>
      <c r="OX43" s="90"/>
      <c r="OY43" s="90"/>
      <c r="OZ43" s="90"/>
      <c r="PA43" s="90"/>
      <c r="PB43" s="90"/>
      <c r="PC43" s="90"/>
      <c r="PD43" s="90"/>
      <c r="PE43" s="90"/>
      <c r="PF43" s="90"/>
      <c r="PG43" s="90"/>
      <c r="PH43" s="90"/>
      <c r="PI43" s="90"/>
      <c r="PJ43" s="90"/>
      <c r="PK43" s="90"/>
      <c r="PL43" s="90"/>
      <c r="PM43" s="90"/>
      <c r="PN43" s="90"/>
      <c r="PO43" s="90"/>
      <c r="PP43" s="90"/>
      <c r="PQ43" s="90"/>
      <c r="PR43" s="90"/>
      <c r="PS43" s="90"/>
      <c r="PT43" s="90"/>
      <c r="PU43" s="90"/>
      <c r="PV43" s="90"/>
      <c r="PW43" s="90"/>
      <c r="PX43" s="90"/>
      <c r="PY43" s="90"/>
      <c r="PZ43" s="90"/>
      <c r="QA43" s="90"/>
      <c r="QB43" s="90"/>
      <c r="QC43" s="90"/>
      <c r="QD43" s="90"/>
      <c r="QE43" s="90"/>
      <c r="QF43" s="90"/>
      <c r="QG43" s="90"/>
      <c r="QH43" s="90"/>
      <c r="QI43" s="90"/>
      <c r="QJ43" s="90"/>
      <c r="QK43" s="90"/>
      <c r="QL43" s="90"/>
      <c r="QM43" s="90"/>
      <c r="QN43" s="90"/>
      <c r="QO43" s="90"/>
      <c r="QP43" s="90"/>
      <c r="QQ43" s="90"/>
      <c r="QR43" s="90"/>
      <c r="QS43" s="90"/>
      <c r="QT43" s="90"/>
      <c r="QU43" s="90"/>
      <c r="QV43" s="90"/>
      <c r="QW43" s="90"/>
      <c r="QX43" s="90"/>
      <c r="QY43" s="90"/>
      <c r="QZ43" s="90"/>
      <c r="RA43" s="90"/>
      <c r="RB43" s="90"/>
      <c r="RC43" s="90"/>
      <c r="RD43" s="90"/>
      <c r="RE43" s="90"/>
      <c r="RF43" s="90"/>
      <c r="RG43" s="90"/>
      <c r="RH43" s="90"/>
      <c r="RI43" s="90"/>
      <c r="RJ43" s="90"/>
      <c r="RK43" s="90"/>
      <c r="RL43" s="90"/>
      <c r="RM43" s="90"/>
      <c r="RN43" s="90"/>
      <c r="RO43" s="90"/>
      <c r="RP43" s="90"/>
      <c r="RQ43" s="90"/>
      <c r="RR43" s="90"/>
      <c r="RS43" s="90"/>
      <c r="RT43" s="90"/>
      <c r="RU43" s="90"/>
      <c r="RV43" s="90"/>
      <c r="RW43" s="90"/>
      <c r="RX43" s="90"/>
      <c r="RY43" s="90"/>
      <c r="RZ43" s="90"/>
      <c r="SA43" s="90"/>
      <c r="SB43" s="90"/>
      <c r="SC43" s="90"/>
      <c r="SD43" s="90"/>
      <c r="SE43" s="90"/>
      <c r="SF43" s="90"/>
      <c r="SG43" s="90"/>
      <c r="SH43" s="90"/>
      <c r="SI43" s="90"/>
      <c r="SJ43" s="90"/>
      <c r="SK43" s="90"/>
      <c r="SL43" s="90"/>
      <c r="SM43" s="90"/>
      <c r="SN43" s="90"/>
      <c r="SO43" s="90"/>
      <c r="SP43" s="90"/>
      <c r="SQ43" s="90"/>
      <c r="SR43" s="90"/>
      <c r="SS43" s="90"/>
      <c r="ST43" s="90"/>
      <c r="SU43" s="90"/>
      <c r="SV43" s="90"/>
      <c r="SW43" s="90"/>
      <c r="SX43" s="90"/>
      <c r="SY43" s="90"/>
      <c r="SZ43" s="90"/>
      <c r="TA43" s="90"/>
      <c r="TB43" s="90"/>
      <c r="TC43" s="90"/>
      <c r="TD43" s="90"/>
      <c r="TE43" s="90"/>
      <c r="TF43" s="90"/>
      <c r="TG43" s="90"/>
      <c r="TH43" s="90"/>
      <c r="TI43" s="90"/>
      <c r="TJ43" s="90"/>
      <c r="TK43" s="90"/>
      <c r="TL43" s="90"/>
      <c r="TM43" s="90"/>
      <c r="TN43" s="90"/>
      <c r="TO43" s="90"/>
      <c r="TP43" s="1372"/>
      <c r="TQ43" s="1372"/>
      <c r="TR43" s="1372"/>
      <c r="TS43" s="1372"/>
      <c r="TT43" s="1372"/>
      <c r="TU43" s="1372"/>
      <c r="TV43" s="1372"/>
      <c r="TW43" s="1372"/>
      <c r="TX43" s="1372"/>
      <c r="TY43" s="1372"/>
      <c r="TZ43" s="1372"/>
      <c r="UA43" s="1372"/>
      <c r="UB43" s="1372"/>
      <c r="UC43" s="1372"/>
      <c r="UD43" s="1372"/>
      <c r="UE43" s="1372"/>
      <c r="UF43" s="1372"/>
      <c r="UG43" s="1372"/>
      <c r="UH43" s="1372"/>
      <c r="UI43" s="1372"/>
      <c r="UJ43" s="1372"/>
      <c r="UK43" s="1372"/>
    </row>
    <row r="44" spans="1:557" ht="15.75" customHeight="1" x14ac:dyDescent="0.25">
      <c r="A44" s="24"/>
      <c r="B44" s="260">
        <v>38</v>
      </c>
      <c r="C44" s="991"/>
      <c r="D44" s="990"/>
      <c r="E44" s="486"/>
      <c r="F44" s="1143"/>
      <c r="G44" s="995"/>
      <c r="H44" s="221"/>
      <c r="I44" s="183"/>
      <c r="J44" s="183"/>
      <c r="K44" s="1088"/>
      <c r="L44" s="375"/>
      <c r="M44" s="31"/>
      <c r="N44" s="1292"/>
      <c r="O44" s="1096"/>
      <c r="P44" s="147"/>
      <c r="Q44" s="147"/>
      <c r="R44" s="147"/>
      <c r="S44" s="147"/>
      <c r="T44" s="147"/>
      <c r="U44" s="147"/>
      <c r="V44" s="147"/>
      <c r="W44" s="147"/>
      <c r="X44" s="147"/>
      <c r="Y44" s="147"/>
      <c r="Z44" s="147"/>
      <c r="AA44" s="147"/>
      <c r="AB44" s="147"/>
      <c r="AC44" s="147"/>
      <c r="AD44" s="147"/>
      <c r="AE44" s="147"/>
      <c r="AF44" s="147"/>
      <c r="AG44" s="147"/>
      <c r="AH44" s="147"/>
      <c r="AI44" s="1006"/>
      <c r="AJ44" s="993"/>
      <c r="AK44" s="996"/>
      <c r="AL44" s="148"/>
      <c r="AM44" s="148"/>
      <c r="AN44" s="994"/>
      <c r="AO44" s="147"/>
      <c r="AP44" s="147"/>
      <c r="AQ44" s="997"/>
      <c r="AR44" s="999"/>
      <c r="AS44" s="1000"/>
      <c r="AT44" s="1006"/>
      <c r="AU44" s="993"/>
      <c r="AV44" s="996"/>
      <c r="AW44" s="148"/>
      <c r="AX44" s="148"/>
      <c r="AY44" s="994"/>
      <c r="AZ44" s="147"/>
      <c r="BA44" s="147"/>
      <c r="BB44" s="997"/>
      <c r="BC44" s="999"/>
      <c r="BD44" s="1000"/>
      <c r="BE44" s="1006"/>
      <c r="BF44" s="993"/>
      <c r="BG44" s="996"/>
      <c r="BH44" s="148"/>
      <c r="BI44" s="148"/>
      <c r="BJ44" s="994"/>
      <c r="BK44" s="147"/>
      <c r="BL44" s="147"/>
      <c r="BM44" s="997"/>
      <c r="BN44" s="999"/>
      <c r="BO44" s="1000"/>
      <c r="BP44" s="1006"/>
      <c r="BQ44" s="993"/>
      <c r="BR44" s="996"/>
      <c r="BS44" s="148"/>
      <c r="BT44" s="148"/>
      <c r="BU44" s="994"/>
      <c r="BV44" s="147"/>
      <c r="BW44" s="147"/>
      <c r="BX44" s="997"/>
      <c r="BY44" s="999"/>
      <c r="BZ44" s="1000"/>
      <c r="CA44" s="1006"/>
      <c r="CB44" s="993"/>
      <c r="CC44" s="994"/>
      <c r="CD44" s="148"/>
      <c r="CE44" s="148"/>
      <c r="CF44" s="994"/>
      <c r="CG44" s="147"/>
      <c r="CH44" s="147"/>
      <c r="CI44" s="997"/>
      <c r="CJ44" s="999"/>
      <c r="CK44" s="1000"/>
      <c r="CL44" s="1006"/>
      <c r="CM44" s="993"/>
      <c r="CN44" s="996"/>
      <c r="CO44" s="148"/>
      <c r="CP44" s="148"/>
      <c r="CQ44" s="994"/>
      <c r="CR44" s="147"/>
      <c r="CS44" s="147"/>
      <c r="CT44" s="997"/>
      <c r="CU44" s="999"/>
      <c r="CV44" s="1000"/>
      <c r="CW44" s="1006"/>
      <c r="CX44" s="993"/>
      <c r="CY44" s="996"/>
      <c r="CZ44" s="148"/>
      <c r="DA44" s="148"/>
      <c r="DB44" s="994"/>
      <c r="DC44" s="147"/>
      <c r="DD44" s="147"/>
      <c r="DE44" s="997"/>
      <c r="DF44" s="999"/>
      <c r="DG44" s="1000"/>
      <c r="DH44" s="1006"/>
      <c r="DI44" s="993"/>
      <c r="DJ44" s="996"/>
      <c r="DK44" s="148"/>
      <c r="DL44" s="148"/>
      <c r="DM44" s="994"/>
      <c r="DN44" s="147"/>
      <c r="DO44" s="147"/>
      <c r="DP44" s="997"/>
      <c r="DQ44" s="999"/>
      <c r="DR44" s="1000"/>
      <c r="DS44" s="1006"/>
      <c r="DT44" s="993"/>
      <c r="DU44" s="996"/>
      <c r="DV44" s="148"/>
      <c r="DW44" s="148"/>
      <c r="DX44" s="994"/>
      <c r="DY44" s="147"/>
      <c r="DZ44" s="147"/>
      <c r="EA44" s="997"/>
      <c r="EB44" s="999"/>
      <c r="EC44" s="1000"/>
      <c r="ED44" s="1006"/>
      <c r="EE44" s="993"/>
      <c r="EF44" s="996"/>
      <c r="EG44" s="148"/>
      <c r="EH44" s="148"/>
      <c r="EI44" s="994"/>
      <c r="EJ44" s="147"/>
      <c r="EK44" s="147"/>
      <c r="EL44" s="997"/>
      <c r="EM44" s="999"/>
      <c r="EN44" s="1000"/>
      <c r="EO44" s="1006"/>
      <c r="EP44" s="993"/>
      <c r="EQ44" s="996"/>
      <c r="ER44" s="148"/>
      <c r="ES44" s="148"/>
      <c r="ET44" s="994"/>
      <c r="EU44" s="147"/>
      <c r="EV44" s="147"/>
      <c r="EW44" s="997"/>
      <c r="EX44" s="999"/>
      <c r="EY44" s="1000"/>
      <c r="EZ44" s="1006"/>
      <c r="FA44" s="993"/>
      <c r="FB44" s="996"/>
      <c r="FC44" s="148"/>
      <c r="FD44" s="148"/>
      <c r="FE44" s="994"/>
      <c r="FF44" s="147"/>
      <c r="FG44" s="147"/>
      <c r="FH44" s="997"/>
      <c r="FI44" s="999"/>
      <c r="FJ44" s="1000"/>
      <c r="FK44" s="1006"/>
      <c r="FL44" s="993"/>
      <c r="FM44" s="996"/>
      <c r="FN44" s="148"/>
      <c r="FO44" s="148"/>
      <c r="FP44" s="994"/>
      <c r="FQ44" s="147"/>
      <c r="FR44" s="147"/>
      <c r="FS44" s="997"/>
      <c r="FT44" s="999"/>
      <c r="FU44" s="1000"/>
      <c r="FV44" s="1006"/>
      <c r="FW44" s="993"/>
      <c r="FX44" s="996"/>
      <c r="FY44" s="148"/>
      <c r="FZ44" s="148"/>
      <c r="GA44" s="994"/>
      <c r="GB44" s="147"/>
      <c r="GC44" s="147"/>
      <c r="GD44" s="997"/>
      <c r="GE44" s="999"/>
      <c r="GF44" s="1000"/>
      <c r="GG44" s="1006"/>
      <c r="GH44" s="993"/>
      <c r="GI44" s="996"/>
      <c r="GJ44" s="148"/>
      <c r="GK44" s="148"/>
      <c r="GL44" s="994"/>
      <c r="GM44" s="147"/>
      <c r="GN44" s="147"/>
      <c r="GO44" s="997"/>
      <c r="GP44" s="999"/>
      <c r="GQ44" s="1000"/>
      <c r="GR44" s="1006"/>
      <c r="GS44" s="993"/>
      <c r="GT44" s="996"/>
      <c r="GU44" s="148"/>
      <c r="GV44" s="148"/>
      <c r="GW44" s="994"/>
      <c r="GX44" s="147"/>
      <c r="GY44" s="147"/>
      <c r="GZ44" s="997"/>
      <c r="HA44" s="999"/>
      <c r="HB44" s="1000"/>
      <c r="HC44" s="1006"/>
      <c r="HD44" s="993"/>
      <c r="HE44" s="996"/>
      <c r="HF44" s="148"/>
      <c r="HG44" s="148"/>
      <c r="HH44" s="994"/>
      <c r="HI44" s="147"/>
      <c r="HJ44" s="147"/>
      <c r="HK44" s="997"/>
      <c r="HL44" s="999"/>
      <c r="HM44" s="1000"/>
      <c r="HN44" s="1006"/>
      <c r="HO44" s="993"/>
      <c r="HP44" s="996"/>
      <c r="HQ44" s="148"/>
      <c r="HR44" s="148"/>
      <c r="HS44" s="994"/>
      <c r="HT44" s="147"/>
      <c r="HU44" s="147"/>
      <c r="HV44" s="997"/>
      <c r="HW44" s="999"/>
      <c r="HX44" s="1000"/>
      <c r="HY44" s="1006"/>
      <c r="HZ44" s="993"/>
      <c r="IA44" s="996"/>
      <c r="IB44" s="148"/>
      <c r="IC44" s="148"/>
      <c r="ID44" s="994"/>
      <c r="IE44" s="147"/>
      <c r="IF44" s="147"/>
      <c r="IG44" s="997"/>
      <c r="IH44" s="999"/>
      <c r="II44" s="1000"/>
      <c r="IJ44" s="1006"/>
      <c r="IK44" s="993"/>
      <c r="IL44" s="996"/>
      <c r="IM44" s="148"/>
      <c r="IN44" s="148"/>
      <c r="IO44" s="994"/>
      <c r="IP44" s="147"/>
      <c r="IQ44" s="147"/>
      <c r="IR44" s="997"/>
      <c r="IS44" s="999"/>
      <c r="IT44" s="1000"/>
      <c r="IU44" s="30"/>
      <c r="IV44" s="30"/>
      <c r="IW44" s="30"/>
      <c r="IX44" s="30"/>
      <c r="IY44" s="1001"/>
      <c r="IZ44" s="1001"/>
      <c r="JA44" s="1005"/>
      <c r="JB44" s="1002"/>
      <c r="JC44" s="38"/>
      <c r="JD44" s="171"/>
      <c r="JE44" s="291" t="s">
        <v>397</v>
      </c>
      <c r="JF44" s="1"/>
      <c r="JG44" s="1"/>
      <c r="JH44" s="1"/>
      <c r="JI44" s="290"/>
      <c r="JJ44" s="171"/>
      <c r="JM44" s="347"/>
      <c r="JN44" s="90"/>
      <c r="JO44" s="654"/>
      <c r="JP44" s="654"/>
      <c r="JQ44" s="167"/>
      <c r="JR44" s="656"/>
      <c r="JS44" s="159"/>
      <c r="JT44" s="262"/>
      <c r="JU44" s="262"/>
      <c r="JV44" s="88"/>
      <c r="JW44" s="90"/>
      <c r="JX44" s="90"/>
      <c r="JY44" s="90"/>
      <c r="JZ44" s="90"/>
      <c r="KA44" s="90"/>
      <c r="KB44" s="90"/>
      <c r="KC44" s="90"/>
      <c r="KD44" s="90"/>
      <c r="KE44" s="90"/>
      <c r="KF44" s="90"/>
      <c r="KG44" s="90"/>
      <c r="KH44" s="90"/>
      <c r="KI44" s="90"/>
      <c r="KJ44" s="90"/>
      <c r="KK44" s="90"/>
      <c r="KL44" s="90"/>
      <c r="KM44" s="90"/>
      <c r="KN44" s="90"/>
      <c r="KO44" s="90"/>
      <c r="KP44" s="90"/>
      <c r="KQ44" s="90"/>
      <c r="KR44" s="90"/>
      <c r="KS44" s="90"/>
      <c r="KT44" s="90"/>
      <c r="KU44" s="90"/>
      <c r="KV44" s="90"/>
      <c r="KW44" s="90"/>
      <c r="KX44" s="90"/>
      <c r="KY44" s="90"/>
      <c r="KZ44" s="90"/>
      <c r="LA44" s="90"/>
      <c r="LB44" s="90"/>
      <c r="LC44" s="90"/>
      <c r="LD44" s="90"/>
      <c r="LE44" s="90"/>
      <c r="LF44" s="90"/>
      <c r="LG44" s="90"/>
      <c r="LH44" s="90"/>
      <c r="LI44" s="90"/>
      <c r="LJ44" s="90"/>
      <c r="LK44" s="90"/>
      <c r="LL44" s="90"/>
      <c r="LM44" s="90"/>
      <c r="LN44" s="90"/>
      <c r="LO44" s="90"/>
      <c r="LP44" s="90"/>
      <c r="LQ44" s="90"/>
      <c r="LR44" s="90"/>
      <c r="LS44" s="90"/>
      <c r="LT44" s="90"/>
      <c r="LU44" s="90"/>
      <c r="LV44" s="90"/>
      <c r="LW44" s="90"/>
      <c r="LX44" s="90"/>
      <c r="LY44" s="90"/>
      <c r="LZ44" s="90"/>
      <c r="MA44" s="90"/>
      <c r="MB44" s="90"/>
      <c r="MC44" s="90"/>
      <c r="MD44" s="90"/>
      <c r="ME44" s="90"/>
      <c r="MF44" s="90"/>
      <c r="MG44" s="90"/>
      <c r="MH44" s="90"/>
      <c r="MI44" s="90"/>
      <c r="MJ44" s="90"/>
      <c r="MK44" s="90"/>
      <c r="ML44" s="90"/>
      <c r="MM44" s="90"/>
      <c r="MN44" s="90"/>
      <c r="MO44" s="90"/>
      <c r="MP44" s="90"/>
      <c r="MQ44" s="90"/>
      <c r="MR44" s="90"/>
      <c r="MT44" s="86"/>
      <c r="MU44" s="86"/>
      <c r="MV44" s="86"/>
      <c r="MW44" s="86"/>
      <c r="MX44" s="86"/>
      <c r="MY44" s="86"/>
      <c r="NB44" s="85"/>
      <c r="NC44" s="169"/>
      <c r="ND44" s="86"/>
      <c r="NE44" s="86"/>
      <c r="NF44" s="86"/>
      <c r="NG44" s="86"/>
      <c r="NH44" s="86"/>
      <c r="NI44" s="86"/>
      <c r="NJ44" s="86"/>
      <c r="NK44" s="86"/>
      <c r="NL44" s="86"/>
      <c r="NM44" s="86"/>
      <c r="NN44" s="86"/>
      <c r="NO44" s="86"/>
      <c r="NP44" s="86"/>
      <c r="NQ44" s="86"/>
      <c r="NR44" s="90"/>
      <c r="NS44" s="90"/>
      <c r="NT44" s="90"/>
      <c r="NU44" s="90"/>
      <c r="NV44" s="90"/>
      <c r="NW44" s="90"/>
      <c r="NX44" s="90"/>
      <c r="NY44" s="90"/>
      <c r="NZ44" s="90"/>
      <c r="OA44" s="90"/>
      <c r="OB44" s="90"/>
      <c r="OC44" s="90"/>
      <c r="OD44" s="90"/>
      <c r="OE44" s="90"/>
      <c r="OF44" s="90"/>
      <c r="OG44" s="90"/>
      <c r="OH44" s="90"/>
      <c r="OI44" s="90"/>
      <c r="OJ44" s="90"/>
      <c r="OK44" s="90"/>
      <c r="OL44" s="90"/>
      <c r="OM44" s="90"/>
      <c r="ON44" s="90"/>
      <c r="OO44" s="90"/>
      <c r="OP44" s="90"/>
      <c r="OQ44" s="90"/>
      <c r="OR44" s="90"/>
      <c r="OS44" s="90"/>
      <c r="OT44" s="90"/>
      <c r="OU44" s="90"/>
      <c r="OV44" s="90"/>
      <c r="OW44" s="90"/>
      <c r="OX44" s="90"/>
      <c r="OY44" s="90"/>
      <c r="OZ44" s="90"/>
      <c r="PA44" s="90"/>
      <c r="PB44" s="90"/>
      <c r="PC44" s="90"/>
      <c r="PD44" s="90"/>
      <c r="PE44" s="90"/>
      <c r="PF44" s="90"/>
      <c r="PG44" s="90"/>
      <c r="PH44" s="90"/>
      <c r="PI44" s="90"/>
      <c r="PJ44" s="90"/>
      <c r="PK44" s="90"/>
      <c r="PL44" s="90"/>
      <c r="PM44" s="90"/>
      <c r="PN44" s="90"/>
      <c r="PO44" s="90"/>
      <c r="PP44" s="90"/>
      <c r="PQ44" s="90"/>
      <c r="PR44" s="90"/>
      <c r="PS44" s="90"/>
      <c r="PT44" s="90"/>
      <c r="PU44" s="90"/>
      <c r="PV44" s="90"/>
      <c r="PW44" s="90"/>
      <c r="PX44" s="90"/>
      <c r="PY44" s="90"/>
      <c r="PZ44" s="90"/>
      <c r="QA44" s="90"/>
      <c r="QB44" s="90"/>
      <c r="QC44" s="90"/>
      <c r="QD44" s="90"/>
      <c r="QE44" s="90"/>
      <c r="QF44" s="90"/>
      <c r="QG44" s="90"/>
      <c r="QH44" s="90"/>
      <c r="QI44" s="90"/>
      <c r="QJ44" s="90"/>
      <c r="QK44" s="90"/>
      <c r="QL44" s="90"/>
      <c r="QM44" s="90"/>
      <c r="QN44" s="90"/>
      <c r="QO44" s="90"/>
      <c r="QP44" s="90"/>
      <c r="QQ44" s="90"/>
      <c r="QR44" s="90"/>
      <c r="QS44" s="90"/>
      <c r="QT44" s="90"/>
      <c r="QU44" s="90"/>
      <c r="QV44" s="90"/>
      <c r="QW44" s="90"/>
      <c r="QX44" s="90"/>
      <c r="QY44" s="90"/>
      <c r="QZ44" s="90"/>
      <c r="RA44" s="90"/>
      <c r="RB44" s="90"/>
      <c r="RC44" s="90"/>
      <c r="RD44" s="90"/>
      <c r="RE44" s="90"/>
      <c r="RF44" s="90"/>
      <c r="RG44" s="90"/>
      <c r="RH44" s="90"/>
      <c r="RI44" s="90"/>
      <c r="RJ44" s="90"/>
      <c r="RK44" s="90"/>
      <c r="RL44" s="90"/>
      <c r="RM44" s="90"/>
      <c r="RN44" s="90"/>
      <c r="RO44" s="90"/>
      <c r="RP44" s="90"/>
      <c r="RQ44" s="90"/>
      <c r="RR44" s="90"/>
      <c r="RS44" s="90"/>
      <c r="RT44" s="90"/>
      <c r="RU44" s="90"/>
      <c r="RV44" s="90"/>
      <c r="RW44" s="90"/>
      <c r="RX44" s="90"/>
      <c r="RY44" s="90"/>
      <c r="RZ44" s="90"/>
      <c r="SA44" s="90"/>
      <c r="SB44" s="90"/>
      <c r="SC44" s="90"/>
      <c r="SD44" s="90"/>
      <c r="SE44" s="90"/>
      <c r="SF44" s="90"/>
      <c r="SG44" s="90"/>
      <c r="SH44" s="90"/>
      <c r="SI44" s="90"/>
      <c r="SJ44" s="90"/>
      <c r="SK44" s="90"/>
      <c r="SL44" s="90"/>
      <c r="SM44" s="90"/>
      <c r="SN44" s="90"/>
      <c r="SO44" s="90"/>
      <c r="SP44" s="90"/>
      <c r="SQ44" s="90"/>
      <c r="SR44" s="90"/>
      <c r="SS44" s="90"/>
      <c r="ST44" s="90"/>
      <c r="SU44" s="90"/>
      <c r="SV44" s="90"/>
      <c r="SW44" s="90"/>
      <c r="SX44" s="90"/>
      <c r="SY44" s="90"/>
      <c r="SZ44" s="90"/>
      <c r="TA44" s="90"/>
      <c r="TB44" s="90"/>
      <c r="TC44" s="90"/>
      <c r="TD44" s="90"/>
      <c r="TE44" s="90"/>
      <c r="TF44" s="90"/>
      <c r="TG44" s="90"/>
      <c r="TH44" s="90"/>
      <c r="TI44" s="90"/>
      <c r="TJ44" s="90"/>
      <c r="TK44" s="90"/>
      <c r="TL44" s="90"/>
      <c r="TM44" s="90"/>
      <c r="TN44" s="90"/>
      <c r="TO44" s="90"/>
      <c r="TP44" s="1372"/>
      <c r="TQ44" s="1372"/>
      <c r="TR44" s="1372"/>
      <c r="TS44" s="1372"/>
      <c r="TT44" s="1372"/>
      <c r="TU44" s="1372"/>
      <c r="TV44" s="1372"/>
      <c r="TW44" s="1372"/>
      <c r="TX44" s="1372"/>
      <c r="TY44" s="1372"/>
      <c r="TZ44" s="1372"/>
      <c r="UA44" s="1372"/>
      <c r="UB44" s="1372"/>
      <c r="UC44" s="1372"/>
      <c r="UD44" s="1372"/>
      <c r="UE44" s="1372"/>
      <c r="UF44" s="1372"/>
      <c r="UG44" s="1372"/>
      <c r="UH44" s="1372"/>
      <c r="UI44" s="1372"/>
      <c r="UJ44" s="1372"/>
      <c r="UK44" s="1372"/>
    </row>
    <row r="45" spans="1:557" ht="15.75" customHeight="1" x14ac:dyDescent="0.25">
      <c r="A45" s="24"/>
      <c r="B45" s="260">
        <v>39</v>
      </c>
      <c r="C45" s="991"/>
      <c r="D45" s="990"/>
      <c r="E45" s="486"/>
      <c r="F45" s="1143"/>
      <c r="G45" s="995"/>
      <c r="H45" s="221"/>
      <c r="I45" s="183"/>
      <c r="J45" s="183"/>
      <c r="K45" s="1088"/>
      <c r="L45" s="375"/>
      <c r="M45" s="31"/>
      <c r="N45" s="1292"/>
      <c r="O45" s="1096"/>
      <c r="P45" s="147"/>
      <c r="Q45" s="147"/>
      <c r="R45" s="147"/>
      <c r="S45" s="147"/>
      <c r="T45" s="147"/>
      <c r="U45" s="147"/>
      <c r="V45" s="147"/>
      <c r="W45" s="147"/>
      <c r="X45" s="147"/>
      <c r="Y45" s="147"/>
      <c r="Z45" s="147"/>
      <c r="AA45" s="147"/>
      <c r="AB45" s="147"/>
      <c r="AC45" s="147"/>
      <c r="AD45" s="147"/>
      <c r="AE45" s="147"/>
      <c r="AF45" s="147"/>
      <c r="AG45" s="147"/>
      <c r="AH45" s="147"/>
      <c r="AI45" s="1006"/>
      <c r="AJ45" s="993"/>
      <c r="AK45" s="996"/>
      <c r="AL45" s="148"/>
      <c r="AM45" s="148"/>
      <c r="AN45" s="994"/>
      <c r="AO45" s="147"/>
      <c r="AP45" s="147"/>
      <c r="AQ45" s="997"/>
      <c r="AR45" s="999"/>
      <c r="AS45" s="1000"/>
      <c r="AT45" s="1006"/>
      <c r="AU45" s="993"/>
      <c r="AV45" s="996"/>
      <c r="AW45" s="148"/>
      <c r="AX45" s="148"/>
      <c r="AY45" s="994"/>
      <c r="AZ45" s="147"/>
      <c r="BA45" s="147"/>
      <c r="BB45" s="997"/>
      <c r="BC45" s="999"/>
      <c r="BD45" s="1000"/>
      <c r="BE45" s="1006"/>
      <c r="BF45" s="993"/>
      <c r="BG45" s="996"/>
      <c r="BH45" s="148"/>
      <c r="BI45" s="148"/>
      <c r="BJ45" s="994"/>
      <c r="BK45" s="147"/>
      <c r="BL45" s="147"/>
      <c r="BM45" s="997"/>
      <c r="BN45" s="999"/>
      <c r="BO45" s="1000"/>
      <c r="BP45" s="1006"/>
      <c r="BQ45" s="993"/>
      <c r="BR45" s="996"/>
      <c r="BS45" s="148"/>
      <c r="BT45" s="148"/>
      <c r="BU45" s="994"/>
      <c r="BV45" s="147"/>
      <c r="BW45" s="147"/>
      <c r="BX45" s="997"/>
      <c r="BY45" s="999"/>
      <c r="BZ45" s="1000"/>
      <c r="CA45" s="1006"/>
      <c r="CB45" s="993"/>
      <c r="CC45" s="994"/>
      <c r="CD45" s="148"/>
      <c r="CE45" s="148"/>
      <c r="CF45" s="994"/>
      <c r="CG45" s="147"/>
      <c r="CH45" s="147"/>
      <c r="CI45" s="997"/>
      <c r="CJ45" s="999"/>
      <c r="CK45" s="1000"/>
      <c r="CL45" s="1006"/>
      <c r="CM45" s="993"/>
      <c r="CN45" s="996"/>
      <c r="CO45" s="148"/>
      <c r="CP45" s="148"/>
      <c r="CQ45" s="994"/>
      <c r="CR45" s="147"/>
      <c r="CS45" s="147"/>
      <c r="CT45" s="997"/>
      <c r="CU45" s="999"/>
      <c r="CV45" s="1000"/>
      <c r="CW45" s="1006"/>
      <c r="CX45" s="993"/>
      <c r="CY45" s="996"/>
      <c r="CZ45" s="148"/>
      <c r="DA45" s="148"/>
      <c r="DB45" s="994"/>
      <c r="DC45" s="147"/>
      <c r="DD45" s="147"/>
      <c r="DE45" s="997"/>
      <c r="DF45" s="999"/>
      <c r="DG45" s="1000"/>
      <c r="DH45" s="1006"/>
      <c r="DI45" s="993"/>
      <c r="DJ45" s="996"/>
      <c r="DK45" s="148"/>
      <c r="DL45" s="148"/>
      <c r="DM45" s="994"/>
      <c r="DN45" s="147"/>
      <c r="DO45" s="147"/>
      <c r="DP45" s="997"/>
      <c r="DQ45" s="999"/>
      <c r="DR45" s="1000"/>
      <c r="DS45" s="1006"/>
      <c r="DT45" s="993"/>
      <c r="DU45" s="996"/>
      <c r="DV45" s="148"/>
      <c r="DW45" s="148"/>
      <c r="DX45" s="994"/>
      <c r="DY45" s="147"/>
      <c r="DZ45" s="147"/>
      <c r="EA45" s="997"/>
      <c r="EB45" s="999"/>
      <c r="EC45" s="1000"/>
      <c r="ED45" s="1006"/>
      <c r="EE45" s="993"/>
      <c r="EF45" s="996"/>
      <c r="EG45" s="148"/>
      <c r="EH45" s="148"/>
      <c r="EI45" s="994"/>
      <c r="EJ45" s="147"/>
      <c r="EK45" s="147"/>
      <c r="EL45" s="997"/>
      <c r="EM45" s="999"/>
      <c r="EN45" s="1000"/>
      <c r="EO45" s="1006"/>
      <c r="EP45" s="993"/>
      <c r="EQ45" s="996"/>
      <c r="ER45" s="148"/>
      <c r="ES45" s="148"/>
      <c r="ET45" s="994"/>
      <c r="EU45" s="147"/>
      <c r="EV45" s="147"/>
      <c r="EW45" s="997"/>
      <c r="EX45" s="999"/>
      <c r="EY45" s="1000"/>
      <c r="EZ45" s="1006"/>
      <c r="FA45" s="993"/>
      <c r="FB45" s="996"/>
      <c r="FC45" s="148"/>
      <c r="FD45" s="148"/>
      <c r="FE45" s="994"/>
      <c r="FF45" s="147"/>
      <c r="FG45" s="147"/>
      <c r="FH45" s="997"/>
      <c r="FI45" s="999"/>
      <c r="FJ45" s="1000"/>
      <c r="FK45" s="1006"/>
      <c r="FL45" s="993"/>
      <c r="FM45" s="996"/>
      <c r="FN45" s="148"/>
      <c r="FO45" s="148"/>
      <c r="FP45" s="994"/>
      <c r="FQ45" s="147"/>
      <c r="FR45" s="147"/>
      <c r="FS45" s="997"/>
      <c r="FT45" s="999"/>
      <c r="FU45" s="1000"/>
      <c r="FV45" s="1006"/>
      <c r="FW45" s="993"/>
      <c r="FX45" s="996"/>
      <c r="FY45" s="148"/>
      <c r="FZ45" s="148"/>
      <c r="GA45" s="994"/>
      <c r="GB45" s="147"/>
      <c r="GC45" s="147"/>
      <c r="GD45" s="997"/>
      <c r="GE45" s="999"/>
      <c r="GF45" s="1000"/>
      <c r="GG45" s="1006"/>
      <c r="GH45" s="993"/>
      <c r="GI45" s="996"/>
      <c r="GJ45" s="148"/>
      <c r="GK45" s="148"/>
      <c r="GL45" s="994"/>
      <c r="GM45" s="147"/>
      <c r="GN45" s="147"/>
      <c r="GO45" s="997"/>
      <c r="GP45" s="999"/>
      <c r="GQ45" s="1000"/>
      <c r="GR45" s="1006"/>
      <c r="GS45" s="993"/>
      <c r="GT45" s="996"/>
      <c r="GU45" s="148"/>
      <c r="GV45" s="148"/>
      <c r="GW45" s="994"/>
      <c r="GX45" s="147"/>
      <c r="GY45" s="147"/>
      <c r="GZ45" s="997"/>
      <c r="HA45" s="999"/>
      <c r="HB45" s="1000"/>
      <c r="HC45" s="1006"/>
      <c r="HD45" s="993"/>
      <c r="HE45" s="996"/>
      <c r="HF45" s="148"/>
      <c r="HG45" s="148"/>
      <c r="HH45" s="994"/>
      <c r="HI45" s="147"/>
      <c r="HJ45" s="147"/>
      <c r="HK45" s="997"/>
      <c r="HL45" s="999"/>
      <c r="HM45" s="1000"/>
      <c r="HN45" s="1006"/>
      <c r="HO45" s="993"/>
      <c r="HP45" s="996"/>
      <c r="HQ45" s="148"/>
      <c r="HR45" s="148"/>
      <c r="HS45" s="994"/>
      <c r="HT45" s="147"/>
      <c r="HU45" s="147"/>
      <c r="HV45" s="997"/>
      <c r="HW45" s="999"/>
      <c r="HX45" s="1000"/>
      <c r="HY45" s="1006"/>
      <c r="HZ45" s="993"/>
      <c r="IA45" s="996"/>
      <c r="IB45" s="148"/>
      <c r="IC45" s="148"/>
      <c r="ID45" s="994"/>
      <c r="IE45" s="147"/>
      <c r="IF45" s="147"/>
      <c r="IG45" s="997"/>
      <c r="IH45" s="999"/>
      <c r="II45" s="1000"/>
      <c r="IJ45" s="1006"/>
      <c r="IK45" s="993"/>
      <c r="IL45" s="996"/>
      <c r="IM45" s="148"/>
      <c r="IN45" s="148"/>
      <c r="IO45" s="994"/>
      <c r="IP45" s="147"/>
      <c r="IQ45" s="147"/>
      <c r="IR45" s="997"/>
      <c r="IS45" s="999"/>
      <c r="IT45" s="1000"/>
      <c r="IU45" s="30"/>
      <c r="IV45" s="30"/>
      <c r="IW45" s="30"/>
      <c r="IX45" s="30"/>
      <c r="IY45" s="1001"/>
      <c r="IZ45" s="1001"/>
      <c r="JA45" s="1005"/>
      <c r="JB45" s="1002"/>
      <c r="JC45" s="38"/>
      <c r="JD45" s="171"/>
      <c r="JE45" s="291" t="s">
        <v>353</v>
      </c>
      <c r="JF45" s="1"/>
      <c r="JG45" s="212" t="s">
        <v>291</v>
      </c>
      <c r="JH45" s="1"/>
      <c r="JI45" s="290"/>
      <c r="JJ45" s="171"/>
      <c r="JM45" s="347"/>
      <c r="JN45" s="90"/>
      <c r="JO45" s="654"/>
      <c r="JP45" s="654"/>
      <c r="JQ45" s="167"/>
      <c r="JR45" s="656"/>
      <c r="JS45" s="159"/>
      <c r="JT45" s="262"/>
      <c r="JU45" s="262"/>
      <c r="JV45" s="88"/>
      <c r="JW45" s="90"/>
      <c r="JX45" s="90"/>
      <c r="JY45" s="90"/>
      <c r="JZ45" s="90"/>
      <c r="KA45" s="90"/>
      <c r="KB45" s="90"/>
      <c r="KC45" s="90"/>
      <c r="KD45" s="90"/>
      <c r="KE45" s="90"/>
      <c r="KF45" s="90"/>
      <c r="KG45" s="90"/>
      <c r="KH45" s="90"/>
      <c r="KI45" s="90"/>
      <c r="KJ45" s="90"/>
      <c r="KK45" s="90"/>
      <c r="KL45" s="90"/>
      <c r="KM45" s="90"/>
      <c r="KN45" s="90"/>
      <c r="KO45" s="90"/>
      <c r="KP45" s="90"/>
      <c r="KQ45" s="90"/>
      <c r="KR45" s="90"/>
      <c r="KS45" s="90"/>
      <c r="KT45" s="90"/>
      <c r="KU45" s="90"/>
      <c r="KV45" s="90"/>
      <c r="KW45" s="90"/>
      <c r="KX45" s="90"/>
      <c r="KY45" s="90"/>
      <c r="KZ45" s="90"/>
      <c r="LA45" s="90"/>
      <c r="LB45" s="90"/>
      <c r="LC45" s="90"/>
      <c r="LD45" s="90"/>
      <c r="LE45" s="90"/>
      <c r="LF45" s="90"/>
      <c r="LG45" s="90"/>
      <c r="LH45" s="90"/>
      <c r="LI45" s="90"/>
      <c r="LJ45" s="90"/>
      <c r="LK45" s="90"/>
      <c r="LL45" s="90"/>
      <c r="LM45" s="90"/>
      <c r="LN45" s="90"/>
      <c r="LO45" s="90"/>
      <c r="LP45" s="90"/>
      <c r="LQ45" s="90"/>
      <c r="LR45" s="90"/>
      <c r="LS45" s="90"/>
      <c r="LT45" s="90"/>
      <c r="LU45" s="90"/>
      <c r="LV45" s="90"/>
      <c r="LW45" s="90"/>
      <c r="LX45" s="90"/>
      <c r="LY45" s="90"/>
      <c r="LZ45" s="90"/>
      <c r="MA45" s="90"/>
      <c r="MB45" s="90"/>
      <c r="MC45" s="90"/>
      <c r="MD45" s="90"/>
      <c r="ME45" s="90"/>
      <c r="MF45" s="90"/>
      <c r="MG45" s="90"/>
      <c r="MH45" s="90"/>
      <c r="MI45" s="90"/>
      <c r="MJ45" s="90"/>
      <c r="MK45" s="90"/>
      <c r="ML45" s="90"/>
      <c r="MM45" s="90"/>
      <c r="MN45" s="90"/>
      <c r="MO45" s="90"/>
      <c r="MP45" s="90"/>
      <c r="MQ45" s="90"/>
      <c r="MR45" s="90"/>
      <c r="MT45" s="86"/>
      <c r="MU45" s="86"/>
      <c r="MV45" s="86"/>
      <c r="MW45" s="86"/>
      <c r="MX45" s="86"/>
      <c r="MY45" s="86"/>
      <c r="NB45" s="85"/>
      <c r="NC45" s="169"/>
      <c r="ND45" s="86"/>
      <c r="NE45" s="86"/>
      <c r="NF45" s="86"/>
      <c r="NG45" s="86"/>
      <c r="NH45" s="86"/>
      <c r="NI45" s="86"/>
      <c r="NJ45" s="86"/>
      <c r="NK45" s="86"/>
      <c r="NL45" s="86"/>
      <c r="NM45" s="86"/>
      <c r="NN45" s="86"/>
      <c r="NO45" s="86"/>
      <c r="NP45" s="86"/>
      <c r="NQ45" s="86"/>
      <c r="NR45" s="90"/>
      <c r="NS45" s="90"/>
      <c r="NT45" s="90"/>
      <c r="NU45" s="90"/>
      <c r="NV45" s="90"/>
      <c r="NW45" s="90"/>
      <c r="NX45" s="90"/>
      <c r="NY45" s="90"/>
      <c r="NZ45" s="90"/>
      <c r="OA45" s="90"/>
      <c r="OB45" s="90"/>
      <c r="OC45" s="90"/>
      <c r="OD45" s="90"/>
      <c r="OE45" s="90"/>
      <c r="OF45" s="90"/>
      <c r="OG45" s="90"/>
      <c r="OH45" s="90"/>
      <c r="OI45" s="90"/>
      <c r="OJ45" s="90"/>
      <c r="OK45" s="90"/>
      <c r="OL45" s="90"/>
      <c r="OM45" s="90"/>
      <c r="ON45" s="90"/>
      <c r="OO45" s="90"/>
      <c r="OP45" s="90"/>
      <c r="OQ45" s="90"/>
      <c r="OR45" s="90"/>
      <c r="OS45" s="90"/>
      <c r="OT45" s="90"/>
      <c r="OU45" s="90"/>
      <c r="OV45" s="90"/>
      <c r="OW45" s="90"/>
      <c r="OX45" s="90"/>
      <c r="OY45" s="90"/>
      <c r="OZ45" s="90"/>
      <c r="PA45" s="90"/>
      <c r="PB45" s="90"/>
      <c r="PC45" s="90"/>
      <c r="PD45" s="90"/>
      <c r="PE45" s="90"/>
      <c r="PF45" s="90"/>
      <c r="PG45" s="90"/>
      <c r="PH45" s="90"/>
      <c r="PI45" s="90"/>
      <c r="PJ45" s="90"/>
      <c r="PK45" s="90"/>
      <c r="PL45" s="90"/>
      <c r="PM45" s="90"/>
      <c r="PN45" s="90"/>
      <c r="PO45" s="90"/>
      <c r="PP45" s="90"/>
      <c r="PQ45" s="90"/>
      <c r="PR45" s="90"/>
      <c r="PS45" s="90"/>
      <c r="PT45" s="90"/>
      <c r="PU45" s="90"/>
      <c r="PV45" s="90"/>
      <c r="PW45" s="90"/>
      <c r="PX45" s="90"/>
      <c r="PY45" s="90"/>
      <c r="PZ45" s="90"/>
      <c r="QA45" s="90"/>
      <c r="QB45" s="90"/>
      <c r="QC45" s="90"/>
      <c r="QD45" s="90"/>
      <c r="QE45" s="90"/>
      <c r="QF45" s="90"/>
      <c r="QG45" s="90"/>
      <c r="QH45" s="90"/>
      <c r="QI45" s="90"/>
      <c r="QJ45" s="90"/>
      <c r="QK45" s="90"/>
      <c r="QL45" s="90"/>
      <c r="QM45" s="90"/>
      <c r="QN45" s="90"/>
      <c r="QO45" s="90"/>
      <c r="QP45" s="90"/>
      <c r="QQ45" s="90"/>
      <c r="QR45" s="90"/>
      <c r="QS45" s="90"/>
      <c r="QT45" s="90"/>
      <c r="QU45" s="90"/>
      <c r="QV45" s="90"/>
      <c r="QW45" s="90"/>
      <c r="QX45" s="90"/>
      <c r="QY45" s="90"/>
      <c r="QZ45" s="90"/>
      <c r="RA45" s="90"/>
      <c r="RB45" s="90"/>
      <c r="RC45" s="90"/>
      <c r="RD45" s="90"/>
      <c r="RE45" s="90"/>
      <c r="RF45" s="90"/>
      <c r="RG45" s="90"/>
      <c r="RH45" s="90"/>
      <c r="RI45" s="90"/>
      <c r="RJ45" s="90"/>
      <c r="RK45" s="90"/>
      <c r="RL45" s="90"/>
      <c r="RM45" s="90"/>
      <c r="RN45" s="90"/>
      <c r="RO45" s="90"/>
      <c r="RP45" s="90"/>
      <c r="RQ45" s="90"/>
      <c r="RR45" s="90"/>
      <c r="RS45" s="90"/>
      <c r="RT45" s="90"/>
      <c r="RU45" s="90"/>
      <c r="RV45" s="90"/>
      <c r="RW45" s="90"/>
      <c r="RX45" s="90"/>
      <c r="RY45" s="90"/>
      <c r="RZ45" s="90"/>
      <c r="SA45" s="90"/>
      <c r="SB45" s="90"/>
      <c r="SC45" s="90"/>
      <c r="SD45" s="90"/>
      <c r="SE45" s="90"/>
      <c r="SF45" s="90"/>
      <c r="SG45" s="90"/>
      <c r="SH45" s="90"/>
      <c r="SI45" s="90"/>
      <c r="SJ45" s="90"/>
      <c r="SK45" s="90"/>
      <c r="SL45" s="90"/>
      <c r="SM45" s="90"/>
      <c r="SN45" s="90"/>
      <c r="SO45" s="90"/>
      <c r="SP45" s="90"/>
      <c r="SQ45" s="90"/>
      <c r="SR45" s="90"/>
      <c r="SS45" s="90"/>
      <c r="ST45" s="90"/>
      <c r="SU45" s="90"/>
      <c r="SV45" s="90"/>
      <c r="SW45" s="90"/>
      <c r="SX45" s="90"/>
      <c r="SY45" s="90"/>
      <c r="SZ45" s="90"/>
      <c r="TA45" s="90"/>
      <c r="TB45" s="90"/>
      <c r="TC45" s="90"/>
      <c r="TD45" s="90"/>
      <c r="TE45" s="90"/>
      <c r="TF45" s="90"/>
      <c r="TG45" s="90"/>
      <c r="TH45" s="90"/>
      <c r="TI45" s="90"/>
      <c r="TJ45" s="90"/>
      <c r="TK45" s="90"/>
      <c r="TL45" s="90"/>
      <c r="TM45" s="90"/>
      <c r="TN45" s="90"/>
      <c r="TO45" s="90"/>
      <c r="TP45" s="1372"/>
      <c r="TQ45" s="1372"/>
      <c r="TR45" s="1372"/>
      <c r="TS45" s="1372"/>
      <c r="TT45" s="1372"/>
      <c r="TU45" s="1372"/>
      <c r="TV45" s="1372"/>
      <c r="TW45" s="1372"/>
      <c r="TX45" s="1372"/>
      <c r="TY45" s="1372"/>
      <c r="TZ45" s="1372"/>
      <c r="UA45" s="1372"/>
      <c r="UB45" s="1372"/>
      <c r="UC45" s="1372"/>
      <c r="UD45" s="1372"/>
      <c r="UE45" s="1372"/>
      <c r="UF45" s="1372"/>
      <c r="UG45" s="1372"/>
      <c r="UH45" s="1372"/>
      <c r="UI45" s="1372"/>
      <c r="UJ45" s="1372"/>
      <c r="UK45" s="1372"/>
    </row>
    <row r="46" spans="1:557" ht="15.75" customHeight="1" x14ac:dyDescent="0.25">
      <c r="A46" s="24"/>
      <c r="B46" s="260">
        <v>40</v>
      </c>
      <c r="C46" s="991"/>
      <c r="D46" s="990"/>
      <c r="E46" s="486"/>
      <c r="F46" s="1143"/>
      <c r="G46" s="995"/>
      <c r="H46" s="221"/>
      <c r="I46" s="183"/>
      <c r="J46" s="183"/>
      <c r="K46" s="1088"/>
      <c r="L46" s="375"/>
      <c r="M46" s="31"/>
      <c r="N46" s="1292"/>
      <c r="O46" s="1096"/>
      <c r="P46" s="147"/>
      <c r="Q46" s="147"/>
      <c r="R46" s="147"/>
      <c r="S46" s="147"/>
      <c r="T46" s="147"/>
      <c r="U46" s="147"/>
      <c r="V46" s="147"/>
      <c r="W46" s="147"/>
      <c r="X46" s="147"/>
      <c r="Y46" s="147"/>
      <c r="Z46" s="147"/>
      <c r="AA46" s="147"/>
      <c r="AB46" s="147"/>
      <c r="AC46" s="147"/>
      <c r="AD46" s="147"/>
      <c r="AE46" s="147"/>
      <c r="AF46" s="147"/>
      <c r="AG46" s="147"/>
      <c r="AH46" s="147"/>
      <c r="AI46" s="1006"/>
      <c r="AJ46" s="993"/>
      <c r="AK46" s="996"/>
      <c r="AL46" s="148"/>
      <c r="AM46" s="148"/>
      <c r="AN46" s="994"/>
      <c r="AO46" s="147"/>
      <c r="AP46" s="147"/>
      <c r="AQ46" s="997"/>
      <c r="AR46" s="999"/>
      <c r="AS46" s="1000"/>
      <c r="AT46" s="1006"/>
      <c r="AU46" s="993"/>
      <c r="AV46" s="996"/>
      <c r="AW46" s="148"/>
      <c r="AX46" s="148"/>
      <c r="AY46" s="994"/>
      <c r="AZ46" s="147"/>
      <c r="BA46" s="147"/>
      <c r="BB46" s="997"/>
      <c r="BC46" s="999"/>
      <c r="BD46" s="1000"/>
      <c r="BE46" s="1006"/>
      <c r="BF46" s="993"/>
      <c r="BG46" s="996"/>
      <c r="BH46" s="148"/>
      <c r="BI46" s="148"/>
      <c r="BJ46" s="994"/>
      <c r="BK46" s="147"/>
      <c r="BL46" s="147"/>
      <c r="BM46" s="997"/>
      <c r="BN46" s="999"/>
      <c r="BO46" s="1000"/>
      <c r="BP46" s="1006"/>
      <c r="BQ46" s="993"/>
      <c r="BR46" s="996"/>
      <c r="BS46" s="148"/>
      <c r="BT46" s="148"/>
      <c r="BU46" s="994"/>
      <c r="BV46" s="147"/>
      <c r="BW46" s="147"/>
      <c r="BX46" s="997"/>
      <c r="BY46" s="999"/>
      <c r="BZ46" s="1000"/>
      <c r="CA46" s="1006"/>
      <c r="CB46" s="993"/>
      <c r="CC46" s="994"/>
      <c r="CD46" s="148"/>
      <c r="CE46" s="148"/>
      <c r="CF46" s="994"/>
      <c r="CG46" s="147"/>
      <c r="CH46" s="147"/>
      <c r="CI46" s="997"/>
      <c r="CJ46" s="999"/>
      <c r="CK46" s="1000"/>
      <c r="CL46" s="1006"/>
      <c r="CM46" s="993"/>
      <c r="CN46" s="996"/>
      <c r="CO46" s="148"/>
      <c r="CP46" s="148"/>
      <c r="CQ46" s="994"/>
      <c r="CR46" s="147"/>
      <c r="CS46" s="147"/>
      <c r="CT46" s="997"/>
      <c r="CU46" s="999"/>
      <c r="CV46" s="1000"/>
      <c r="CW46" s="1006"/>
      <c r="CX46" s="993"/>
      <c r="CY46" s="996"/>
      <c r="CZ46" s="148"/>
      <c r="DA46" s="148"/>
      <c r="DB46" s="994"/>
      <c r="DC46" s="147"/>
      <c r="DD46" s="147"/>
      <c r="DE46" s="997"/>
      <c r="DF46" s="999"/>
      <c r="DG46" s="1000"/>
      <c r="DH46" s="1006"/>
      <c r="DI46" s="993"/>
      <c r="DJ46" s="996"/>
      <c r="DK46" s="148"/>
      <c r="DL46" s="148"/>
      <c r="DM46" s="994"/>
      <c r="DN46" s="147"/>
      <c r="DO46" s="147"/>
      <c r="DP46" s="997"/>
      <c r="DQ46" s="999"/>
      <c r="DR46" s="1000"/>
      <c r="DS46" s="1006"/>
      <c r="DT46" s="993"/>
      <c r="DU46" s="996"/>
      <c r="DV46" s="148"/>
      <c r="DW46" s="148"/>
      <c r="DX46" s="994"/>
      <c r="DY46" s="147"/>
      <c r="DZ46" s="147"/>
      <c r="EA46" s="997"/>
      <c r="EB46" s="999"/>
      <c r="EC46" s="1000"/>
      <c r="ED46" s="1006"/>
      <c r="EE46" s="993"/>
      <c r="EF46" s="996"/>
      <c r="EG46" s="148"/>
      <c r="EH46" s="148"/>
      <c r="EI46" s="994"/>
      <c r="EJ46" s="147"/>
      <c r="EK46" s="147"/>
      <c r="EL46" s="997"/>
      <c r="EM46" s="999"/>
      <c r="EN46" s="1000"/>
      <c r="EO46" s="1006"/>
      <c r="EP46" s="993"/>
      <c r="EQ46" s="996"/>
      <c r="ER46" s="148"/>
      <c r="ES46" s="148"/>
      <c r="ET46" s="994"/>
      <c r="EU46" s="147"/>
      <c r="EV46" s="147"/>
      <c r="EW46" s="997"/>
      <c r="EX46" s="999"/>
      <c r="EY46" s="1000"/>
      <c r="EZ46" s="1006"/>
      <c r="FA46" s="993"/>
      <c r="FB46" s="996"/>
      <c r="FC46" s="148"/>
      <c r="FD46" s="148"/>
      <c r="FE46" s="994"/>
      <c r="FF46" s="147"/>
      <c r="FG46" s="147"/>
      <c r="FH46" s="997"/>
      <c r="FI46" s="999"/>
      <c r="FJ46" s="1000"/>
      <c r="FK46" s="1006"/>
      <c r="FL46" s="993"/>
      <c r="FM46" s="996"/>
      <c r="FN46" s="148"/>
      <c r="FO46" s="148"/>
      <c r="FP46" s="994"/>
      <c r="FQ46" s="147"/>
      <c r="FR46" s="147"/>
      <c r="FS46" s="997"/>
      <c r="FT46" s="999"/>
      <c r="FU46" s="1000"/>
      <c r="FV46" s="1006"/>
      <c r="FW46" s="993"/>
      <c r="FX46" s="996"/>
      <c r="FY46" s="148"/>
      <c r="FZ46" s="148"/>
      <c r="GA46" s="994"/>
      <c r="GB46" s="147"/>
      <c r="GC46" s="147"/>
      <c r="GD46" s="997"/>
      <c r="GE46" s="999"/>
      <c r="GF46" s="1000"/>
      <c r="GG46" s="1006"/>
      <c r="GH46" s="993"/>
      <c r="GI46" s="996"/>
      <c r="GJ46" s="148"/>
      <c r="GK46" s="148"/>
      <c r="GL46" s="994"/>
      <c r="GM46" s="147"/>
      <c r="GN46" s="147"/>
      <c r="GO46" s="997"/>
      <c r="GP46" s="999"/>
      <c r="GQ46" s="1000"/>
      <c r="GR46" s="1006"/>
      <c r="GS46" s="993"/>
      <c r="GT46" s="996"/>
      <c r="GU46" s="148"/>
      <c r="GV46" s="148"/>
      <c r="GW46" s="994"/>
      <c r="GX46" s="147"/>
      <c r="GY46" s="147"/>
      <c r="GZ46" s="997"/>
      <c r="HA46" s="999"/>
      <c r="HB46" s="1000"/>
      <c r="HC46" s="1006"/>
      <c r="HD46" s="993"/>
      <c r="HE46" s="996"/>
      <c r="HF46" s="148"/>
      <c r="HG46" s="148"/>
      <c r="HH46" s="994"/>
      <c r="HI46" s="147"/>
      <c r="HJ46" s="147"/>
      <c r="HK46" s="997"/>
      <c r="HL46" s="999"/>
      <c r="HM46" s="1000"/>
      <c r="HN46" s="1006"/>
      <c r="HO46" s="993"/>
      <c r="HP46" s="996"/>
      <c r="HQ46" s="148"/>
      <c r="HR46" s="148"/>
      <c r="HS46" s="994"/>
      <c r="HT46" s="147"/>
      <c r="HU46" s="147"/>
      <c r="HV46" s="997"/>
      <c r="HW46" s="999"/>
      <c r="HX46" s="1000"/>
      <c r="HY46" s="1006"/>
      <c r="HZ46" s="993"/>
      <c r="IA46" s="996"/>
      <c r="IB46" s="148"/>
      <c r="IC46" s="148"/>
      <c r="ID46" s="994"/>
      <c r="IE46" s="147"/>
      <c r="IF46" s="147"/>
      <c r="IG46" s="997"/>
      <c r="IH46" s="999"/>
      <c r="II46" s="1000"/>
      <c r="IJ46" s="1006"/>
      <c r="IK46" s="993"/>
      <c r="IL46" s="996"/>
      <c r="IM46" s="148"/>
      <c r="IN46" s="148"/>
      <c r="IO46" s="994"/>
      <c r="IP46" s="147"/>
      <c r="IQ46" s="147"/>
      <c r="IR46" s="997"/>
      <c r="IS46" s="999"/>
      <c r="IT46" s="1000"/>
      <c r="IU46" s="32"/>
      <c r="IV46" s="32"/>
      <c r="IW46" s="32"/>
      <c r="IX46" s="32"/>
      <c r="IY46" s="1002"/>
      <c r="IZ46" s="1002"/>
      <c r="JA46" s="1005"/>
      <c r="JB46" s="1002"/>
      <c r="JC46" s="38"/>
      <c r="JD46" s="171"/>
      <c r="JE46" s="291" t="s">
        <v>1946</v>
      </c>
      <c r="JF46" s="1"/>
      <c r="JG46" s="1" t="s">
        <v>1</v>
      </c>
      <c r="JH46" s="1"/>
      <c r="JI46" s="290"/>
      <c r="JJ46" s="171"/>
      <c r="JM46" s="347"/>
      <c r="JN46" s="90"/>
      <c r="JO46" s="654"/>
      <c r="JP46" s="654"/>
      <c r="JQ46" s="167"/>
      <c r="JR46" s="656"/>
      <c r="JS46" s="159"/>
      <c r="JT46" s="262"/>
      <c r="JU46" s="262"/>
      <c r="JV46" s="88"/>
      <c r="JW46" s="90"/>
      <c r="JX46" s="90"/>
      <c r="JY46" s="90"/>
      <c r="JZ46" s="90"/>
      <c r="KA46" s="90"/>
      <c r="KB46" s="90"/>
      <c r="KC46" s="90"/>
      <c r="KD46" s="90"/>
      <c r="KE46" s="90"/>
      <c r="KF46" s="90"/>
      <c r="KG46" s="90"/>
      <c r="KH46" s="90"/>
      <c r="KI46" s="90"/>
      <c r="KJ46" s="90"/>
      <c r="KK46" s="90"/>
      <c r="KL46" s="90"/>
      <c r="KM46" s="90"/>
      <c r="KN46" s="90"/>
      <c r="KO46" s="90"/>
      <c r="KP46" s="90"/>
      <c r="KQ46" s="90"/>
      <c r="KR46" s="90"/>
      <c r="KS46" s="90"/>
      <c r="KT46" s="90"/>
      <c r="KU46" s="90"/>
      <c r="KV46" s="90"/>
      <c r="KW46" s="90"/>
      <c r="KX46" s="90"/>
      <c r="KY46" s="90"/>
      <c r="KZ46" s="90"/>
      <c r="LA46" s="90"/>
      <c r="LB46" s="90"/>
      <c r="LC46" s="90"/>
      <c r="LD46" s="90"/>
      <c r="LE46" s="90"/>
      <c r="LF46" s="90"/>
      <c r="LG46" s="90"/>
      <c r="LH46" s="90"/>
      <c r="LI46" s="90"/>
      <c r="LJ46" s="90"/>
      <c r="LK46" s="90"/>
      <c r="LL46" s="90"/>
      <c r="LM46" s="90"/>
      <c r="LN46" s="90"/>
      <c r="LO46" s="90"/>
      <c r="LP46" s="90"/>
      <c r="LQ46" s="90"/>
      <c r="LR46" s="90"/>
      <c r="LS46" s="90"/>
      <c r="LT46" s="90"/>
      <c r="LU46" s="90"/>
      <c r="LV46" s="90"/>
      <c r="LW46" s="90"/>
      <c r="LX46" s="90"/>
      <c r="LY46" s="90"/>
      <c r="LZ46" s="90"/>
      <c r="MA46" s="90"/>
      <c r="MB46" s="90"/>
      <c r="MC46" s="90"/>
      <c r="MD46" s="90"/>
      <c r="ME46" s="90"/>
      <c r="MF46" s="90"/>
      <c r="MG46" s="90"/>
      <c r="MH46" s="90"/>
      <c r="MI46" s="90"/>
      <c r="MJ46" s="90"/>
      <c r="MK46" s="90"/>
      <c r="ML46" s="90"/>
      <c r="MM46" s="90"/>
      <c r="MN46" s="90"/>
      <c r="MO46" s="90"/>
      <c r="MP46" s="90"/>
      <c r="MQ46" s="90"/>
      <c r="MR46" s="90"/>
      <c r="MT46" s="86"/>
      <c r="MU46" s="86"/>
      <c r="MV46" s="86"/>
      <c r="MW46" s="86"/>
      <c r="MX46" s="86"/>
      <c r="MY46" s="86"/>
      <c r="NB46" s="85"/>
      <c r="NC46" s="169"/>
      <c r="ND46" s="86"/>
      <c r="NE46" s="86"/>
      <c r="NF46" s="86"/>
      <c r="NG46" s="86"/>
      <c r="NH46" s="86"/>
      <c r="NI46" s="86"/>
      <c r="NJ46" s="86"/>
      <c r="NK46" s="86"/>
      <c r="NL46" s="86"/>
      <c r="NM46" s="86"/>
      <c r="NN46" s="86"/>
      <c r="NO46" s="86"/>
      <c r="NP46" s="86"/>
      <c r="NQ46" s="86"/>
      <c r="NR46" s="90"/>
      <c r="NS46" s="90"/>
      <c r="NT46" s="90"/>
      <c r="NU46" s="90"/>
      <c r="NV46" s="90"/>
      <c r="NW46" s="90"/>
      <c r="NX46" s="90"/>
      <c r="NY46" s="90"/>
      <c r="NZ46" s="90"/>
      <c r="OA46" s="90"/>
      <c r="OB46" s="90"/>
      <c r="OC46" s="90"/>
      <c r="OD46" s="90"/>
      <c r="OE46" s="90"/>
      <c r="OF46" s="90"/>
      <c r="OG46" s="90"/>
      <c r="OH46" s="90"/>
      <c r="OI46" s="90"/>
      <c r="OJ46" s="90"/>
      <c r="OK46" s="90"/>
      <c r="OL46" s="90"/>
      <c r="OM46" s="90"/>
      <c r="ON46" s="90"/>
      <c r="OO46" s="90"/>
      <c r="OP46" s="90"/>
      <c r="OQ46" s="90"/>
      <c r="OR46" s="90"/>
      <c r="OS46" s="90"/>
      <c r="OT46" s="90"/>
      <c r="OU46" s="90"/>
      <c r="OV46" s="90"/>
      <c r="OW46" s="90"/>
      <c r="OX46" s="90"/>
      <c r="OY46" s="90"/>
      <c r="OZ46" s="90"/>
      <c r="PA46" s="90"/>
      <c r="PB46" s="90"/>
      <c r="PC46" s="90"/>
      <c r="PD46" s="90"/>
      <c r="PE46" s="90"/>
      <c r="PF46" s="90"/>
      <c r="PG46" s="90"/>
      <c r="PH46" s="90"/>
      <c r="PI46" s="90"/>
      <c r="PJ46" s="90"/>
      <c r="PK46" s="90"/>
      <c r="PL46" s="90"/>
      <c r="PM46" s="90"/>
      <c r="PN46" s="90"/>
      <c r="PO46" s="90"/>
      <c r="PP46" s="90"/>
      <c r="PQ46" s="90"/>
      <c r="PR46" s="90"/>
      <c r="PS46" s="90"/>
      <c r="PT46" s="90"/>
      <c r="PU46" s="90"/>
      <c r="PV46" s="90"/>
      <c r="PW46" s="90"/>
      <c r="PX46" s="90"/>
      <c r="PY46" s="90"/>
      <c r="PZ46" s="90"/>
      <c r="QA46" s="90"/>
      <c r="QB46" s="90"/>
      <c r="QC46" s="90"/>
      <c r="QD46" s="90"/>
      <c r="QE46" s="90"/>
      <c r="QF46" s="90"/>
      <c r="QG46" s="90"/>
      <c r="QH46" s="90"/>
      <c r="QI46" s="90"/>
      <c r="QJ46" s="90"/>
      <c r="QK46" s="90"/>
      <c r="QL46" s="90"/>
      <c r="QM46" s="90"/>
      <c r="QN46" s="90"/>
      <c r="QO46" s="90"/>
      <c r="QP46" s="90"/>
      <c r="QQ46" s="90"/>
      <c r="QR46" s="90"/>
      <c r="QS46" s="90"/>
      <c r="QT46" s="90"/>
      <c r="QU46" s="90"/>
      <c r="QV46" s="90"/>
      <c r="QW46" s="90"/>
      <c r="QX46" s="90"/>
      <c r="QY46" s="90"/>
      <c r="QZ46" s="90"/>
      <c r="RA46" s="90"/>
      <c r="RB46" s="90"/>
      <c r="RC46" s="90"/>
      <c r="RD46" s="90"/>
      <c r="RE46" s="90"/>
      <c r="RF46" s="90"/>
      <c r="RG46" s="90"/>
      <c r="RH46" s="90"/>
      <c r="RI46" s="90"/>
      <c r="RJ46" s="90"/>
      <c r="RK46" s="90"/>
      <c r="RL46" s="90"/>
      <c r="RM46" s="90"/>
      <c r="RN46" s="90"/>
      <c r="RO46" s="90"/>
      <c r="RP46" s="90"/>
      <c r="RQ46" s="90"/>
      <c r="RR46" s="90"/>
      <c r="RS46" s="90"/>
      <c r="RT46" s="90"/>
      <c r="RU46" s="90"/>
      <c r="RV46" s="90"/>
      <c r="RW46" s="90"/>
      <c r="RX46" s="90"/>
      <c r="RY46" s="90"/>
      <c r="RZ46" s="90"/>
      <c r="SA46" s="90"/>
      <c r="SB46" s="90"/>
      <c r="SC46" s="90"/>
      <c r="SD46" s="90"/>
      <c r="SE46" s="90"/>
      <c r="SF46" s="90"/>
      <c r="SG46" s="90"/>
      <c r="SH46" s="90"/>
      <c r="SI46" s="90"/>
      <c r="SJ46" s="90"/>
      <c r="SK46" s="90"/>
      <c r="SL46" s="90"/>
      <c r="SM46" s="90"/>
      <c r="SN46" s="90"/>
      <c r="SO46" s="90"/>
      <c r="SP46" s="90"/>
      <c r="SQ46" s="90"/>
      <c r="SR46" s="90"/>
      <c r="SS46" s="90"/>
      <c r="ST46" s="90"/>
      <c r="SU46" s="90"/>
      <c r="SV46" s="90"/>
      <c r="SW46" s="90"/>
      <c r="SX46" s="90"/>
      <c r="SY46" s="90"/>
      <c r="SZ46" s="90"/>
      <c r="TA46" s="90"/>
      <c r="TB46" s="90"/>
      <c r="TC46" s="90"/>
      <c r="TD46" s="90"/>
      <c r="TE46" s="90"/>
      <c r="TF46" s="90"/>
      <c r="TG46" s="90"/>
      <c r="TH46" s="90"/>
      <c r="TI46" s="90"/>
      <c r="TJ46" s="90"/>
      <c r="TK46" s="90"/>
      <c r="TL46" s="90"/>
      <c r="TM46" s="90"/>
      <c r="TN46" s="90"/>
      <c r="TO46" s="90"/>
      <c r="TP46" s="1372"/>
      <c r="TQ46" s="1372"/>
      <c r="TR46" s="1372"/>
      <c r="TS46" s="1372"/>
      <c r="TT46" s="1372"/>
      <c r="TU46" s="1372"/>
      <c r="TV46" s="1372"/>
      <c r="TW46" s="1372"/>
      <c r="TX46" s="1372"/>
      <c r="TY46" s="1372"/>
      <c r="TZ46" s="1372"/>
      <c r="UA46" s="1372"/>
      <c r="UB46" s="1372"/>
      <c r="UC46" s="1372"/>
      <c r="UD46" s="1372"/>
      <c r="UE46" s="1372"/>
      <c r="UF46" s="1372"/>
      <c r="UG46" s="1372"/>
      <c r="UH46" s="1372"/>
      <c r="UI46" s="1372"/>
      <c r="UJ46" s="1372"/>
      <c r="UK46" s="1372"/>
    </row>
    <row r="47" spans="1:557" ht="15.75" customHeight="1" x14ac:dyDescent="0.25">
      <c r="A47" s="24"/>
      <c r="B47" s="259">
        <v>41</v>
      </c>
      <c r="C47" s="991"/>
      <c r="D47" s="990"/>
      <c r="E47" s="485"/>
      <c r="F47" s="1143"/>
      <c r="G47" s="992"/>
      <c r="H47" s="221"/>
      <c r="I47" s="183"/>
      <c r="J47" s="183"/>
      <c r="K47" s="1088"/>
      <c r="L47" s="155"/>
      <c r="M47" s="29"/>
      <c r="N47" s="146"/>
      <c r="O47" s="1096"/>
      <c r="P47" s="147"/>
      <c r="Q47" s="147"/>
      <c r="R47" s="147"/>
      <c r="S47" s="147"/>
      <c r="T47" s="147"/>
      <c r="U47" s="147"/>
      <c r="V47" s="147"/>
      <c r="W47" s="147"/>
      <c r="X47" s="147"/>
      <c r="Y47" s="147"/>
      <c r="Z47" s="147"/>
      <c r="AA47" s="147"/>
      <c r="AB47" s="147"/>
      <c r="AC47" s="147"/>
      <c r="AD47" s="147"/>
      <c r="AE47" s="147"/>
      <c r="AF47" s="147"/>
      <c r="AG47" s="147"/>
      <c r="AH47" s="147"/>
      <c r="AI47" s="1006"/>
      <c r="AJ47" s="993"/>
      <c r="AK47" s="994"/>
      <c r="AL47" s="147"/>
      <c r="AM47" s="147"/>
      <c r="AN47" s="994"/>
      <c r="AO47" s="147"/>
      <c r="AP47" s="147"/>
      <c r="AQ47" s="997"/>
      <c r="AR47" s="999"/>
      <c r="AS47" s="998"/>
      <c r="AT47" s="1006"/>
      <c r="AU47" s="993"/>
      <c r="AV47" s="994"/>
      <c r="AW47" s="147"/>
      <c r="AX47" s="147"/>
      <c r="AY47" s="994"/>
      <c r="AZ47" s="147"/>
      <c r="BA47" s="147"/>
      <c r="BB47" s="997"/>
      <c r="BC47" s="999"/>
      <c r="BD47" s="998"/>
      <c r="BE47" s="1006"/>
      <c r="BF47" s="993"/>
      <c r="BG47" s="994"/>
      <c r="BH47" s="147"/>
      <c r="BI47" s="147"/>
      <c r="BJ47" s="994"/>
      <c r="BK47" s="147"/>
      <c r="BL47" s="147"/>
      <c r="BM47" s="997"/>
      <c r="BN47" s="999"/>
      <c r="BO47" s="998"/>
      <c r="BP47" s="1006"/>
      <c r="BQ47" s="993"/>
      <c r="BR47" s="994"/>
      <c r="BS47" s="147"/>
      <c r="BT47" s="147"/>
      <c r="BU47" s="994"/>
      <c r="BV47" s="147"/>
      <c r="BW47" s="147"/>
      <c r="BX47" s="997"/>
      <c r="BY47" s="999"/>
      <c r="BZ47" s="998"/>
      <c r="CA47" s="1006"/>
      <c r="CB47" s="993"/>
      <c r="CC47" s="994"/>
      <c r="CD47" s="147"/>
      <c r="CE47" s="147"/>
      <c r="CF47" s="994"/>
      <c r="CG47" s="147"/>
      <c r="CH47" s="147"/>
      <c r="CI47" s="997"/>
      <c r="CJ47" s="999"/>
      <c r="CK47" s="998"/>
      <c r="CL47" s="1006"/>
      <c r="CM47" s="993"/>
      <c r="CN47" s="994"/>
      <c r="CO47" s="147"/>
      <c r="CP47" s="147"/>
      <c r="CQ47" s="994"/>
      <c r="CR47" s="147"/>
      <c r="CS47" s="147"/>
      <c r="CT47" s="997"/>
      <c r="CU47" s="999"/>
      <c r="CV47" s="998"/>
      <c r="CW47" s="1006"/>
      <c r="CX47" s="993"/>
      <c r="CY47" s="994"/>
      <c r="CZ47" s="147"/>
      <c r="DA47" s="147"/>
      <c r="DB47" s="994"/>
      <c r="DC47" s="147"/>
      <c r="DD47" s="147"/>
      <c r="DE47" s="997"/>
      <c r="DF47" s="999"/>
      <c r="DG47" s="998"/>
      <c r="DH47" s="1006"/>
      <c r="DI47" s="993"/>
      <c r="DJ47" s="994"/>
      <c r="DK47" s="147"/>
      <c r="DL47" s="147"/>
      <c r="DM47" s="994"/>
      <c r="DN47" s="147"/>
      <c r="DO47" s="147"/>
      <c r="DP47" s="997"/>
      <c r="DQ47" s="999"/>
      <c r="DR47" s="998"/>
      <c r="DS47" s="1006"/>
      <c r="DT47" s="993"/>
      <c r="DU47" s="994"/>
      <c r="DV47" s="147"/>
      <c r="DW47" s="147"/>
      <c r="DX47" s="994"/>
      <c r="DY47" s="147"/>
      <c r="DZ47" s="147"/>
      <c r="EA47" s="997"/>
      <c r="EB47" s="999"/>
      <c r="EC47" s="998"/>
      <c r="ED47" s="1006"/>
      <c r="EE47" s="993"/>
      <c r="EF47" s="994"/>
      <c r="EG47" s="147"/>
      <c r="EH47" s="147"/>
      <c r="EI47" s="994"/>
      <c r="EJ47" s="147"/>
      <c r="EK47" s="147"/>
      <c r="EL47" s="997"/>
      <c r="EM47" s="999"/>
      <c r="EN47" s="998"/>
      <c r="EO47" s="1006"/>
      <c r="EP47" s="993"/>
      <c r="EQ47" s="994"/>
      <c r="ER47" s="147"/>
      <c r="ES47" s="147"/>
      <c r="ET47" s="994"/>
      <c r="EU47" s="147"/>
      <c r="EV47" s="147"/>
      <c r="EW47" s="997"/>
      <c r="EX47" s="999"/>
      <c r="EY47" s="998"/>
      <c r="EZ47" s="1006"/>
      <c r="FA47" s="993"/>
      <c r="FB47" s="994"/>
      <c r="FC47" s="147"/>
      <c r="FD47" s="147"/>
      <c r="FE47" s="994"/>
      <c r="FF47" s="147"/>
      <c r="FG47" s="147"/>
      <c r="FH47" s="997"/>
      <c r="FI47" s="999"/>
      <c r="FJ47" s="998"/>
      <c r="FK47" s="1006"/>
      <c r="FL47" s="993"/>
      <c r="FM47" s="994"/>
      <c r="FN47" s="147"/>
      <c r="FO47" s="147"/>
      <c r="FP47" s="994"/>
      <c r="FQ47" s="147"/>
      <c r="FR47" s="147"/>
      <c r="FS47" s="997"/>
      <c r="FT47" s="999"/>
      <c r="FU47" s="998"/>
      <c r="FV47" s="1006"/>
      <c r="FW47" s="993"/>
      <c r="FX47" s="994"/>
      <c r="FY47" s="147"/>
      <c r="FZ47" s="147"/>
      <c r="GA47" s="994"/>
      <c r="GB47" s="147"/>
      <c r="GC47" s="147"/>
      <c r="GD47" s="997"/>
      <c r="GE47" s="999"/>
      <c r="GF47" s="998"/>
      <c r="GG47" s="1006"/>
      <c r="GH47" s="993"/>
      <c r="GI47" s="994"/>
      <c r="GJ47" s="147"/>
      <c r="GK47" s="147"/>
      <c r="GL47" s="994"/>
      <c r="GM47" s="147"/>
      <c r="GN47" s="147"/>
      <c r="GO47" s="997"/>
      <c r="GP47" s="999"/>
      <c r="GQ47" s="998"/>
      <c r="GR47" s="1006"/>
      <c r="GS47" s="993"/>
      <c r="GT47" s="994"/>
      <c r="GU47" s="147"/>
      <c r="GV47" s="147"/>
      <c r="GW47" s="994"/>
      <c r="GX47" s="147"/>
      <c r="GY47" s="147"/>
      <c r="GZ47" s="997"/>
      <c r="HA47" s="999"/>
      <c r="HB47" s="998"/>
      <c r="HC47" s="1006"/>
      <c r="HD47" s="993"/>
      <c r="HE47" s="994"/>
      <c r="HF47" s="147"/>
      <c r="HG47" s="147"/>
      <c r="HH47" s="994"/>
      <c r="HI47" s="147"/>
      <c r="HJ47" s="147"/>
      <c r="HK47" s="997"/>
      <c r="HL47" s="999"/>
      <c r="HM47" s="998"/>
      <c r="HN47" s="1006"/>
      <c r="HO47" s="993"/>
      <c r="HP47" s="994"/>
      <c r="HQ47" s="147"/>
      <c r="HR47" s="147"/>
      <c r="HS47" s="994"/>
      <c r="HT47" s="147"/>
      <c r="HU47" s="147"/>
      <c r="HV47" s="997"/>
      <c r="HW47" s="999"/>
      <c r="HX47" s="998"/>
      <c r="HY47" s="1006"/>
      <c r="HZ47" s="993"/>
      <c r="IA47" s="994"/>
      <c r="IB47" s="147"/>
      <c r="IC47" s="147"/>
      <c r="ID47" s="994"/>
      <c r="IE47" s="147"/>
      <c r="IF47" s="147"/>
      <c r="IG47" s="997"/>
      <c r="IH47" s="999"/>
      <c r="II47" s="998"/>
      <c r="IJ47" s="1006"/>
      <c r="IK47" s="993"/>
      <c r="IL47" s="994"/>
      <c r="IM47" s="147"/>
      <c r="IN47" s="147"/>
      <c r="IO47" s="994"/>
      <c r="IP47" s="147"/>
      <c r="IQ47" s="147"/>
      <c r="IR47" s="997"/>
      <c r="IS47" s="999"/>
      <c r="IT47" s="998"/>
      <c r="IU47" s="30"/>
      <c r="IV47" s="30"/>
      <c r="IW47" s="30"/>
      <c r="IX47" s="30"/>
      <c r="IY47" s="1001"/>
      <c r="IZ47" s="1001"/>
      <c r="JA47" s="1005"/>
      <c r="JB47" s="1001"/>
      <c r="JC47" s="38"/>
      <c r="JD47" s="171"/>
      <c r="JE47" s="291" t="s">
        <v>398</v>
      </c>
      <c r="JF47" s="1"/>
      <c r="JG47" s="1" t="s">
        <v>847</v>
      </c>
      <c r="JH47" s="1"/>
      <c r="JI47" s="290"/>
      <c r="JJ47" s="171"/>
      <c r="JM47" s="347"/>
      <c r="JN47" s="90"/>
      <c r="JO47" s="654"/>
      <c r="JP47" s="654"/>
      <c r="JQ47" s="167"/>
      <c r="JR47" s="656"/>
      <c r="JS47" s="159"/>
      <c r="JT47" s="262"/>
      <c r="JU47" s="262"/>
      <c r="JV47" s="88"/>
      <c r="JW47" s="90"/>
      <c r="JX47" s="90"/>
      <c r="JY47" s="90"/>
      <c r="JZ47" s="90"/>
      <c r="KA47" s="90"/>
      <c r="KB47" s="90"/>
      <c r="KC47" s="90"/>
      <c r="KD47" s="90"/>
      <c r="KE47" s="90"/>
      <c r="KF47" s="90"/>
      <c r="KG47" s="90"/>
      <c r="KH47" s="90"/>
      <c r="KI47" s="90"/>
      <c r="KJ47" s="90"/>
      <c r="KK47" s="90"/>
      <c r="KL47" s="90"/>
      <c r="KM47" s="90"/>
      <c r="KN47" s="90"/>
      <c r="KO47" s="90"/>
      <c r="KP47" s="90"/>
      <c r="KQ47" s="90"/>
      <c r="KR47" s="90"/>
      <c r="KS47" s="90"/>
      <c r="KT47" s="90"/>
      <c r="KU47" s="90"/>
      <c r="KV47" s="90"/>
      <c r="KW47" s="90"/>
      <c r="KX47" s="90"/>
      <c r="KY47" s="90"/>
      <c r="KZ47" s="90"/>
      <c r="LA47" s="90"/>
      <c r="LB47" s="90"/>
      <c r="LC47" s="90"/>
      <c r="LD47" s="90"/>
      <c r="LE47" s="90"/>
      <c r="LF47" s="90"/>
      <c r="LG47" s="90"/>
      <c r="LH47" s="90"/>
      <c r="LI47" s="90"/>
      <c r="LJ47" s="90"/>
      <c r="LK47" s="90"/>
      <c r="LL47" s="90"/>
      <c r="LM47" s="90"/>
      <c r="LN47" s="90"/>
      <c r="LO47" s="90"/>
      <c r="LP47" s="90"/>
      <c r="LQ47" s="90"/>
      <c r="LR47" s="90"/>
      <c r="LS47" s="90"/>
      <c r="LT47" s="90"/>
      <c r="LU47" s="90"/>
      <c r="LV47" s="90"/>
      <c r="LW47" s="90"/>
      <c r="LX47" s="90"/>
      <c r="LY47" s="90"/>
      <c r="LZ47" s="90"/>
      <c r="MA47" s="90"/>
      <c r="MB47" s="90"/>
      <c r="MC47" s="90"/>
      <c r="MD47" s="90"/>
      <c r="ME47" s="90"/>
      <c r="MF47" s="90"/>
      <c r="MG47" s="90"/>
      <c r="MH47" s="90"/>
      <c r="MI47" s="90"/>
      <c r="MJ47" s="90"/>
      <c r="MK47" s="90"/>
      <c r="ML47" s="90"/>
      <c r="MM47" s="90"/>
      <c r="MN47" s="90"/>
      <c r="MO47" s="90"/>
      <c r="MP47" s="90"/>
      <c r="MQ47" s="90"/>
      <c r="MR47" s="90"/>
      <c r="MT47" s="86"/>
      <c r="MU47" s="86"/>
      <c r="MV47" s="86"/>
      <c r="MW47" s="86"/>
      <c r="MX47" s="86"/>
      <c r="MY47" s="86"/>
      <c r="NB47" s="85"/>
      <c r="NC47" s="169"/>
      <c r="ND47" s="86"/>
      <c r="NE47" s="86"/>
      <c r="NF47" s="86"/>
      <c r="NG47" s="86"/>
      <c r="NH47" s="86"/>
      <c r="NI47" s="86"/>
      <c r="NJ47" s="86"/>
      <c r="NK47" s="86"/>
      <c r="NL47" s="86"/>
      <c r="NM47" s="86"/>
      <c r="NN47" s="86"/>
      <c r="NO47" s="86"/>
      <c r="NP47" s="86"/>
      <c r="NQ47" s="86"/>
      <c r="NR47" s="90"/>
      <c r="NS47" s="90"/>
      <c r="NT47" s="90"/>
      <c r="NU47" s="90"/>
      <c r="NV47" s="90"/>
      <c r="NW47" s="90"/>
      <c r="NX47" s="90"/>
      <c r="NY47" s="90"/>
      <c r="NZ47" s="90"/>
      <c r="OA47" s="90"/>
      <c r="OB47" s="90"/>
      <c r="OC47" s="90"/>
      <c r="OD47" s="90"/>
      <c r="OE47" s="90"/>
      <c r="OF47" s="90"/>
      <c r="OG47" s="90"/>
      <c r="OH47" s="90"/>
      <c r="OI47" s="90"/>
      <c r="OJ47" s="90"/>
      <c r="OK47" s="90"/>
      <c r="OL47" s="90"/>
      <c r="OM47" s="90"/>
      <c r="ON47" s="90"/>
      <c r="OO47" s="90"/>
      <c r="OP47" s="90"/>
      <c r="OQ47" s="90"/>
      <c r="OR47" s="90"/>
      <c r="OS47" s="90"/>
      <c r="OT47" s="90"/>
      <c r="OU47" s="90"/>
      <c r="OV47" s="90"/>
      <c r="OW47" s="90"/>
      <c r="OX47" s="90"/>
      <c r="OY47" s="90"/>
      <c r="OZ47" s="90"/>
      <c r="PA47" s="90"/>
      <c r="PB47" s="90"/>
      <c r="PC47" s="90"/>
      <c r="PD47" s="90"/>
      <c r="PE47" s="90"/>
      <c r="PF47" s="90"/>
      <c r="PG47" s="90"/>
      <c r="PH47" s="90"/>
      <c r="PI47" s="90"/>
      <c r="PJ47" s="90"/>
      <c r="PK47" s="90"/>
      <c r="PL47" s="90"/>
      <c r="PM47" s="90"/>
      <c r="PN47" s="90"/>
      <c r="PO47" s="90"/>
      <c r="PP47" s="90"/>
      <c r="PQ47" s="90"/>
      <c r="PR47" s="90"/>
      <c r="PS47" s="90"/>
      <c r="PT47" s="90"/>
      <c r="PU47" s="90"/>
      <c r="PV47" s="90"/>
      <c r="PW47" s="90"/>
      <c r="PX47" s="90"/>
      <c r="PY47" s="90"/>
      <c r="PZ47" s="90"/>
      <c r="QA47" s="90"/>
      <c r="QB47" s="90"/>
      <c r="QC47" s="90"/>
      <c r="QD47" s="90"/>
      <c r="QE47" s="90"/>
      <c r="QF47" s="90"/>
      <c r="QG47" s="90"/>
      <c r="QH47" s="90"/>
      <c r="QI47" s="90"/>
      <c r="QJ47" s="90"/>
      <c r="QK47" s="90"/>
      <c r="QL47" s="90"/>
      <c r="QM47" s="90"/>
      <c r="QN47" s="90"/>
      <c r="QO47" s="90"/>
      <c r="QP47" s="90"/>
      <c r="QQ47" s="90"/>
      <c r="QR47" s="90"/>
      <c r="QS47" s="90"/>
      <c r="QT47" s="90"/>
      <c r="QU47" s="90"/>
      <c r="QV47" s="90"/>
      <c r="QW47" s="90"/>
      <c r="QX47" s="90"/>
      <c r="QY47" s="90"/>
      <c r="QZ47" s="90"/>
      <c r="RA47" s="90"/>
      <c r="RB47" s="90"/>
      <c r="RC47" s="90"/>
      <c r="RD47" s="90"/>
      <c r="RE47" s="90"/>
      <c r="RF47" s="90"/>
      <c r="RG47" s="90"/>
      <c r="RH47" s="90"/>
      <c r="RI47" s="90"/>
      <c r="RJ47" s="90"/>
      <c r="RK47" s="90"/>
      <c r="RL47" s="90"/>
      <c r="RM47" s="90"/>
      <c r="RN47" s="90"/>
      <c r="RO47" s="90"/>
      <c r="RP47" s="90"/>
      <c r="RQ47" s="90"/>
      <c r="RR47" s="90"/>
      <c r="RS47" s="90"/>
      <c r="RT47" s="90"/>
      <c r="RU47" s="90"/>
      <c r="RV47" s="90"/>
      <c r="RW47" s="90"/>
      <c r="RX47" s="90"/>
      <c r="RY47" s="90"/>
      <c r="RZ47" s="90"/>
      <c r="SA47" s="90"/>
      <c r="SB47" s="90"/>
      <c r="SC47" s="90"/>
      <c r="SD47" s="90"/>
      <c r="SE47" s="90"/>
      <c r="SF47" s="90"/>
      <c r="SG47" s="90"/>
      <c r="SH47" s="90"/>
      <c r="SI47" s="90"/>
      <c r="SJ47" s="90"/>
      <c r="SK47" s="90"/>
      <c r="SL47" s="90"/>
      <c r="SM47" s="90"/>
      <c r="SN47" s="90"/>
      <c r="SO47" s="90"/>
      <c r="SP47" s="90"/>
      <c r="SQ47" s="90"/>
      <c r="SR47" s="90"/>
      <c r="SS47" s="90"/>
      <c r="ST47" s="90"/>
      <c r="SU47" s="90"/>
      <c r="SV47" s="90"/>
      <c r="SW47" s="90"/>
      <c r="SX47" s="90"/>
      <c r="SY47" s="90"/>
      <c r="SZ47" s="90"/>
      <c r="TA47" s="90"/>
      <c r="TB47" s="90"/>
      <c r="TC47" s="90"/>
      <c r="TD47" s="90"/>
      <c r="TE47" s="90"/>
      <c r="TF47" s="90"/>
      <c r="TG47" s="90"/>
      <c r="TH47" s="90"/>
      <c r="TI47" s="90"/>
      <c r="TJ47" s="90"/>
      <c r="TK47" s="90"/>
      <c r="TL47" s="90"/>
      <c r="TM47" s="90"/>
      <c r="TN47" s="90"/>
      <c r="TO47" s="90"/>
      <c r="TP47" s="1372"/>
      <c r="TQ47" s="1372"/>
      <c r="TR47" s="1372"/>
      <c r="TS47" s="1372"/>
      <c r="TT47" s="1372"/>
      <c r="TU47" s="1372"/>
      <c r="TV47" s="1372"/>
      <c r="TW47" s="1372"/>
      <c r="TX47" s="1372"/>
      <c r="TY47" s="1372"/>
      <c r="TZ47" s="1372"/>
      <c r="UA47" s="1372"/>
      <c r="UB47" s="1372"/>
      <c r="UC47" s="1372"/>
      <c r="UD47" s="1372"/>
      <c r="UE47" s="1372"/>
      <c r="UF47" s="1372"/>
      <c r="UG47" s="1372"/>
      <c r="UH47" s="1372"/>
      <c r="UI47" s="1372"/>
      <c r="UJ47" s="1372"/>
      <c r="UK47" s="1372"/>
    </row>
    <row r="48" spans="1:557" ht="15.75" customHeight="1" x14ac:dyDescent="0.25">
      <c r="A48" s="24"/>
      <c r="B48" s="260">
        <v>42</v>
      </c>
      <c r="C48" s="991"/>
      <c r="D48" s="990"/>
      <c r="E48" s="486"/>
      <c r="F48" s="1143"/>
      <c r="G48" s="995"/>
      <c r="H48" s="221"/>
      <c r="I48" s="183"/>
      <c r="J48" s="183"/>
      <c r="K48" s="1088"/>
      <c r="L48" s="375"/>
      <c r="M48" s="31"/>
      <c r="N48" s="1292"/>
      <c r="O48" s="1096"/>
      <c r="P48" s="147"/>
      <c r="Q48" s="147"/>
      <c r="R48" s="147"/>
      <c r="S48" s="147"/>
      <c r="T48" s="147"/>
      <c r="U48" s="147"/>
      <c r="V48" s="147"/>
      <c r="W48" s="147"/>
      <c r="X48" s="147"/>
      <c r="Y48" s="147"/>
      <c r="Z48" s="147"/>
      <c r="AA48" s="147"/>
      <c r="AB48" s="147"/>
      <c r="AC48" s="147"/>
      <c r="AD48" s="147"/>
      <c r="AE48" s="147"/>
      <c r="AF48" s="147"/>
      <c r="AG48" s="147"/>
      <c r="AH48" s="147"/>
      <c r="AI48" s="1006"/>
      <c r="AJ48" s="993"/>
      <c r="AK48" s="996"/>
      <c r="AL48" s="148"/>
      <c r="AM48" s="148"/>
      <c r="AN48" s="994"/>
      <c r="AO48" s="147"/>
      <c r="AP48" s="147"/>
      <c r="AQ48" s="997"/>
      <c r="AR48" s="999"/>
      <c r="AS48" s="1000"/>
      <c r="AT48" s="1006"/>
      <c r="AU48" s="993"/>
      <c r="AV48" s="996"/>
      <c r="AW48" s="148"/>
      <c r="AX48" s="148"/>
      <c r="AY48" s="994"/>
      <c r="AZ48" s="147"/>
      <c r="BA48" s="147"/>
      <c r="BB48" s="997"/>
      <c r="BC48" s="999"/>
      <c r="BD48" s="1000"/>
      <c r="BE48" s="1006"/>
      <c r="BF48" s="993"/>
      <c r="BG48" s="996"/>
      <c r="BH48" s="148"/>
      <c r="BI48" s="148"/>
      <c r="BJ48" s="994"/>
      <c r="BK48" s="147"/>
      <c r="BL48" s="147"/>
      <c r="BM48" s="997"/>
      <c r="BN48" s="999"/>
      <c r="BO48" s="1000"/>
      <c r="BP48" s="1006"/>
      <c r="BQ48" s="993"/>
      <c r="BR48" s="996"/>
      <c r="BS48" s="148"/>
      <c r="BT48" s="148"/>
      <c r="BU48" s="994"/>
      <c r="BV48" s="147"/>
      <c r="BW48" s="147"/>
      <c r="BX48" s="997"/>
      <c r="BY48" s="999"/>
      <c r="BZ48" s="1000"/>
      <c r="CA48" s="1006"/>
      <c r="CB48" s="993"/>
      <c r="CC48" s="994"/>
      <c r="CD48" s="148"/>
      <c r="CE48" s="148"/>
      <c r="CF48" s="994"/>
      <c r="CG48" s="147"/>
      <c r="CH48" s="147"/>
      <c r="CI48" s="997"/>
      <c r="CJ48" s="999"/>
      <c r="CK48" s="1000"/>
      <c r="CL48" s="1006"/>
      <c r="CM48" s="993"/>
      <c r="CN48" s="996"/>
      <c r="CO48" s="148"/>
      <c r="CP48" s="148"/>
      <c r="CQ48" s="994"/>
      <c r="CR48" s="147"/>
      <c r="CS48" s="147"/>
      <c r="CT48" s="997"/>
      <c r="CU48" s="999"/>
      <c r="CV48" s="1000"/>
      <c r="CW48" s="1006"/>
      <c r="CX48" s="993"/>
      <c r="CY48" s="996"/>
      <c r="CZ48" s="148"/>
      <c r="DA48" s="148"/>
      <c r="DB48" s="994"/>
      <c r="DC48" s="147"/>
      <c r="DD48" s="147"/>
      <c r="DE48" s="997"/>
      <c r="DF48" s="999"/>
      <c r="DG48" s="1000"/>
      <c r="DH48" s="1006"/>
      <c r="DI48" s="993"/>
      <c r="DJ48" s="996"/>
      <c r="DK48" s="148"/>
      <c r="DL48" s="148"/>
      <c r="DM48" s="994"/>
      <c r="DN48" s="147"/>
      <c r="DO48" s="147"/>
      <c r="DP48" s="997"/>
      <c r="DQ48" s="999"/>
      <c r="DR48" s="1000"/>
      <c r="DS48" s="1006"/>
      <c r="DT48" s="993"/>
      <c r="DU48" s="996"/>
      <c r="DV48" s="148"/>
      <c r="DW48" s="148"/>
      <c r="DX48" s="994"/>
      <c r="DY48" s="147"/>
      <c r="DZ48" s="147"/>
      <c r="EA48" s="997"/>
      <c r="EB48" s="999"/>
      <c r="EC48" s="1000"/>
      <c r="ED48" s="1006"/>
      <c r="EE48" s="993"/>
      <c r="EF48" s="996"/>
      <c r="EG48" s="148"/>
      <c r="EH48" s="148"/>
      <c r="EI48" s="994"/>
      <c r="EJ48" s="147"/>
      <c r="EK48" s="147"/>
      <c r="EL48" s="997"/>
      <c r="EM48" s="999"/>
      <c r="EN48" s="1000"/>
      <c r="EO48" s="1006"/>
      <c r="EP48" s="993"/>
      <c r="EQ48" s="996"/>
      <c r="ER48" s="148"/>
      <c r="ES48" s="148"/>
      <c r="ET48" s="994"/>
      <c r="EU48" s="147"/>
      <c r="EV48" s="147"/>
      <c r="EW48" s="997"/>
      <c r="EX48" s="999"/>
      <c r="EY48" s="1000"/>
      <c r="EZ48" s="1006"/>
      <c r="FA48" s="993"/>
      <c r="FB48" s="996"/>
      <c r="FC48" s="148"/>
      <c r="FD48" s="148"/>
      <c r="FE48" s="994"/>
      <c r="FF48" s="147"/>
      <c r="FG48" s="147"/>
      <c r="FH48" s="997"/>
      <c r="FI48" s="999"/>
      <c r="FJ48" s="1000"/>
      <c r="FK48" s="1006"/>
      <c r="FL48" s="993"/>
      <c r="FM48" s="996"/>
      <c r="FN48" s="148"/>
      <c r="FO48" s="148"/>
      <c r="FP48" s="994"/>
      <c r="FQ48" s="147"/>
      <c r="FR48" s="147"/>
      <c r="FS48" s="997"/>
      <c r="FT48" s="999"/>
      <c r="FU48" s="1000"/>
      <c r="FV48" s="1006"/>
      <c r="FW48" s="993"/>
      <c r="FX48" s="996"/>
      <c r="FY48" s="148"/>
      <c r="FZ48" s="148"/>
      <c r="GA48" s="994"/>
      <c r="GB48" s="147"/>
      <c r="GC48" s="147"/>
      <c r="GD48" s="997"/>
      <c r="GE48" s="999"/>
      <c r="GF48" s="1000"/>
      <c r="GG48" s="1006"/>
      <c r="GH48" s="993"/>
      <c r="GI48" s="996"/>
      <c r="GJ48" s="148"/>
      <c r="GK48" s="148"/>
      <c r="GL48" s="994"/>
      <c r="GM48" s="147"/>
      <c r="GN48" s="147"/>
      <c r="GO48" s="997"/>
      <c r="GP48" s="999"/>
      <c r="GQ48" s="1000"/>
      <c r="GR48" s="1006"/>
      <c r="GS48" s="993"/>
      <c r="GT48" s="996"/>
      <c r="GU48" s="148"/>
      <c r="GV48" s="148"/>
      <c r="GW48" s="994"/>
      <c r="GX48" s="147"/>
      <c r="GY48" s="147"/>
      <c r="GZ48" s="997"/>
      <c r="HA48" s="999"/>
      <c r="HB48" s="1000"/>
      <c r="HC48" s="1006"/>
      <c r="HD48" s="993"/>
      <c r="HE48" s="996"/>
      <c r="HF48" s="148"/>
      <c r="HG48" s="148"/>
      <c r="HH48" s="994"/>
      <c r="HI48" s="147"/>
      <c r="HJ48" s="147"/>
      <c r="HK48" s="997"/>
      <c r="HL48" s="999"/>
      <c r="HM48" s="1000"/>
      <c r="HN48" s="1006"/>
      <c r="HO48" s="993"/>
      <c r="HP48" s="996"/>
      <c r="HQ48" s="148"/>
      <c r="HR48" s="148"/>
      <c r="HS48" s="994"/>
      <c r="HT48" s="147"/>
      <c r="HU48" s="147"/>
      <c r="HV48" s="997"/>
      <c r="HW48" s="999"/>
      <c r="HX48" s="1000"/>
      <c r="HY48" s="1006"/>
      <c r="HZ48" s="993"/>
      <c r="IA48" s="996"/>
      <c r="IB48" s="148"/>
      <c r="IC48" s="148"/>
      <c r="ID48" s="994"/>
      <c r="IE48" s="147"/>
      <c r="IF48" s="147"/>
      <c r="IG48" s="997"/>
      <c r="IH48" s="999"/>
      <c r="II48" s="1000"/>
      <c r="IJ48" s="1006"/>
      <c r="IK48" s="993"/>
      <c r="IL48" s="996"/>
      <c r="IM48" s="148"/>
      <c r="IN48" s="148"/>
      <c r="IO48" s="994"/>
      <c r="IP48" s="147"/>
      <c r="IQ48" s="147"/>
      <c r="IR48" s="997"/>
      <c r="IS48" s="999"/>
      <c r="IT48" s="1000"/>
      <c r="IU48" s="30"/>
      <c r="IV48" s="30"/>
      <c r="IW48" s="30"/>
      <c r="IX48" s="30"/>
      <c r="IY48" s="1001"/>
      <c r="IZ48" s="1001"/>
      <c r="JA48" s="1005"/>
      <c r="JB48" s="1002"/>
      <c r="JC48" s="38"/>
      <c r="JD48" s="171"/>
      <c r="JE48" s="291" t="s">
        <v>1947</v>
      </c>
      <c r="JF48" s="1"/>
      <c r="JG48" s="1" t="s">
        <v>848</v>
      </c>
      <c r="JH48" s="1"/>
      <c r="JI48" s="290"/>
      <c r="JJ48" s="171"/>
      <c r="JM48" s="347"/>
      <c r="JN48" s="90"/>
      <c r="JO48" s="654"/>
      <c r="JP48" s="654"/>
      <c r="JQ48" s="167"/>
      <c r="JR48" s="656"/>
      <c r="JS48" s="159"/>
      <c r="JT48" s="262"/>
      <c r="JU48" s="262"/>
      <c r="JV48" s="88"/>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T48" s="86"/>
      <c r="MU48" s="86"/>
      <c r="MV48" s="86"/>
      <c r="MW48" s="86"/>
      <c r="MX48" s="86"/>
      <c r="MY48" s="86"/>
      <c r="NB48" s="85"/>
      <c r="NC48" s="169"/>
      <c r="ND48" s="86"/>
      <c r="NE48" s="86"/>
      <c r="NF48" s="86"/>
      <c r="NG48" s="86"/>
      <c r="NH48" s="86"/>
      <c r="NI48" s="86"/>
      <c r="NJ48" s="86"/>
      <c r="NK48" s="86"/>
      <c r="NL48" s="86"/>
      <c r="NM48" s="86"/>
      <c r="NN48" s="86"/>
      <c r="NO48" s="86"/>
      <c r="NP48" s="86"/>
      <c r="NQ48" s="86"/>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1372"/>
      <c r="TQ48" s="1372"/>
      <c r="TR48" s="1372"/>
      <c r="TS48" s="1372"/>
      <c r="TT48" s="1372"/>
      <c r="TU48" s="1372"/>
      <c r="TV48" s="1372"/>
      <c r="TW48" s="1372"/>
      <c r="TX48" s="1372"/>
      <c r="TY48" s="1372"/>
      <c r="TZ48" s="1372"/>
      <c r="UA48" s="1372"/>
      <c r="UB48" s="1372"/>
      <c r="UC48" s="1372"/>
      <c r="UD48" s="1372"/>
      <c r="UE48" s="1372"/>
      <c r="UF48" s="1372"/>
      <c r="UG48" s="1372"/>
      <c r="UH48" s="1372"/>
      <c r="UI48" s="1372"/>
      <c r="UJ48" s="1372"/>
      <c r="UK48" s="1372"/>
    </row>
    <row r="49" spans="1:557" ht="15.75" customHeight="1" x14ac:dyDescent="0.25">
      <c r="A49" s="24"/>
      <c r="B49" s="260">
        <v>43</v>
      </c>
      <c r="C49" s="991"/>
      <c r="D49" s="990"/>
      <c r="E49" s="486"/>
      <c r="F49" s="1143"/>
      <c r="G49" s="995"/>
      <c r="H49" s="221"/>
      <c r="I49" s="183"/>
      <c r="J49" s="183"/>
      <c r="K49" s="1088"/>
      <c r="L49" s="375"/>
      <c r="M49" s="31"/>
      <c r="N49" s="1292"/>
      <c r="O49" s="1096"/>
      <c r="P49" s="147"/>
      <c r="Q49" s="147"/>
      <c r="R49" s="147"/>
      <c r="S49" s="147"/>
      <c r="T49" s="147"/>
      <c r="U49" s="147"/>
      <c r="V49" s="147"/>
      <c r="W49" s="147"/>
      <c r="X49" s="147"/>
      <c r="Y49" s="147"/>
      <c r="Z49" s="147"/>
      <c r="AA49" s="147"/>
      <c r="AB49" s="147"/>
      <c r="AC49" s="147"/>
      <c r="AD49" s="147"/>
      <c r="AE49" s="147"/>
      <c r="AF49" s="147"/>
      <c r="AG49" s="147"/>
      <c r="AH49" s="147"/>
      <c r="AI49" s="1006"/>
      <c r="AJ49" s="993"/>
      <c r="AK49" s="996"/>
      <c r="AL49" s="148"/>
      <c r="AM49" s="148"/>
      <c r="AN49" s="994"/>
      <c r="AO49" s="147"/>
      <c r="AP49" s="147"/>
      <c r="AQ49" s="997"/>
      <c r="AR49" s="999"/>
      <c r="AS49" s="1000"/>
      <c r="AT49" s="1006"/>
      <c r="AU49" s="993"/>
      <c r="AV49" s="996"/>
      <c r="AW49" s="148"/>
      <c r="AX49" s="148"/>
      <c r="AY49" s="994"/>
      <c r="AZ49" s="147"/>
      <c r="BA49" s="147"/>
      <c r="BB49" s="997"/>
      <c r="BC49" s="999"/>
      <c r="BD49" s="1000"/>
      <c r="BE49" s="1006"/>
      <c r="BF49" s="993"/>
      <c r="BG49" s="996"/>
      <c r="BH49" s="148"/>
      <c r="BI49" s="148"/>
      <c r="BJ49" s="994"/>
      <c r="BK49" s="147"/>
      <c r="BL49" s="147"/>
      <c r="BM49" s="997"/>
      <c r="BN49" s="999"/>
      <c r="BO49" s="1000"/>
      <c r="BP49" s="1006"/>
      <c r="BQ49" s="993"/>
      <c r="BR49" s="996"/>
      <c r="BS49" s="148"/>
      <c r="BT49" s="148"/>
      <c r="BU49" s="994"/>
      <c r="BV49" s="147"/>
      <c r="BW49" s="147"/>
      <c r="BX49" s="997"/>
      <c r="BY49" s="999"/>
      <c r="BZ49" s="1000"/>
      <c r="CA49" s="1006"/>
      <c r="CB49" s="993"/>
      <c r="CC49" s="994"/>
      <c r="CD49" s="148"/>
      <c r="CE49" s="148"/>
      <c r="CF49" s="994"/>
      <c r="CG49" s="147"/>
      <c r="CH49" s="147"/>
      <c r="CI49" s="997"/>
      <c r="CJ49" s="999"/>
      <c r="CK49" s="1000"/>
      <c r="CL49" s="1006"/>
      <c r="CM49" s="993"/>
      <c r="CN49" s="996"/>
      <c r="CO49" s="148"/>
      <c r="CP49" s="148"/>
      <c r="CQ49" s="994"/>
      <c r="CR49" s="147"/>
      <c r="CS49" s="147"/>
      <c r="CT49" s="997"/>
      <c r="CU49" s="999"/>
      <c r="CV49" s="1000"/>
      <c r="CW49" s="1006"/>
      <c r="CX49" s="993"/>
      <c r="CY49" s="996"/>
      <c r="CZ49" s="148"/>
      <c r="DA49" s="148"/>
      <c r="DB49" s="994"/>
      <c r="DC49" s="147"/>
      <c r="DD49" s="147"/>
      <c r="DE49" s="997"/>
      <c r="DF49" s="999"/>
      <c r="DG49" s="1000"/>
      <c r="DH49" s="1006"/>
      <c r="DI49" s="993"/>
      <c r="DJ49" s="996"/>
      <c r="DK49" s="148"/>
      <c r="DL49" s="148"/>
      <c r="DM49" s="994"/>
      <c r="DN49" s="147"/>
      <c r="DO49" s="147"/>
      <c r="DP49" s="997"/>
      <c r="DQ49" s="999"/>
      <c r="DR49" s="1000"/>
      <c r="DS49" s="1006"/>
      <c r="DT49" s="993"/>
      <c r="DU49" s="996"/>
      <c r="DV49" s="148"/>
      <c r="DW49" s="148"/>
      <c r="DX49" s="994"/>
      <c r="DY49" s="147"/>
      <c r="DZ49" s="147"/>
      <c r="EA49" s="997"/>
      <c r="EB49" s="999"/>
      <c r="EC49" s="1000"/>
      <c r="ED49" s="1006"/>
      <c r="EE49" s="993"/>
      <c r="EF49" s="996"/>
      <c r="EG49" s="148"/>
      <c r="EH49" s="148"/>
      <c r="EI49" s="994"/>
      <c r="EJ49" s="147"/>
      <c r="EK49" s="147"/>
      <c r="EL49" s="997"/>
      <c r="EM49" s="999"/>
      <c r="EN49" s="1000"/>
      <c r="EO49" s="1006"/>
      <c r="EP49" s="993"/>
      <c r="EQ49" s="996"/>
      <c r="ER49" s="148"/>
      <c r="ES49" s="148"/>
      <c r="ET49" s="994"/>
      <c r="EU49" s="147"/>
      <c r="EV49" s="147"/>
      <c r="EW49" s="997"/>
      <c r="EX49" s="999"/>
      <c r="EY49" s="1000"/>
      <c r="EZ49" s="1006"/>
      <c r="FA49" s="993"/>
      <c r="FB49" s="996"/>
      <c r="FC49" s="148"/>
      <c r="FD49" s="148"/>
      <c r="FE49" s="994"/>
      <c r="FF49" s="147"/>
      <c r="FG49" s="147"/>
      <c r="FH49" s="997"/>
      <c r="FI49" s="999"/>
      <c r="FJ49" s="1000"/>
      <c r="FK49" s="1006"/>
      <c r="FL49" s="993"/>
      <c r="FM49" s="996"/>
      <c r="FN49" s="148"/>
      <c r="FO49" s="148"/>
      <c r="FP49" s="994"/>
      <c r="FQ49" s="147"/>
      <c r="FR49" s="147"/>
      <c r="FS49" s="997"/>
      <c r="FT49" s="999"/>
      <c r="FU49" s="1000"/>
      <c r="FV49" s="1006"/>
      <c r="FW49" s="993"/>
      <c r="FX49" s="996"/>
      <c r="FY49" s="148"/>
      <c r="FZ49" s="148"/>
      <c r="GA49" s="994"/>
      <c r="GB49" s="147"/>
      <c r="GC49" s="147"/>
      <c r="GD49" s="997"/>
      <c r="GE49" s="999"/>
      <c r="GF49" s="1000"/>
      <c r="GG49" s="1006"/>
      <c r="GH49" s="993"/>
      <c r="GI49" s="996"/>
      <c r="GJ49" s="148"/>
      <c r="GK49" s="148"/>
      <c r="GL49" s="994"/>
      <c r="GM49" s="147"/>
      <c r="GN49" s="147"/>
      <c r="GO49" s="997"/>
      <c r="GP49" s="999"/>
      <c r="GQ49" s="1000"/>
      <c r="GR49" s="1006"/>
      <c r="GS49" s="993"/>
      <c r="GT49" s="996"/>
      <c r="GU49" s="148"/>
      <c r="GV49" s="148"/>
      <c r="GW49" s="994"/>
      <c r="GX49" s="147"/>
      <c r="GY49" s="147"/>
      <c r="GZ49" s="997"/>
      <c r="HA49" s="999"/>
      <c r="HB49" s="1000"/>
      <c r="HC49" s="1006"/>
      <c r="HD49" s="993"/>
      <c r="HE49" s="996"/>
      <c r="HF49" s="148"/>
      <c r="HG49" s="148"/>
      <c r="HH49" s="994"/>
      <c r="HI49" s="147"/>
      <c r="HJ49" s="147"/>
      <c r="HK49" s="997"/>
      <c r="HL49" s="999"/>
      <c r="HM49" s="1000"/>
      <c r="HN49" s="1006"/>
      <c r="HO49" s="993"/>
      <c r="HP49" s="996"/>
      <c r="HQ49" s="148"/>
      <c r="HR49" s="148"/>
      <c r="HS49" s="994"/>
      <c r="HT49" s="147"/>
      <c r="HU49" s="147"/>
      <c r="HV49" s="997"/>
      <c r="HW49" s="999"/>
      <c r="HX49" s="1000"/>
      <c r="HY49" s="1006"/>
      <c r="HZ49" s="993"/>
      <c r="IA49" s="996"/>
      <c r="IB49" s="148"/>
      <c r="IC49" s="148"/>
      <c r="ID49" s="994"/>
      <c r="IE49" s="147"/>
      <c r="IF49" s="147"/>
      <c r="IG49" s="997"/>
      <c r="IH49" s="999"/>
      <c r="II49" s="1000"/>
      <c r="IJ49" s="1006"/>
      <c r="IK49" s="993"/>
      <c r="IL49" s="996"/>
      <c r="IM49" s="148"/>
      <c r="IN49" s="148"/>
      <c r="IO49" s="994"/>
      <c r="IP49" s="147"/>
      <c r="IQ49" s="147"/>
      <c r="IR49" s="997"/>
      <c r="IS49" s="999"/>
      <c r="IT49" s="1000"/>
      <c r="IU49" s="30"/>
      <c r="IV49" s="30"/>
      <c r="IW49" s="30"/>
      <c r="IX49" s="30"/>
      <c r="IY49" s="1001"/>
      <c r="IZ49" s="1001"/>
      <c r="JA49" s="1005"/>
      <c r="JB49" s="1002"/>
      <c r="JC49" s="38"/>
      <c r="JD49" s="171"/>
      <c r="JE49" s="291" t="s">
        <v>400</v>
      </c>
      <c r="JF49" s="1"/>
      <c r="JG49" s="1" t="s">
        <v>2</v>
      </c>
      <c r="JH49" s="1"/>
      <c r="JI49" s="290"/>
      <c r="JJ49" s="171"/>
      <c r="JM49" s="347"/>
      <c r="JN49" s="90"/>
      <c r="JO49" s="654"/>
      <c r="JP49" s="654"/>
      <c r="JQ49" s="167"/>
      <c r="JR49" s="656"/>
      <c r="JS49" s="159"/>
      <c r="JT49" s="262"/>
      <c r="JU49" s="262"/>
      <c r="JV49" s="88"/>
      <c r="JW49" s="90"/>
      <c r="JX49" s="90"/>
      <c r="JY49" s="90"/>
      <c r="JZ49" s="90"/>
      <c r="KA49" s="90"/>
      <c r="KB49" s="90"/>
      <c r="KC49" s="90"/>
      <c r="KD49" s="90"/>
      <c r="KE49" s="90"/>
      <c r="KF49" s="90"/>
      <c r="KG49" s="90"/>
      <c r="KH49" s="90"/>
      <c r="KI49" s="90"/>
      <c r="KJ49" s="90"/>
      <c r="KK49" s="90"/>
      <c r="KL49" s="90"/>
      <c r="KM49" s="90"/>
      <c r="KN49" s="90"/>
      <c r="KO49" s="90"/>
      <c r="KP49" s="90"/>
      <c r="KQ49" s="90"/>
      <c r="KR49" s="90"/>
      <c r="KS49" s="90"/>
      <c r="KT49" s="90"/>
      <c r="KU49" s="90"/>
      <c r="KV49" s="90"/>
      <c r="KW49" s="90"/>
      <c r="KX49" s="90"/>
      <c r="KY49" s="90"/>
      <c r="KZ49" s="90"/>
      <c r="LA49" s="90"/>
      <c r="LB49" s="90"/>
      <c r="LC49" s="90"/>
      <c r="LD49" s="90"/>
      <c r="LE49" s="90"/>
      <c r="LF49" s="90"/>
      <c r="LG49" s="90"/>
      <c r="LH49" s="90"/>
      <c r="LI49" s="90"/>
      <c r="LJ49" s="90"/>
      <c r="LK49" s="90"/>
      <c r="LL49" s="90"/>
      <c r="LM49" s="90"/>
      <c r="LN49" s="90"/>
      <c r="LO49" s="90"/>
      <c r="LP49" s="90"/>
      <c r="LQ49" s="90"/>
      <c r="LR49" s="90"/>
      <c r="LS49" s="90"/>
      <c r="LT49" s="90"/>
      <c r="LU49" s="90"/>
      <c r="LV49" s="90"/>
      <c r="LW49" s="90"/>
      <c r="LX49" s="90"/>
      <c r="LY49" s="90"/>
      <c r="LZ49" s="90"/>
      <c r="MA49" s="90"/>
      <c r="MB49" s="90"/>
      <c r="MC49" s="90"/>
      <c r="MD49" s="90"/>
      <c r="ME49" s="90"/>
      <c r="MF49" s="90"/>
      <c r="MG49" s="90"/>
      <c r="MH49" s="90"/>
      <c r="MI49" s="90"/>
      <c r="MJ49" s="90"/>
      <c r="MK49" s="90"/>
      <c r="ML49" s="90"/>
      <c r="MM49" s="90"/>
      <c r="MN49" s="90"/>
      <c r="MO49" s="90"/>
      <c r="MP49" s="90"/>
      <c r="MQ49" s="90"/>
      <c r="MR49" s="90"/>
      <c r="MT49" s="86"/>
      <c r="MU49" s="86"/>
      <c r="MV49" s="86"/>
      <c r="MW49" s="86"/>
      <c r="MX49" s="86"/>
      <c r="MY49" s="86"/>
      <c r="NB49" s="85"/>
      <c r="NC49" s="169"/>
      <c r="ND49" s="86"/>
      <c r="NE49" s="86"/>
      <c r="NF49" s="86"/>
      <c r="NG49" s="86"/>
      <c r="NH49" s="86"/>
      <c r="NI49" s="86"/>
      <c r="NJ49" s="86"/>
      <c r="NK49" s="86"/>
      <c r="NL49" s="86"/>
      <c r="NM49" s="86"/>
      <c r="NN49" s="86"/>
      <c r="NO49" s="86"/>
      <c r="NP49" s="86"/>
      <c r="NQ49" s="86"/>
      <c r="NR49" s="90"/>
      <c r="NS49" s="90"/>
      <c r="NT49" s="90"/>
      <c r="NU49" s="90"/>
      <c r="NV49" s="90"/>
      <c r="NW49" s="90"/>
      <c r="NX49" s="90"/>
      <c r="NY49" s="90"/>
      <c r="NZ49" s="90"/>
      <c r="OA49" s="90"/>
      <c r="OB49" s="90"/>
      <c r="OC49" s="90"/>
      <c r="OD49" s="90"/>
      <c r="OE49" s="90"/>
      <c r="OF49" s="90"/>
      <c r="OG49" s="90"/>
      <c r="OH49" s="90"/>
      <c r="OI49" s="90"/>
      <c r="OJ49" s="90"/>
      <c r="OK49" s="90"/>
      <c r="OL49" s="90"/>
      <c r="OM49" s="90"/>
      <c r="ON49" s="90"/>
      <c r="OO49" s="90"/>
      <c r="OP49" s="90"/>
      <c r="OQ49" s="90"/>
      <c r="OR49" s="90"/>
      <c r="OS49" s="90"/>
      <c r="OT49" s="90"/>
      <c r="OU49" s="90"/>
      <c r="OV49" s="90"/>
      <c r="OW49" s="90"/>
      <c r="OX49" s="90"/>
      <c r="OY49" s="90"/>
      <c r="OZ49" s="90"/>
      <c r="PA49" s="90"/>
      <c r="PB49" s="90"/>
      <c r="PC49" s="90"/>
      <c r="PD49" s="90"/>
      <c r="PE49" s="90"/>
      <c r="PF49" s="90"/>
      <c r="PG49" s="90"/>
      <c r="PH49" s="90"/>
      <c r="PI49" s="90"/>
      <c r="PJ49" s="90"/>
      <c r="PK49" s="90"/>
      <c r="PL49" s="90"/>
      <c r="PM49" s="90"/>
      <c r="PN49" s="90"/>
      <c r="PO49" s="90"/>
      <c r="PP49" s="90"/>
      <c r="PQ49" s="90"/>
      <c r="PR49" s="90"/>
      <c r="PS49" s="90"/>
      <c r="PT49" s="90"/>
      <c r="PU49" s="90"/>
      <c r="PV49" s="90"/>
      <c r="PW49" s="90"/>
      <c r="PX49" s="90"/>
      <c r="PY49" s="90"/>
      <c r="PZ49" s="90"/>
      <c r="QA49" s="90"/>
      <c r="QB49" s="90"/>
      <c r="QC49" s="90"/>
      <c r="QD49" s="90"/>
      <c r="QE49" s="90"/>
      <c r="QF49" s="90"/>
      <c r="QG49" s="90"/>
      <c r="QH49" s="90"/>
      <c r="QI49" s="90"/>
      <c r="QJ49" s="90"/>
      <c r="QK49" s="90"/>
      <c r="QL49" s="90"/>
      <c r="QM49" s="90"/>
      <c r="QN49" s="90"/>
      <c r="QO49" s="90"/>
      <c r="QP49" s="90"/>
      <c r="QQ49" s="90"/>
      <c r="QR49" s="90"/>
      <c r="QS49" s="90"/>
      <c r="QT49" s="90"/>
      <c r="QU49" s="90"/>
      <c r="QV49" s="90"/>
      <c r="QW49" s="90"/>
      <c r="QX49" s="90"/>
      <c r="QY49" s="90"/>
      <c r="QZ49" s="90"/>
      <c r="RA49" s="90"/>
      <c r="RB49" s="90"/>
      <c r="RC49" s="90"/>
      <c r="RD49" s="90"/>
      <c r="RE49" s="90"/>
      <c r="RF49" s="90"/>
      <c r="RG49" s="90"/>
      <c r="RH49" s="90"/>
      <c r="RI49" s="90"/>
      <c r="RJ49" s="90"/>
      <c r="RK49" s="90"/>
      <c r="RL49" s="90"/>
      <c r="RM49" s="90"/>
      <c r="RN49" s="90"/>
      <c r="RO49" s="90"/>
      <c r="RP49" s="90"/>
      <c r="RQ49" s="90"/>
      <c r="RR49" s="90"/>
      <c r="RS49" s="90"/>
      <c r="RT49" s="90"/>
      <c r="RU49" s="90"/>
      <c r="RV49" s="90"/>
      <c r="RW49" s="90"/>
      <c r="RX49" s="90"/>
      <c r="RY49" s="90"/>
      <c r="RZ49" s="90"/>
      <c r="SA49" s="90"/>
      <c r="SB49" s="90"/>
      <c r="SC49" s="90"/>
      <c r="SD49" s="90"/>
      <c r="SE49" s="90"/>
      <c r="SF49" s="90"/>
      <c r="SG49" s="90"/>
      <c r="SH49" s="90"/>
      <c r="SI49" s="90"/>
      <c r="SJ49" s="90"/>
      <c r="SK49" s="90"/>
      <c r="SL49" s="90"/>
      <c r="SM49" s="90"/>
      <c r="SN49" s="90"/>
      <c r="SO49" s="90"/>
      <c r="SP49" s="90"/>
      <c r="SQ49" s="90"/>
      <c r="SR49" s="90"/>
      <c r="SS49" s="90"/>
      <c r="ST49" s="90"/>
      <c r="SU49" s="90"/>
      <c r="SV49" s="90"/>
      <c r="SW49" s="90"/>
      <c r="SX49" s="90"/>
      <c r="SY49" s="90"/>
      <c r="SZ49" s="90"/>
      <c r="TA49" s="90"/>
      <c r="TB49" s="90"/>
      <c r="TC49" s="90"/>
      <c r="TD49" s="90"/>
      <c r="TE49" s="90"/>
      <c r="TF49" s="90"/>
      <c r="TG49" s="90"/>
      <c r="TH49" s="90"/>
      <c r="TI49" s="90"/>
      <c r="TJ49" s="90"/>
      <c r="TK49" s="90"/>
      <c r="TL49" s="90"/>
      <c r="TM49" s="90"/>
      <c r="TN49" s="90"/>
      <c r="TO49" s="90"/>
      <c r="TP49" s="1372"/>
      <c r="TQ49" s="1372"/>
      <c r="TR49" s="1372"/>
      <c r="TS49" s="1372"/>
      <c r="TT49" s="1372"/>
      <c r="TU49" s="1372"/>
      <c r="TV49" s="1372"/>
      <c r="TW49" s="1372"/>
      <c r="TX49" s="1372"/>
      <c r="TY49" s="1372"/>
      <c r="TZ49" s="1372"/>
      <c r="UA49" s="1372"/>
      <c r="UB49" s="1372"/>
      <c r="UC49" s="1372"/>
      <c r="UD49" s="1372"/>
      <c r="UE49" s="1372"/>
      <c r="UF49" s="1372"/>
      <c r="UG49" s="1372"/>
      <c r="UH49" s="1372"/>
      <c r="UI49" s="1372"/>
      <c r="UJ49" s="1372"/>
      <c r="UK49" s="1372"/>
    </row>
    <row r="50" spans="1:557" ht="15.75" customHeight="1" x14ac:dyDescent="0.25">
      <c r="A50" s="24"/>
      <c r="B50" s="260">
        <v>44</v>
      </c>
      <c r="C50" s="991"/>
      <c r="D50" s="990"/>
      <c r="E50" s="486"/>
      <c r="F50" s="1143"/>
      <c r="G50" s="995"/>
      <c r="H50" s="221"/>
      <c r="I50" s="183"/>
      <c r="J50" s="183"/>
      <c r="K50" s="1088"/>
      <c r="L50" s="375"/>
      <c r="M50" s="31"/>
      <c r="N50" s="1292"/>
      <c r="O50" s="1096"/>
      <c r="P50" s="147"/>
      <c r="Q50" s="147"/>
      <c r="R50" s="147"/>
      <c r="S50" s="147"/>
      <c r="T50" s="147"/>
      <c r="U50" s="147"/>
      <c r="V50" s="147"/>
      <c r="W50" s="147"/>
      <c r="X50" s="147"/>
      <c r="Y50" s="147"/>
      <c r="Z50" s="147"/>
      <c r="AA50" s="147"/>
      <c r="AB50" s="147"/>
      <c r="AC50" s="147"/>
      <c r="AD50" s="147"/>
      <c r="AE50" s="147"/>
      <c r="AF50" s="147"/>
      <c r="AG50" s="147"/>
      <c r="AH50" s="147"/>
      <c r="AI50" s="1006"/>
      <c r="AJ50" s="993"/>
      <c r="AK50" s="996"/>
      <c r="AL50" s="148"/>
      <c r="AM50" s="148"/>
      <c r="AN50" s="994"/>
      <c r="AO50" s="147"/>
      <c r="AP50" s="147"/>
      <c r="AQ50" s="997"/>
      <c r="AR50" s="999"/>
      <c r="AS50" s="1000"/>
      <c r="AT50" s="1006"/>
      <c r="AU50" s="993"/>
      <c r="AV50" s="996"/>
      <c r="AW50" s="148"/>
      <c r="AX50" s="148"/>
      <c r="AY50" s="994"/>
      <c r="AZ50" s="147"/>
      <c r="BA50" s="147"/>
      <c r="BB50" s="997"/>
      <c r="BC50" s="999"/>
      <c r="BD50" s="1000"/>
      <c r="BE50" s="1006"/>
      <c r="BF50" s="993"/>
      <c r="BG50" s="996"/>
      <c r="BH50" s="148"/>
      <c r="BI50" s="148"/>
      <c r="BJ50" s="994"/>
      <c r="BK50" s="147"/>
      <c r="BL50" s="147"/>
      <c r="BM50" s="997"/>
      <c r="BN50" s="999"/>
      <c r="BO50" s="1000"/>
      <c r="BP50" s="1006"/>
      <c r="BQ50" s="993"/>
      <c r="BR50" s="996"/>
      <c r="BS50" s="148"/>
      <c r="BT50" s="148"/>
      <c r="BU50" s="994"/>
      <c r="BV50" s="147"/>
      <c r="BW50" s="147"/>
      <c r="BX50" s="997"/>
      <c r="BY50" s="999"/>
      <c r="BZ50" s="1000"/>
      <c r="CA50" s="1006"/>
      <c r="CB50" s="993"/>
      <c r="CC50" s="994"/>
      <c r="CD50" s="148"/>
      <c r="CE50" s="148"/>
      <c r="CF50" s="994"/>
      <c r="CG50" s="147"/>
      <c r="CH50" s="147"/>
      <c r="CI50" s="997"/>
      <c r="CJ50" s="999"/>
      <c r="CK50" s="1000"/>
      <c r="CL50" s="1006"/>
      <c r="CM50" s="993"/>
      <c r="CN50" s="996"/>
      <c r="CO50" s="148"/>
      <c r="CP50" s="148"/>
      <c r="CQ50" s="994"/>
      <c r="CR50" s="147"/>
      <c r="CS50" s="147"/>
      <c r="CT50" s="997"/>
      <c r="CU50" s="999"/>
      <c r="CV50" s="1000"/>
      <c r="CW50" s="1006"/>
      <c r="CX50" s="993"/>
      <c r="CY50" s="996"/>
      <c r="CZ50" s="148"/>
      <c r="DA50" s="148"/>
      <c r="DB50" s="994"/>
      <c r="DC50" s="147"/>
      <c r="DD50" s="147"/>
      <c r="DE50" s="997"/>
      <c r="DF50" s="999"/>
      <c r="DG50" s="1000"/>
      <c r="DH50" s="1006"/>
      <c r="DI50" s="993"/>
      <c r="DJ50" s="996"/>
      <c r="DK50" s="148"/>
      <c r="DL50" s="148"/>
      <c r="DM50" s="994"/>
      <c r="DN50" s="147"/>
      <c r="DO50" s="147"/>
      <c r="DP50" s="997"/>
      <c r="DQ50" s="999"/>
      <c r="DR50" s="1000"/>
      <c r="DS50" s="1006"/>
      <c r="DT50" s="993"/>
      <c r="DU50" s="996"/>
      <c r="DV50" s="148"/>
      <c r="DW50" s="148"/>
      <c r="DX50" s="994"/>
      <c r="DY50" s="147"/>
      <c r="DZ50" s="147"/>
      <c r="EA50" s="997"/>
      <c r="EB50" s="999"/>
      <c r="EC50" s="1000"/>
      <c r="ED50" s="1006"/>
      <c r="EE50" s="993"/>
      <c r="EF50" s="996"/>
      <c r="EG50" s="148"/>
      <c r="EH50" s="148"/>
      <c r="EI50" s="994"/>
      <c r="EJ50" s="147"/>
      <c r="EK50" s="147"/>
      <c r="EL50" s="997"/>
      <c r="EM50" s="999"/>
      <c r="EN50" s="1000"/>
      <c r="EO50" s="1006"/>
      <c r="EP50" s="993"/>
      <c r="EQ50" s="996"/>
      <c r="ER50" s="148"/>
      <c r="ES50" s="148"/>
      <c r="ET50" s="994"/>
      <c r="EU50" s="147"/>
      <c r="EV50" s="147"/>
      <c r="EW50" s="997"/>
      <c r="EX50" s="999"/>
      <c r="EY50" s="1000"/>
      <c r="EZ50" s="1006"/>
      <c r="FA50" s="993"/>
      <c r="FB50" s="996"/>
      <c r="FC50" s="148"/>
      <c r="FD50" s="148"/>
      <c r="FE50" s="994"/>
      <c r="FF50" s="147"/>
      <c r="FG50" s="147"/>
      <c r="FH50" s="997"/>
      <c r="FI50" s="999"/>
      <c r="FJ50" s="1000"/>
      <c r="FK50" s="1006"/>
      <c r="FL50" s="993"/>
      <c r="FM50" s="996"/>
      <c r="FN50" s="148"/>
      <c r="FO50" s="148"/>
      <c r="FP50" s="994"/>
      <c r="FQ50" s="147"/>
      <c r="FR50" s="147"/>
      <c r="FS50" s="997"/>
      <c r="FT50" s="999"/>
      <c r="FU50" s="1000"/>
      <c r="FV50" s="1006"/>
      <c r="FW50" s="993"/>
      <c r="FX50" s="996"/>
      <c r="FY50" s="148"/>
      <c r="FZ50" s="148"/>
      <c r="GA50" s="994"/>
      <c r="GB50" s="147"/>
      <c r="GC50" s="147"/>
      <c r="GD50" s="997"/>
      <c r="GE50" s="999"/>
      <c r="GF50" s="1000"/>
      <c r="GG50" s="1006"/>
      <c r="GH50" s="993"/>
      <c r="GI50" s="996"/>
      <c r="GJ50" s="148"/>
      <c r="GK50" s="148"/>
      <c r="GL50" s="994"/>
      <c r="GM50" s="147"/>
      <c r="GN50" s="147"/>
      <c r="GO50" s="997"/>
      <c r="GP50" s="999"/>
      <c r="GQ50" s="1000"/>
      <c r="GR50" s="1006"/>
      <c r="GS50" s="993"/>
      <c r="GT50" s="996"/>
      <c r="GU50" s="148"/>
      <c r="GV50" s="148"/>
      <c r="GW50" s="994"/>
      <c r="GX50" s="147"/>
      <c r="GY50" s="147"/>
      <c r="GZ50" s="997"/>
      <c r="HA50" s="999"/>
      <c r="HB50" s="1000"/>
      <c r="HC50" s="1006"/>
      <c r="HD50" s="993"/>
      <c r="HE50" s="996"/>
      <c r="HF50" s="148"/>
      <c r="HG50" s="148"/>
      <c r="HH50" s="994"/>
      <c r="HI50" s="147"/>
      <c r="HJ50" s="147"/>
      <c r="HK50" s="997"/>
      <c r="HL50" s="999"/>
      <c r="HM50" s="1000"/>
      <c r="HN50" s="1006"/>
      <c r="HO50" s="993"/>
      <c r="HP50" s="996"/>
      <c r="HQ50" s="148"/>
      <c r="HR50" s="148"/>
      <c r="HS50" s="994"/>
      <c r="HT50" s="147"/>
      <c r="HU50" s="147"/>
      <c r="HV50" s="997"/>
      <c r="HW50" s="999"/>
      <c r="HX50" s="1000"/>
      <c r="HY50" s="1006"/>
      <c r="HZ50" s="993"/>
      <c r="IA50" s="996"/>
      <c r="IB50" s="148"/>
      <c r="IC50" s="148"/>
      <c r="ID50" s="994"/>
      <c r="IE50" s="147"/>
      <c r="IF50" s="147"/>
      <c r="IG50" s="997"/>
      <c r="IH50" s="999"/>
      <c r="II50" s="1000"/>
      <c r="IJ50" s="1006"/>
      <c r="IK50" s="993"/>
      <c r="IL50" s="996"/>
      <c r="IM50" s="148"/>
      <c r="IN50" s="148"/>
      <c r="IO50" s="994"/>
      <c r="IP50" s="147"/>
      <c r="IQ50" s="147"/>
      <c r="IR50" s="997"/>
      <c r="IS50" s="999"/>
      <c r="IT50" s="1000"/>
      <c r="IU50" s="30"/>
      <c r="IV50" s="30"/>
      <c r="IW50" s="30"/>
      <c r="IX50" s="30"/>
      <c r="IY50" s="1001"/>
      <c r="IZ50" s="1001"/>
      <c r="JA50" s="1005"/>
      <c r="JB50" s="1002"/>
      <c r="JC50" s="38"/>
      <c r="JD50" s="171"/>
      <c r="JE50" s="291" t="s">
        <v>401</v>
      </c>
      <c r="JF50" s="1"/>
      <c r="JG50" s="1" t="s">
        <v>292</v>
      </c>
      <c r="JH50" s="294"/>
      <c r="JI50" s="290"/>
      <c r="JJ50" s="171"/>
      <c r="JM50" s="347"/>
      <c r="JN50" s="90"/>
      <c r="JO50" s="654"/>
      <c r="JP50" s="654"/>
      <c r="JQ50" s="167"/>
      <c r="JR50" s="656"/>
      <c r="JS50" s="159"/>
      <c r="JT50" s="262"/>
      <c r="JU50" s="262"/>
      <c r="JV50" s="88"/>
      <c r="JW50" s="90"/>
      <c r="JX50" s="90"/>
      <c r="JY50" s="90"/>
      <c r="JZ50" s="90"/>
      <c r="KA50" s="90"/>
      <c r="KB50" s="90"/>
      <c r="KC50" s="90"/>
      <c r="KD50" s="90"/>
      <c r="KE50" s="90"/>
      <c r="KF50" s="90"/>
      <c r="KG50" s="90"/>
      <c r="KH50" s="90"/>
      <c r="KI50" s="90"/>
      <c r="KJ50" s="90"/>
      <c r="KK50" s="90"/>
      <c r="KL50" s="90"/>
      <c r="KM50" s="90"/>
      <c r="KN50" s="90"/>
      <c r="KO50" s="90"/>
      <c r="KP50" s="90"/>
      <c r="KQ50" s="90"/>
      <c r="KR50" s="90"/>
      <c r="KS50" s="90"/>
      <c r="KT50" s="90"/>
      <c r="KU50" s="90"/>
      <c r="KV50" s="90"/>
      <c r="KW50" s="90"/>
      <c r="KX50" s="90"/>
      <c r="KY50" s="90"/>
      <c r="KZ50" s="90"/>
      <c r="LA50" s="90"/>
      <c r="LB50" s="90"/>
      <c r="LC50" s="90"/>
      <c r="LD50" s="90"/>
      <c r="LE50" s="90"/>
      <c r="LF50" s="90"/>
      <c r="LG50" s="90"/>
      <c r="LH50" s="90"/>
      <c r="LI50" s="90"/>
      <c r="LJ50" s="90"/>
      <c r="LK50" s="90"/>
      <c r="LL50" s="90"/>
      <c r="LM50" s="90"/>
      <c r="LN50" s="90"/>
      <c r="LO50" s="90"/>
      <c r="LP50" s="90"/>
      <c r="LQ50" s="90"/>
      <c r="LR50" s="90"/>
      <c r="LS50" s="90"/>
      <c r="LT50" s="90"/>
      <c r="LU50" s="90"/>
      <c r="LV50" s="90"/>
      <c r="LW50" s="90"/>
      <c r="LX50" s="90"/>
      <c r="LY50" s="90"/>
      <c r="LZ50" s="90"/>
      <c r="MA50" s="90"/>
      <c r="MB50" s="90"/>
      <c r="MC50" s="90"/>
      <c r="MD50" s="90"/>
      <c r="ME50" s="90"/>
      <c r="MF50" s="90"/>
      <c r="MG50" s="90"/>
      <c r="MH50" s="90"/>
      <c r="MI50" s="90"/>
      <c r="MJ50" s="90"/>
      <c r="MK50" s="90"/>
      <c r="ML50" s="90"/>
      <c r="MM50" s="90"/>
      <c r="MN50" s="90"/>
      <c r="MO50" s="90"/>
      <c r="MP50" s="90"/>
      <c r="MQ50" s="90"/>
      <c r="MR50" s="90"/>
      <c r="MT50" s="86"/>
      <c r="MU50" s="86"/>
      <c r="MV50" s="86"/>
      <c r="MW50" s="86"/>
      <c r="MX50" s="86"/>
      <c r="MY50" s="86"/>
      <c r="NB50" s="85"/>
      <c r="NC50" s="169"/>
      <c r="ND50" s="86"/>
      <c r="NE50" s="86"/>
      <c r="NF50" s="86"/>
      <c r="NG50" s="86"/>
      <c r="NH50" s="86"/>
      <c r="NI50" s="86"/>
      <c r="NJ50" s="86"/>
      <c r="NK50" s="86"/>
      <c r="NL50" s="86"/>
      <c r="NM50" s="86"/>
      <c r="NN50" s="86"/>
      <c r="NO50" s="86"/>
      <c r="NP50" s="86"/>
      <c r="NQ50" s="86"/>
      <c r="NR50" s="90"/>
      <c r="NS50" s="90"/>
      <c r="NT50" s="90"/>
      <c r="NU50" s="90"/>
      <c r="NV50" s="90"/>
      <c r="NW50" s="90"/>
      <c r="NX50" s="90"/>
      <c r="NY50" s="90"/>
      <c r="NZ50" s="90"/>
      <c r="OA50" s="90"/>
      <c r="OB50" s="90"/>
      <c r="OC50" s="90"/>
      <c r="OD50" s="90"/>
      <c r="OE50" s="90"/>
      <c r="OF50" s="90"/>
      <c r="OG50" s="90"/>
      <c r="OH50" s="90"/>
      <c r="OI50" s="90"/>
      <c r="OJ50" s="90"/>
      <c r="OK50" s="90"/>
      <c r="OL50" s="90"/>
      <c r="OM50" s="90"/>
      <c r="ON50" s="90"/>
      <c r="OO50" s="90"/>
      <c r="OP50" s="90"/>
      <c r="OQ50" s="90"/>
      <c r="OR50" s="90"/>
      <c r="OS50" s="90"/>
      <c r="OT50" s="90"/>
      <c r="OU50" s="90"/>
      <c r="OV50" s="90"/>
      <c r="OW50" s="90"/>
      <c r="OX50" s="90"/>
      <c r="OY50" s="90"/>
      <c r="OZ50" s="90"/>
      <c r="PA50" s="90"/>
      <c r="PB50" s="90"/>
      <c r="PC50" s="90"/>
      <c r="PD50" s="90"/>
      <c r="PE50" s="90"/>
      <c r="PF50" s="90"/>
      <c r="PG50" s="90"/>
      <c r="PH50" s="90"/>
      <c r="PI50" s="90"/>
      <c r="PJ50" s="90"/>
      <c r="PK50" s="90"/>
      <c r="PL50" s="90"/>
      <c r="PM50" s="90"/>
      <c r="PN50" s="90"/>
      <c r="PO50" s="90"/>
      <c r="PP50" s="90"/>
      <c r="PQ50" s="90"/>
      <c r="PR50" s="90"/>
      <c r="PS50" s="90"/>
      <c r="PT50" s="90"/>
      <c r="PU50" s="90"/>
      <c r="PV50" s="90"/>
      <c r="PW50" s="90"/>
      <c r="PX50" s="90"/>
      <c r="PY50" s="90"/>
      <c r="PZ50" s="90"/>
      <c r="QA50" s="90"/>
      <c r="QB50" s="90"/>
      <c r="QC50" s="90"/>
      <c r="QD50" s="90"/>
      <c r="QE50" s="90"/>
      <c r="QF50" s="90"/>
      <c r="QG50" s="90"/>
      <c r="QH50" s="90"/>
      <c r="QI50" s="90"/>
      <c r="QJ50" s="90"/>
      <c r="QK50" s="90"/>
      <c r="QL50" s="90"/>
      <c r="QM50" s="90"/>
      <c r="QN50" s="90"/>
      <c r="QO50" s="90"/>
      <c r="QP50" s="90"/>
      <c r="QQ50" s="90"/>
      <c r="QR50" s="90"/>
      <c r="QS50" s="90"/>
      <c r="QT50" s="90"/>
      <c r="QU50" s="90"/>
      <c r="QV50" s="90"/>
      <c r="QW50" s="90"/>
      <c r="QX50" s="90"/>
      <c r="QY50" s="90"/>
      <c r="QZ50" s="90"/>
      <c r="RA50" s="90"/>
      <c r="RB50" s="90"/>
      <c r="RC50" s="90"/>
      <c r="RD50" s="90"/>
      <c r="RE50" s="90"/>
      <c r="RF50" s="90"/>
      <c r="RG50" s="90"/>
      <c r="RH50" s="90"/>
      <c r="RI50" s="90"/>
      <c r="RJ50" s="90"/>
      <c r="RK50" s="90"/>
      <c r="RL50" s="90"/>
      <c r="RM50" s="90"/>
      <c r="RN50" s="90"/>
      <c r="RO50" s="90"/>
      <c r="RP50" s="90"/>
      <c r="RQ50" s="90"/>
      <c r="RR50" s="90"/>
      <c r="RS50" s="90"/>
      <c r="RT50" s="90"/>
      <c r="RU50" s="90"/>
      <c r="RV50" s="90"/>
      <c r="RW50" s="90"/>
      <c r="RX50" s="90"/>
      <c r="RY50" s="90"/>
      <c r="RZ50" s="90"/>
      <c r="SA50" s="90"/>
      <c r="SB50" s="90"/>
      <c r="SC50" s="90"/>
      <c r="SD50" s="90"/>
      <c r="SE50" s="90"/>
      <c r="SF50" s="90"/>
      <c r="SG50" s="90"/>
      <c r="SH50" s="90"/>
      <c r="SI50" s="90"/>
      <c r="SJ50" s="90"/>
      <c r="SK50" s="90"/>
      <c r="SL50" s="90"/>
      <c r="SM50" s="90"/>
      <c r="SN50" s="90"/>
      <c r="SO50" s="90"/>
      <c r="SP50" s="90"/>
      <c r="SQ50" s="90"/>
      <c r="SR50" s="90"/>
      <c r="SS50" s="90"/>
      <c r="ST50" s="90"/>
      <c r="SU50" s="90"/>
      <c r="SV50" s="90"/>
      <c r="SW50" s="90"/>
      <c r="SX50" s="90"/>
      <c r="SY50" s="90"/>
      <c r="SZ50" s="90"/>
      <c r="TA50" s="90"/>
      <c r="TB50" s="90"/>
      <c r="TC50" s="90"/>
      <c r="TD50" s="90"/>
      <c r="TE50" s="90"/>
      <c r="TF50" s="90"/>
      <c r="TG50" s="90"/>
      <c r="TH50" s="90"/>
      <c r="TI50" s="90"/>
      <c r="TJ50" s="90"/>
      <c r="TK50" s="90"/>
      <c r="TL50" s="90"/>
      <c r="TM50" s="90"/>
      <c r="TN50" s="90"/>
      <c r="TO50" s="90"/>
      <c r="TP50" s="1372"/>
      <c r="TQ50" s="1372"/>
      <c r="TR50" s="1372"/>
      <c r="TS50" s="1372"/>
      <c r="TT50" s="1372"/>
      <c r="TU50" s="1372"/>
      <c r="TV50" s="1372"/>
      <c r="TW50" s="1372"/>
      <c r="TX50" s="1372"/>
      <c r="TY50" s="1372"/>
      <c r="TZ50" s="1372"/>
      <c r="UA50" s="1372"/>
      <c r="UB50" s="1372"/>
      <c r="UC50" s="1372"/>
      <c r="UD50" s="1372"/>
      <c r="UE50" s="1372"/>
      <c r="UF50" s="1372"/>
      <c r="UG50" s="1372"/>
      <c r="UH50" s="1372"/>
      <c r="UI50" s="1372"/>
      <c r="UJ50" s="1372"/>
      <c r="UK50" s="1372"/>
    </row>
    <row r="51" spans="1:557" ht="15.75" customHeight="1" thickBot="1" x14ac:dyDescent="0.3">
      <c r="B51" s="260">
        <v>45</v>
      </c>
      <c r="C51" s="991"/>
      <c r="D51" s="990"/>
      <c r="E51" s="486"/>
      <c r="F51" s="1143"/>
      <c r="G51" s="995"/>
      <c r="H51" s="221"/>
      <c r="I51" s="183"/>
      <c r="J51" s="183"/>
      <c r="K51" s="1088"/>
      <c r="L51" s="375"/>
      <c r="M51" s="31"/>
      <c r="N51" s="1292"/>
      <c r="O51" s="1096"/>
      <c r="P51" s="147"/>
      <c r="Q51" s="147"/>
      <c r="R51" s="147"/>
      <c r="S51" s="147"/>
      <c r="T51" s="147"/>
      <c r="U51" s="147"/>
      <c r="V51" s="147"/>
      <c r="W51" s="147"/>
      <c r="X51" s="147"/>
      <c r="Y51" s="147"/>
      <c r="Z51" s="147"/>
      <c r="AA51" s="147"/>
      <c r="AB51" s="147"/>
      <c r="AC51" s="147"/>
      <c r="AD51" s="147"/>
      <c r="AE51" s="147"/>
      <c r="AF51" s="147"/>
      <c r="AG51" s="147"/>
      <c r="AH51" s="147"/>
      <c r="AI51" s="1006"/>
      <c r="AJ51" s="993"/>
      <c r="AK51" s="996"/>
      <c r="AL51" s="148"/>
      <c r="AM51" s="148"/>
      <c r="AN51" s="994"/>
      <c r="AO51" s="147"/>
      <c r="AP51" s="147"/>
      <c r="AQ51" s="997"/>
      <c r="AR51" s="999"/>
      <c r="AS51" s="1000"/>
      <c r="AT51" s="1006"/>
      <c r="AU51" s="993"/>
      <c r="AV51" s="996"/>
      <c r="AW51" s="148"/>
      <c r="AX51" s="148"/>
      <c r="AY51" s="994"/>
      <c r="AZ51" s="147"/>
      <c r="BA51" s="147"/>
      <c r="BB51" s="997"/>
      <c r="BC51" s="999"/>
      <c r="BD51" s="1000"/>
      <c r="BE51" s="1006"/>
      <c r="BF51" s="993"/>
      <c r="BG51" s="996"/>
      <c r="BH51" s="148"/>
      <c r="BI51" s="148"/>
      <c r="BJ51" s="994"/>
      <c r="BK51" s="147"/>
      <c r="BL51" s="147"/>
      <c r="BM51" s="997"/>
      <c r="BN51" s="999"/>
      <c r="BO51" s="1000"/>
      <c r="BP51" s="1006"/>
      <c r="BQ51" s="993"/>
      <c r="BR51" s="996"/>
      <c r="BS51" s="148"/>
      <c r="BT51" s="148"/>
      <c r="BU51" s="994"/>
      <c r="BV51" s="147"/>
      <c r="BW51" s="147"/>
      <c r="BX51" s="997"/>
      <c r="BY51" s="999"/>
      <c r="BZ51" s="1000"/>
      <c r="CA51" s="1006"/>
      <c r="CB51" s="993"/>
      <c r="CC51" s="994"/>
      <c r="CD51" s="148"/>
      <c r="CE51" s="148"/>
      <c r="CF51" s="994"/>
      <c r="CG51" s="147"/>
      <c r="CH51" s="147"/>
      <c r="CI51" s="997"/>
      <c r="CJ51" s="999"/>
      <c r="CK51" s="1000"/>
      <c r="CL51" s="1006"/>
      <c r="CM51" s="993"/>
      <c r="CN51" s="996"/>
      <c r="CO51" s="148"/>
      <c r="CP51" s="148"/>
      <c r="CQ51" s="994"/>
      <c r="CR51" s="147"/>
      <c r="CS51" s="147"/>
      <c r="CT51" s="997"/>
      <c r="CU51" s="999"/>
      <c r="CV51" s="1000"/>
      <c r="CW51" s="1006"/>
      <c r="CX51" s="993"/>
      <c r="CY51" s="996"/>
      <c r="CZ51" s="148"/>
      <c r="DA51" s="148"/>
      <c r="DB51" s="994"/>
      <c r="DC51" s="147"/>
      <c r="DD51" s="147"/>
      <c r="DE51" s="997"/>
      <c r="DF51" s="999"/>
      <c r="DG51" s="1000"/>
      <c r="DH51" s="1006"/>
      <c r="DI51" s="993"/>
      <c r="DJ51" s="996"/>
      <c r="DK51" s="148"/>
      <c r="DL51" s="148"/>
      <c r="DM51" s="994"/>
      <c r="DN51" s="147"/>
      <c r="DO51" s="147"/>
      <c r="DP51" s="997"/>
      <c r="DQ51" s="999"/>
      <c r="DR51" s="1000"/>
      <c r="DS51" s="1006"/>
      <c r="DT51" s="993"/>
      <c r="DU51" s="996"/>
      <c r="DV51" s="148"/>
      <c r="DW51" s="148"/>
      <c r="DX51" s="994"/>
      <c r="DY51" s="147"/>
      <c r="DZ51" s="147"/>
      <c r="EA51" s="997"/>
      <c r="EB51" s="999"/>
      <c r="EC51" s="1000"/>
      <c r="ED51" s="1006"/>
      <c r="EE51" s="993"/>
      <c r="EF51" s="996"/>
      <c r="EG51" s="148"/>
      <c r="EH51" s="148"/>
      <c r="EI51" s="994"/>
      <c r="EJ51" s="147"/>
      <c r="EK51" s="147"/>
      <c r="EL51" s="997"/>
      <c r="EM51" s="999"/>
      <c r="EN51" s="1000"/>
      <c r="EO51" s="1006"/>
      <c r="EP51" s="993"/>
      <c r="EQ51" s="996"/>
      <c r="ER51" s="148"/>
      <c r="ES51" s="148"/>
      <c r="ET51" s="994"/>
      <c r="EU51" s="147"/>
      <c r="EV51" s="147"/>
      <c r="EW51" s="997"/>
      <c r="EX51" s="999"/>
      <c r="EY51" s="1000"/>
      <c r="EZ51" s="1006"/>
      <c r="FA51" s="993"/>
      <c r="FB51" s="996"/>
      <c r="FC51" s="148"/>
      <c r="FD51" s="148"/>
      <c r="FE51" s="994"/>
      <c r="FF51" s="147"/>
      <c r="FG51" s="147"/>
      <c r="FH51" s="997"/>
      <c r="FI51" s="999"/>
      <c r="FJ51" s="1000"/>
      <c r="FK51" s="1006"/>
      <c r="FL51" s="993"/>
      <c r="FM51" s="996"/>
      <c r="FN51" s="148"/>
      <c r="FO51" s="148"/>
      <c r="FP51" s="994"/>
      <c r="FQ51" s="147"/>
      <c r="FR51" s="147"/>
      <c r="FS51" s="997"/>
      <c r="FT51" s="999"/>
      <c r="FU51" s="1000"/>
      <c r="FV51" s="1006"/>
      <c r="FW51" s="993"/>
      <c r="FX51" s="996"/>
      <c r="FY51" s="148"/>
      <c r="FZ51" s="148"/>
      <c r="GA51" s="994"/>
      <c r="GB51" s="147"/>
      <c r="GC51" s="147"/>
      <c r="GD51" s="997"/>
      <c r="GE51" s="999"/>
      <c r="GF51" s="1000"/>
      <c r="GG51" s="1006"/>
      <c r="GH51" s="993"/>
      <c r="GI51" s="996"/>
      <c r="GJ51" s="148"/>
      <c r="GK51" s="148"/>
      <c r="GL51" s="994"/>
      <c r="GM51" s="147"/>
      <c r="GN51" s="147"/>
      <c r="GO51" s="997"/>
      <c r="GP51" s="999"/>
      <c r="GQ51" s="1000"/>
      <c r="GR51" s="1006"/>
      <c r="GS51" s="993"/>
      <c r="GT51" s="996"/>
      <c r="GU51" s="148"/>
      <c r="GV51" s="148"/>
      <c r="GW51" s="994"/>
      <c r="GX51" s="147"/>
      <c r="GY51" s="147"/>
      <c r="GZ51" s="997"/>
      <c r="HA51" s="999"/>
      <c r="HB51" s="1000"/>
      <c r="HC51" s="1006"/>
      <c r="HD51" s="993"/>
      <c r="HE51" s="996"/>
      <c r="HF51" s="148"/>
      <c r="HG51" s="148"/>
      <c r="HH51" s="994"/>
      <c r="HI51" s="147"/>
      <c r="HJ51" s="147"/>
      <c r="HK51" s="997"/>
      <c r="HL51" s="999"/>
      <c r="HM51" s="1000"/>
      <c r="HN51" s="1006"/>
      <c r="HO51" s="993"/>
      <c r="HP51" s="996"/>
      <c r="HQ51" s="148"/>
      <c r="HR51" s="148"/>
      <c r="HS51" s="994"/>
      <c r="HT51" s="147"/>
      <c r="HU51" s="147"/>
      <c r="HV51" s="997"/>
      <c r="HW51" s="999"/>
      <c r="HX51" s="1000"/>
      <c r="HY51" s="1006"/>
      <c r="HZ51" s="993"/>
      <c r="IA51" s="996"/>
      <c r="IB51" s="148"/>
      <c r="IC51" s="148"/>
      <c r="ID51" s="994"/>
      <c r="IE51" s="147"/>
      <c r="IF51" s="147"/>
      <c r="IG51" s="997"/>
      <c r="IH51" s="999"/>
      <c r="II51" s="1000"/>
      <c r="IJ51" s="1006"/>
      <c r="IK51" s="993"/>
      <c r="IL51" s="996"/>
      <c r="IM51" s="148"/>
      <c r="IN51" s="148"/>
      <c r="IO51" s="994"/>
      <c r="IP51" s="147"/>
      <c r="IQ51" s="147"/>
      <c r="IR51" s="997"/>
      <c r="IS51" s="999"/>
      <c r="IT51" s="1000"/>
      <c r="IU51" s="30"/>
      <c r="IV51" s="30"/>
      <c r="IW51" s="30"/>
      <c r="IX51" s="30"/>
      <c r="IY51" s="1001"/>
      <c r="IZ51" s="1001"/>
      <c r="JA51" s="1005"/>
      <c r="JB51" s="1002"/>
      <c r="JC51" s="38"/>
      <c r="JD51" s="171"/>
      <c r="JE51" s="295" t="s">
        <v>402</v>
      </c>
      <c r="JF51" s="296"/>
      <c r="JG51" s="296" t="s">
        <v>366</v>
      </c>
      <c r="JH51" s="296"/>
      <c r="JI51" s="330"/>
      <c r="JJ51" s="171"/>
      <c r="JM51" s="347"/>
      <c r="JN51" s="90"/>
      <c r="JO51" s="654"/>
      <c r="JP51" s="654"/>
      <c r="JQ51" s="167"/>
      <c r="JR51" s="656"/>
      <c r="JS51" s="159"/>
      <c r="JT51" s="262"/>
      <c r="JU51" s="262"/>
      <c r="JV51" s="88"/>
      <c r="JW51" s="90"/>
      <c r="JX51" s="90"/>
      <c r="JY51" s="90"/>
      <c r="JZ51" s="90"/>
      <c r="KA51" s="90"/>
      <c r="KB51" s="90"/>
      <c r="KC51" s="90"/>
      <c r="KD51" s="90"/>
      <c r="KE51" s="90"/>
      <c r="KF51" s="90"/>
      <c r="KG51" s="90"/>
      <c r="KH51" s="90"/>
      <c r="KI51" s="90"/>
      <c r="KJ51" s="90"/>
      <c r="KK51" s="90"/>
      <c r="KL51" s="90"/>
      <c r="KM51" s="90"/>
      <c r="KN51" s="90"/>
      <c r="KO51" s="90"/>
      <c r="KP51" s="90"/>
      <c r="KQ51" s="90"/>
      <c r="KR51" s="90"/>
      <c r="KS51" s="90"/>
      <c r="KT51" s="90"/>
      <c r="KU51" s="90"/>
      <c r="KV51" s="90"/>
      <c r="KW51" s="90"/>
      <c r="KX51" s="90"/>
      <c r="KY51" s="90"/>
      <c r="KZ51" s="90"/>
      <c r="LA51" s="90"/>
      <c r="LB51" s="90"/>
      <c r="LC51" s="90"/>
      <c r="LD51" s="90"/>
      <c r="LE51" s="90"/>
      <c r="LF51" s="90"/>
      <c r="LG51" s="90"/>
      <c r="LH51" s="90"/>
      <c r="LI51" s="90"/>
      <c r="LJ51" s="90"/>
      <c r="LK51" s="90"/>
      <c r="LL51" s="90"/>
      <c r="LM51" s="90"/>
      <c r="LN51" s="90"/>
      <c r="LO51" s="90"/>
      <c r="LP51" s="90"/>
      <c r="LQ51" s="90"/>
      <c r="LR51" s="90"/>
      <c r="LS51" s="90"/>
      <c r="LT51" s="90"/>
      <c r="LU51" s="90"/>
      <c r="LV51" s="90"/>
      <c r="LW51" s="90"/>
      <c r="LX51" s="90"/>
      <c r="LY51" s="90"/>
      <c r="LZ51" s="90"/>
      <c r="MA51" s="90"/>
      <c r="MB51" s="90"/>
      <c r="MC51" s="90"/>
      <c r="MD51" s="90"/>
      <c r="ME51" s="90"/>
      <c r="MF51" s="90"/>
      <c r="MG51" s="90"/>
      <c r="MH51" s="90"/>
      <c r="MI51" s="90"/>
      <c r="MJ51" s="90"/>
      <c r="MK51" s="90"/>
      <c r="ML51" s="90"/>
      <c r="MM51" s="90"/>
      <c r="MN51" s="90"/>
      <c r="MO51" s="90"/>
      <c r="MP51" s="90"/>
      <c r="MQ51" s="90"/>
      <c r="MR51" s="90"/>
      <c r="MT51" s="86"/>
      <c r="MU51" s="86"/>
      <c r="MV51" s="86"/>
      <c r="MW51" s="86"/>
      <c r="MX51" s="86"/>
      <c r="MY51" s="86"/>
      <c r="NB51" s="85"/>
      <c r="NC51" s="169"/>
      <c r="ND51" s="86"/>
      <c r="NE51" s="86"/>
      <c r="NF51" s="86"/>
      <c r="NG51" s="86"/>
      <c r="NH51" s="86"/>
      <c r="NI51" s="86"/>
      <c r="NJ51" s="86"/>
      <c r="NK51" s="86"/>
      <c r="NL51" s="86"/>
      <c r="NM51" s="86"/>
      <c r="NN51" s="86"/>
      <c r="NO51" s="86"/>
      <c r="NP51" s="86"/>
      <c r="NQ51" s="86"/>
      <c r="NR51" s="90"/>
      <c r="NS51" s="90"/>
      <c r="NT51" s="90"/>
      <c r="NU51" s="90"/>
      <c r="NV51" s="90"/>
      <c r="NW51" s="90"/>
      <c r="NX51" s="90"/>
      <c r="NY51" s="90"/>
      <c r="NZ51" s="90"/>
      <c r="OA51" s="90"/>
      <c r="OB51" s="90"/>
      <c r="OC51" s="90"/>
      <c r="OD51" s="90"/>
      <c r="OE51" s="90"/>
      <c r="OF51" s="90"/>
      <c r="OG51" s="90"/>
      <c r="OH51" s="90"/>
      <c r="OI51" s="90"/>
      <c r="OJ51" s="90"/>
      <c r="OK51" s="90"/>
      <c r="OL51" s="90"/>
      <c r="OM51" s="90"/>
      <c r="ON51" s="90"/>
      <c r="OO51" s="90"/>
      <c r="OP51" s="90"/>
      <c r="OQ51" s="90"/>
      <c r="OR51" s="90"/>
      <c r="OS51" s="90"/>
      <c r="OT51" s="90"/>
      <c r="OU51" s="90"/>
      <c r="OV51" s="90"/>
      <c r="OW51" s="90"/>
      <c r="OX51" s="90"/>
      <c r="OY51" s="90"/>
      <c r="OZ51" s="90"/>
      <c r="PA51" s="90"/>
      <c r="PB51" s="90"/>
      <c r="PC51" s="90"/>
      <c r="PD51" s="90"/>
      <c r="PE51" s="90"/>
      <c r="PF51" s="90"/>
      <c r="PG51" s="90"/>
      <c r="PH51" s="90"/>
      <c r="PI51" s="90"/>
      <c r="PJ51" s="90"/>
      <c r="PK51" s="90"/>
      <c r="PL51" s="90"/>
      <c r="PM51" s="90"/>
      <c r="PN51" s="90"/>
      <c r="PO51" s="90"/>
      <c r="PP51" s="90"/>
      <c r="PQ51" s="90"/>
      <c r="PR51" s="90"/>
      <c r="PS51" s="90"/>
      <c r="PT51" s="90"/>
      <c r="PU51" s="90"/>
      <c r="PV51" s="90"/>
      <c r="PW51" s="90"/>
      <c r="PX51" s="90"/>
      <c r="PY51" s="90"/>
      <c r="PZ51" s="90"/>
      <c r="QA51" s="90"/>
      <c r="QB51" s="90"/>
      <c r="QC51" s="90"/>
      <c r="QD51" s="90"/>
      <c r="QE51" s="90"/>
      <c r="QF51" s="90"/>
      <c r="QG51" s="90"/>
      <c r="QH51" s="90"/>
      <c r="QI51" s="90"/>
      <c r="QJ51" s="90"/>
      <c r="QK51" s="90"/>
      <c r="QL51" s="90"/>
      <c r="QM51" s="90"/>
      <c r="QN51" s="90"/>
      <c r="QO51" s="90"/>
      <c r="QP51" s="90"/>
      <c r="QQ51" s="90"/>
      <c r="QR51" s="90"/>
      <c r="QS51" s="90"/>
      <c r="QT51" s="90"/>
      <c r="QU51" s="90"/>
      <c r="QV51" s="90"/>
      <c r="QW51" s="90"/>
      <c r="QX51" s="90"/>
      <c r="QY51" s="90"/>
      <c r="QZ51" s="90"/>
      <c r="RA51" s="90"/>
      <c r="RB51" s="90"/>
      <c r="RC51" s="90"/>
      <c r="RD51" s="90"/>
      <c r="RE51" s="90"/>
      <c r="RF51" s="90"/>
      <c r="RG51" s="90"/>
      <c r="RH51" s="90"/>
      <c r="RI51" s="90"/>
      <c r="RJ51" s="90"/>
      <c r="RK51" s="90"/>
      <c r="RL51" s="90"/>
      <c r="RM51" s="90"/>
      <c r="RN51" s="90"/>
      <c r="RO51" s="90"/>
      <c r="RP51" s="90"/>
      <c r="RQ51" s="90"/>
      <c r="RR51" s="90"/>
      <c r="RS51" s="90"/>
      <c r="RT51" s="90"/>
      <c r="RU51" s="90"/>
      <c r="RV51" s="90"/>
      <c r="RW51" s="90"/>
      <c r="RX51" s="90"/>
      <c r="RY51" s="90"/>
      <c r="RZ51" s="90"/>
      <c r="SA51" s="90"/>
      <c r="SB51" s="90"/>
      <c r="SC51" s="90"/>
      <c r="SD51" s="90"/>
      <c r="SE51" s="90"/>
      <c r="SF51" s="90"/>
      <c r="SG51" s="90"/>
      <c r="SH51" s="90"/>
      <c r="SI51" s="90"/>
      <c r="SJ51" s="90"/>
      <c r="SK51" s="90"/>
      <c r="SL51" s="90"/>
      <c r="SM51" s="90"/>
      <c r="SN51" s="90"/>
      <c r="SO51" s="90"/>
      <c r="SP51" s="90"/>
      <c r="SQ51" s="90"/>
      <c r="SR51" s="90"/>
      <c r="SS51" s="90"/>
      <c r="ST51" s="90"/>
      <c r="SU51" s="90"/>
      <c r="SV51" s="90"/>
      <c r="SW51" s="90"/>
      <c r="SX51" s="90"/>
      <c r="SY51" s="90"/>
      <c r="SZ51" s="90"/>
      <c r="TA51" s="90"/>
      <c r="TB51" s="90"/>
      <c r="TC51" s="90"/>
      <c r="TD51" s="90"/>
      <c r="TE51" s="90"/>
      <c r="TF51" s="90"/>
      <c r="TG51" s="90"/>
      <c r="TH51" s="90"/>
      <c r="TI51" s="90"/>
      <c r="TJ51" s="90"/>
      <c r="TK51" s="90"/>
      <c r="TL51" s="90"/>
      <c r="TM51" s="90"/>
      <c r="TN51" s="90"/>
      <c r="TO51" s="90"/>
      <c r="TP51" s="1372"/>
      <c r="TQ51" s="1372"/>
      <c r="TR51" s="1372"/>
      <c r="TS51" s="1372"/>
      <c r="TT51" s="1372"/>
      <c r="TU51" s="1372"/>
      <c r="TV51" s="1372"/>
      <c r="TW51" s="1372"/>
      <c r="TX51" s="1372"/>
      <c r="TY51" s="1372"/>
      <c r="TZ51" s="1372"/>
      <c r="UA51" s="1372"/>
      <c r="UB51" s="1372"/>
      <c r="UC51" s="1372"/>
      <c r="UD51" s="1372"/>
      <c r="UE51" s="1372"/>
      <c r="UF51" s="1372"/>
      <c r="UG51" s="1372"/>
      <c r="UH51" s="1372"/>
      <c r="UI51" s="1372"/>
      <c r="UJ51" s="1372"/>
      <c r="UK51" s="1372"/>
    </row>
    <row r="52" spans="1:557" ht="15.75" customHeight="1" thickBot="1" x14ac:dyDescent="0.3">
      <c r="B52" s="260">
        <v>46</v>
      </c>
      <c r="C52" s="991"/>
      <c r="D52" s="990"/>
      <c r="E52" s="486"/>
      <c r="F52" s="1143"/>
      <c r="G52" s="995"/>
      <c r="H52" s="221"/>
      <c r="I52" s="183"/>
      <c r="J52" s="183"/>
      <c r="K52" s="1088"/>
      <c r="L52" s="375"/>
      <c r="M52" s="31"/>
      <c r="N52" s="1292"/>
      <c r="O52" s="1096"/>
      <c r="P52" s="147"/>
      <c r="Q52" s="147"/>
      <c r="R52" s="147"/>
      <c r="S52" s="147"/>
      <c r="T52" s="147"/>
      <c r="U52" s="147"/>
      <c r="V52" s="147"/>
      <c r="W52" s="147"/>
      <c r="X52" s="147"/>
      <c r="Y52" s="147"/>
      <c r="Z52" s="147"/>
      <c r="AA52" s="147"/>
      <c r="AB52" s="147"/>
      <c r="AC52" s="147"/>
      <c r="AD52" s="147"/>
      <c r="AE52" s="147"/>
      <c r="AF52" s="147"/>
      <c r="AG52" s="147"/>
      <c r="AH52" s="147"/>
      <c r="AI52" s="1006"/>
      <c r="AJ52" s="993"/>
      <c r="AK52" s="996"/>
      <c r="AL52" s="148"/>
      <c r="AM52" s="148"/>
      <c r="AN52" s="994"/>
      <c r="AO52" s="147"/>
      <c r="AP52" s="147"/>
      <c r="AQ52" s="997"/>
      <c r="AR52" s="999"/>
      <c r="AS52" s="1000"/>
      <c r="AT52" s="1006"/>
      <c r="AU52" s="993"/>
      <c r="AV52" s="996"/>
      <c r="AW52" s="148"/>
      <c r="AX52" s="148"/>
      <c r="AY52" s="994"/>
      <c r="AZ52" s="147"/>
      <c r="BA52" s="147"/>
      <c r="BB52" s="997"/>
      <c r="BC52" s="999"/>
      <c r="BD52" s="1000"/>
      <c r="BE52" s="1006"/>
      <c r="BF52" s="993"/>
      <c r="BG52" s="996"/>
      <c r="BH52" s="148"/>
      <c r="BI52" s="148"/>
      <c r="BJ52" s="994"/>
      <c r="BK52" s="147"/>
      <c r="BL52" s="147"/>
      <c r="BM52" s="997"/>
      <c r="BN52" s="999"/>
      <c r="BO52" s="1000"/>
      <c r="BP52" s="1006"/>
      <c r="BQ52" s="993"/>
      <c r="BR52" s="996"/>
      <c r="BS52" s="148"/>
      <c r="BT52" s="148"/>
      <c r="BU52" s="994"/>
      <c r="BV52" s="147"/>
      <c r="BW52" s="147"/>
      <c r="BX52" s="997"/>
      <c r="BY52" s="999"/>
      <c r="BZ52" s="1000"/>
      <c r="CA52" s="1006"/>
      <c r="CB52" s="993"/>
      <c r="CC52" s="994"/>
      <c r="CD52" s="148"/>
      <c r="CE52" s="148"/>
      <c r="CF52" s="994"/>
      <c r="CG52" s="147"/>
      <c r="CH52" s="147"/>
      <c r="CI52" s="997"/>
      <c r="CJ52" s="999"/>
      <c r="CK52" s="1000"/>
      <c r="CL52" s="1006"/>
      <c r="CM52" s="993"/>
      <c r="CN52" s="996"/>
      <c r="CO52" s="148"/>
      <c r="CP52" s="148"/>
      <c r="CQ52" s="994"/>
      <c r="CR52" s="147"/>
      <c r="CS52" s="147"/>
      <c r="CT52" s="997"/>
      <c r="CU52" s="999"/>
      <c r="CV52" s="1000"/>
      <c r="CW52" s="1006"/>
      <c r="CX52" s="993"/>
      <c r="CY52" s="996"/>
      <c r="CZ52" s="148"/>
      <c r="DA52" s="148"/>
      <c r="DB52" s="994"/>
      <c r="DC52" s="147"/>
      <c r="DD52" s="147"/>
      <c r="DE52" s="997"/>
      <c r="DF52" s="999"/>
      <c r="DG52" s="1000"/>
      <c r="DH52" s="1006"/>
      <c r="DI52" s="993"/>
      <c r="DJ52" s="996"/>
      <c r="DK52" s="148"/>
      <c r="DL52" s="148"/>
      <c r="DM52" s="994"/>
      <c r="DN52" s="147"/>
      <c r="DO52" s="147"/>
      <c r="DP52" s="997"/>
      <c r="DQ52" s="999"/>
      <c r="DR52" s="1000"/>
      <c r="DS52" s="1006"/>
      <c r="DT52" s="993"/>
      <c r="DU52" s="996"/>
      <c r="DV52" s="148"/>
      <c r="DW52" s="148"/>
      <c r="DX52" s="994"/>
      <c r="DY52" s="147"/>
      <c r="DZ52" s="147"/>
      <c r="EA52" s="997"/>
      <c r="EB52" s="999"/>
      <c r="EC52" s="1000"/>
      <c r="ED52" s="1006"/>
      <c r="EE52" s="993"/>
      <c r="EF52" s="996"/>
      <c r="EG52" s="148"/>
      <c r="EH52" s="148"/>
      <c r="EI52" s="994"/>
      <c r="EJ52" s="147"/>
      <c r="EK52" s="147"/>
      <c r="EL52" s="997"/>
      <c r="EM52" s="999"/>
      <c r="EN52" s="1000"/>
      <c r="EO52" s="1006"/>
      <c r="EP52" s="993"/>
      <c r="EQ52" s="996"/>
      <c r="ER52" s="148"/>
      <c r="ES52" s="148"/>
      <c r="ET52" s="994"/>
      <c r="EU52" s="147"/>
      <c r="EV52" s="147"/>
      <c r="EW52" s="997"/>
      <c r="EX52" s="999"/>
      <c r="EY52" s="1000"/>
      <c r="EZ52" s="1006"/>
      <c r="FA52" s="993"/>
      <c r="FB52" s="996"/>
      <c r="FC52" s="148"/>
      <c r="FD52" s="148"/>
      <c r="FE52" s="994"/>
      <c r="FF52" s="147"/>
      <c r="FG52" s="147"/>
      <c r="FH52" s="997"/>
      <c r="FI52" s="999"/>
      <c r="FJ52" s="1000"/>
      <c r="FK52" s="1006"/>
      <c r="FL52" s="993"/>
      <c r="FM52" s="996"/>
      <c r="FN52" s="148"/>
      <c r="FO52" s="148"/>
      <c r="FP52" s="994"/>
      <c r="FQ52" s="147"/>
      <c r="FR52" s="147"/>
      <c r="FS52" s="997"/>
      <c r="FT52" s="999"/>
      <c r="FU52" s="1000"/>
      <c r="FV52" s="1006"/>
      <c r="FW52" s="993"/>
      <c r="FX52" s="996"/>
      <c r="FY52" s="148"/>
      <c r="FZ52" s="148"/>
      <c r="GA52" s="994"/>
      <c r="GB52" s="147"/>
      <c r="GC52" s="147"/>
      <c r="GD52" s="997"/>
      <c r="GE52" s="999"/>
      <c r="GF52" s="1000"/>
      <c r="GG52" s="1006"/>
      <c r="GH52" s="993"/>
      <c r="GI52" s="996"/>
      <c r="GJ52" s="148"/>
      <c r="GK52" s="148"/>
      <c r="GL52" s="994"/>
      <c r="GM52" s="147"/>
      <c r="GN52" s="147"/>
      <c r="GO52" s="997"/>
      <c r="GP52" s="999"/>
      <c r="GQ52" s="1000"/>
      <c r="GR52" s="1006"/>
      <c r="GS52" s="993"/>
      <c r="GT52" s="996"/>
      <c r="GU52" s="148"/>
      <c r="GV52" s="148"/>
      <c r="GW52" s="994"/>
      <c r="GX52" s="147"/>
      <c r="GY52" s="147"/>
      <c r="GZ52" s="997"/>
      <c r="HA52" s="999"/>
      <c r="HB52" s="1000"/>
      <c r="HC52" s="1006"/>
      <c r="HD52" s="993"/>
      <c r="HE52" s="996"/>
      <c r="HF52" s="148"/>
      <c r="HG52" s="148"/>
      <c r="HH52" s="994"/>
      <c r="HI52" s="147"/>
      <c r="HJ52" s="147"/>
      <c r="HK52" s="997"/>
      <c r="HL52" s="999"/>
      <c r="HM52" s="1000"/>
      <c r="HN52" s="1006"/>
      <c r="HO52" s="993"/>
      <c r="HP52" s="996"/>
      <c r="HQ52" s="148"/>
      <c r="HR52" s="148"/>
      <c r="HS52" s="994"/>
      <c r="HT52" s="147"/>
      <c r="HU52" s="147"/>
      <c r="HV52" s="997"/>
      <c r="HW52" s="999"/>
      <c r="HX52" s="1000"/>
      <c r="HY52" s="1006"/>
      <c r="HZ52" s="993"/>
      <c r="IA52" s="996"/>
      <c r="IB52" s="148"/>
      <c r="IC52" s="148"/>
      <c r="ID52" s="994"/>
      <c r="IE52" s="147"/>
      <c r="IF52" s="147"/>
      <c r="IG52" s="997"/>
      <c r="IH52" s="999"/>
      <c r="II52" s="1000"/>
      <c r="IJ52" s="1006"/>
      <c r="IK52" s="993"/>
      <c r="IL52" s="996"/>
      <c r="IM52" s="148"/>
      <c r="IN52" s="148"/>
      <c r="IO52" s="994"/>
      <c r="IP52" s="147"/>
      <c r="IQ52" s="147"/>
      <c r="IR52" s="997"/>
      <c r="IS52" s="999"/>
      <c r="IT52" s="1000"/>
      <c r="IU52" s="30"/>
      <c r="IV52" s="30"/>
      <c r="IW52" s="30"/>
      <c r="IX52" s="30"/>
      <c r="IY52" s="1001"/>
      <c r="IZ52" s="1001"/>
      <c r="JA52" s="1005"/>
      <c r="JB52" s="1002"/>
      <c r="JC52" s="38"/>
      <c r="JD52" s="171"/>
      <c r="JE52" s="171"/>
      <c r="JF52" s="171"/>
      <c r="JG52" s="171"/>
      <c r="JH52" s="171"/>
      <c r="JI52" s="171"/>
      <c r="JJ52" s="171"/>
      <c r="JM52" s="347"/>
      <c r="JN52" s="90"/>
      <c r="JO52" s="654"/>
      <c r="JP52" s="654"/>
      <c r="JQ52" s="167"/>
      <c r="JR52" s="656"/>
      <c r="JS52" s="159"/>
      <c r="JT52" s="262"/>
      <c r="JU52" s="262"/>
      <c r="JV52" s="88"/>
      <c r="JW52" s="90"/>
      <c r="JX52" s="90"/>
      <c r="JY52" s="90"/>
      <c r="JZ52" s="90"/>
      <c r="KA52" s="90"/>
      <c r="KB52" s="90"/>
      <c r="KC52" s="90"/>
      <c r="KD52" s="90"/>
      <c r="KE52" s="90"/>
      <c r="KF52" s="90"/>
      <c r="KG52" s="90"/>
      <c r="KH52" s="90"/>
      <c r="KI52" s="90"/>
      <c r="KJ52" s="90"/>
      <c r="KK52" s="90"/>
      <c r="KL52" s="90"/>
      <c r="KM52" s="90"/>
      <c r="KN52" s="90"/>
      <c r="KO52" s="90"/>
      <c r="KP52" s="90"/>
      <c r="KQ52" s="90"/>
      <c r="KR52" s="90"/>
      <c r="KS52" s="90"/>
      <c r="KT52" s="90"/>
      <c r="KU52" s="90"/>
      <c r="KV52" s="90"/>
      <c r="KW52" s="90"/>
      <c r="KX52" s="90"/>
      <c r="KY52" s="90"/>
      <c r="KZ52" s="90"/>
      <c r="LA52" s="90"/>
      <c r="LB52" s="90"/>
      <c r="LC52" s="90"/>
      <c r="LD52" s="90"/>
      <c r="LE52" s="90"/>
      <c r="LF52" s="90"/>
      <c r="LG52" s="90"/>
      <c r="LH52" s="90"/>
      <c r="LI52" s="90"/>
      <c r="LJ52" s="90"/>
      <c r="LK52" s="90"/>
      <c r="LL52" s="90"/>
      <c r="LM52" s="90"/>
      <c r="LN52" s="90"/>
      <c r="LO52" s="90"/>
      <c r="LP52" s="90"/>
      <c r="LQ52" s="90"/>
      <c r="LR52" s="90"/>
      <c r="LS52" s="90"/>
      <c r="LT52" s="90"/>
      <c r="LU52" s="90"/>
      <c r="LV52" s="90"/>
      <c r="LW52" s="90"/>
      <c r="LX52" s="90"/>
      <c r="LY52" s="90"/>
      <c r="LZ52" s="90"/>
      <c r="MA52" s="90"/>
      <c r="MB52" s="90"/>
      <c r="MC52" s="90"/>
      <c r="MD52" s="90"/>
      <c r="ME52" s="90"/>
      <c r="MF52" s="90"/>
      <c r="MG52" s="90"/>
      <c r="MH52" s="90"/>
      <c r="MI52" s="90"/>
      <c r="MJ52" s="90"/>
      <c r="MK52" s="90"/>
      <c r="ML52" s="90"/>
      <c r="MM52" s="90"/>
      <c r="MN52" s="90"/>
      <c r="MO52" s="90"/>
      <c r="MP52" s="90"/>
      <c r="MQ52" s="90"/>
      <c r="MR52" s="90"/>
      <c r="MT52" s="86"/>
      <c r="MU52" s="86"/>
      <c r="MV52" s="86"/>
      <c r="MW52" s="86"/>
      <c r="MX52" s="86"/>
      <c r="MY52" s="86"/>
      <c r="NB52" s="85"/>
      <c r="NC52" s="169"/>
      <c r="ND52" s="86"/>
      <c r="NE52" s="86"/>
      <c r="NF52" s="86"/>
      <c r="NG52" s="86"/>
      <c r="NH52" s="86"/>
      <c r="NI52" s="86"/>
      <c r="NJ52" s="86"/>
      <c r="NK52" s="86"/>
      <c r="NL52" s="86"/>
      <c r="NM52" s="86"/>
      <c r="NN52" s="86"/>
      <c r="NO52" s="86"/>
      <c r="NP52" s="86"/>
      <c r="NQ52" s="86"/>
      <c r="NR52" s="90"/>
      <c r="NS52" s="90"/>
      <c r="NT52" s="90"/>
      <c r="NU52" s="90"/>
      <c r="NV52" s="90"/>
      <c r="NW52" s="90"/>
      <c r="NX52" s="90"/>
      <c r="NY52" s="90"/>
      <c r="NZ52" s="90"/>
      <c r="OA52" s="90"/>
      <c r="OB52" s="90"/>
      <c r="OC52" s="90"/>
      <c r="OD52" s="90"/>
      <c r="OE52" s="90"/>
      <c r="OF52" s="90"/>
      <c r="OG52" s="90"/>
      <c r="OH52" s="90"/>
      <c r="OI52" s="90"/>
      <c r="OJ52" s="90"/>
      <c r="OK52" s="90"/>
      <c r="OL52" s="90"/>
      <c r="OM52" s="90"/>
      <c r="ON52" s="90"/>
      <c r="OO52" s="90"/>
      <c r="OP52" s="90"/>
      <c r="OQ52" s="90"/>
      <c r="OR52" s="90"/>
      <c r="OS52" s="90"/>
      <c r="OT52" s="90"/>
      <c r="OU52" s="90"/>
      <c r="OV52" s="90"/>
      <c r="OW52" s="90"/>
      <c r="OX52" s="90"/>
      <c r="OY52" s="90"/>
      <c r="OZ52" s="90"/>
      <c r="PA52" s="90"/>
      <c r="PB52" s="90"/>
      <c r="PC52" s="90"/>
      <c r="PD52" s="90"/>
      <c r="PE52" s="90"/>
      <c r="PF52" s="90"/>
      <c r="PG52" s="90"/>
      <c r="PH52" s="90"/>
      <c r="PI52" s="90"/>
      <c r="PJ52" s="90"/>
      <c r="PK52" s="90"/>
      <c r="PL52" s="90"/>
      <c r="PM52" s="90"/>
      <c r="PN52" s="90"/>
      <c r="PO52" s="90"/>
      <c r="PP52" s="90"/>
      <c r="PQ52" s="90"/>
      <c r="PR52" s="90"/>
      <c r="PS52" s="90"/>
      <c r="PT52" s="90"/>
      <c r="PU52" s="90"/>
      <c r="PV52" s="90"/>
      <c r="PW52" s="90"/>
      <c r="PX52" s="90"/>
      <c r="PY52" s="90"/>
      <c r="PZ52" s="90"/>
      <c r="QA52" s="90"/>
      <c r="QB52" s="90"/>
      <c r="QC52" s="90"/>
      <c r="QD52" s="90"/>
      <c r="QE52" s="90"/>
      <c r="QF52" s="90"/>
      <c r="QG52" s="90"/>
      <c r="QH52" s="90"/>
      <c r="QI52" s="90"/>
      <c r="QJ52" s="90"/>
      <c r="QK52" s="90"/>
      <c r="QL52" s="90"/>
      <c r="QM52" s="90"/>
      <c r="QN52" s="90"/>
      <c r="QO52" s="90"/>
      <c r="QP52" s="90"/>
      <c r="QQ52" s="90"/>
      <c r="QR52" s="90"/>
      <c r="QS52" s="90"/>
      <c r="QT52" s="90"/>
      <c r="QU52" s="90"/>
      <c r="QV52" s="90"/>
      <c r="QW52" s="90"/>
      <c r="QX52" s="90"/>
      <c r="QY52" s="90"/>
      <c r="QZ52" s="90"/>
      <c r="RA52" s="90"/>
      <c r="RB52" s="90"/>
      <c r="RC52" s="90"/>
      <c r="RD52" s="90"/>
      <c r="RE52" s="90"/>
      <c r="RF52" s="90"/>
      <c r="RG52" s="90"/>
      <c r="RH52" s="90"/>
      <c r="RI52" s="90"/>
      <c r="RJ52" s="90"/>
      <c r="RK52" s="90"/>
      <c r="RL52" s="90"/>
      <c r="RM52" s="90"/>
      <c r="RN52" s="90"/>
      <c r="RO52" s="90"/>
      <c r="RP52" s="90"/>
      <c r="RQ52" s="90"/>
      <c r="RR52" s="90"/>
      <c r="RS52" s="90"/>
      <c r="RT52" s="90"/>
      <c r="RU52" s="90"/>
      <c r="RV52" s="90"/>
      <c r="RW52" s="90"/>
      <c r="RX52" s="90"/>
      <c r="RY52" s="90"/>
      <c r="RZ52" s="90"/>
      <c r="SA52" s="90"/>
      <c r="SB52" s="90"/>
      <c r="SC52" s="90"/>
      <c r="SD52" s="90"/>
      <c r="SE52" s="90"/>
      <c r="SF52" s="90"/>
      <c r="SG52" s="90"/>
      <c r="SH52" s="90"/>
      <c r="SI52" s="90"/>
      <c r="SJ52" s="90"/>
      <c r="SK52" s="90"/>
      <c r="SL52" s="90"/>
      <c r="SM52" s="90"/>
      <c r="SN52" s="90"/>
      <c r="SO52" s="90"/>
      <c r="SP52" s="90"/>
      <c r="SQ52" s="90"/>
      <c r="SR52" s="90"/>
      <c r="SS52" s="90"/>
      <c r="ST52" s="90"/>
      <c r="SU52" s="90"/>
      <c r="SV52" s="90"/>
      <c r="SW52" s="90"/>
      <c r="SX52" s="90"/>
      <c r="SY52" s="90"/>
      <c r="SZ52" s="90"/>
      <c r="TA52" s="90"/>
      <c r="TB52" s="90"/>
      <c r="TC52" s="90"/>
      <c r="TD52" s="90"/>
      <c r="TE52" s="90"/>
      <c r="TF52" s="90"/>
      <c r="TG52" s="90"/>
      <c r="TH52" s="90"/>
      <c r="TI52" s="90"/>
      <c r="TJ52" s="90"/>
      <c r="TK52" s="90"/>
      <c r="TL52" s="90"/>
      <c r="TM52" s="90"/>
      <c r="TN52" s="90"/>
      <c r="TO52" s="90"/>
      <c r="TP52" s="1372"/>
      <c r="TQ52" s="1372"/>
      <c r="TR52" s="1372"/>
      <c r="TS52" s="1372"/>
      <c r="TT52" s="1372"/>
      <c r="TU52" s="1372"/>
      <c r="TV52" s="1372"/>
      <c r="TW52" s="1372"/>
      <c r="TX52" s="1372"/>
      <c r="TY52" s="1372"/>
      <c r="TZ52" s="1372"/>
      <c r="UA52" s="1372"/>
      <c r="UB52" s="1372"/>
      <c r="UC52" s="1372"/>
      <c r="UD52" s="1372"/>
      <c r="UE52" s="1372"/>
      <c r="UF52" s="1372"/>
      <c r="UG52" s="1372"/>
      <c r="UH52" s="1372"/>
      <c r="UI52" s="1372"/>
      <c r="UJ52" s="1372"/>
      <c r="UK52" s="1372"/>
    </row>
    <row r="53" spans="1:557" ht="15.75" customHeight="1" thickBot="1" x14ac:dyDescent="0.3">
      <c r="B53" s="260">
        <v>47</v>
      </c>
      <c r="C53" s="991"/>
      <c r="D53" s="990"/>
      <c r="E53" s="486"/>
      <c r="F53" s="1143"/>
      <c r="G53" s="995"/>
      <c r="H53" s="221"/>
      <c r="I53" s="183"/>
      <c r="J53" s="183"/>
      <c r="K53" s="1088"/>
      <c r="L53" s="375"/>
      <c r="M53" s="31"/>
      <c r="N53" s="1292"/>
      <c r="O53" s="1096"/>
      <c r="P53" s="147"/>
      <c r="Q53" s="147"/>
      <c r="R53" s="147"/>
      <c r="S53" s="147"/>
      <c r="T53" s="147"/>
      <c r="U53" s="147"/>
      <c r="V53" s="147"/>
      <c r="W53" s="147"/>
      <c r="X53" s="147"/>
      <c r="Y53" s="147"/>
      <c r="Z53" s="147"/>
      <c r="AA53" s="147"/>
      <c r="AB53" s="147"/>
      <c r="AC53" s="147"/>
      <c r="AD53" s="147"/>
      <c r="AE53" s="147"/>
      <c r="AF53" s="147"/>
      <c r="AG53" s="147"/>
      <c r="AH53" s="147"/>
      <c r="AI53" s="1006"/>
      <c r="AJ53" s="993"/>
      <c r="AK53" s="996"/>
      <c r="AL53" s="148"/>
      <c r="AM53" s="148"/>
      <c r="AN53" s="994"/>
      <c r="AO53" s="147"/>
      <c r="AP53" s="147"/>
      <c r="AQ53" s="997"/>
      <c r="AR53" s="999"/>
      <c r="AS53" s="1000"/>
      <c r="AT53" s="1006"/>
      <c r="AU53" s="993"/>
      <c r="AV53" s="996"/>
      <c r="AW53" s="148"/>
      <c r="AX53" s="148"/>
      <c r="AY53" s="994"/>
      <c r="AZ53" s="147"/>
      <c r="BA53" s="147"/>
      <c r="BB53" s="997"/>
      <c r="BC53" s="999"/>
      <c r="BD53" s="1000"/>
      <c r="BE53" s="1006"/>
      <c r="BF53" s="993"/>
      <c r="BG53" s="996"/>
      <c r="BH53" s="148"/>
      <c r="BI53" s="148"/>
      <c r="BJ53" s="994"/>
      <c r="BK53" s="147"/>
      <c r="BL53" s="147"/>
      <c r="BM53" s="997"/>
      <c r="BN53" s="999"/>
      <c r="BO53" s="1000"/>
      <c r="BP53" s="1006"/>
      <c r="BQ53" s="993"/>
      <c r="BR53" s="996"/>
      <c r="BS53" s="148"/>
      <c r="BT53" s="148"/>
      <c r="BU53" s="994"/>
      <c r="BV53" s="147"/>
      <c r="BW53" s="147"/>
      <c r="BX53" s="997"/>
      <c r="BY53" s="999"/>
      <c r="BZ53" s="1000"/>
      <c r="CA53" s="1006"/>
      <c r="CB53" s="993"/>
      <c r="CC53" s="994"/>
      <c r="CD53" s="148"/>
      <c r="CE53" s="148"/>
      <c r="CF53" s="994"/>
      <c r="CG53" s="147"/>
      <c r="CH53" s="147"/>
      <c r="CI53" s="997"/>
      <c r="CJ53" s="999"/>
      <c r="CK53" s="1000"/>
      <c r="CL53" s="1006"/>
      <c r="CM53" s="993"/>
      <c r="CN53" s="996"/>
      <c r="CO53" s="148"/>
      <c r="CP53" s="148"/>
      <c r="CQ53" s="994"/>
      <c r="CR53" s="147"/>
      <c r="CS53" s="147"/>
      <c r="CT53" s="997"/>
      <c r="CU53" s="999"/>
      <c r="CV53" s="1000"/>
      <c r="CW53" s="1006"/>
      <c r="CX53" s="993"/>
      <c r="CY53" s="996"/>
      <c r="CZ53" s="148"/>
      <c r="DA53" s="148"/>
      <c r="DB53" s="994"/>
      <c r="DC53" s="147"/>
      <c r="DD53" s="147"/>
      <c r="DE53" s="997"/>
      <c r="DF53" s="999"/>
      <c r="DG53" s="1000"/>
      <c r="DH53" s="1006"/>
      <c r="DI53" s="993"/>
      <c r="DJ53" s="996"/>
      <c r="DK53" s="148"/>
      <c r="DL53" s="148"/>
      <c r="DM53" s="994"/>
      <c r="DN53" s="147"/>
      <c r="DO53" s="147"/>
      <c r="DP53" s="997"/>
      <c r="DQ53" s="999"/>
      <c r="DR53" s="1000"/>
      <c r="DS53" s="1006"/>
      <c r="DT53" s="993"/>
      <c r="DU53" s="996"/>
      <c r="DV53" s="148"/>
      <c r="DW53" s="148"/>
      <c r="DX53" s="994"/>
      <c r="DY53" s="147"/>
      <c r="DZ53" s="147"/>
      <c r="EA53" s="997"/>
      <c r="EB53" s="999"/>
      <c r="EC53" s="1000"/>
      <c r="ED53" s="1006"/>
      <c r="EE53" s="993"/>
      <c r="EF53" s="996"/>
      <c r="EG53" s="148"/>
      <c r="EH53" s="148"/>
      <c r="EI53" s="994"/>
      <c r="EJ53" s="147"/>
      <c r="EK53" s="147"/>
      <c r="EL53" s="997"/>
      <c r="EM53" s="999"/>
      <c r="EN53" s="1000"/>
      <c r="EO53" s="1006"/>
      <c r="EP53" s="993"/>
      <c r="EQ53" s="996"/>
      <c r="ER53" s="148"/>
      <c r="ES53" s="148"/>
      <c r="ET53" s="994"/>
      <c r="EU53" s="147"/>
      <c r="EV53" s="147"/>
      <c r="EW53" s="997"/>
      <c r="EX53" s="999"/>
      <c r="EY53" s="1000"/>
      <c r="EZ53" s="1006"/>
      <c r="FA53" s="993"/>
      <c r="FB53" s="996"/>
      <c r="FC53" s="148"/>
      <c r="FD53" s="148"/>
      <c r="FE53" s="994"/>
      <c r="FF53" s="147"/>
      <c r="FG53" s="147"/>
      <c r="FH53" s="997"/>
      <c r="FI53" s="999"/>
      <c r="FJ53" s="1000"/>
      <c r="FK53" s="1006"/>
      <c r="FL53" s="993"/>
      <c r="FM53" s="996"/>
      <c r="FN53" s="148"/>
      <c r="FO53" s="148"/>
      <c r="FP53" s="994"/>
      <c r="FQ53" s="147"/>
      <c r="FR53" s="147"/>
      <c r="FS53" s="997"/>
      <c r="FT53" s="999"/>
      <c r="FU53" s="1000"/>
      <c r="FV53" s="1006"/>
      <c r="FW53" s="993"/>
      <c r="FX53" s="996"/>
      <c r="FY53" s="148"/>
      <c r="FZ53" s="148"/>
      <c r="GA53" s="994"/>
      <c r="GB53" s="147"/>
      <c r="GC53" s="147"/>
      <c r="GD53" s="997"/>
      <c r="GE53" s="999"/>
      <c r="GF53" s="1000"/>
      <c r="GG53" s="1006"/>
      <c r="GH53" s="993"/>
      <c r="GI53" s="996"/>
      <c r="GJ53" s="148"/>
      <c r="GK53" s="148"/>
      <c r="GL53" s="994"/>
      <c r="GM53" s="147"/>
      <c r="GN53" s="147"/>
      <c r="GO53" s="997"/>
      <c r="GP53" s="999"/>
      <c r="GQ53" s="1000"/>
      <c r="GR53" s="1006"/>
      <c r="GS53" s="993"/>
      <c r="GT53" s="996"/>
      <c r="GU53" s="148"/>
      <c r="GV53" s="148"/>
      <c r="GW53" s="994"/>
      <c r="GX53" s="147"/>
      <c r="GY53" s="147"/>
      <c r="GZ53" s="997"/>
      <c r="HA53" s="999"/>
      <c r="HB53" s="1000"/>
      <c r="HC53" s="1006"/>
      <c r="HD53" s="993"/>
      <c r="HE53" s="996"/>
      <c r="HF53" s="148"/>
      <c r="HG53" s="148"/>
      <c r="HH53" s="994"/>
      <c r="HI53" s="147"/>
      <c r="HJ53" s="147"/>
      <c r="HK53" s="997"/>
      <c r="HL53" s="999"/>
      <c r="HM53" s="1000"/>
      <c r="HN53" s="1006"/>
      <c r="HO53" s="993"/>
      <c r="HP53" s="996"/>
      <c r="HQ53" s="148"/>
      <c r="HR53" s="148"/>
      <c r="HS53" s="994"/>
      <c r="HT53" s="147"/>
      <c r="HU53" s="147"/>
      <c r="HV53" s="997"/>
      <c r="HW53" s="999"/>
      <c r="HX53" s="1000"/>
      <c r="HY53" s="1006"/>
      <c r="HZ53" s="993"/>
      <c r="IA53" s="996"/>
      <c r="IB53" s="148"/>
      <c r="IC53" s="148"/>
      <c r="ID53" s="994"/>
      <c r="IE53" s="147"/>
      <c r="IF53" s="147"/>
      <c r="IG53" s="997"/>
      <c r="IH53" s="999"/>
      <c r="II53" s="1000"/>
      <c r="IJ53" s="1006"/>
      <c r="IK53" s="993"/>
      <c r="IL53" s="996"/>
      <c r="IM53" s="148"/>
      <c r="IN53" s="148"/>
      <c r="IO53" s="994"/>
      <c r="IP53" s="147"/>
      <c r="IQ53" s="147"/>
      <c r="IR53" s="997"/>
      <c r="IS53" s="999"/>
      <c r="IT53" s="1000"/>
      <c r="IU53" s="30"/>
      <c r="IV53" s="30"/>
      <c r="IW53" s="30"/>
      <c r="IX53" s="30"/>
      <c r="IY53" s="1001"/>
      <c r="IZ53" s="1001"/>
      <c r="JA53" s="1005"/>
      <c r="JB53" s="1002"/>
      <c r="JC53" s="38"/>
      <c r="JD53" s="171"/>
      <c r="JE53" s="301" t="s">
        <v>243</v>
      </c>
      <c r="JF53" s="194" t="s">
        <v>632</v>
      </c>
      <c r="JG53" s="194" t="s">
        <v>336</v>
      </c>
      <c r="JH53" s="195" t="s">
        <v>337</v>
      </c>
      <c r="JI53" s="171"/>
      <c r="JJ53" s="171"/>
      <c r="JM53" s="347"/>
      <c r="JN53" s="90"/>
      <c r="JO53" s="654"/>
      <c r="JP53" s="654"/>
      <c r="JQ53" s="167"/>
      <c r="JR53" s="656"/>
      <c r="JS53" s="159"/>
      <c r="JT53" s="262"/>
      <c r="JU53" s="262"/>
      <c r="JV53" s="88"/>
      <c r="JW53" s="90"/>
      <c r="JX53" s="90"/>
      <c r="JY53" s="90"/>
      <c r="JZ53" s="90"/>
      <c r="KA53" s="90"/>
      <c r="KB53" s="90"/>
      <c r="KC53" s="90"/>
      <c r="KD53" s="90"/>
      <c r="KE53" s="90"/>
      <c r="KF53" s="90"/>
      <c r="KG53" s="90"/>
      <c r="KH53" s="90"/>
      <c r="KI53" s="90"/>
      <c r="KJ53" s="90"/>
      <c r="KK53" s="90"/>
      <c r="KL53" s="90"/>
      <c r="KM53" s="90"/>
      <c r="KN53" s="90"/>
      <c r="KO53" s="90"/>
      <c r="KP53" s="90"/>
      <c r="KQ53" s="90"/>
      <c r="KR53" s="90"/>
      <c r="KS53" s="90"/>
      <c r="KT53" s="90"/>
      <c r="KU53" s="90"/>
      <c r="KV53" s="90"/>
      <c r="KW53" s="90"/>
      <c r="KX53" s="90"/>
      <c r="KY53" s="90"/>
      <c r="KZ53" s="90"/>
      <c r="LA53" s="90"/>
      <c r="LB53" s="90"/>
      <c r="LC53" s="90"/>
      <c r="LD53" s="90"/>
      <c r="LE53" s="90"/>
      <c r="LF53" s="90"/>
      <c r="LG53" s="90"/>
      <c r="LH53" s="90"/>
      <c r="LI53" s="90"/>
      <c r="LJ53" s="90"/>
      <c r="LK53" s="90"/>
      <c r="LL53" s="90"/>
      <c r="LM53" s="90"/>
      <c r="LN53" s="90"/>
      <c r="LO53" s="90"/>
      <c r="LP53" s="90"/>
      <c r="LQ53" s="90"/>
      <c r="LR53" s="90"/>
      <c r="LS53" s="90"/>
      <c r="LT53" s="90"/>
      <c r="LU53" s="90"/>
      <c r="LV53" s="90"/>
      <c r="LW53" s="90"/>
      <c r="LX53" s="90"/>
      <c r="LY53" s="90"/>
      <c r="LZ53" s="90"/>
      <c r="MA53" s="90"/>
      <c r="MB53" s="90"/>
      <c r="MC53" s="90"/>
      <c r="MD53" s="90"/>
      <c r="ME53" s="90"/>
      <c r="MF53" s="90"/>
      <c r="MG53" s="90"/>
      <c r="MH53" s="90"/>
      <c r="MI53" s="90"/>
      <c r="MJ53" s="90"/>
      <c r="MK53" s="90"/>
      <c r="ML53" s="90"/>
      <c r="MM53" s="90"/>
      <c r="MN53" s="90"/>
      <c r="MO53" s="90"/>
      <c r="MP53" s="90"/>
      <c r="MQ53" s="90"/>
      <c r="MR53" s="90"/>
      <c r="MT53" s="86"/>
      <c r="MU53" s="86"/>
      <c r="MV53" s="86"/>
      <c r="MW53" s="86"/>
      <c r="MX53" s="86"/>
      <c r="MY53" s="86"/>
      <c r="NB53" s="85"/>
      <c r="NC53" s="169"/>
      <c r="ND53" s="86"/>
      <c r="NE53" s="86"/>
      <c r="NF53" s="86"/>
      <c r="NG53" s="86"/>
      <c r="NH53" s="86"/>
      <c r="NI53" s="86"/>
      <c r="NJ53" s="86"/>
      <c r="NK53" s="86"/>
      <c r="NL53" s="86"/>
      <c r="NM53" s="86"/>
      <c r="NN53" s="86"/>
      <c r="NO53" s="86"/>
      <c r="NP53" s="86"/>
      <c r="NQ53" s="86"/>
      <c r="NR53" s="90"/>
      <c r="NS53" s="90"/>
      <c r="NT53" s="90"/>
      <c r="NU53" s="90"/>
      <c r="NV53" s="90"/>
      <c r="NW53" s="90"/>
      <c r="NX53" s="90"/>
      <c r="NY53" s="90"/>
      <c r="NZ53" s="90"/>
      <c r="OA53" s="90"/>
      <c r="OB53" s="90"/>
      <c r="OC53" s="90"/>
      <c r="OD53" s="90"/>
      <c r="OE53" s="90"/>
      <c r="OF53" s="90"/>
      <c r="OG53" s="90"/>
      <c r="OH53" s="90"/>
      <c r="OI53" s="90"/>
      <c r="OJ53" s="90"/>
      <c r="OK53" s="90"/>
      <c r="OL53" s="90"/>
      <c r="OM53" s="90"/>
      <c r="ON53" s="90"/>
      <c r="OO53" s="90"/>
      <c r="OP53" s="90"/>
      <c r="OQ53" s="90"/>
      <c r="OR53" s="90"/>
      <c r="OS53" s="90"/>
      <c r="OT53" s="90"/>
      <c r="OU53" s="90"/>
      <c r="OV53" s="90"/>
      <c r="OW53" s="90"/>
      <c r="OX53" s="90"/>
      <c r="OY53" s="90"/>
      <c r="OZ53" s="90"/>
      <c r="PA53" s="90"/>
      <c r="PB53" s="90"/>
      <c r="PC53" s="90"/>
      <c r="PD53" s="90"/>
      <c r="PE53" s="90"/>
      <c r="PF53" s="90"/>
      <c r="PG53" s="90"/>
      <c r="PH53" s="90"/>
      <c r="PI53" s="90"/>
      <c r="PJ53" s="90"/>
      <c r="PK53" s="90"/>
      <c r="PL53" s="90"/>
      <c r="PM53" s="90"/>
      <c r="PN53" s="90"/>
      <c r="PO53" s="90"/>
      <c r="PP53" s="90"/>
      <c r="PQ53" s="90"/>
      <c r="PR53" s="90"/>
      <c r="PS53" s="90"/>
      <c r="PT53" s="90"/>
      <c r="PU53" s="90"/>
      <c r="PV53" s="90"/>
      <c r="PW53" s="90"/>
      <c r="PX53" s="90"/>
      <c r="PY53" s="90"/>
      <c r="PZ53" s="90"/>
      <c r="QA53" s="90"/>
      <c r="QB53" s="90"/>
      <c r="QC53" s="90"/>
      <c r="QD53" s="90"/>
      <c r="QE53" s="90"/>
      <c r="QF53" s="90"/>
      <c r="QG53" s="90"/>
      <c r="QH53" s="90"/>
      <c r="QI53" s="90"/>
      <c r="QJ53" s="90"/>
      <c r="QK53" s="90"/>
      <c r="QL53" s="90"/>
      <c r="QM53" s="90"/>
      <c r="QN53" s="90"/>
      <c r="QO53" s="90"/>
      <c r="QP53" s="90"/>
      <c r="QQ53" s="90"/>
      <c r="QR53" s="90"/>
      <c r="QS53" s="90"/>
      <c r="QT53" s="90"/>
      <c r="QU53" s="90"/>
      <c r="QV53" s="90"/>
      <c r="QW53" s="90"/>
      <c r="QX53" s="90"/>
      <c r="QY53" s="90"/>
      <c r="QZ53" s="90"/>
      <c r="RA53" s="90"/>
      <c r="RB53" s="90"/>
      <c r="RC53" s="90"/>
      <c r="RD53" s="90"/>
      <c r="RE53" s="90"/>
      <c r="RF53" s="90"/>
      <c r="RG53" s="90"/>
      <c r="RH53" s="90"/>
      <c r="RI53" s="90"/>
      <c r="RJ53" s="90"/>
      <c r="RK53" s="90"/>
      <c r="RL53" s="90"/>
      <c r="RM53" s="90"/>
      <c r="RN53" s="90"/>
      <c r="RO53" s="90"/>
      <c r="RP53" s="90"/>
      <c r="RQ53" s="90"/>
      <c r="RR53" s="90"/>
      <c r="RS53" s="90"/>
      <c r="RT53" s="90"/>
      <c r="RU53" s="90"/>
      <c r="RV53" s="90"/>
      <c r="RW53" s="90"/>
      <c r="RX53" s="90"/>
      <c r="RY53" s="90"/>
      <c r="RZ53" s="90"/>
      <c r="SA53" s="90"/>
      <c r="SB53" s="90"/>
      <c r="SC53" s="90"/>
      <c r="SD53" s="90"/>
      <c r="SE53" s="90"/>
      <c r="SF53" s="90"/>
      <c r="SG53" s="90"/>
      <c r="SH53" s="90"/>
      <c r="SI53" s="90"/>
      <c r="SJ53" s="90"/>
      <c r="SK53" s="90"/>
      <c r="SL53" s="90"/>
      <c r="SM53" s="90"/>
      <c r="SN53" s="90"/>
      <c r="SO53" s="90"/>
      <c r="SP53" s="90"/>
      <c r="SQ53" s="90"/>
      <c r="SR53" s="90"/>
      <c r="SS53" s="90"/>
      <c r="ST53" s="90"/>
      <c r="SU53" s="90"/>
      <c r="SV53" s="90"/>
      <c r="SW53" s="90"/>
      <c r="SX53" s="90"/>
      <c r="SY53" s="90"/>
      <c r="SZ53" s="90"/>
      <c r="TA53" s="90"/>
      <c r="TB53" s="90"/>
      <c r="TC53" s="90"/>
      <c r="TD53" s="90"/>
      <c r="TE53" s="90"/>
      <c r="TF53" s="90"/>
      <c r="TG53" s="90"/>
      <c r="TH53" s="90"/>
      <c r="TI53" s="90"/>
      <c r="TJ53" s="90"/>
      <c r="TK53" s="90"/>
      <c r="TL53" s="90"/>
      <c r="TM53" s="90"/>
      <c r="TN53" s="90"/>
      <c r="TO53" s="90"/>
      <c r="TP53" s="1372"/>
      <c r="TQ53" s="1372"/>
      <c r="TR53" s="1372"/>
      <c r="TS53" s="1372"/>
      <c r="TT53" s="1372"/>
      <c r="TU53" s="1372"/>
      <c r="TV53" s="1372"/>
      <c r="TW53" s="1372"/>
      <c r="TX53" s="1372"/>
      <c r="TY53" s="1372"/>
      <c r="TZ53" s="1372"/>
      <c r="UA53" s="1372"/>
      <c r="UB53" s="1372"/>
      <c r="UC53" s="1372"/>
      <c r="UD53" s="1372"/>
      <c r="UE53" s="1372"/>
      <c r="UF53" s="1372"/>
      <c r="UG53" s="1372"/>
      <c r="UH53" s="1372"/>
      <c r="UI53" s="1372"/>
      <c r="UJ53" s="1372"/>
      <c r="UK53" s="1372"/>
    </row>
    <row r="54" spans="1:557" ht="15.75" customHeight="1" x14ac:dyDescent="0.25">
      <c r="B54" s="260">
        <v>48</v>
      </c>
      <c r="C54" s="991"/>
      <c r="D54" s="990"/>
      <c r="E54" s="486"/>
      <c r="F54" s="1143"/>
      <c r="G54" s="995"/>
      <c r="H54" s="221"/>
      <c r="I54" s="183"/>
      <c r="J54" s="183"/>
      <c r="K54" s="1088"/>
      <c r="L54" s="375"/>
      <c r="M54" s="31"/>
      <c r="N54" s="1292"/>
      <c r="O54" s="1096"/>
      <c r="P54" s="147"/>
      <c r="Q54" s="147"/>
      <c r="R54" s="147"/>
      <c r="S54" s="147"/>
      <c r="T54" s="147"/>
      <c r="U54" s="147"/>
      <c r="V54" s="147"/>
      <c r="W54" s="147"/>
      <c r="X54" s="147"/>
      <c r="Y54" s="147"/>
      <c r="Z54" s="147"/>
      <c r="AA54" s="147"/>
      <c r="AB54" s="147"/>
      <c r="AC54" s="147"/>
      <c r="AD54" s="147"/>
      <c r="AE54" s="147"/>
      <c r="AF54" s="147"/>
      <c r="AG54" s="147"/>
      <c r="AH54" s="147"/>
      <c r="AI54" s="1006"/>
      <c r="AJ54" s="993"/>
      <c r="AK54" s="996"/>
      <c r="AL54" s="148"/>
      <c r="AM54" s="148"/>
      <c r="AN54" s="994"/>
      <c r="AO54" s="147"/>
      <c r="AP54" s="147"/>
      <c r="AQ54" s="997"/>
      <c r="AR54" s="999"/>
      <c r="AS54" s="1000"/>
      <c r="AT54" s="1006"/>
      <c r="AU54" s="993"/>
      <c r="AV54" s="996"/>
      <c r="AW54" s="148"/>
      <c r="AX54" s="148"/>
      <c r="AY54" s="994"/>
      <c r="AZ54" s="147"/>
      <c r="BA54" s="147"/>
      <c r="BB54" s="997"/>
      <c r="BC54" s="999"/>
      <c r="BD54" s="1000"/>
      <c r="BE54" s="1006"/>
      <c r="BF54" s="993"/>
      <c r="BG54" s="996"/>
      <c r="BH54" s="148"/>
      <c r="BI54" s="148"/>
      <c r="BJ54" s="994"/>
      <c r="BK54" s="147"/>
      <c r="BL54" s="147"/>
      <c r="BM54" s="997"/>
      <c r="BN54" s="999"/>
      <c r="BO54" s="1000"/>
      <c r="BP54" s="1006"/>
      <c r="BQ54" s="993"/>
      <c r="BR54" s="996"/>
      <c r="BS54" s="148"/>
      <c r="BT54" s="148"/>
      <c r="BU54" s="994"/>
      <c r="BV54" s="147"/>
      <c r="BW54" s="147"/>
      <c r="BX54" s="997"/>
      <c r="BY54" s="999"/>
      <c r="BZ54" s="1000"/>
      <c r="CA54" s="1006"/>
      <c r="CB54" s="993"/>
      <c r="CC54" s="994"/>
      <c r="CD54" s="148"/>
      <c r="CE54" s="148"/>
      <c r="CF54" s="994"/>
      <c r="CG54" s="147"/>
      <c r="CH54" s="147"/>
      <c r="CI54" s="997"/>
      <c r="CJ54" s="999"/>
      <c r="CK54" s="1000"/>
      <c r="CL54" s="1006"/>
      <c r="CM54" s="993"/>
      <c r="CN54" s="996"/>
      <c r="CO54" s="148"/>
      <c r="CP54" s="148"/>
      <c r="CQ54" s="994"/>
      <c r="CR54" s="147"/>
      <c r="CS54" s="147"/>
      <c r="CT54" s="997"/>
      <c r="CU54" s="999"/>
      <c r="CV54" s="1000"/>
      <c r="CW54" s="1006"/>
      <c r="CX54" s="993"/>
      <c r="CY54" s="996"/>
      <c r="CZ54" s="148"/>
      <c r="DA54" s="148"/>
      <c r="DB54" s="994"/>
      <c r="DC54" s="147"/>
      <c r="DD54" s="147"/>
      <c r="DE54" s="997"/>
      <c r="DF54" s="999"/>
      <c r="DG54" s="1000"/>
      <c r="DH54" s="1006"/>
      <c r="DI54" s="993"/>
      <c r="DJ54" s="996"/>
      <c r="DK54" s="148"/>
      <c r="DL54" s="148"/>
      <c r="DM54" s="994"/>
      <c r="DN54" s="147"/>
      <c r="DO54" s="147"/>
      <c r="DP54" s="997"/>
      <c r="DQ54" s="999"/>
      <c r="DR54" s="1000"/>
      <c r="DS54" s="1006"/>
      <c r="DT54" s="993"/>
      <c r="DU54" s="996"/>
      <c r="DV54" s="148"/>
      <c r="DW54" s="148"/>
      <c r="DX54" s="994"/>
      <c r="DY54" s="147"/>
      <c r="DZ54" s="147"/>
      <c r="EA54" s="997"/>
      <c r="EB54" s="999"/>
      <c r="EC54" s="1000"/>
      <c r="ED54" s="1006"/>
      <c r="EE54" s="993"/>
      <c r="EF54" s="996"/>
      <c r="EG54" s="148"/>
      <c r="EH54" s="148"/>
      <c r="EI54" s="994"/>
      <c r="EJ54" s="147"/>
      <c r="EK54" s="147"/>
      <c r="EL54" s="997"/>
      <c r="EM54" s="999"/>
      <c r="EN54" s="1000"/>
      <c r="EO54" s="1006"/>
      <c r="EP54" s="993"/>
      <c r="EQ54" s="996"/>
      <c r="ER54" s="148"/>
      <c r="ES54" s="148"/>
      <c r="ET54" s="994"/>
      <c r="EU54" s="147"/>
      <c r="EV54" s="147"/>
      <c r="EW54" s="997"/>
      <c r="EX54" s="999"/>
      <c r="EY54" s="1000"/>
      <c r="EZ54" s="1006"/>
      <c r="FA54" s="993"/>
      <c r="FB54" s="996"/>
      <c r="FC54" s="148"/>
      <c r="FD54" s="148"/>
      <c r="FE54" s="994"/>
      <c r="FF54" s="147"/>
      <c r="FG54" s="147"/>
      <c r="FH54" s="997"/>
      <c r="FI54" s="999"/>
      <c r="FJ54" s="1000"/>
      <c r="FK54" s="1006"/>
      <c r="FL54" s="993"/>
      <c r="FM54" s="996"/>
      <c r="FN54" s="148"/>
      <c r="FO54" s="148"/>
      <c r="FP54" s="994"/>
      <c r="FQ54" s="147"/>
      <c r="FR54" s="147"/>
      <c r="FS54" s="997"/>
      <c r="FT54" s="999"/>
      <c r="FU54" s="1000"/>
      <c r="FV54" s="1006"/>
      <c r="FW54" s="993"/>
      <c r="FX54" s="996"/>
      <c r="FY54" s="148"/>
      <c r="FZ54" s="148"/>
      <c r="GA54" s="994"/>
      <c r="GB54" s="147"/>
      <c r="GC54" s="147"/>
      <c r="GD54" s="997"/>
      <c r="GE54" s="999"/>
      <c r="GF54" s="1000"/>
      <c r="GG54" s="1006"/>
      <c r="GH54" s="993"/>
      <c r="GI54" s="996"/>
      <c r="GJ54" s="148"/>
      <c r="GK54" s="148"/>
      <c r="GL54" s="994"/>
      <c r="GM54" s="147"/>
      <c r="GN54" s="147"/>
      <c r="GO54" s="997"/>
      <c r="GP54" s="999"/>
      <c r="GQ54" s="1000"/>
      <c r="GR54" s="1006"/>
      <c r="GS54" s="993"/>
      <c r="GT54" s="996"/>
      <c r="GU54" s="148"/>
      <c r="GV54" s="148"/>
      <c r="GW54" s="994"/>
      <c r="GX54" s="147"/>
      <c r="GY54" s="147"/>
      <c r="GZ54" s="997"/>
      <c r="HA54" s="999"/>
      <c r="HB54" s="1000"/>
      <c r="HC54" s="1006"/>
      <c r="HD54" s="993"/>
      <c r="HE54" s="996"/>
      <c r="HF54" s="148"/>
      <c r="HG54" s="148"/>
      <c r="HH54" s="994"/>
      <c r="HI54" s="147"/>
      <c r="HJ54" s="147"/>
      <c r="HK54" s="997"/>
      <c r="HL54" s="999"/>
      <c r="HM54" s="1000"/>
      <c r="HN54" s="1006"/>
      <c r="HO54" s="993"/>
      <c r="HP54" s="996"/>
      <c r="HQ54" s="148"/>
      <c r="HR54" s="148"/>
      <c r="HS54" s="994"/>
      <c r="HT54" s="147"/>
      <c r="HU54" s="147"/>
      <c r="HV54" s="997"/>
      <c r="HW54" s="999"/>
      <c r="HX54" s="1000"/>
      <c r="HY54" s="1006"/>
      <c r="HZ54" s="993"/>
      <c r="IA54" s="996"/>
      <c r="IB54" s="148"/>
      <c r="IC54" s="148"/>
      <c r="ID54" s="994"/>
      <c r="IE54" s="147"/>
      <c r="IF54" s="147"/>
      <c r="IG54" s="997"/>
      <c r="IH54" s="999"/>
      <c r="II54" s="1000"/>
      <c r="IJ54" s="1006"/>
      <c r="IK54" s="993"/>
      <c r="IL54" s="996"/>
      <c r="IM54" s="148"/>
      <c r="IN54" s="148"/>
      <c r="IO54" s="994"/>
      <c r="IP54" s="147"/>
      <c r="IQ54" s="147"/>
      <c r="IR54" s="997"/>
      <c r="IS54" s="999"/>
      <c r="IT54" s="1000"/>
      <c r="IU54" s="30"/>
      <c r="IV54" s="30"/>
      <c r="IW54" s="30"/>
      <c r="IX54" s="30"/>
      <c r="IY54" s="1001"/>
      <c r="IZ54" s="1001"/>
      <c r="JA54" s="1005"/>
      <c r="JB54" s="1002"/>
      <c r="JC54" s="38"/>
      <c r="JD54" s="171"/>
      <c r="JE54" s="725" t="s">
        <v>754</v>
      </c>
      <c r="JF54" s="729" t="s">
        <v>1166</v>
      </c>
      <c r="JG54" s="726" t="s">
        <v>341</v>
      </c>
      <c r="JH54" s="445" t="s">
        <v>342</v>
      </c>
      <c r="JI54" s="171"/>
      <c r="JJ54" s="171"/>
      <c r="JM54" s="347"/>
      <c r="JN54" s="90"/>
      <c r="JO54" s="654"/>
      <c r="JP54" s="654"/>
      <c r="JQ54" s="167"/>
      <c r="JR54" s="656"/>
      <c r="JS54" s="159"/>
      <c r="JT54" s="262"/>
      <c r="JU54" s="262"/>
      <c r="JV54" s="88"/>
      <c r="JW54" s="90"/>
      <c r="JX54" s="90"/>
      <c r="JY54" s="90"/>
      <c r="JZ54" s="90"/>
      <c r="KA54" s="90"/>
      <c r="KB54" s="90"/>
      <c r="KC54" s="90"/>
      <c r="KD54" s="90"/>
      <c r="KE54" s="90"/>
      <c r="KF54" s="90"/>
      <c r="KG54" s="90"/>
      <c r="KH54" s="90"/>
      <c r="KI54" s="90"/>
      <c r="KJ54" s="90"/>
      <c r="KK54" s="90"/>
      <c r="KL54" s="90"/>
      <c r="KM54" s="90"/>
      <c r="KN54" s="90"/>
      <c r="KO54" s="90"/>
      <c r="KP54" s="90"/>
      <c r="KQ54" s="90"/>
      <c r="KR54" s="90"/>
      <c r="KS54" s="90"/>
      <c r="KT54" s="90"/>
      <c r="KU54" s="90"/>
      <c r="KV54" s="90"/>
      <c r="KW54" s="90"/>
      <c r="KX54" s="90"/>
      <c r="KY54" s="90"/>
      <c r="KZ54" s="90"/>
      <c r="LA54" s="90"/>
      <c r="LB54" s="90"/>
      <c r="LC54" s="90"/>
      <c r="LD54" s="90"/>
      <c r="LE54" s="90"/>
      <c r="LF54" s="90"/>
      <c r="LG54" s="90"/>
      <c r="LH54" s="90"/>
      <c r="LI54" s="90"/>
      <c r="LJ54" s="90"/>
      <c r="LK54" s="90"/>
      <c r="LL54" s="90"/>
      <c r="LM54" s="90"/>
      <c r="LN54" s="90"/>
      <c r="LO54" s="90"/>
      <c r="LP54" s="90"/>
      <c r="LQ54" s="90"/>
      <c r="LR54" s="90"/>
      <c r="LS54" s="90"/>
      <c r="LT54" s="90"/>
      <c r="LU54" s="90"/>
      <c r="LV54" s="90"/>
      <c r="LW54" s="90"/>
      <c r="LX54" s="90"/>
      <c r="LY54" s="90"/>
      <c r="LZ54" s="90"/>
      <c r="MA54" s="90"/>
      <c r="MB54" s="90"/>
      <c r="MC54" s="90"/>
      <c r="MD54" s="90"/>
      <c r="ME54" s="90"/>
      <c r="MF54" s="90"/>
      <c r="MG54" s="90"/>
      <c r="MH54" s="90"/>
      <c r="MI54" s="90"/>
      <c r="MJ54" s="90"/>
      <c r="MK54" s="90"/>
      <c r="ML54" s="90"/>
      <c r="MM54" s="90"/>
      <c r="MN54" s="90"/>
      <c r="MO54" s="90"/>
      <c r="MP54" s="90"/>
      <c r="MQ54" s="90"/>
      <c r="MR54" s="90"/>
      <c r="MT54" s="86"/>
      <c r="MU54" s="86"/>
      <c r="MV54" s="86"/>
      <c r="MW54" s="86"/>
      <c r="MX54" s="86"/>
      <c r="MY54" s="86"/>
      <c r="NB54" s="85"/>
      <c r="NC54" s="169"/>
      <c r="ND54" s="86"/>
      <c r="NE54" s="86"/>
      <c r="NF54" s="86"/>
      <c r="NG54" s="86"/>
      <c r="NH54" s="86"/>
      <c r="NI54" s="86"/>
      <c r="NJ54" s="86"/>
      <c r="NK54" s="86"/>
      <c r="NL54" s="86"/>
      <c r="NM54" s="86"/>
      <c r="NN54" s="86"/>
      <c r="NO54" s="86"/>
      <c r="NP54" s="86"/>
      <c r="NQ54" s="86"/>
      <c r="NR54" s="90"/>
      <c r="NS54" s="90"/>
      <c r="NT54" s="90"/>
      <c r="NU54" s="90"/>
      <c r="NV54" s="90"/>
      <c r="NW54" s="90"/>
      <c r="NX54" s="90"/>
      <c r="NY54" s="90"/>
      <c r="NZ54" s="90"/>
      <c r="OA54" s="90"/>
      <c r="OB54" s="90"/>
      <c r="OC54" s="90"/>
      <c r="OD54" s="90"/>
      <c r="OE54" s="90"/>
      <c r="OF54" s="90"/>
      <c r="OG54" s="90"/>
      <c r="OH54" s="90"/>
      <c r="OI54" s="90"/>
      <c r="OJ54" s="90"/>
      <c r="OK54" s="90"/>
      <c r="OL54" s="90"/>
      <c r="OM54" s="90"/>
      <c r="ON54" s="90"/>
      <c r="OO54" s="90"/>
      <c r="OP54" s="90"/>
      <c r="OQ54" s="90"/>
      <c r="OR54" s="90"/>
      <c r="OS54" s="90"/>
      <c r="OT54" s="90"/>
      <c r="OU54" s="90"/>
      <c r="OV54" s="90"/>
      <c r="OW54" s="90"/>
      <c r="OX54" s="90"/>
      <c r="OY54" s="90"/>
      <c r="OZ54" s="90"/>
      <c r="PA54" s="90"/>
      <c r="PB54" s="90"/>
      <c r="PC54" s="90"/>
      <c r="PD54" s="90"/>
      <c r="PE54" s="90"/>
      <c r="PF54" s="90"/>
      <c r="PG54" s="90"/>
      <c r="PH54" s="90"/>
      <c r="PI54" s="90"/>
      <c r="PJ54" s="90"/>
      <c r="PK54" s="90"/>
      <c r="PL54" s="90"/>
      <c r="PM54" s="90"/>
      <c r="PN54" s="90"/>
      <c r="PO54" s="90"/>
      <c r="PP54" s="90"/>
      <c r="PQ54" s="90"/>
      <c r="PR54" s="90"/>
      <c r="PS54" s="90"/>
      <c r="PT54" s="90"/>
      <c r="PU54" s="90"/>
      <c r="PV54" s="90"/>
      <c r="PW54" s="90"/>
      <c r="PX54" s="90"/>
      <c r="PY54" s="90"/>
      <c r="PZ54" s="90"/>
      <c r="QA54" s="90"/>
      <c r="QB54" s="90"/>
      <c r="QC54" s="90"/>
      <c r="QD54" s="90"/>
      <c r="QE54" s="90"/>
      <c r="QF54" s="90"/>
      <c r="QG54" s="90"/>
      <c r="QH54" s="90"/>
      <c r="QI54" s="90"/>
      <c r="QJ54" s="90"/>
      <c r="QK54" s="90"/>
      <c r="QL54" s="90"/>
      <c r="QM54" s="90"/>
      <c r="QN54" s="90"/>
      <c r="QO54" s="90"/>
      <c r="QP54" s="90"/>
      <c r="QQ54" s="90"/>
      <c r="QR54" s="90"/>
      <c r="QS54" s="90"/>
      <c r="QT54" s="90"/>
      <c r="QU54" s="90"/>
      <c r="QV54" s="90"/>
      <c r="QW54" s="90"/>
      <c r="QX54" s="90"/>
      <c r="QY54" s="90"/>
      <c r="QZ54" s="90"/>
      <c r="RA54" s="90"/>
      <c r="RB54" s="90"/>
      <c r="RC54" s="90"/>
      <c r="RD54" s="90"/>
      <c r="RE54" s="90"/>
      <c r="RF54" s="90"/>
      <c r="RG54" s="90"/>
      <c r="RH54" s="90"/>
      <c r="RI54" s="90"/>
      <c r="RJ54" s="90"/>
      <c r="RK54" s="90"/>
      <c r="RL54" s="90"/>
      <c r="RM54" s="90"/>
      <c r="RN54" s="90"/>
      <c r="RO54" s="90"/>
      <c r="RP54" s="90"/>
      <c r="RQ54" s="90"/>
      <c r="RR54" s="90"/>
      <c r="RS54" s="90"/>
      <c r="RT54" s="90"/>
      <c r="RU54" s="90"/>
      <c r="RV54" s="90"/>
      <c r="RW54" s="90"/>
      <c r="RX54" s="90"/>
      <c r="RY54" s="90"/>
      <c r="RZ54" s="90"/>
      <c r="SA54" s="90"/>
      <c r="SB54" s="90"/>
      <c r="SC54" s="90"/>
      <c r="SD54" s="90"/>
      <c r="SE54" s="90"/>
      <c r="SF54" s="90"/>
      <c r="SG54" s="90"/>
      <c r="SH54" s="90"/>
      <c r="SI54" s="90"/>
      <c r="SJ54" s="90"/>
      <c r="SK54" s="90"/>
      <c r="SL54" s="90"/>
      <c r="SM54" s="90"/>
      <c r="SN54" s="90"/>
      <c r="SO54" s="90"/>
      <c r="SP54" s="90"/>
      <c r="SQ54" s="90"/>
      <c r="SR54" s="90"/>
      <c r="SS54" s="90"/>
      <c r="ST54" s="90"/>
      <c r="SU54" s="90"/>
      <c r="SV54" s="90"/>
      <c r="SW54" s="90"/>
      <c r="SX54" s="90"/>
      <c r="SY54" s="90"/>
      <c r="SZ54" s="90"/>
      <c r="TA54" s="90"/>
      <c r="TB54" s="90"/>
      <c r="TC54" s="90"/>
      <c r="TD54" s="90"/>
      <c r="TE54" s="90"/>
      <c r="TF54" s="90"/>
      <c r="TG54" s="90"/>
      <c r="TH54" s="90"/>
      <c r="TI54" s="90"/>
      <c r="TJ54" s="90"/>
      <c r="TK54" s="90"/>
      <c r="TL54" s="90"/>
      <c r="TM54" s="90"/>
      <c r="TN54" s="90"/>
      <c r="TO54" s="90"/>
      <c r="TP54" s="1372"/>
      <c r="TQ54" s="1372"/>
      <c r="TR54" s="1372"/>
      <c r="TS54" s="1372"/>
      <c r="TT54" s="1372"/>
      <c r="TU54" s="1372"/>
      <c r="TV54" s="1372"/>
      <c r="TW54" s="1372"/>
      <c r="TX54" s="1372"/>
      <c r="TY54" s="1372"/>
      <c r="TZ54" s="1372"/>
      <c r="UA54" s="1372"/>
      <c r="UB54" s="1372"/>
      <c r="UC54" s="1372"/>
      <c r="UD54" s="1372"/>
      <c r="UE54" s="1372"/>
      <c r="UF54" s="1372"/>
      <c r="UG54" s="1372"/>
      <c r="UH54" s="1372"/>
      <c r="UI54" s="1372"/>
      <c r="UJ54" s="1372"/>
      <c r="UK54" s="1372"/>
    </row>
    <row r="55" spans="1:557" ht="15.75" customHeight="1" thickBot="1" x14ac:dyDescent="0.3">
      <c r="B55" s="260">
        <v>49</v>
      </c>
      <c r="C55" s="991"/>
      <c r="D55" s="990"/>
      <c r="E55" s="486"/>
      <c r="F55" s="1143"/>
      <c r="G55" s="995"/>
      <c r="H55" s="221"/>
      <c r="I55" s="183"/>
      <c r="J55" s="183"/>
      <c r="K55" s="1088"/>
      <c r="L55" s="375"/>
      <c r="M55" s="31"/>
      <c r="N55" s="1292"/>
      <c r="O55" s="1096"/>
      <c r="P55" s="147"/>
      <c r="Q55" s="147"/>
      <c r="R55" s="147"/>
      <c r="S55" s="147"/>
      <c r="T55" s="147"/>
      <c r="U55" s="147"/>
      <c r="V55" s="147"/>
      <c r="W55" s="147"/>
      <c r="X55" s="147"/>
      <c r="Y55" s="147"/>
      <c r="Z55" s="147"/>
      <c r="AA55" s="147"/>
      <c r="AB55" s="147"/>
      <c r="AC55" s="147"/>
      <c r="AD55" s="147"/>
      <c r="AE55" s="147"/>
      <c r="AF55" s="147"/>
      <c r="AG55" s="147"/>
      <c r="AH55" s="147"/>
      <c r="AI55" s="1006"/>
      <c r="AJ55" s="993"/>
      <c r="AK55" s="996"/>
      <c r="AL55" s="148"/>
      <c r="AM55" s="148"/>
      <c r="AN55" s="994"/>
      <c r="AO55" s="147"/>
      <c r="AP55" s="147"/>
      <c r="AQ55" s="997"/>
      <c r="AR55" s="999"/>
      <c r="AS55" s="1000"/>
      <c r="AT55" s="1006"/>
      <c r="AU55" s="993"/>
      <c r="AV55" s="996"/>
      <c r="AW55" s="148"/>
      <c r="AX55" s="148"/>
      <c r="AY55" s="994"/>
      <c r="AZ55" s="147"/>
      <c r="BA55" s="147"/>
      <c r="BB55" s="997"/>
      <c r="BC55" s="999"/>
      <c r="BD55" s="1000"/>
      <c r="BE55" s="1006"/>
      <c r="BF55" s="993"/>
      <c r="BG55" s="996"/>
      <c r="BH55" s="148"/>
      <c r="BI55" s="148"/>
      <c r="BJ55" s="994"/>
      <c r="BK55" s="147"/>
      <c r="BL55" s="147"/>
      <c r="BM55" s="997"/>
      <c r="BN55" s="999"/>
      <c r="BO55" s="1000"/>
      <c r="BP55" s="1006"/>
      <c r="BQ55" s="993"/>
      <c r="BR55" s="996"/>
      <c r="BS55" s="148"/>
      <c r="BT55" s="148"/>
      <c r="BU55" s="994"/>
      <c r="BV55" s="147"/>
      <c r="BW55" s="147"/>
      <c r="BX55" s="997"/>
      <c r="BY55" s="999"/>
      <c r="BZ55" s="1000"/>
      <c r="CA55" s="1006"/>
      <c r="CB55" s="993"/>
      <c r="CC55" s="994"/>
      <c r="CD55" s="148"/>
      <c r="CE55" s="148"/>
      <c r="CF55" s="994"/>
      <c r="CG55" s="147"/>
      <c r="CH55" s="147"/>
      <c r="CI55" s="997"/>
      <c r="CJ55" s="999"/>
      <c r="CK55" s="1000"/>
      <c r="CL55" s="1006"/>
      <c r="CM55" s="993"/>
      <c r="CN55" s="996"/>
      <c r="CO55" s="148"/>
      <c r="CP55" s="148"/>
      <c r="CQ55" s="994"/>
      <c r="CR55" s="147"/>
      <c r="CS55" s="147"/>
      <c r="CT55" s="997"/>
      <c r="CU55" s="999"/>
      <c r="CV55" s="1000"/>
      <c r="CW55" s="1006"/>
      <c r="CX55" s="993"/>
      <c r="CY55" s="996"/>
      <c r="CZ55" s="148"/>
      <c r="DA55" s="148"/>
      <c r="DB55" s="994"/>
      <c r="DC55" s="147"/>
      <c r="DD55" s="147"/>
      <c r="DE55" s="997"/>
      <c r="DF55" s="999"/>
      <c r="DG55" s="1000"/>
      <c r="DH55" s="1006"/>
      <c r="DI55" s="993"/>
      <c r="DJ55" s="996"/>
      <c r="DK55" s="148"/>
      <c r="DL55" s="148"/>
      <c r="DM55" s="994"/>
      <c r="DN55" s="147"/>
      <c r="DO55" s="147"/>
      <c r="DP55" s="997"/>
      <c r="DQ55" s="999"/>
      <c r="DR55" s="1000"/>
      <c r="DS55" s="1006"/>
      <c r="DT55" s="993"/>
      <c r="DU55" s="996"/>
      <c r="DV55" s="148"/>
      <c r="DW55" s="148"/>
      <c r="DX55" s="994"/>
      <c r="DY55" s="147"/>
      <c r="DZ55" s="147"/>
      <c r="EA55" s="997"/>
      <c r="EB55" s="999"/>
      <c r="EC55" s="1000"/>
      <c r="ED55" s="1006"/>
      <c r="EE55" s="993"/>
      <c r="EF55" s="996"/>
      <c r="EG55" s="148"/>
      <c r="EH55" s="148"/>
      <c r="EI55" s="994"/>
      <c r="EJ55" s="147"/>
      <c r="EK55" s="147"/>
      <c r="EL55" s="997"/>
      <c r="EM55" s="999"/>
      <c r="EN55" s="1000"/>
      <c r="EO55" s="1006"/>
      <c r="EP55" s="993"/>
      <c r="EQ55" s="996"/>
      <c r="ER55" s="148"/>
      <c r="ES55" s="148"/>
      <c r="ET55" s="994"/>
      <c r="EU55" s="147"/>
      <c r="EV55" s="147"/>
      <c r="EW55" s="997"/>
      <c r="EX55" s="999"/>
      <c r="EY55" s="1000"/>
      <c r="EZ55" s="1006"/>
      <c r="FA55" s="993"/>
      <c r="FB55" s="996"/>
      <c r="FC55" s="148"/>
      <c r="FD55" s="148"/>
      <c r="FE55" s="994"/>
      <c r="FF55" s="147"/>
      <c r="FG55" s="147"/>
      <c r="FH55" s="997"/>
      <c r="FI55" s="999"/>
      <c r="FJ55" s="1000"/>
      <c r="FK55" s="1006"/>
      <c r="FL55" s="993"/>
      <c r="FM55" s="996"/>
      <c r="FN55" s="148"/>
      <c r="FO55" s="148"/>
      <c r="FP55" s="994"/>
      <c r="FQ55" s="147"/>
      <c r="FR55" s="147"/>
      <c r="FS55" s="997"/>
      <c r="FT55" s="999"/>
      <c r="FU55" s="1000"/>
      <c r="FV55" s="1006"/>
      <c r="FW55" s="993"/>
      <c r="FX55" s="996"/>
      <c r="FY55" s="148"/>
      <c r="FZ55" s="148"/>
      <c r="GA55" s="994"/>
      <c r="GB55" s="147"/>
      <c r="GC55" s="147"/>
      <c r="GD55" s="997"/>
      <c r="GE55" s="999"/>
      <c r="GF55" s="1000"/>
      <c r="GG55" s="1006"/>
      <c r="GH55" s="993"/>
      <c r="GI55" s="996"/>
      <c r="GJ55" s="148"/>
      <c r="GK55" s="148"/>
      <c r="GL55" s="994"/>
      <c r="GM55" s="147"/>
      <c r="GN55" s="147"/>
      <c r="GO55" s="997"/>
      <c r="GP55" s="999"/>
      <c r="GQ55" s="1000"/>
      <c r="GR55" s="1006"/>
      <c r="GS55" s="993"/>
      <c r="GT55" s="996"/>
      <c r="GU55" s="148"/>
      <c r="GV55" s="148"/>
      <c r="GW55" s="994"/>
      <c r="GX55" s="147"/>
      <c r="GY55" s="147"/>
      <c r="GZ55" s="997"/>
      <c r="HA55" s="999"/>
      <c r="HB55" s="1000"/>
      <c r="HC55" s="1006"/>
      <c r="HD55" s="993"/>
      <c r="HE55" s="996"/>
      <c r="HF55" s="148"/>
      <c r="HG55" s="148"/>
      <c r="HH55" s="994"/>
      <c r="HI55" s="147"/>
      <c r="HJ55" s="147"/>
      <c r="HK55" s="997"/>
      <c r="HL55" s="999"/>
      <c r="HM55" s="1000"/>
      <c r="HN55" s="1006"/>
      <c r="HO55" s="993"/>
      <c r="HP55" s="996"/>
      <c r="HQ55" s="148"/>
      <c r="HR55" s="148"/>
      <c r="HS55" s="994"/>
      <c r="HT55" s="147"/>
      <c r="HU55" s="147"/>
      <c r="HV55" s="997"/>
      <c r="HW55" s="999"/>
      <c r="HX55" s="1000"/>
      <c r="HY55" s="1006"/>
      <c r="HZ55" s="993"/>
      <c r="IA55" s="996"/>
      <c r="IB55" s="148"/>
      <c r="IC55" s="148"/>
      <c r="ID55" s="994"/>
      <c r="IE55" s="147"/>
      <c r="IF55" s="147"/>
      <c r="IG55" s="997"/>
      <c r="IH55" s="999"/>
      <c r="II55" s="1000"/>
      <c r="IJ55" s="1006"/>
      <c r="IK55" s="993"/>
      <c r="IL55" s="996"/>
      <c r="IM55" s="148"/>
      <c r="IN55" s="148"/>
      <c r="IO55" s="994"/>
      <c r="IP55" s="147"/>
      <c r="IQ55" s="147"/>
      <c r="IR55" s="997"/>
      <c r="IS55" s="999"/>
      <c r="IT55" s="1000"/>
      <c r="IU55" s="30"/>
      <c r="IV55" s="30"/>
      <c r="IW55" s="30"/>
      <c r="IX55" s="30"/>
      <c r="IY55" s="1001"/>
      <c r="IZ55" s="1001"/>
      <c r="JA55" s="1005"/>
      <c r="JB55" s="1002"/>
      <c r="JC55" s="38"/>
      <c r="JD55" s="171"/>
      <c r="JE55" s="725" t="s">
        <v>755</v>
      </c>
      <c r="JF55" s="730" t="s">
        <v>1722</v>
      </c>
      <c r="JG55" s="726" t="s">
        <v>341</v>
      </c>
      <c r="JH55" s="445" t="s">
        <v>342</v>
      </c>
      <c r="JI55" s="171"/>
      <c r="JJ55" s="171"/>
      <c r="JM55" s="279"/>
      <c r="JN55" s="277"/>
      <c r="JO55" s="654"/>
      <c r="JP55" s="654"/>
      <c r="JQ55" s="167"/>
      <c r="JR55" s="656"/>
      <c r="JS55" s="159"/>
      <c r="JT55" s="262"/>
      <c r="JU55" s="262"/>
      <c r="JV55" s="88"/>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T55" s="86"/>
      <c r="MU55" s="86"/>
      <c r="MV55" s="86"/>
      <c r="MW55" s="86"/>
      <c r="MX55" s="86"/>
      <c r="MY55" s="86"/>
      <c r="NB55" s="85"/>
      <c r="NC55" s="169"/>
      <c r="ND55" s="86"/>
      <c r="NE55" s="86"/>
      <c r="NF55" s="86"/>
      <c r="NG55" s="86"/>
      <c r="NH55" s="86"/>
      <c r="NI55" s="86"/>
      <c r="NJ55" s="86"/>
      <c r="NK55" s="86"/>
      <c r="NL55" s="86"/>
      <c r="NM55" s="86"/>
      <c r="NN55" s="86"/>
      <c r="NO55" s="86"/>
      <c r="NP55" s="86"/>
      <c r="NQ55" s="86"/>
      <c r="NR55" s="90"/>
      <c r="NS55" s="90"/>
      <c r="NT55" s="90"/>
      <c r="NU55" s="90"/>
      <c r="NV55" s="90"/>
      <c r="NW55" s="90"/>
      <c r="NX55" s="90"/>
      <c r="NY55" s="90"/>
      <c r="NZ55" s="90"/>
      <c r="OA55" s="90"/>
      <c r="OB55" s="90"/>
      <c r="OC55" s="90"/>
      <c r="OD55" s="90"/>
      <c r="OE55" s="90"/>
      <c r="OF55" s="90"/>
      <c r="OG55" s="90"/>
      <c r="OH55" s="90"/>
      <c r="OI55" s="90"/>
      <c r="OJ55" s="90"/>
      <c r="OK55" s="90"/>
      <c r="OL55" s="90"/>
      <c r="OM55" s="90"/>
      <c r="ON55" s="90"/>
      <c r="OO55" s="90"/>
      <c r="OP55" s="90"/>
      <c r="OQ55" s="90"/>
      <c r="OR55" s="90"/>
      <c r="OS55" s="90"/>
      <c r="OT55" s="90"/>
      <c r="OU55" s="90"/>
      <c r="OV55" s="90"/>
      <c r="OW55" s="90"/>
      <c r="OX55" s="90"/>
      <c r="OY55" s="90"/>
      <c r="OZ55" s="90"/>
      <c r="PA55" s="90"/>
      <c r="PB55" s="90"/>
      <c r="PC55" s="90"/>
      <c r="PD55" s="90"/>
      <c r="PE55" s="90"/>
      <c r="PF55" s="90"/>
      <c r="PG55" s="90"/>
      <c r="PH55" s="90"/>
      <c r="PI55" s="90"/>
      <c r="PJ55" s="90"/>
      <c r="PK55" s="90"/>
      <c r="PL55" s="90"/>
      <c r="PM55" s="90"/>
      <c r="PN55" s="90"/>
      <c r="PO55" s="90"/>
      <c r="PP55" s="90"/>
      <c r="PQ55" s="90"/>
      <c r="PR55" s="90"/>
      <c r="PS55" s="90"/>
      <c r="PT55" s="90"/>
      <c r="PU55" s="90"/>
      <c r="PV55" s="90"/>
      <c r="PW55" s="90"/>
      <c r="PX55" s="90"/>
      <c r="PY55" s="90"/>
      <c r="PZ55" s="90"/>
      <c r="QA55" s="90"/>
      <c r="QB55" s="90"/>
      <c r="QC55" s="90"/>
      <c r="QD55" s="90"/>
      <c r="QE55" s="90"/>
      <c r="QF55" s="90"/>
      <c r="QG55" s="90"/>
      <c r="QH55" s="90"/>
      <c r="QI55" s="90"/>
      <c r="QJ55" s="90"/>
      <c r="QK55" s="90"/>
      <c r="QL55" s="90"/>
      <c r="QM55" s="90"/>
      <c r="QN55" s="90"/>
      <c r="QO55" s="90"/>
      <c r="QP55" s="90"/>
      <c r="QQ55" s="90"/>
      <c r="QR55" s="90"/>
      <c r="QS55" s="90"/>
      <c r="QT55" s="90"/>
      <c r="QU55" s="90"/>
      <c r="QV55" s="90"/>
      <c r="QW55" s="90"/>
      <c r="QX55" s="90"/>
      <c r="QY55" s="90"/>
      <c r="QZ55" s="90"/>
      <c r="RA55" s="90"/>
      <c r="RB55" s="90"/>
      <c r="RC55" s="90"/>
      <c r="RD55" s="90"/>
      <c r="RE55" s="90"/>
      <c r="RF55" s="90"/>
      <c r="RG55" s="90"/>
      <c r="RH55" s="90"/>
      <c r="RI55" s="90"/>
      <c r="RJ55" s="90"/>
      <c r="RK55" s="90"/>
      <c r="RL55" s="90"/>
      <c r="RM55" s="90"/>
      <c r="RN55" s="90"/>
      <c r="RO55" s="90"/>
      <c r="RP55" s="90"/>
      <c r="RQ55" s="90"/>
      <c r="RR55" s="90"/>
      <c r="RS55" s="90"/>
      <c r="RT55" s="90"/>
      <c r="RU55" s="90"/>
      <c r="RV55" s="90"/>
      <c r="RW55" s="90"/>
      <c r="RX55" s="90"/>
      <c r="RY55" s="90"/>
      <c r="RZ55" s="90"/>
      <c r="SA55" s="90"/>
      <c r="SB55" s="90"/>
      <c r="SC55" s="90"/>
      <c r="SD55" s="90"/>
      <c r="SE55" s="90"/>
      <c r="SF55" s="90"/>
      <c r="SG55" s="90"/>
      <c r="SH55" s="90"/>
      <c r="SI55" s="90"/>
      <c r="SJ55" s="90"/>
      <c r="SK55" s="90"/>
      <c r="SL55" s="90"/>
      <c r="SM55" s="90"/>
      <c r="SN55" s="90"/>
      <c r="SO55" s="90"/>
      <c r="SP55" s="90"/>
      <c r="SQ55" s="90"/>
      <c r="SR55" s="90"/>
      <c r="SS55" s="90"/>
      <c r="ST55" s="90"/>
      <c r="SU55" s="90"/>
      <c r="SV55" s="90"/>
      <c r="SW55" s="90"/>
      <c r="SX55" s="90"/>
      <c r="SY55" s="90"/>
      <c r="SZ55" s="90"/>
      <c r="TA55" s="90"/>
      <c r="TB55" s="90"/>
      <c r="TC55" s="90"/>
      <c r="TD55" s="90"/>
      <c r="TE55" s="90"/>
      <c r="TF55" s="90"/>
      <c r="TG55" s="90"/>
      <c r="TH55" s="90"/>
      <c r="TI55" s="90"/>
      <c r="TJ55" s="90"/>
      <c r="TK55" s="90"/>
      <c r="TL55" s="90"/>
      <c r="TM55" s="90"/>
      <c r="TN55" s="90"/>
      <c r="TO55" s="90"/>
      <c r="TP55" s="1372"/>
      <c r="TQ55" s="1372"/>
      <c r="TR55" s="1372"/>
      <c r="TS55" s="1372"/>
      <c r="TT55" s="1372"/>
      <c r="TU55" s="1372"/>
      <c r="TV55" s="1372"/>
      <c r="TW55" s="1372"/>
      <c r="TX55" s="1372"/>
      <c r="TY55" s="1372"/>
      <c r="TZ55" s="1372"/>
      <c r="UA55" s="1372"/>
      <c r="UB55" s="1372"/>
      <c r="UC55" s="1372"/>
      <c r="UD55" s="1372"/>
      <c r="UE55" s="1372"/>
      <c r="UF55" s="1372"/>
      <c r="UG55" s="1372"/>
      <c r="UH55" s="1372"/>
      <c r="UI55" s="1372"/>
      <c r="UJ55" s="1372"/>
      <c r="UK55" s="1372"/>
    </row>
    <row r="56" spans="1:557" ht="15.75" customHeight="1" thickBot="1" x14ac:dyDescent="0.3">
      <c r="B56" s="260">
        <v>50</v>
      </c>
      <c r="C56" s="991"/>
      <c r="D56" s="990"/>
      <c r="E56" s="486"/>
      <c r="F56" s="1143"/>
      <c r="G56" s="995"/>
      <c r="H56" s="221"/>
      <c r="I56" s="183"/>
      <c r="J56" s="183"/>
      <c r="K56" s="1088"/>
      <c r="L56" s="375"/>
      <c r="M56" s="31"/>
      <c r="N56" s="1292"/>
      <c r="O56" s="1096"/>
      <c r="P56" s="147"/>
      <c r="Q56" s="147"/>
      <c r="R56" s="147"/>
      <c r="S56" s="147"/>
      <c r="T56" s="147"/>
      <c r="U56" s="147"/>
      <c r="V56" s="147"/>
      <c r="W56" s="147"/>
      <c r="X56" s="147"/>
      <c r="Y56" s="147"/>
      <c r="Z56" s="147"/>
      <c r="AA56" s="147"/>
      <c r="AB56" s="147"/>
      <c r="AC56" s="147"/>
      <c r="AD56" s="147"/>
      <c r="AE56" s="147"/>
      <c r="AF56" s="147"/>
      <c r="AG56" s="147"/>
      <c r="AH56" s="147"/>
      <c r="AI56" s="1006"/>
      <c r="AJ56" s="993"/>
      <c r="AK56" s="996"/>
      <c r="AL56" s="148"/>
      <c r="AM56" s="148"/>
      <c r="AN56" s="994"/>
      <c r="AO56" s="147"/>
      <c r="AP56" s="147"/>
      <c r="AQ56" s="997"/>
      <c r="AR56" s="999"/>
      <c r="AS56" s="1000"/>
      <c r="AT56" s="1006"/>
      <c r="AU56" s="993"/>
      <c r="AV56" s="996"/>
      <c r="AW56" s="148"/>
      <c r="AX56" s="148"/>
      <c r="AY56" s="994"/>
      <c r="AZ56" s="147"/>
      <c r="BA56" s="147"/>
      <c r="BB56" s="997"/>
      <c r="BC56" s="999"/>
      <c r="BD56" s="1000"/>
      <c r="BE56" s="1006"/>
      <c r="BF56" s="993"/>
      <c r="BG56" s="996"/>
      <c r="BH56" s="148"/>
      <c r="BI56" s="148"/>
      <c r="BJ56" s="994"/>
      <c r="BK56" s="147"/>
      <c r="BL56" s="147"/>
      <c r="BM56" s="997"/>
      <c r="BN56" s="999"/>
      <c r="BO56" s="1000"/>
      <c r="BP56" s="1006"/>
      <c r="BQ56" s="993"/>
      <c r="BR56" s="996"/>
      <c r="BS56" s="148"/>
      <c r="BT56" s="148"/>
      <c r="BU56" s="994"/>
      <c r="BV56" s="147"/>
      <c r="BW56" s="147"/>
      <c r="BX56" s="997"/>
      <c r="BY56" s="999"/>
      <c r="BZ56" s="1000"/>
      <c r="CA56" s="1006"/>
      <c r="CB56" s="993"/>
      <c r="CC56" s="994"/>
      <c r="CD56" s="148"/>
      <c r="CE56" s="148"/>
      <c r="CF56" s="994"/>
      <c r="CG56" s="147"/>
      <c r="CH56" s="147"/>
      <c r="CI56" s="997"/>
      <c r="CJ56" s="999"/>
      <c r="CK56" s="1000"/>
      <c r="CL56" s="1006"/>
      <c r="CM56" s="993"/>
      <c r="CN56" s="996"/>
      <c r="CO56" s="148"/>
      <c r="CP56" s="148"/>
      <c r="CQ56" s="994"/>
      <c r="CR56" s="147"/>
      <c r="CS56" s="147"/>
      <c r="CT56" s="997"/>
      <c r="CU56" s="999"/>
      <c r="CV56" s="1000"/>
      <c r="CW56" s="1006"/>
      <c r="CX56" s="993"/>
      <c r="CY56" s="996"/>
      <c r="CZ56" s="148"/>
      <c r="DA56" s="148"/>
      <c r="DB56" s="994"/>
      <c r="DC56" s="147"/>
      <c r="DD56" s="147"/>
      <c r="DE56" s="997"/>
      <c r="DF56" s="999"/>
      <c r="DG56" s="1000"/>
      <c r="DH56" s="1006"/>
      <c r="DI56" s="993"/>
      <c r="DJ56" s="996"/>
      <c r="DK56" s="148"/>
      <c r="DL56" s="148"/>
      <c r="DM56" s="994"/>
      <c r="DN56" s="147"/>
      <c r="DO56" s="147"/>
      <c r="DP56" s="997"/>
      <c r="DQ56" s="999"/>
      <c r="DR56" s="1000"/>
      <c r="DS56" s="1006"/>
      <c r="DT56" s="993"/>
      <c r="DU56" s="996"/>
      <c r="DV56" s="148"/>
      <c r="DW56" s="148"/>
      <c r="DX56" s="994"/>
      <c r="DY56" s="147"/>
      <c r="DZ56" s="147"/>
      <c r="EA56" s="997"/>
      <c r="EB56" s="999"/>
      <c r="EC56" s="1000"/>
      <c r="ED56" s="1006"/>
      <c r="EE56" s="993"/>
      <c r="EF56" s="996"/>
      <c r="EG56" s="148"/>
      <c r="EH56" s="148"/>
      <c r="EI56" s="994"/>
      <c r="EJ56" s="147"/>
      <c r="EK56" s="147"/>
      <c r="EL56" s="997"/>
      <c r="EM56" s="999"/>
      <c r="EN56" s="1000"/>
      <c r="EO56" s="1006"/>
      <c r="EP56" s="993"/>
      <c r="EQ56" s="996"/>
      <c r="ER56" s="148"/>
      <c r="ES56" s="148"/>
      <c r="ET56" s="994"/>
      <c r="EU56" s="147"/>
      <c r="EV56" s="147"/>
      <c r="EW56" s="997"/>
      <c r="EX56" s="999"/>
      <c r="EY56" s="1000"/>
      <c r="EZ56" s="1006"/>
      <c r="FA56" s="993"/>
      <c r="FB56" s="996"/>
      <c r="FC56" s="148"/>
      <c r="FD56" s="148"/>
      <c r="FE56" s="994"/>
      <c r="FF56" s="147"/>
      <c r="FG56" s="147"/>
      <c r="FH56" s="997"/>
      <c r="FI56" s="999"/>
      <c r="FJ56" s="1000"/>
      <c r="FK56" s="1006"/>
      <c r="FL56" s="993"/>
      <c r="FM56" s="996"/>
      <c r="FN56" s="148"/>
      <c r="FO56" s="148"/>
      <c r="FP56" s="994"/>
      <c r="FQ56" s="147"/>
      <c r="FR56" s="147"/>
      <c r="FS56" s="997"/>
      <c r="FT56" s="999"/>
      <c r="FU56" s="1000"/>
      <c r="FV56" s="1006"/>
      <c r="FW56" s="993"/>
      <c r="FX56" s="996"/>
      <c r="FY56" s="148"/>
      <c r="FZ56" s="148"/>
      <c r="GA56" s="994"/>
      <c r="GB56" s="147"/>
      <c r="GC56" s="147"/>
      <c r="GD56" s="997"/>
      <c r="GE56" s="999"/>
      <c r="GF56" s="1000"/>
      <c r="GG56" s="1006"/>
      <c r="GH56" s="993"/>
      <c r="GI56" s="996"/>
      <c r="GJ56" s="148"/>
      <c r="GK56" s="148"/>
      <c r="GL56" s="994"/>
      <c r="GM56" s="147"/>
      <c r="GN56" s="147"/>
      <c r="GO56" s="997"/>
      <c r="GP56" s="999"/>
      <c r="GQ56" s="1000"/>
      <c r="GR56" s="1006"/>
      <c r="GS56" s="993"/>
      <c r="GT56" s="996"/>
      <c r="GU56" s="148"/>
      <c r="GV56" s="148"/>
      <c r="GW56" s="994"/>
      <c r="GX56" s="147"/>
      <c r="GY56" s="147"/>
      <c r="GZ56" s="997"/>
      <c r="HA56" s="999"/>
      <c r="HB56" s="1000"/>
      <c r="HC56" s="1006"/>
      <c r="HD56" s="993"/>
      <c r="HE56" s="996"/>
      <c r="HF56" s="148"/>
      <c r="HG56" s="148"/>
      <c r="HH56" s="994"/>
      <c r="HI56" s="147"/>
      <c r="HJ56" s="147"/>
      <c r="HK56" s="997"/>
      <c r="HL56" s="999"/>
      <c r="HM56" s="1000"/>
      <c r="HN56" s="1006"/>
      <c r="HO56" s="993"/>
      <c r="HP56" s="996"/>
      <c r="HQ56" s="148"/>
      <c r="HR56" s="148"/>
      <c r="HS56" s="994"/>
      <c r="HT56" s="147"/>
      <c r="HU56" s="147"/>
      <c r="HV56" s="997"/>
      <c r="HW56" s="999"/>
      <c r="HX56" s="1000"/>
      <c r="HY56" s="1006"/>
      <c r="HZ56" s="993"/>
      <c r="IA56" s="996"/>
      <c r="IB56" s="148"/>
      <c r="IC56" s="148"/>
      <c r="ID56" s="994"/>
      <c r="IE56" s="147"/>
      <c r="IF56" s="147"/>
      <c r="IG56" s="997"/>
      <c r="IH56" s="999"/>
      <c r="II56" s="1000"/>
      <c r="IJ56" s="1006"/>
      <c r="IK56" s="993"/>
      <c r="IL56" s="996"/>
      <c r="IM56" s="148"/>
      <c r="IN56" s="148"/>
      <c r="IO56" s="994"/>
      <c r="IP56" s="147"/>
      <c r="IQ56" s="147"/>
      <c r="IR56" s="997"/>
      <c r="IS56" s="999"/>
      <c r="IT56" s="1000"/>
      <c r="IU56" s="30"/>
      <c r="IV56" s="30"/>
      <c r="IW56" s="30"/>
      <c r="IX56" s="30"/>
      <c r="IY56" s="1001"/>
      <c r="IZ56" s="1001"/>
      <c r="JA56" s="1005"/>
      <c r="JB56" s="1002"/>
      <c r="JC56" s="38"/>
      <c r="JD56" s="171"/>
      <c r="JE56" s="725" t="s">
        <v>759</v>
      </c>
      <c r="JF56" s="730" t="s">
        <v>1165</v>
      </c>
      <c r="JG56" s="726" t="s">
        <v>351</v>
      </c>
      <c r="JH56" s="201" t="s">
        <v>350</v>
      </c>
      <c r="JI56" s="171"/>
      <c r="JJ56" s="171"/>
      <c r="JO56" s="654"/>
      <c r="JP56" s="654"/>
      <c r="JQ56" s="343"/>
      <c r="JR56" s="657"/>
      <c r="JS56" s="344"/>
      <c r="JT56" s="345"/>
      <c r="JU56" s="345"/>
      <c r="JV56" s="278"/>
      <c r="JW56" s="277"/>
      <c r="JX56" s="277"/>
      <c r="JY56" s="277"/>
      <c r="JZ56" s="277"/>
      <c r="KA56" s="277"/>
      <c r="KB56" s="277"/>
      <c r="KC56" s="277"/>
      <c r="KD56" s="277"/>
      <c r="KE56" s="277"/>
      <c r="KF56" s="277"/>
      <c r="KG56" s="277"/>
      <c r="KH56" s="277"/>
      <c r="KI56" s="277"/>
      <c r="KJ56" s="277"/>
      <c r="KK56" s="277"/>
      <c r="KL56" s="277"/>
      <c r="KM56" s="277"/>
      <c r="KN56" s="277"/>
      <c r="KO56" s="277"/>
      <c r="KP56" s="277"/>
      <c r="KQ56" s="277"/>
      <c r="KR56" s="277"/>
      <c r="KS56" s="277"/>
      <c r="KT56" s="277"/>
      <c r="KU56" s="277"/>
      <c r="KV56" s="277"/>
      <c r="KW56" s="277"/>
      <c r="KX56" s="277"/>
      <c r="KY56" s="277"/>
      <c r="KZ56" s="277"/>
      <c r="LA56" s="277"/>
      <c r="LB56" s="277"/>
      <c r="LC56" s="277"/>
      <c r="LD56" s="277"/>
      <c r="LE56" s="277"/>
      <c r="LF56" s="277"/>
      <c r="LG56" s="277"/>
      <c r="LH56" s="277"/>
      <c r="LI56" s="277"/>
      <c r="LJ56" s="277"/>
      <c r="LK56" s="277"/>
      <c r="LL56" s="277"/>
      <c r="LM56" s="277"/>
      <c r="LN56" s="277"/>
      <c r="LO56" s="277"/>
      <c r="LP56" s="277"/>
      <c r="LQ56" s="277"/>
      <c r="LR56" s="277"/>
      <c r="LS56" s="277"/>
      <c r="LT56" s="277"/>
      <c r="LU56" s="277"/>
      <c r="LV56" s="277"/>
      <c r="LW56" s="277"/>
      <c r="LX56" s="277"/>
      <c r="LY56" s="277"/>
      <c r="LZ56" s="277"/>
      <c r="MA56" s="277"/>
      <c r="MB56" s="277"/>
      <c r="MC56" s="277"/>
      <c r="MD56" s="277"/>
      <c r="ME56" s="277"/>
      <c r="MF56" s="277"/>
      <c r="MG56" s="277"/>
      <c r="MH56" s="277"/>
      <c r="MI56" s="277"/>
      <c r="MJ56" s="277"/>
      <c r="MK56" s="277"/>
      <c r="ML56" s="277"/>
      <c r="MM56" s="277"/>
      <c r="MN56" s="277"/>
      <c r="MO56" s="277"/>
      <c r="MP56" s="277"/>
      <c r="MQ56" s="277"/>
      <c r="MR56" s="277"/>
      <c r="MS56" s="275"/>
      <c r="MT56" s="284"/>
      <c r="MU56" s="284"/>
      <c r="MV56" s="284"/>
      <c r="MW56" s="284"/>
      <c r="MX56" s="284"/>
      <c r="MY56" s="284"/>
      <c r="MZ56" s="275"/>
      <c r="NA56" s="275"/>
      <c r="NB56" s="285"/>
      <c r="NC56" s="346"/>
      <c r="ND56" s="284"/>
      <c r="NE56" s="284"/>
      <c r="NF56" s="284"/>
      <c r="NG56" s="284"/>
      <c r="NH56" s="284"/>
      <c r="NI56" s="284"/>
      <c r="NJ56" s="284"/>
      <c r="NK56" s="284"/>
      <c r="NL56" s="284"/>
      <c r="NM56" s="284"/>
      <c r="NN56" s="284"/>
      <c r="NO56" s="284"/>
      <c r="NP56" s="284"/>
      <c r="NQ56" s="284"/>
      <c r="NR56" s="277"/>
      <c r="NS56" s="277"/>
      <c r="NT56" s="277"/>
      <c r="NU56" s="277"/>
      <c r="NV56" s="277"/>
      <c r="NW56" s="277"/>
      <c r="NX56" s="277"/>
      <c r="NY56" s="277"/>
      <c r="NZ56" s="277"/>
      <c r="OA56" s="277"/>
      <c r="OB56" s="277"/>
      <c r="OC56" s="277"/>
      <c r="OD56" s="277"/>
      <c r="OE56" s="277"/>
      <c r="OF56" s="277"/>
      <c r="OG56" s="277"/>
      <c r="OH56" s="277"/>
      <c r="OI56" s="277"/>
      <c r="OJ56" s="277"/>
      <c r="OK56" s="277"/>
      <c r="OL56" s="277"/>
      <c r="OM56" s="277"/>
      <c r="ON56" s="277"/>
      <c r="OO56" s="277"/>
      <c r="OP56" s="277"/>
      <c r="OQ56" s="277"/>
      <c r="OR56" s="277"/>
      <c r="OS56" s="277"/>
      <c r="OT56" s="277"/>
      <c r="OU56" s="277"/>
      <c r="OV56" s="277"/>
      <c r="OW56" s="277"/>
      <c r="OX56" s="277"/>
      <c r="OY56" s="277"/>
      <c r="OZ56" s="277"/>
      <c r="PA56" s="277"/>
      <c r="PB56" s="277"/>
      <c r="PC56" s="277"/>
      <c r="PD56" s="277"/>
      <c r="PE56" s="277"/>
      <c r="PF56" s="277"/>
      <c r="PG56" s="277"/>
      <c r="PH56" s="277"/>
      <c r="PI56" s="277"/>
      <c r="PJ56" s="277"/>
      <c r="PK56" s="277"/>
      <c r="PL56" s="277"/>
      <c r="PM56" s="277"/>
      <c r="PN56" s="277"/>
      <c r="PO56" s="277"/>
      <c r="PP56" s="277"/>
      <c r="PQ56" s="277"/>
      <c r="PR56" s="277"/>
      <c r="PS56" s="277"/>
      <c r="PT56" s="277"/>
      <c r="PU56" s="277"/>
      <c r="PV56" s="277"/>
      <c r="PW56" s="277"/>
      <c r="PX56" s="277"/>
      <c r="PY56" s="277"/>
      <c r="PZ56" s="277"/>
      <c r="QA56" s="277"/>
      <c r="QB56" s="277"/>
      <c r="QC56" s="277"/>
      <c r="QD56" s="277"/>
      <c r="QE56" s="277"/>
      <c r="QF56" s="277"/>
      <c r="QG56" s="277"/>
      <c r="QH56" s="277"/>
      <c r="QI56" s="277"/>
      <c r="QJ56" s="277"/>
      <c r="QK56" s="277"/>
      <c r="QL56" s="277"/>
      <c r="QM56" s="277"/>
      <c r="QN56" s="277"/>
      <c r="QO56" s="277"/>
      <c r="QP56" s="277"/>
      <c r="QQ56" s="277"/>
      <c r="QR56" s="277"/>
      <c r="QS56" s="277"/>
      <c r="QT56" s="277"/>
      <c r="QU56" s="277"/>
      <c r="QV56" s="277"/>
      <c r="QW56" s="277"/>
      <c r="QX56" s="277"/>
      <c r="QY56" s="277"/>
      <c r="QZ56" s="277"/>
      <c r="RA56" s="277"/>
      <c r="RB56" s="277"/>
      <c r="RC56" s="277"/>
      <c r="RD56" s="277"/>
      <c r="RE56" s="277"/>
      <c r="RF56" s="277"/>
      <c r="RG56" s="277"/>
      <c r="RH56" s="277"/>
      <c r="RI56" s="277"/>
      <c r="RJ56" s="277"/>
      <c r="RK56" s="277"/>
      <c r="RL56" s="277"/>
      <c r="RM56" s="277"/>
      <c r="RN56" s="277"/>
      <c r="RO56" s="277"/>
      <c r="RP56" s="277"/>
      <c r="RQ56" s="277"/>
      <c r="RR56" s="277"/>
      <c r="RS56" s="277"/>
      <c r="RT56" s="277"/>
      <c r="RU56" s="277"/>
      <c r="RV56" s="277"/>
      <c r="RW56" s="277"/>
      <c r="RX56" s="277"/>
      <c r="RY56" s="277"/>
      <c r="RZ56" s="277"/>
      <c r="SA56" s="277"/>
      <c r="SB56" s="277"/>
      <c r="SC56" s="277"/>
      <c r="SD56" s="277"/>
      <c r="SE56" s="277"/>
      <c r="SF56" s="277"/>
      <c r="SG56" s="277"/>
      <c r="SH56" s="277"/>
      <c r="SI56" s="277"/>
      <c r="SJ56" s="277"/>
      <c r="SK56" s="277"/>
      <c r="SL56" s="277"/>
      <c r="SM56" s="277"/>
      <c r="SN56" s="277"/>
      <c r="SO56" s="277"/>
      <c r="SP56" s="277"/>
      <c r="SQ56" s="277"/>
      <c r="SR56" s="277"/>
      <c r="SS56" s="277"/>
      <c r="ST56" s="277"/>
      <c r="SU56" s="277"/>
      <c r="SV56" s="277"/>
      <c r="SW56" s="277"/>
      <c r="SX56" s="277"/>
      <c r="SY56" s="277"/>
      <c r="SZ56" s="277"/>
      <c r="TA56" s="277"/>
      <c r="TB56" s="277"/>
      <c r="TC56" s="277"/>
      <c r="TD56" s="277"/>
      <c r="TE56" s="277"/>
      <c r="TF56" s="277"/>
      <c r="TG56" s="277"/>
      <c r="TH56" s="277"/>
      <c r="TI56" s="277"/>
      <c r="TJ56" s="277"/>
      <c r="TK56" s="277"/>
      <c r="TL56" s="277"/>
      <c r="TM56" s="277"/>
      <c r="TN56" s="277"/>
      <c r="TO56" s="277"/>
      <c r="TP56" s="1372"/>
      <c r="TQ56" s="1372"/>
      <c r="TR56" s="1372"/>
      <c r="TS56" s="1372"/>
      <c r="TT56" s="1372"/>
      <c r="TU56" s="1372"/>
      <c r="TV56" s="1372"/>
      <c r="TW56" s="1372"/>
      <c r="TX56" s="1372"/>
      <c r="TY56" s="1372"/>
      <c r="TZ56" s="1372"/>
      <c r="UA56" s="1372"/>
      <c r="UB56" s="1372"/>
      <c r="UC56" s="1372"/>
      <c r="UD56" s="1372"/>
      <c r="UE56" s="1372"/>
      <c r="UF56" s="1372"/>
      <c r="UG56" s="1372"/>
      <c r="UH56" s="1372"/>
      <c r="UI56" s="1372"/>
      <c r="UJ56" s="1372"/>
      <c r="UK56" s="1372"/>
    </row>
    <row r="57" spans="1:557" ht="15.75" customHeight="1" x14ac:dyDescent="0.25">
      <c r="B57" s="260">
        <v>51</v>
      </c>
      <c r="C57" s="991"/>
      <c r="D57" s="990"/>
      <c r="E57" s="486"/>
      <c r="F57" s="1143"/>
      <c r="G57" s="995"/>
      <c r="H57" s="221"/>
      <c r="I57" s="183"/>
      <c r="J57" s="183"/>
      <c r="K57" s="1088"/>
      <c r="L57" s="375"/>
      <c r="M57" s="31"/>
      <c r="N57" s="1292"/>
      <c r="O57" s="1096"/>
      <c r="P57" s="147"/>
      <c r="Q57" s="147"/>
      <c r="R57" s="147"/>
      <c r="S57" s="147"/>
      <c r="T57" s="147"/>
      <c r="U57" s="147"/>
      <c r="V57" s="147"/>
      <c r="W57" s="147"/>
      <c r="X57" s="147"/>
      <c r="Y57" s="147"/>
      <c r="Z57" s="147"/>
      <c r="AA57" s="147"/>
      <c r="AB57" s="147"/>
      <c r="AC57" s="147"/>
      <c r="AD57" s="147"/>
      <c r="AE57" s="147"/>
      <c r="AF57" s="147"/>
      <c r="AG57" s="147"/>
      <c r="AH57" s="147"/>
      <c r="AI57" s="1006"/>
      <c r="AJ57" s="993"/>
      <c r="AK57" s="996"/>
      <c r="AL57" s="148"/>
      <c r="AM57" s="148"/>
      <c r="AN57" s="994"/>
      <c r="AO57" s="147"/>
      <c r="AP57" s="147"/>
      <c r="AQ57" s="997"/>
      <c r="AR57" s="999"/>
      <c r="AS57" s="1000"/>
      <c r="AT57" s="1006"/>
      <c r="AU57" s="993"/>
      <c r="AV57" s="996"/>
      <c r="AW57" s="148"/>
      <c r="AX57" s="148"/>
      <c r="AY57" s="994"/>
      <c r="AZ57" s="147"/>
      <c r="BA57" s="147"/>
      <c r="BB57" s="997"/>
      <c r="BC57" s="999"/>
      <c r="BD57" s="1000"/>
      <c r="BE57" s="1006"/>
      <c r="BF57" s="993"/>
      <c r="BG57" s="996"/>
      <c r="BH57" s="148"/>
      <c r="BI57" s="148"/>
      <c r="BJ57" s="994"/>
      <c r="BK57" s="147"/>
      <c r="BL57" s="147"/>
      <c r="BM57" s="997"/>
      <c r="BN57" s="999"/>
      <c r="BO57" s="1000"/>
      <c r="BP57" s="1006"/>
      <c r="BQ57" s="993"/>
      <c r="BR57" s="996"/>
      <c r="BS57" s="148"/>
      <c r="BT57" s="148"/>
      <c r="BU57" s="994"/>
      <c r="BV57" s="147"/>
      <c r="BW57" s="147"/>
      <c r="BX57" s="997"/>
      <c r="BY57" s="999"/>
      <c r="BZ57" s="1000"/>
      <c r="CA57" s="1006"/>
      <c r="CB57" s="993"/>
      <c r="CC57" s="994"/>
      <c r="CD57" s="148"/>
      <c r="CE57" s="148"/>
      <c r="CF57" s="994"/>
      <c r="CG57" s="147"/>
      <c r="CH57" s="147"/>
      <c r="CI57" s="997"/>
      <c r="CJ57" s="999"/>
      <c r="CK57" s="1000"/>
      <c r="CL57" s="1006"/>
      <c r="CM57" s="993"/>
      <c r="CN57" s="996"/>
      <c r="CO57" s="148"/>
      <c r="CP57" s="148"/>
      <c r="CQ57" s="994"/>
      <c r="CR57" s="147"/>
      <c r="CS57" s="147"/>
      <c r="CT57" s="997"/>
      <c r="CU57" s="999"/>
      <c r="CV57" s="1000"/>
      <c r="CW57" s="1006"/>
      <c r="CX57" s="993"/>
      <c r="CY57" s="996"/>
      <c r="CZ57" s="148"/>
      <c r="DA57" s="148"/>
      <c r="DB57" s="994"/>
      <c r="DC57" s="147"/>
      <c r="DD57" s="147"/>
      <c r="DE57" s="997"/>
      <c r="DF57" s="999"/>
      <c r="DG57" s="1000"/>
      <c r="DH57" s="1006"/>
      <c r="DI57" s="993"/>
      <c r="DJ57" s="996"/>
      <c r="DK57" s="148"/>
      <c r="DL57" s="148"/>
      <c r="DM57" s="994"/>
      <c r="DN57" s="147"/>
      <c r="DO57" s="147"/>
      <c r="DP57" s="997"/>
      <c r="DQ57" s="999"/>
      <c r="DR57" s="1000"/>
      <c r="DS57" s="1006"/>
      <c r="DT57" s="993"/>
      <c r="DU57" s="996"/>
      <c r="DV57" s="148"/>
      <c r="DW57" s="148"/>
      <c r="DX57" s="994"/>
      <c r="DY57" s="147"/>
      <c r="DZ57" s="147"/>
      <c r="EA57" s="997"/>
      <c r="EB57" s="999"/>
      <c r="EC57" s="1000"/>
      <c r="ED57" s="1006"/>
      <c r="EE57" s="993"/>
      <c r="EF57" s="996"/>
      <c r="EG57" s="148"/>
      <c r="EH57" s="148"/>
      <c r="EI57" s="994"/>
      <c r="EJ57" s="147"/>
      <c r="EK57" s="147"/>
      <c r="EL57" s="997"/>
      <c r="EM57" s="999"/>
      <c r="EN57" s="1000"/>
      <c r="EO57" s="1006"/>
      <c r="EP57" s="993"/>
      <c r="EQ57" s="996"/>
      <c r="ER57" s="148"/>
      <c r="ES57" s="148"/>
      <c r="ET57" s="994"/>
      <c r="EU57" s="147"/>
      <c r="EV57" s="147"/>
      <c r="EW57" s="997"/>
      <c r="EX57" s="999"/>
      <c r="EY57" s="1000"/>
      <c r="EZ57" s="1006"/>
      <c r="FA57" s="993"/>
      <c r="FB57" s="996"/>
      <c r="FC57" s="148"/>
      <c r="FD57" s="148"/>
      <c r="FE57" s="994"/>
      <c r="FF57" s="147"/>
      <c r="FG57" s="147"/>
      <c r="FH57" s="997"/>
      <c r="FI57" s="999"/>
      <c r="FJ57" s="1000"/>
      <c r="FK57" s="1006"/>
      <c r="FL57" s="993"/>
      <c r="FM57" s="996"/>
      <c r="FN57" s="148"/>
      <c r="FO57" s="148"/>
      <c r="FP57" s="994"/>
      <c r="FQ57" s="147"/>
      <c r="FR57" s="147"/>
      <c r="FS57" s="997"/>
      <c r="FT57" s="999"/>
      <c r="FU57" s="1000"/>
      <c r="FV57" s="1006"/>
      <c r="FW57" s="993"/>
      <c r="FX57" s="996"/>
      <c r="FY57" s="148"/>
      <c r="FZ57" s="148"/>
      <c r="GA57" s="994"/>
      <c r="GB57" s="147"/>
      <c r="GC57" s="147"/>
      <c r="GD57" s="997"/>
      <c r="GE57" s="999"/>
      <c r="GF57" s="1000"/>
      <c r="GG57" s="1006"/>
      <c r="GH57" s="993"/>
      <c r="GI57" s="996"/>
      <c r="GJ57" s="148"/>
      <c r="GK57" s="148"/>
      <c r="GL57" s="994"/>
      <c r="GM57" s="147"/>
      <c r="GN57" s="147"/>
      <c r="GO57" s="997"/>
      <c r="GP57" s="999"/>
      <c r="GQ57" s="1000"/>
      <c r="GR57" s="1006"/>
      <c r="GS57" s="993"/>
      <c r="GT57" s="996"/>
      <c r="GU57" s="148"/>
      <c r="GV57" s="148"/>
      <c r="GW57" s="994"/>
      <c r="GX57" s="147"/>
      <c r="GY57" s="147"/>
      <c r="GZ57" s="997"/>
      <c r="HA57" s="999"/>
      <c r="HB57" s="1000"/>
      <c r="HC57" s="1006"/>
      <c r="HD57" s="993"/>
      <c r="HE57" s="996"/>
      <c r="HF57" s="148"/>
      <c r="HG57" s="148"/>
      <c r="HH57" s="994"/>
      <c r="HI57" s="147"/>
      <c r="HJ57" s="147"/>
      <c r="HK57" s="997"/>
      <c r="HL57" s="999"/>
      <c r="HM57" s="1000"/>
      <c r="HN57" s="1006"/>
      <c r="HO57" s="993"/>
      <c r="HP57" s="996"/>
      <c r="HQ57" s="148"/>
      <c r="HR57" s="148"/>
      <c r="HS57" s="994"/>
      <c r="HT57" s="147"/>
      <c r="HU57" s="147"/>
      <c r="HV57" s="997"/>
      <c r="HW57" s="999"/>
      <c r="HX57" s="1000"/>
      <c r="HY57" s="1006"/>
      <c r="HZ57" s="993"/>
      <c r="IA57" s="996"/>
      <c r="IB57" s="148"/>
      <c r="IC57" s="148"/>
      <c r="ID57" s="994"/>
      <c r="IE57" s="147"/>
      <c r="IF57" s="147"/>
      <c r="IG57" s="997"/>
      <c r="IH57" s="999"/>
      <c r="II57" s="1000"/>
      <c r="IJ57" s="1006"/>
      <c r="IK57" s="993"/>
      <c r="IL57" s="996"/>
      <c r="IM57" s="148"/>
      <c r="IN57" s="148"/>
      <c r="IO57" s="994"/>
      <c r="IP57" s="147"/>
      <c r="IQ57" s="147"/>
      <c r="IR57" s="997"/>
      <c r="IS57" s="999"/>
      <c r="IT57" s="1000"/>
      <c r="IU57" s="30"/>
      <c r="IV57" s="30"/>
      <c r="IW57" s="30"/>
      <c r="IX57" s="30"/>
      <c r="IY57" s="1001"/>
      <c r="IZ57" s="1001"/>
      <c r="JA57" s="1005"/>
      <c r="JB57" s="1002"/>
      <c r="JC57" s="38"/>
      <c r="JD57" s="171"/>
      <c r="JE57" s="725" t="s">
        <v>760</v>
      </c>
      <c r="JF57" s="730" t="s">
        <v>1165</v>
      </c>
      <c r="JG57" s="726" t="s">
        <v>351</v>
      </c>
      <c r="JH57" s="201" t="s">
        <v>350</v>
      </c>
      <c r="JI57" s="171"/>
      <c r="JJ57" s="171"/>
    </row>
    <row r="58" spans="1:557" ht="15.75" customHeight="1" x14ac:dyDescent="0.25">
      <c r="B58" s="260">
        <v>52</v>
      </c>
      <c r="C58" s="991"/>
      <c r="D58" s="990"/>
      <c r="E58" s="486"/>
      <c r="F58" s="1143"/>
      <c r="G58" s="995"/>
      <c r="H58" s="221"/>
      <c r="I58" s="183"/>
      <c r="J58" s="183"/>
      <c r="K58" s="1088"/>
      <c r="L58" s="375"/>
      <c r="M58" s="31"/>
      <c r="N58" s="1292"/>
      <c r="O58" s="1096"/>
      <c r="P58" s="147"/>
      <c r="Q58" s="147"/>
      <c r="R58" s="147"/>
      <c r="S58" s="147"/>
      <c r="T58" s="147"/>
      <c r="U58" s="147"/>
      <c r="V58" s="147"/>
      <c r="W58" s="147"/>
      <c r="X58" s="147"/>
      <c r="Y58" s="147"/>
      <c r="Z58" s="147"/>
      <c r="AA58" s="147"/>
      <c r="AB58" s="147"/>
      <c r="AC58" s="147"/>
      <c r="AD58" s="147"/>
      <c r="AE58" s="147"/>
      <c r="AF58" s="147"/>
      <c r="AG58" s="147"/>
      <c r="AH58" s="147"/>
      <c r="AI58" s="1006"/>
      <c r="AJ58" s="993"/>
      <c r="AK58" s="996"/>
      <c r="AL58" s="148"/>
      <c r="AM58" s="148"/>
      <c r="AN58" s="994"/>
      <c r="AO58" s="147"/>
      <c r="AP58" s="147"/>
      <c r="AQ58" s="997"/>
      <c r="AR58" s="999"/>
      <c r="AS58" s="1000"/>
      <c r="AT58" s="1006"/>
      <c r="AU58" s="993"/>
      <c r="AV58" s="996"/>
      <c r="AW58" s="148"/>
      <c r="AX58" s="148"/>
      <c r="AY58" s="994"/>
      <c r="AZ58" s="147"/>
      <c r="BA58" s="147"/>
      <c r="BB58" s="997"/>
      <c r="BC58" s="999"/>
      <c r="BD58" s="1000"/>
      <c r="BE58" s="1006"/>
      <c r="BF58" s="993"/>
      <c r="BG58" s="996"/>
      <c r="BH58" s="148"/>
      <c r="BI58" s="148"/>
      <c r="BJ58" s="994"/>
      <c r="BK58" s="147"/>
      <c r="BL58" s="147"/>
      <c r="BM58" s="997"/>
      <c r="BN58" s="999"/>
      <c r="BO58" s="1000"/>
      <c r="BP58" s="1006"/>
      <c r="BQ58" s="993"/>
      <c r="BR58" s="996"/>
      <c r="BS58" s="148"/>
      <c r="BT58" s="148"/>
      <c r="BU58" s="994"/>
      <c r="BV58" s="147"/>
      <c r="BW58" s="147"/>
      <c r="BX58" s="997"/>
      <c r="BY58" s="999"/>
      <c r="BZ58" s="1000"/>
      <c r="CA58" s="1006"/>
      <c r="CB58" s="993"/>
      <c r="CC58" s="994"/>
      <c r="CD58" s="148"/>
      <c r="CE58" s="148"/>
      <c r="CF58" s="994"/>
      <c r="CG58" s="147"/>
      <c r="CH58" s="147"/>
      <c r="CI58" s="997"/>
      <c r="CJ58" s="999"/>
      <c r="CK58" s="1000"/>
      <c r="CL58" s="1006"/>
      <c r="CM58" s="993"/>
      <c r="CN58" s="996"/>
      <c r="CO58" s="148"/>
      <c r="CP58" s="148"/>
      <c r="CQ58" s="994"/>
      <c r="CR58" s="147"/>
      <c r="CS58" s="147"/>
      <c r="CT58" s="997"/>
      <c r="CU58" s="999"/>
      <c r="CV58" s="1000"/>
      <c r="CW58" s="1006"/>
      <c r="CX58" s="993"/>
      <c r="CY58" s="996"/>
      <c r="CZ58" s="148"/>
      <c r="DA58" s="148"/>
      <c r="DB58" s="994"/>
      <c r="DC58" s="147"/>
      <c r="DD58" s="147"/>
      <c r="DE58" s="997"/>
      <c r="DF58" s="999"/>
      <c r="DG58" s="1000"/>
      <c r="DH58" s="1006"/>
      <c r="DI58" s="993"/>
      <c r="DJ58" s="996"/>
      <c r="DK58" s="148"/>
      <c r="DL58" s="148"/>
      <c r="DM58" s="994"/>
      <c r="DN58" s="147"/>
      <c r="DO58" s="147"/>
      <c r="DP58" s="997"/>
      <c r="DQ58" s="999"/>
      <c r="DR58" s="1000"/>
      <c r="DS58" s="1006"/>
      <c r="DT58" s="993"/>
      <c r="DU58" s="996"/>
      <c r="DV58" s="148"/>
      <c r="DW58" s="148"/>
      <c r="DX58" s="994"/>
      <c r="DY58" s="147"/>
      <c r="DZ58" s="147"/>
      <c r="EA58" s="997"/>
      <c r="EB58" s="999"/>
      <c r="EC58" s="1000"/>
      <c r="ED58" s="1006"/>
      <c r="EE58" s="993"/>
      <c r="EF58" s="996"/>
      <c r="EG58" s="148"/>
      <c r="EH58" s="148"/>
      <c r="EI58" s="994"/>
      <c r="EJ58" s="147"/>
      <c r="EK58" s="147"/>
      <c r="EL58" s="997"/>
      <c r="EM58" s="999"/>
      <c r="EN58" s="1000"/>
      <c r="EO58" s="1006"/>
      <c r="EP58" s="993"/>
      <c r="EQ58" s="996"/>
      <c r="ER58" s="148"/>
      <c r="ES58" s="148"/>
      <c r="ET58" s="994"/>
      <c r="EU58" s="147"/>
      <c r="EV58" s="147"/>
      <c r="EW58" s="997"/>
      <c r="EX58" s="999"/>
      <c r="EY58" s="1000"/>
      <c r="EZ58" s="1006"/>
      <c r="FA58" s="993"/>
      <c r="FB58" s="996"/>
      <c r="FC58" s="148"/>
      <c r="FD58" s="148"/>
      <c r="FE58" s="994"/>
      <c r="FF58" s="147"/>
      <c r="FG58" s="147"/>
      <c r="FH58" s="997"/>
      <c r="FI58" s="999"/>
      <c r="FJ58" s="1000"/>
      <c r="FK58" s="1006"/>
      <c r="FL58" s="993"/>
      <c r="FM58" s="996"/>
      <c r="FN58" s="148"/>
      <c r="FO58" s="148"/>
      <c r="FP58" s="994"/>
      <c r="FQ58" s="147"/>
      <c r="FR58" s="147"/>
      <c r="FS58" s="997"/>
      <c r="FT58" s="999"/>
      <c r="FU58" s="1000"/>
      <c r="FV58" s="1006"/>
      <c r="FW58" s="993"/>
      <c r="FX58" s="996"/>
      <c r="FY58" s="148"/>
      <c r="FZ58" s="148"/>
      <c r="GA58" s="994"/>
      <c r="GB58" s="147"/>
      <c r="GC58" s="147"/>
      <c r="GD58" s="997"/>
      <c r="GE58" s="999"/>
      <c r="GF58" s="1000"/>
      <c r="GG58" s="1006"/>
      <c r="GH58" s="993"/>
      <c r="GI58" s="996"/>
      <c r="GJ58" s="148"/>
      <c r="GK58" s="148"/>
      <c r="GL58" s="994"/>
      <c r="GM58" s="147"/>
      <c r="GN58" s="147"/>
      <c r="GO58" s="997"/>
      <c r="GP58" s="999"/>
      <c r="GQ58" s="1000"/>
      <c r="GR58" s="1006"/>
      <c r="GS58" s="993"/>
      <c r="GT58" s="996"/>
      <c r="GU58" s="148"/>
      <c r="GV58" s="148"/>
      <c r="GW58" s="994"/>
      <c r="GX58" s="147"/>
      <c r="GY58" s="147"/>
      <c r="GZ58" s="997"/>
      <c r="HA58" s="999"/>
      <c r="HB58" s="1000"/>
      <c r="HC58" s="1006"/>
      <c r="HD58" s="993"/>
      <c r="HE58" s="996"/>
      <c r="HF58" s="148"/>
      <c r="HG58" s="148"/>
      <c r="HH58" s="994"/>
      <c r="HI58" s="147"/>
      <c r="HJ58" s="147"/>
      <c r="HK58" s="997"/>
      <c r="HL58" s="999"/>
      <c r="HM58" s="1000"/>
      <c r="HN58" s="1006"/>
      <c r="HO58" s="993"/>
      <c r="HP58" s="996"/>
      <c r="HQ58" s="148"/>
      <c r="HR58" s="148"/>
      <c r="HS58" s="994"/>
      <c r="HT58" s="147"/>
      <c r="HU58" s="147"/>
      <c r="HV58" s="997"/>
      <c r="HW58" s="999"/>
      <c r="HX58" s="1000"/>
      <c r="HY58" s="1006"/>
      <c r="HZ58" s="993"/>
      <c r="IA58" s="996"/>
      <c r="IB58" s="148"/>
      <c r="IC58" s="148"/>
      <c r="ID58" s="994"/>
      <c r="IE58" s="147"/>
      <c r="IF58" s="147"/>
      <c r="IG58" s="997"/>
      <c r="IH58" s="999"/>
      <c r="II58" s="1000"/>
      <c r="IJ58" s="1006"/>
      <c r="IK58" s="993"/>
      <c r="IL58" s="996"/>
      <c r="IM58" s="148"/>
      <c r="IN58" s="148"/>
      <c r="IO58" s="994"/>
      <c r="IP58" s="147"/>
      <c r="IQ58" s="147"/>
      <c r="IR58" s="997"/>
      <c r="IS58" s="999"/>
      <c r="IT58" s="1000"/>
      <c r="IU58" s="30"/>
      <c r="IV58" s="30"/>
      <c r="IW58" s="30"/>
      <c r="IX58" s="30"/>
      <c r="IY58" s="1001"/>
      <c r="IZ58" s="1001"/>
      <c r="JA58" s="1005"/>
      <c r="JB58" s="1002"/>
      <c r="JC58" s="38"/>
      <c r="JD58" s="171"/>
      <c r="JE58" s="725" t="s">
        <v>761</v>
      </c>
      <c r="JF58" s="731" t="s">
        <v>1168</v>
      </c>
      <c r="JG58" s="726" t="s">
        <v>351</v>
      </c>
      <c r="JH58" s="201" t="s">
        <v>350</v>
      </c>
      <c r="JI58" s="171"/>
      <c r="JJ58" s="171"/>
    </row>
    <row r="59" spans="1:557" ht="15.75" customHeight="1" x14ac:dyDescent="0.25">
      <c r="B59" s="260">
        <v>53</v>
      </c>
      <c r="C59" s="991"/>
      <c r="D59" s="990"/>
      <c r="E59" s="486"/>
      <c r="F59" s="1143"/>
      <c r="G59" s="995"/>
      <c r="H59" s="221"/>
      <c r="I59" s="183"/>
      <c r="J59" s="183"/>
      <c r="K59" s="1088"/>
      <c r="L59" s="375"/>
      <c r="M59" s="31"/>
      <c r="N59" s="1292"/>
      <c r="O59" s="1096"/>
      <c r="P59" s="147"/>
      <c r="Q59" s="147"/>
      <c r="R59" s="147"/>
      <c r="S59" s="147"/>
      <c r="T59" s="147"/>
      <c r="U59" s="147"/>
      <c r="V59" s="147"/>
      <c r="W59" s="147"/>
      <c r="X59" s="147"/>
      <c r="Y59" s="147"/>
      <c r="Z59" s="147"/>
      <c r="AA59" s="147"/>
      <c r="AB59" s="147"/>
      <c r="AC59" s="147"/>
      <c r="AD59" s="147"/>
      <c r="AE59" s="147"/>
      <c r="AF59" s="147"/>
      <c r="AG59" s="147"/>
      <c r="AH59" s="147"/>
      <c r="AI59" s="1006"/>
      <c r="AJ59" s="993"/>
      <c r="AK59" s="996"/>
      <c r="AL59" s="148"/>
      <c r="AM59" s="148"/>
      <c r="AN59" s="994"/>
      <c r="AO59" s="147"/>
      <c r="AP59" s="147"/>
      <c r="AQ59" s="997"/>
      <c r="AR59" s="999"/>
      <c r="AS59" s="1000"/>
      <c r="AT59" s="1006"/>
      <c r="AU59" s="993"/>
      <c r="AV59" s="996"/>
      <c r="AW59" s="148"/>
      <c r="AX59" s="148"/>
      <c r="AY59" s="994"/>
      <c r="AZ59" s="147"/>
      <c r="BA59" s="147"/>
      <c r="BB59" s="997"/>
      <c r="BC59" s="999"/>
      <c r="BD59" s="1000"/>
      <c r="BE59" s="1006"/>
      <c r="BF59" s="993"/>
      <c r="BG59" s="996"/>
      <c r="BH59" s="148"/>
      <c r="BI59" s="148"/>
      <c r="BJ59" s="994"/>
      <c r="BK59" s="147"/>
      <c r="BL59" s="147"/>
      <c r="BM59" s="997"/>
      <c r="BN59" s="999"/>
      <c r="BO59" s="1000"/>
      <c r="BP59" s="1006"/>
      <c r="BQ59" s="993"/>
      <c r="BR59" s="996"/>
      <c r="BS59" s="148"/>
      <c r="BT59" s="148"/>
      <c r="BU59" s="994"/>
      <c r="BV59" s="147"/>
      <c r="BW59" s="147"/>
      <c r="BX59" s="997"/>
      <c r="BY59" s="999"/>
      <c r="BZ59" s="1000"/>
      <c r="CA59" s="1006"/>
      <c r="CB59" s="993"/>
      <c r="CC59" s="994"/>
      <c r="CD59" s="148"/>
      <c r="CE59" s="148"/>
      <c r="CF59" s="994"/>
      <c r="CG59" s="147"/>
      <c r="CH59" s="147"/>
      <c r="CI59" s="997"/>
      <c r="CJ59" s="999"/>
      <c r="CK59" s="1000"/>
      <c r="CL59" s="1006"/>
      <c r="CM59" s="993"/>
      <c r="CN59" s="996"/>
      <c r="CO59" s="148"/>
      <c r="CP59" s="148"/>
      <c r="CQ59" s="994"/>
      <c r="CR59" s="147"/>
      <c r="CS59" s="147"/>
      <c r="CT59" s="997"/>
      <c r="CU59" s="999"/>
      <c r="CV59" s="1000"/>
      <c r="CW59" s="1006"/>
      <c r="CX59" s="993"/>
      <c r="CY59" s="996"/>
      <c r="CZ59" s="148"/>
      <c r="DA59" s="148"/>
      <c r="DB59" s="994"/>
      <c r="DC59" s="147"/>
      <c r="DD59" s="147"/>
      <c r="DE59" s="997"/>
      <c r="DF59" s="999"/>
      <c r="DG59" s="1000"/>
      <c r="DH59" s="1006"/>
      <c r="DI59" s="993"/>
      <c r="DJ59" s="996"/>
      <c r="DK59" s="148"/>
      <c r="DL59" s="148"/>
      <c r="DM59" s="994"/>
      <c r="DN59" s="147"/>
      <c r="DO59" s="147"/>
      <c r="DP59" s="997"/>
      <c r="DQ59" s="999"/>
      <c r="DR59" s="1000"/>
      <c r="DS59" s="1006"/>
      <c r="DT59" s="993"/>
      <c r="DU59" s="996"/>
      <c r="DV59" s="148"/>
      <c r="DW59" s="148"/>
      <c r="DX59" s="994"/>
      <c r="DY59" s="147"/>
      <c r="DZ59" s="147"/>
      <c r="EA59" s="997"/>
      <c r="EB59" s="999"/>
      <c r="EC59" s="1000"/>
      <c r="ED59" s="1006"/>
      <c r="EE59" s="993"/>
      <c r="EF59" s="996"/>
      <c r="EG59" s="148"/>
      <c r="EH59" s="148"/>
      <c r="EI59" s="994"/>
      <c r="EJ59" s="147"/>
      <c r="EK59" s="147"/>
      <c r="EL59" s="997"/>
      <c r="EM59" s="999"/>
      <c r="EN59" s="1000"/>
      <c r="EO59" s="1006"/>
      <c r="EP59" s="993"/>
      <c r="EQ59" s="996"/>
      <c r="ER59" s="148"/>
      <c r="ES59" s="148"/>
      <c r="ET59" s="994"/>
      <c r="EU59" s="147"/>
      <c r="EV59" s="147"/>
      <c r="EW59" s="997"/>
      <c r="EX59" s="999"/>
      <c r="EY59" s="1000"/>
      <c r="EZ59" s="1006"/>
      <c r="FA59" s="993"/>
      <c r="FB59" s="996"/>
      <c r="FC59" s="148"/>
      <c r="FD59" s="148"/>
      <c r="FE59" s="994"/>
      <c r="FF59" s="147"/>
      <c r="FG59" s="147"/>
      <c r="FH59" s="997"/>
      <c r="FI59" s="999"/>
      <c r="FJ59" s="1000"/>
      <c r="FK59" s="1006"/>
      <c r="FL59" s="993"/>
      <c r="FM59" s="996"/>
      <c r="FN59" s="148"/>
      <c r="FO59" s="148"/>
      <c r="FP59" s="994"/>
      <c r="FQ59" s="147"/>
      <c r="FR59" s="147"/>
      <c r="FS59" s="997"/>
      <c r="FT59" s="999"/>
      <c r="FU59" s="1000"/>
      <c r="FV59" s="1006"/>
      <c r="FW59" s="993"/>
      <c r="FX59" s="996"/>
      <c r="FY59" s="148"/>
      <c r="FZ59" s="148"/>
      <c r="GA59" s="994"/>
      <c r="GB59" s="147"/>
      <c r="GC59" s="147"/>
      <c r="GD59" s="997"/>
      <c r="GE59" s="999"/>
      <c r="GF59" s="1000"/>
      <c r="GG59" s="1006"/>
      <c r="GH59" s="993"/>
      <c r="GI59" s="996"/>
      <c r="GJ59" s="148"/>
      <c r="GK59" s="148"/>
      <c r="GL59" s="994"/>
      <c r="GM59" s="147"/>
      <c r="GN59" s="147"/>
      <c r="GO59" s="997"/>
      <c r="GP59" s="999"/>
      <c r="GQ59" s="1000"/>
      <c r="GR59" s="1006"/>
      <c r="GS59" s="993"/>
      <c r="GT59" s="996"/>
      <c r="GU59" s="148"/>
      <c r="GV59" s="148"/>
      <c r="GW59" s="994"/>
      <c r="GX59" s="147"/>
      <c r="GY59" s="147"/>
      <c r="GZ59" s="997"/>
      <c r="HA59" s="999"/>
      <c r="HB59" s="1000"/>
      <c r="HC59" s="1006"/>
      <c r="HD59" s="993"/>
      <c r="HE59" s="996"/>
      <c r="HF59" s="148"/>
      <c r="HG59" s="148"/>
      <c r="HH59" s="994"/>
      <c r="HI59" s="147"/>
      <c r="HJ59" s="147"/>
      <c r="HK59" s="997"/>
      <c r="HL59" s="999"/>
      <c r="HM59" s="1000"/>
      <c r="HN59" s="1006"/>
      <c r="HO59" s="993"/>
      <c r="HP59" s="996"/>
      <c r="HQ59" s="148"/>
      <c r="HR59" s="148"/>
      <c r="HS59" s="994"/>
      <c r="HT59" s="147"/>
      <c r="HU59" s="147"/>
      <c r="HV59" s="997"/>
      <c r="HW59" s="999"/>
      <c r="HX59" s="1000"/>
      <c r="HY59" s="1006"/>
      <c r="HZ59" s="993"/>
      <c r="IA59" s="996"/>
      <c r="IB59" s="148"/>
      <c r="IC59" s="148"/>
      <c r="ID59" s="994"/>
      <c r="IE59" s="147"/>
      <c r="IF59" s="147"/>
      <c r="IG59" s="997"/>
      <c r="IH59" s="999"/>
      <c r="II59" s="1000"/>
      <c r="IJ59" s="1006"/>
      <c r="IK59" s="993"/>
      <c r="IL59" s="996"/>
      <c r="IM59" s="148"/>
      <c r="IN59" s="148"/>
      <c r="IO59" s="994"/>
      <c r="IP59" s="147"/>
      <c r="IQ59" s="147"/>
      <c r="IR59" s="997"/>
      <c r="IS59" s="999"/>
      <c r="IT59" s="1000"/>
      <c r="IU59" s="30"/>
      <c r="IV59" s="30"/>
      <c r="IW59" s="30"/>
      <c r="IX59" s="30"/>
      <c r="IY59" s="1001"/>
      <c r="IZ59" s="1001"/>
      <c r="JA59" s="1005"/>
      <c r="JB59" s="1002"/>
      <c r="JC59" s="38"/>
      <c r="JD59" s="171"/>
      <c r="JE59" s="725" t="s">
        <v>762</v>
      </c>
      <c r="JF59" s="730" t="s">
        <v>1169</v>
      </c>
      <c r="JG59" s="726" t="s">
        <v>307</v>
      </c>
      <c r="JH59" s="445" t="s">
        <v>306</v>
      </c>
      <c r="JI59" s="171"/>
      <c r="JJ59" s="171"/>
    </row>
    <row r="60" spans="1:557" ht="15.75" customHeight="1" x14ac:dyDescent="0.25">
      <c r="B60" s="260">
        <v>54</v>
      </c>
      <c r="C60" s="991"/>
      <c r="D60" s="990"/>
      <c r="E60" s="486"/>
      <c r="F60" s="1143"/>
      <c r="G60" s="995"/>
      <c r="H60" s="221"/>
      <c r="I60" s="183"/>
      <c r="J60" s="183"/>
      <c r="K60" s="1088"/>
      <c r="L60" s="375"/>
      <c r="M60" s="31"/>
      <c r="N60" s="1292"/>
      <c r="O60" s="1096"/>
      <c r="P60" s="147"/>
      <c r="Q60" s="147"/>
      <c r="R60" s="147"/>
      <c r="S60" s="147"/>
      <c r="T60" s="147"/>
      <c r="U60" s="147"/>
      <c r="V60" s="147"/>
      <c r="W60" s="147"/>
      <c r="X60" s="147"/>
      <c r="Y60" s="147"/>
      <c r="Z60" s="147"/>
      <c r="AA60" s="147"/>
      <c r="AB60" s="147"/>
      <c r="AC60" s="147"/>
      <c r="AD60" s="147"/>
      <c r="AE60" s="147"/>
      <c r="AF60" s="147"/>
      <c r="AG60" s="147"/>
      <c r="AH60" s="147"/>
      <c r="AI60" s="1006"/>
      <c r="AJ60" s="993"/>
      <c r="AK60" s="996"/>
      <c r="AL60" s="148"/>
      <c r="AM60" s="148"/>
      <c r="AN60" s="994"/>
      <c r="AO60" s="147"/>
      <c r="AP60" s="147"/>
      <c r="AQ60" s="997"/>
      <c r="AR60" s="999"/>
      <c r="AS60" s="1000"/>
      <c r="AT60" s="1006"/>
      <c r="AU60" s="993"/>
      <c r="AV60" s="996"/>
      <c r="AW60" s="148"/>
      <c r="AX60" s="148"/>
      <c r="AY60" s="994"/>
      <c r="AZ60" s="147"/>
      <c r="BA60" s="147"/>
      <c r="BB60" s="997"/>
      <c r="BC60" s="999"/>
      <c r="BD60" s="1000"/>
      <c r="BE60" s="1006"/>
      <c r="BF60" s="993"/>
      <c r="BG60" s="996"/>
      <c r="BH60" s="148"/>
      <c r="BI60" s="148"/>
      <c r="BJ60" s="994"/>
      <c r="BK60" s="147"/>
      <c r="BL60" s="147"/>
      <c r="BM60" s="997"/>
      <c r="BN60" s="999"/>
      <c r="BO60" s="1000"/>
      <c r="BP60" s="1006"/>
      <c r="BQ60" s="993"/>
      <c r="BR60" s="996"/>
      <c r="BS60" s="148"/>
      <c r="BT60" s="148"/>
      <c r="BU60" s="994"/>
      <c r="BV60" s="147"/>
      <c r="BW60" s="147"/>
      <c r="BX60" s="997"/>
      <c r="BY60" s="999"/>
      <c r="BZ60" s="1000"/>
      <c r="CA60" s="1006"/>
      <c r="CB60" s="993"/>
      <c r="CC60" s="994"/>
      <c r="CD60" s="148"/>
      <c r="CE60" s="148"/>
      <c r="CF60" s="994"/>
      <c r="CG60" s="147"/>
      <c r="CH60" s="147"/>
      <c r="CI60" s="997"/>
      <c r="CJ60" s="999"/>
      <c r="CK60" s="1000"/>
      <c r="CL60" s="1006"/>
      <c r="CM60" s="993"/>
      <c r="CN60" s="996"/>
      <c r="CO60" s="148"/>
      <c r="CP60" s="148"/>
      <c r="CQ60" s="994"/>
      <c r="CR60" s="147"/>
      <c r="CS60" s="147"/>
      <c r="CT60" s="997"/>
      <c r="CU60" s="999"/>
      <c r="CV60" s="1000"/>
      <c r="CW60" s="1006"/>
      <c r="CX60" s="993"/>
      <c r="CY60" s="996"/>
      <c r="CZ60" s="148"/>
      <c r="DA60" s="148"/>
      <c r="DB60" s="994"/>
      <c r="DC60" s="147"/>
      <c r="DD60" s="147"/>
      <c r="DE60" s="997"/>
      <c r="DF60" s="999"/>
      <c r="DG60" s="1000"/>
      <c r="DH60" s="1006"/>
      <c r="DI60" s="993"/>
      <c r="DJ60" s="996"/>
      <c r="DK60" s="148"/>
      <c r="DL60" s="148"/>
      <c r="DM60" s="994"/>
      <c r="DN60" s="147"/>
      <c r="DO60" s="147"/>
      <c r="DP60" s="997"/>
      <c r="DQ60" s="999"/>
      <c r="DR60" s="1000"/>
      <c r="DS60" s="1006"/>
      <c r="DT60" s="993"/>
      <c r="DU60" s="996"/>
      <c r="DV60" s="148"/>
      <c r="DW60" s="148"/>
      <c r="DX60" s="994"/>
      <c r="DY60" s="147"/>
      <c r="DZ60" s="147"/>
      <c r="EA60" s="997"/>
      <c r="EB60" s="999"/>
      <c r="EC60" s="1000"/>
      <c r="ED60" s="1006"/>
      <c r="EE60" s="993"/>
      <c r="EF60" s="996"/>
      <c r="EG60" s="148"/>
      <c r="EH60" s="148"/>
      <c r="EI60" s="994"/>
      <c r="EJ60" s="147"/>
      <c r="EK60" s="147"/>
      <c r="EL60" s="997"/>
      <c r="EM60" s="999"/>
      <c r="EN60" s="1000"/>
      <c r="EO60" s="1006"/>
      <c r="EP60" s="993"/>
      <c r="EQ60" s="996"/>
      <c r="ER60" s="148"/>
      <c r="ES60" s="148"/>
      <c r="ET60" s="994"/>
      <c r="EU60" s="147"/>
      <c r="EV60" s="147"/>
      <c r="EW60" s="997"/>
      <c r="EX60" s="999"/>
      <c r="EY60" s="1000"/>
      <c r="EZ60" s="1006"/>
      <c r="FA60" s="993"/>
      <c r="FB60" s="996"/>
      <c r="FC60" s="148"/>
      <c r="FD60" s="148"/>
      <c r="FE60" s="994"/>
      <c r="FF60" s="147"/>
      <c r="FG60" s="147"/>
      <c r="FH60" s="997"/>
      <c r="FI60" s="999"/>
      <c r="FJ60" s="1000"/>
      <c r="FK60" s="1006"/>
      <c r="FL60" s="993"/>
      <c r="FM60" s="996"/>
      <c r="FN60" s="148"/>
      <c r="FO60" s="148"/>
      <c r="FP60" s="994"/>
      <c r="FQ60" s="147"/>
      <c r="FR60" s="147"/>
      <c r="FS60" s="997"/>
      <c r="FT60" s="999"/>
      <c r="FU60" s="1000"/>
      <c r="FV60" s="1006"/>
      <c r="FW60" s="993"/>
      <c r="FX60" s="996"/>
      <c r="FY60" s="148"/>
      <c r="FZ60" s="148"/>
      <c r="GA60" s="994"/>
      <c r="GB60" s="147"/>
      <c r="GC60" s="147"/>
      <c r="GD60" s="997"/>
      <c r="GE60" s="999"/>
      <c r="GF60" s="1000"/>
      <c r="GG60" s="1006"/>
      <c r="GH60" s="993"/>
      <c r="GI60" s="996"/>
      <c r="GJ60" s="148"/>
      <c r="GK60" s="148"/>
      <c r="GL60" s="994"/>
      <c r="GM60" s="147"/>
      <c r="GN60" s="147"/>
      <c r="GO60" s="997"/>
      <c r="GP60" s="999"/>
      <c r="GQ60" s="1000"/>
      <c r="GR60" s="1006"/>
      <c r="GS60" s="993"/>
      <c r="GT60" s="996"/>
      <c r="GU60" s="148"/>
      <c r="GV60" s="148"/>
      <c r="GW60" s="994"/>
      <c r="GX60" s="147"/>
      <c r="GY60" s="147"/>
      <c r="GZ60" s="997"/>
      <c r="HA60" s="999"/>
      <c r="HB60" s="1000"/>
      <c r="HC60" s="1006"/>
      <c r="HD60" s="993"/>
      <c r="HE60" s="996"/>
      <c r="HF60" s="148"/>
      <c r="HG60" s="148"/>
      <c r="HH60" s="994"/>
      <c r="HI60" s="147"/>
      <c r="HJ60" s="147"/>
      <c r="HK60" s="997"/>
      <c r="HL60" s="999"/>
      <c r="HM60" s="1000"/>
      <c r="HN60" s="1006"/>
      <c r="HO60" s="993"/>
      <c r="HP60" s="996"/>
      <c r="HQ60" s="148"/>
      <c r="HR60" s="148"/>
      <c r="HS60" s="994"/>
      <c r="HT60" s="147"/>
      <c r="HU60" s="147"/>
      <c r="HV60" s="997"/>
      <c r="HW60" s="999"/>
      <c r="HX60" s="1000"/>
      <c r="HY60" s="1006"/>
      <c r="HZ60" s="993"/>
      <c r="IA60" s="996"/>
      <c r="IB60" s="148"/>
      <c r="IC60" s="148"/>
      <c r="ID60" s="994"/>
      <c r="IE60" s="147"/>
      <c r="IF60" s="147"/>
      <c r="IG60" s="997"/>
      <c r="IH60" s="999"/>
      <c r="II60" s="1000"/>
      <c r="IJ60" s="1006"/>
      <c r="IK60" s="993"/>
      <c r="IL60" s="996"/>
      <c r="IM60" s="148"/>
      <c r="IN60" s="148"/>
      <c r="IO60" s="994"/>
      <c r="IP60" s="147"/>
      <c r="IQ60" s="147"/>
      <c r="IR60" s="997"/>
      <c r="IS60" s="999"/>
      <c r="IT60" s="1000"/>
      <c r="IU60" s="30"/>
      <c r="IV60" s="30"/>
      <c r="IW60" s="30"/>
      <c r="IX60" s="30"/>
      <c r="IY60" s="1001"/>
      <c r="IZ60" s="1001"/>
      <c r="JA60" s="1005"/>
      <c r="JB60" s="1002"/>
      <c r="JC60" s="38"/>
      <c r="JD60" s="171"/>
      <c r="JE60" s="725" t="s">
        <v>763</v>
      </c>
      <c r="JF60" s="730" t="s">
        <v>1170</v>
      </c>
      <c r="JG60" s="726" t="s">
        <v>307</v>
      </c>
      <c r="JH60" s="445" t="s">
        <v>306</v>
      </c>
      <c r="JI60" s="171"/>
      <c r="JJ60" s="171"/>
    </row>
    <row r="61" spans="1:557" ht="15.75" customHeight="1" x14ac:dyDescent="0.25">
      <c r="B61" s="260">
        <v>55</v>
      </c>
      <c r="C61" s="991"/>
      <c r="D61" s="990"/>
      <c r="E61" s="486"/>
      <c r="F61" s="1143"/>
      <c r="G61" s="995"/>
      <c r="H61" s="221"/>
      <c r="I61" s="183"/>
      <c r="J61" s="183"/>
      <c r="K61" s="1088"/>
      <c r="L61" s="375"/>
      <c r="M61" s="31"/>
      <c r="N61" s="1292"/>
      <c r="O61" s="1096"/>
      <c r="P61" s="147"/>
      <c r="Q61" s="147"/>
      <c r="R61" s="147"/>
      <c r="S61" s="147"/>
      <c r="T61" s="147"/>
      <c r="U61" s="147"/>
      <c r="V61" s="147"/>
      <c r="W61" s="147"/>
      <c r="X61" s="147"/>
      <c r="Y61" s="147"/>
      <c r="Z61" s="147"/>
      <c r="AA61" s="147"/>
      <c r="AB61" s="147"/>
      <c r="AC61" s="147"/>
      <c r="AD61" s="147"/>
      <c r="AE61" s="147"/>
      <c r="AF61" s="147"/>
      <c r="AG61" s="147"/>
      <c r="AH61" s="147"/>
      <c r="AI61" s="1006"/>
      <c r="AJ61" s="993"/>
      <c r="AK61" s="996"/>
      <c r="AL61" s="148"/>
      <c r="AM61" s="148"/>
      <c r="AN61" s="994"/>
      <c r="AO61" s="147"/>
      <c r="AP61" s="147"/>
      <c r="AQ61" s="997"/>
      <c r="AR61" s="999"/>
      <c r="AS61" s="1000"/>
      <c r="AT61" s="1006"/>
      <c r="AU61" s="993"/>
      <c r="AV61" s="996"/>
      <c r="AW61" s="148"/>
      <c r="AX61" s="148"/>
      <c r="AY61" s="994"/>
      <c r="AZ61" s="147"/>
      <c r="BA61" s="147"/>
      <c r="BB61" s="997"/>
      <c r="BC61" s="999"/>
      <c r="BD61" s="1000"/>
      <c r="BE61" s="1006"/>
      <c r="BF61" s="993"/>
      <c r="BG61" s="996"/>
      <c r="BH61" s="148"/>
      <c r="BI61" s="148"/>
      <c r="BJ61" s="994"/>
      <c r="BK61" s="147"/>
      <c r="BL61" s="147"/>
      <c r="BM61" s="997"/>
      <c r="BN61" s="999"/>
      <c r="BO61" s="1000"/>
      <c r="BP61" s="1006"/>
      <c r="BQ61" s="993"/>
      <c r="BR61" s="996"/>
      <c r="BS61" s="148"/>
      <c r="BT61" s="148"/>
      <c r="BU61" s="994"/>
      <c r="BV61" s="147"/>
      <c r="BW61" s="147"/>
      <c r="BX61" s="997"/>
      <c r="BY61" s="999"/>
      <c r="BZ61" s="1000"/>
      <c r="CA61" s="1006"/>
      <c r="CB61" s="993"/>
      <c r="CC61" s="994"/>
      <c r="CD61" s="148"/>
      <c r="CE61" s="148"/>
      <c r="CF61" s="994"/>
      <c r="CG61" s="147"/>
      <c r="CH61" s="147"/>
      <c r="CI61" s="997"/>
      <c r="CJ61" s="999"/>
      <c r="CK61" s="1000"/>
      <c r="CL61" s="1006"/>
      <c r="CM61" s="993"/>
      <c r="CN61" s="996"/>
      <c r="CO61" s="148"/>
      <c r="CP61" s="148"/>
      <c r="CQ61" s="994"/>
      <c r="CR61" s="147"/>
      <c r="CS61" s="147"/>
      <c r="CT61" s="997"/>
      <c r="CU61" s="999"/>
      <c r="CV61" s="1000"/>
      <c r="CW61" s="1006"/>
      <c r="CX61" s="993"/>
      <c r="CY61" s="996"/>
      <c r="CZ61" s="148"/>
      <c r="DA61" s="148"/>
      <c r="DB61" s="994"/>
      <c r="DC61" s="147"/>
      <c r="DD61" s="147"/>
      <c r="DE61" s="997"/>
      <c r="DF61" s="999"/>
      <c r="DG61" s="1000"/>
      <c r="DH61" s="1006"/>
      <c r="DI61" s="993"/>
      <c r="DJ61" s="996"/>
      <c r="DK61" s="148"/>
      <c r="DL61" s="148"/>
      <c r="DM61" s="994"/>
      <c r="DN61" s="147"/>
      <c r="DO61" s="147"/>
      <c r="DP61" s="997"/>
      <c r="DQ61" s="999"/>
      <c r="DR61" s="1000"/>
      <c r="DS61" s="1006"/>
      <c r="DT61" s="993"/>
      <c r="DU61" s="996"/>
      <c r="DV61" s="148"/>
      <c r="DW61" s="148"/>
      <c r="DX61" s="994"/>
      <c r="DY61" s="147"/>
      <c r="DZ61" s="147"/>
      <c r="EA61" s="997"/>
      <c r="EB61" s="999"/>
      <c r="EC61" s="1000"/>
      <c r="ED61" s="1006"/>
      <c r="EE61" s="993"/>
      <c r="EF61" s="996"/>
      <c r="EG61" s="148"/>
      <c r="EH61" s="148"/>
      <c r="EI61" s="994"/>
      <c r="EJ61" s="147"/>
      <c r="EK61" s="147"/>
      <c r="EL61" s="997"/>
      <c r="EM61" s="999"/>
      <c r="EN61" s="1000"/>
      <c r="EO61" s="1006"/>
      <c r="EP61" s="993"/>
      <c r="EQ61" s="996"/>
      <c r="ER61" s="148"/>
      <c r="ES61" s="148"/>
      <c r="ET61" s="994"/>
      <c r="EU61" s="147"/>
      <c r="EV61" s="147"/>
      <c r="EW61" s="997"/>
      <c r="EX61" s="999"/>
      <c r="EY61" s="1000"/>
      <c r="EZ61" s="1006"/>
      <c r="FA61" s="993"/>
      <c r="FB61" s="996"/>
      <c r="FC61" s="148"/>
      <c r="FD61" s="148"/>
      <c r="FE61" s="994"/>
      <c r="FF61" s="147"/>
      <c r="FG61" s="147"/>
      <c r="FH61" s="997"/>
      <c r="FI61" s="999"/>
      <c r="FJ61" s="1000"/>
      <c r="FK61" s="1006"/>
      <c r="FL61" s="993"/>
      <c r="FM61" s="996"/>
      <c r="FN61" s="148"/>
      <c r="FO61" s="148"/>
      <c r="FP61" s="994"/>
      <c r="FQ61" s="147"/>
      <c r="FR61" s="147"/>
      <c r="FS61" s="997"/>
      <c r="FT61" s="999"/>
      <c r="FU61" s="1000"/>
      <c r="FV61" s="1006"/>
      <c r="FW61" s="993"/>
      <c r="FX61" s="996"/>
      <c r="FY61" s="148"/>
      <c r="FZ61" s="148"/>
      <c r="GA61" s="994"/>
      <c r="GB61" s="147"/>
      <c r="GC61" s="147"/>
      <c r="GD61" s="997"/>
      <c r="GE61" s="999"/>
      <c r="GF61" s="1000"/>
      <c r="GG61" s="1006"/>
      <c r="GH61" s="993"/>
      <c r="GI61" s="996"/>
      <c r="GJ61" s="148"/>
      <c r="GK61" s="148"/>
      <c r="GL61" s="994"/>
      <c r="GM61" s="147"/>
      <c r="GN61" s="147"/>
      <c r="GO61" s="997"/>
      <c r="GP61" s="999"/>
      <c r="GQ61" s="1000"/>
      <c r="GR61" s="1006"/>
      <c r="GS61" s="993"/>
      <c r="GT61" s="996"/>
      <c r="GU61" s="148"/>
      <c r="GV61" s="148"/>
      <c r="GW61" s="994"/>
      <c r="GX61" s="147"/>
      <c r="GY61" s="147"/>
      <c r="GZ61" s="997"/>
      <c r="HA61" s="999"/>
      <c r="HB61" s="1000"/>
      <c r="HC61" s="1006"/>
      <c r="HD61" s="993"/>
      <c r="HE61" s="996"/>
      <c r="HF61" s="148"/>
      <c r="HG61" s="148"/>
      <c r="HH61" s="994"/>
      <c r="HI61" s="147"/>
      <c r="HJ61" s="147"/>
      <c r="HK61" s="997"/>
      <c r="HL61" s="999"/>
      <c r="HM61" s="1000"/>
      <c r="HN61" s="1006"/>
      <c r="HO61" s="993"/>
      <c r="HP61" s="996"/>
      <c r="HQ61" s="148"/>
      <c r="HR61" s="148"/>
      <c r="HS61" s="994"/>
      <c r="HT61" s="147"/>
      <c r="HU61" s="147"/>
      <c r="HV61" s="997"/>
      <c r="HW61" s="999"/>
      <c r="HX61" s="1000"/>
      <c r="HY61" s="1006"/>
      <c r="HZ61" s="993"/>
      <c r="IA61" s="996"/>
      <c r="IB61" s="148"/>
      <c r="IC61" s="148"/>
      <c r="ID61" s="994"/>
      <c r="IE61" s="147"/>
      <c r="IF61" s="147"/>
      <c r="IG61" s="997"/>
      <c r="IH61" s="999"/>
      <c r="II61" s="1000"/>
      <c r="IJ61" s="1006"/>
      <c r="IK61" s="993"/>
      <c r="IL61" s="996"/>
      <c r="IM61" s="148"/>
      <c r="IN61" s="148"/>
      <c r="IO61" s="994"/>
      <c r="IP61" s="147"/>
      <c r="IQ61" s="147"/>
      <c r="IR61" s="997"/>
      <c r="IS61" s="999"/>
      <c r="IT61" s="1000"/>
      <c r="IU61" s="30"/>
      <c r="IV61" s="30"/>
      <c r="IW61" s="30"/>
      <c r="IX61" s="30"/>
      <c r="IY61" s="1001"/>
      <c r="IZ61" s="1001"/>
      <c r="JA61" s="1005"/>
      <c r="JB61" s="1002"/>
      <c r="JC61" s="38"/>
      <c r="JD61" s="171"/>
      <c r="JE61" s="725" t="s">
        <v>764</v>
      </c>
      <c r="JF61" s="730" t="s">
        <v>1171</v>
      </c>
      <c r="JG61" s="726" t="s">
        <v>307</v>
      </c>
      <c r="JH61" s="445" t="s">
        <v>306</v>
      </c>
      <c r="JI61" s="171"/>
      <c r="JJ61" s="171"/>
    </row>
    <row r="62" spans="1:557" ht="15.75" customHeight="1" x14ac:dyDescent="0.25">
      <c r="B62" s="260">
        <v>56</v>
      </c>
      <c r="C62" s="991"/>
      <c r="D62" s="990"/>
      <c r="E62" s="486"/>
      <c r="F62" s="1143"/>
      <c r="G62" s="995"/>
      <c r="H62" s="221"/>
      <c r="I62" s="183"/>
      <c r="J62" s="183"/>
      <c r="K62" s="1088"/>
      <c r="L62" s="375"/>
      <c r="M62" s="31"/>
      <c r="N62" s="1292"/>
      <c r="O62" s="1096"/>
      <c r="P62" s="147"/>
      <c r="Q62" s="147"/>
      <c r="R62" s="147"/>
      <c r="S62" s="147"/>
      <c r="T62" s="147"/>
      <c r="U62" s="147"/>
      <c r="V62" s="147"/>
      <c r="W62" s="147"/>
      <c r="X62" s="147"/>
      <c r="Y62" s="147"/>
      <c r="Z62" s="147"/>
      <c r="AA62" s="147"/>
      <c r="AB62" s="147"/>
      <c r="AC62" s="147"/>
      <c r="AD62" s="147"/>
      <c r="AE62" s="147"/>
      <c r="AF62" s="147"/>
      <c r="AG62" s="147"/>
      <c r="AH62" s="147"/>
      <c r="AI62" s="1006"/>
      <c r="AJ62" s="993"/>
      <c r="AK62" s="996"/>
      <c r="AL62" s="148"/>
      <c r="AM62" s="148"/>
      <c r="AN62" s="994"/>
      <c r="AO62" s="147"/>
      <c r="AP62" s="147"/>
      <c r="AQ62" s="997"/>
      <c r="AR62" s="999"/>
      <c r="AS62" s="1000"/>
      <c r="AT62" s="1006"/>
      <c r="AU62" s="993"/>
      <c r="AV62" s="996"/>
      <c r="AW62" s="148"/>
      <c r="AX62" s="148"/>
      <c r="AY62" s="994"/>
      <c r="AZ62" s="147"/>
      <c r="BA62" s="147"/>
      <c r="BB62" s="997"/>
      <c r="BC62" s="999"/>
      <c r="BD62" s="1000"/>
      <c r="BE62" s="1006"/>
      <c r="BF62" s="993"/>
      <c r="BG62" s="996"/>
      <c r="BH62" s="148"/>
      <c r="BI62" s="148"/>
      <c r="BJ62" s="994"/>
      <c r="BK62" s="147"/>
      <c r="BL62" s="147"/>
      <c r="BM62" s="997"/>
      <c r="BN62" s="999"/>
      <c r="BO62" s="1000"/>
      <c r="BP62" s="1006"/>
      <c r="BQ62" s="993"/>
      <c r="BR62" s="996"/>
      <c r="BS62" s="148"/>
      <c r="BT62" s="148"/>
      <c r="BU62" s="994"/>
      <c r="BV62" s="147"/>
      <c r="BW62" s="147"/>
      <c r="BX62" s="997"/>
      <c r="BY62" s="999"/>
      <c r="BZ62" s="1000"/>
      <c r="CA62" s="1006"/>
      <c r="CB62" s="993"/>
      <c r="CC62" s="994"/>
      <c r="CD62" s="148"/>
      <c r="CE62" s="148"/>
      <c r="CF62" s="994"/>
      <c r="CG62" s="147"/>
      <c r="CH62" s="147"/>
      <c r="CI62" s="997"/>
      <c r="CJ62" s="999"/>
      <c r="CK62" s="1000"/>
      <c r="CL62" s="1006"/>
      <c r="CM62" s="993"/>
      <c r="CN62" s="996"/>
      <c r="CO62" s="148"/>
      <c r="CP62" s="148"/>
      <c r="CQ62" s="994"/>
      <c r="CR62" s="147"/>
      <c r="CS62" s="147"/>
      <c r="CT62" s="997"/>
      <c r="CU62" s="999"/>
      <c r="CV62" s="1000"/>
      <c r="CW62" s="1006"/>
      <c r="CX62" s="993"/>
      <c r="CY62" s="996"/>
      <c r="CZ62" s="148"/>
      <c r="DA62" s="148"/>
      <c r="DB62" s="994"/>
      <c r="DC62" s="147"/>
      <c r="DD62" s="147"/>
      <c r="DE62" s="997"/>
      <c r="DF62" s="999"/>
      <c r="DG62" s="1000"/>
      <c r="DH62" s="1006"/>
      <c r="DI62" s="993"/>
      <c r="DJ62" s="996"/>
      <c r="DK62" s="148"/>
      <c r="DL62" s="148"/>
      <c r="DM62" s="994"/>
      <c r="DN62" s="147"/>
      <c r="DO62" s="147"/>
      <c r="DP62" s="997"/>
      <c r="DQ62" s="999"/>
      <c r="DR62" s="1000"/>
      <c r="DS62" s="1006"/>
      <c r="DT62" s="993"/>
      <c r="DU62" s="996"/>
      <c r="DV62" s="148"/>
      <c r="DW62" s="148"/>
      <c r="DX62" s="994"/>
      <c r="DY62" s="147"/>
      <c r="DZ62" s="147"/>
      <c r="EA62" s="997"/>
      <c r="EB62" s="999"/>
      <c r="EC62" s="1000"/>
      <c r="ED62" s="1006"/>
      <c r="EE62" s="993"/>
      <c r="EF62" s="996"/>
      <c r="EG62" s="148"/>
      <c r="EH62" s="148"/>
      <c r="EI62" s="994"/>
      <c r="EJ62" s="147"/>
      <c r="EK62" s="147"/>
      <c r="EL62" s="997"/>
      <c r="EM62" s="999"/>
      <c r="EN62" s="1000"/>
      <c r="EO62" s="1006"/>
      <c r="EP62" s="993"/>
      <c r="EQ62" s="996"/>
      <c r="ER62" s="148"/>
      <c r="ES62" s="148"/>
      <c r="ET62" s="994"/>
      <c r="EU62" s="147"/>
      <c r="EV62" s="147"/>
      <c r="EW62" s="997"/>
      <c r="EX62" s="999"/>
      <c r="EY62" s="1000"/>
      <c r="EZ62" s="1006"/>
      <c r="FA62" s="993"/>
      <c r="FB62" s="996"/>
      <c r="FC62" s="148"/>
      <c r="FD62" s="148"/>
      <c r="FE62" s="994"/>
      <c r="FF62" s="147"/>
      <c r="FG62" s="147"/>
      <c r="FH62" s="997"/>
      <c r="FI62" s="999"/>
      <c r="FJ62" s="1000"/>
      <c r="FK62" s="1006"/>
      <c r="FL62" s="993"/>
      <c r="FM62" s="996"/>
      <c r="FN62" s="148"/>
      <c r="FO62" s="148"/>
      <c r="FP62" s="994"/>
      <c r="FQ62" s="147"/>
      <c r="FR62" s="147"/>
      <c r="FS62" s="997"/>
      <c r="FT62" s="999"/>
      <c r="FU62" s="1000"/>
      <c r="FV62" s="1006"/>
      <c r="FW62" s="993"/>
      <c r="FX62" s="996"/>
      <c r="FY62" s="148"/>
      <c r="FZ62" s="148"/>
      <c r="GA62" s="994"/>
      <c r="GB62" s="147"/>
      <c r="GC62" s="147"/>
      <c r="GD62" s="997"/>
      <c r="GE62" s="999"/>
      <c r="GF62" s="1000"/>
      <c r="GG62" s="1006"/>
      <c r="GH62" s="993"/>
      <c r="GI62" s="996"/>
      <c r="GJ62" s="148"/>
      <c r="GK62" s="148"/>
      <c r="GL62" s="994"/>
      <c r="GM62" s="147"/>
      <c r="GN62" s="147"/>
      <c r="GO62" s="997"/>
      <c r="GP62" s="999"/>
      <c r="GQ62" s="1000"/>
      <c r="GR62" s="1006"/>
      <c r="GS62" s="993"/>
      <c r="GT62" s="996"/>
      <c r="GU62" s="148"/>
      <c r="GV62" s="148"/>
      <c r="GW62" s="994"/>
      <c r="GX62" s="147"/>
      <c r="GY62" s="147"/>
      <c r="GZ62" s="997"/>
      <c r="HA62" s="999"/>
      <c r="HB62" s="1000"/>
      <c r="HC62" s="1006"/>
      <c r="HD62" s="993"/>
      <c r="HE62" s="996"/>
      <c r="HF62" s="148"/>
      <c r="HG62" s="148"/>
      <c r="HH62" s="994"/>
      <c r="HI62" s="147"/>
      <c r="HJ62" s="147"/>
      <c r="HK62" s="997"/>
      <c r="HL62" s="999"/>
      <c r="HM62" s="1000"/>
      <c r="HN62" s="1006"/>
      <c r="HO62" s="993"/>
      <c r="HP62" s="996"/>
      <c r="HQ62" s="148"/>
      <c r="HR62" s="148"/>
      <c r="HS62" s="994"/>
      <c r="HT62" s="147"/>
      <c r="HU62" s="147"/>
      <c r="HV62" s="997"/>
      <c r="HW62" s="999"/>
      <c r="HX62" s="1000"/>
      <c r="HY62" s="1006"/>
      <c r="HZ62" s="993"/>
      <c r="IA62" s="996"/>
      <c r="IB62" s="148"/>
      <c r="IC62" s="148"/>
      <c r="ID62" s="994"/>
      <c r="IE62" s="147"/>
      <c r="IF62" s="147"/>
      <c r="IG62" s="997"/>
      <c r="IH62" s="999"/>
      <c r="II62" s="1000"/>
      <c r="IJ62" s="1006"/>
      <c r="IK62" s="993"/>
      <c r="IL62" s="996"/>
      <c r="IM62" s="148"/>
      <c r="IN62" s="148"/>
      <c r="IO62" s="994"/>
      <c r="IP62" s="147"/>
      <c r="IQ62" s="147"/>
      <c r="IR62" s="997"/>
      <c r="IS62" s="999"/>
      <c r="IT62" s="1000"/>
      <c r="IU62" s="30"/>
      <c r="IV62" s="30"/>
      <c r="IW62" s="30"/>
      <c r="IX62" s="30"/>
      <c r="IY62" s="1001"/>
      <c r="IZ62" s="1001"/>
      <c r="JA62" s="1005"/>
      <c r="JB62" s="1002"/>
      <c r="JC62" s="38"/>
      <c r="JD62" s="171"/>
      <c r="JE62" s="725" t="s">
        <v>756</v>
      </c>
      <c r="JF62" s="730" t="s">
        <v>1172</v>
      </c>
      <c r="JG62" s="726" t="s">
        <v>307</v>
      </c>
      <c r="JH62" s="445" t="s">
        <v>306</v>
      </c>
      <c r="JI62" s="171"/>
      <c r="JJ62" s="171"/>
    </row>
    <row r="63" spans="1:557" ht="15.75" customHeight="1" x14ac:dyDescent="0.25">
      <c r="B63" s="260">
        <v>57</v>
      </c>
      <c r="C63" s="991"/>
      <c r="D63" s="990"/>
      <c r="E63" s="486"/>
      <c r="F63" s="1143"/>
      <c r="G63" s="995"/>
      <c r="H63" s="221"/>
      <c r="I63" s="183"/>
      <c r="J63" s="183"/>
      <c r="K63" s="1088"/>
      <c r="L63" s="375"/>
      <c r="M63" s="31"/>
      <c r="N63" s="1292"/>
      <c r="O63" s="1096"/>
      <c r="P63" s="147"/>
      <c r="Q63" s="147"/>
      <c r="R63" s="147"/>
      <c r="S63" s="147"/>
      <c r="T63" s="147"/>
      <c r="U63" s="147"/>
      <c r="V63" s="147"/>
      <c r="W63" s="147"/>
      <c r="X63" s="147"/>
      <c r="Y63" s="147"/>
      <c r="Z63" s="147"/>
      <c r="AA63" s="147"/>
      <c r="AB63" s="147"/>
      <c r="AC63" s="147"/>
      <c r="AD63" s="147"/>
      <c r="AE63" s="147"/>
      <c r="AF63" s="147"/>
      <c r="AG63" s="147"/>
      <c r="AH63" s="147"/>
      <c r="AI63" s="1006"/>
      <c r="AJ63" s="993"/>
      <c r="AK63" s="996"/>
      <c r="AL63" s="148"/>
      <c r="AM63" s="148"/>
      <c r="AN63" s="994"/>
      <c r="AO63" s="147"/>
      <c r="AP63" s="147"/>
      <c r="AQ63" s="997"/>
      <c r="AR63" s="999"/>
      <c r="AS63" s="1000"/>
      <c r="AT63" s="1006"/>
      <c r="AU63" s="993"/>
      <c r="AV63" s="996"/>
      <c r="AW63" s="148"/>
      <c r="AX63" s="148"/>
      <c r="AY63" s="994"/>
      <c r="AZ63" s="147"/>
      <c r="BA63" s="147"/>
      <c r="BB63" s="997"/>
      <c r="BC63" s="999"/>
      <c r="BD63" s="1000"/>
      <c r="BE63" s="1006"/>
      <c r="BF63" s="993"/>
      <c r="BG63" s="996"/>
      <c r="BH63" s="148"/>
      <c r="BI63" s="148"/>
      <c r="BJ63" s="994"/>
      <c r="BK63" s="147"/>
      <c r="BL63" s="147"/>
      <c r="BM63" s="997"/>
      <c r="BN63" s="999"/>
      <c r="BO63" s="1000"/>
      <c r="BP63" s="1006"/>
      <c r="BQ63" s="993"/>
      <c r="BR63" s="996"/>
      <c r="BS63" s="148"/>
      <c r="BT63" s="148"/>
      <c r="BU63" s="994"/>
      <c r="BV63" s="147"/>
      <c r="BW63" s="147"/>
      <c r="BX63" s="997"/>
      <c r="BY63" s="999"/>
      <c r="BZ63" s="1000"/>
      <c r="CA63" s="1006"/>
      <c r="CB63" s="993"/>
      <c r="CC63" s="994"/>
      <c r="CD63" s="148"/>
      <c r="CE63" s="148"/>
      <c r="CF63" s="994"/>
      <c r="CG63" s="147"/>
      <c r="CH63" s="147"/>
      <c r="CI63" s="997"/>
      <c r="CJ63" s="999"/>
      <c r="CK63" s="1000"/>
      <c r="CL63" s="1006"/>
      <c r="CM63" s="993"/>
      <c r="CN63" s="996"/>
      <c r="CO63" s="148"/>
      <c r="CP63" s="148"/>
      <c r="CQ63" s="994"/>
      <c r="CR63" s="147"/>
      <c r="CS63" s="147"/>
      <c r="CT63" s="997"/>
      <c r="CU63" s="999"/>
      <c r="CV63" s="1000"/>
      <c r="CW63" s="1006"/>
      <c r="CX63" s="993"/>
      <c r="CY63" s="996"/>
      <c r="CZ63" s="148"/>
      <c r="DA63" s="148"/>
      <c r="DB63" s="994"/>
      <c r="DC63" s="147"/>
      <c r="DD63" s="147"/>
      <c r="DE63" s="997"/>
      <c r="DF63" s="999"/>
      <c r="DG63" s="1000"/>
      <c r="DH63" s="1006"/>
      <c r="DI63" s="993"/>
      <c r="DJ63" s="996"/>
      <c r="DK63" s="148"/>
      <c r="DL63" s="148"/>
      <c r="DM63" s="994"/>
      <c r="DN63" s="147"/>
      <c r="DO63" s="147"/>
      <c r="DP63" s="997"/>
      <c r="DQ63" s="999"/>
      <c r="DR63" s="1000"/>
      <c r="DS63" s="1006"/>
      <c r="DT63" s="993"/>
      <c r="DU63" s="996"/>
      <c r="DV63" s="148"/>
      <c r="DW63" s="148"/>
      <c r="DX63" s="994"/>
      <c r="DY63" s="147"/>
      <c r="DZ63" s="147"/>
      <c r="EA63" s="997"/>
      <c r="EB63" s="999"/>
      <c r="EC63" s="1000"/>
      <c r="ED63" s="1006"/>
      <c r="EE63" s="993"/>
      <c r="EF63" s="996"/>
      <c r="EG63" s="148"/>
      <c r="EH63" s="148"/>
      <c r="EI63" s="994"/>
      <c r="EJ63" s="147"/>
      <c r="EK63" s="147"/>
      <c r="EL63" s="997"/>
      <c r="EM63" s="999"/>
      <c r="EN63" s="1000"/>
      <c r="EO63" s="1006"/>
      <c r="EP63" s="993"/>
      <c r="EQ63" s="996"/>
      <c r="ER63" s="148"/>
      <c r="ES63" s="148"/>
      <c r="ET63" s="994"/>
      <c r="EU63" s="147"/>
      <c r="EV63" s="147"/>
      <c r="EW63" s="997"/>
      <c r="EX63" s="999"/>
      <c r="EY63" s="1000"/>
      <c r="EZ63" s="1006"/>
      <c r="FA63" s="993"/>
      <c r="FB63" s="996"/>
      <c r="FC63" s="148"/>
      <c r="FD63" s="148"/>
      <c r="FE63" s="994"/>
      <c r="FF63" s="147"/>
      <c r="FG63" s="147"/>
      <c r="FH63" s="997"/>
      <c r="FI63" s="999"/>
      <c r="FJ63" s="1000"/>
      <c r="FK63" s="1006"/>
      <c r="FL63" s="993"/>
      <c r="FM63" s="996"/>
      <c r="FN63" s="148"/>
      <c r="FO63" s="148"/>
      <c r="FP63" s="994"/>
      <c r="FQ63" s="147"/>
      <c r="FR63" s="147"/>
      <c r="FS63" s="997"/>
      <c r="FT63" s="999"/>
      <c r="FU63" s="1000"/>
      <c r="FV63" s="1006"/>
      <c r="FW63" s="993"/>
      <c r="FX63" s="996"/>
      <c r="FY63" s="148"/>
      <c r="FZ63" s="148"/>
      <c r="GA63" s="994"/>
      <c r="GB63" s="147"/>
      <c r="GC63" s="147"/>
      <c r="GD63" s="997"/>
      <c r="GE63" s="999"/>
      <c r="GF63" s="1000"/>
      <c r="GG63" s="1006"/>
      <c r="GH63" s="993"/>
      <c r="GI63" s="996"/>
      <c r="GJ63" s="148"/>
      <c r="GK63" s="148"/>
      <c r="GL63" s="994"/>
      <c r="GM63" s="147"/>
      <c r="GN63" s="147"/>
      <c r="GO63" s="997"/>
      <c r="GP63" s="999"/>
      <c r="GQ63" s="1000"/>
      <c r="GR63" s="1006"/>
      <c r="GS63" s="993"/>
      <c r="GT63" s="996"/>
      <c r="GU63" s="148"/>
      <c r="GV63" s="148"/>
      <c r="GW63" s="994"/>
      <c r="GX63" s="147"/>
      <c r="GY63" s="147"/>
      <c r="GZ63" s="997"/>
      <c r="HA63" s="999"/>
      <c r="HB63" s="1000"/>
      <c r="HC63" s="1006"/>
      <c r="HD63" s="993"/>
      <c r="HE63" s="996"/>
      <c r="HF63" s="148"/>
      <c r="HG63" s="148"/>
      <c r="HH63" s="994"/>
      <c r="HI63" s="147"/>
      <c r="HJ63" s="147"/>
      <c r="HK63" s="997"/>
      <c r="HL63" s="999"/>
      <c r="HM63" s="1000"/>
      <c r="HN63" s="1006"/>
      <c r="HO63" s="993"/>
      <c r="HP63" s="996"/>
      <c r="HQ63" s="148"/>
      <c r="HR63" s="148"/>
      <c r="HS63" s="994"/>
      <c r="HT63" s="147"/>
      <c r="HU63" s="147"/>
      <c r="HV63" s="997"/>
      <c r="HW63" s="999"/>
      <c r="HX63" s="1000"/>
      <c r="HY63" s="1006"/>
      <c r="HZ63" s="993"/>
      <c r="IA63" s="996"/>
      <c r="IB63" s="148"/>
      <c r="IC63" s="148"/>
      <c r="ID63" s="994"/>
      <c r="IE63" s="147"/>
      <c r="IF63" s="147"/>
      <c r="IG63" s="997"/>
      <c r="IH63" s="999"/>
      <c r="II63" s="1000"/>
      <c r="IJ63" s="1006"/>
      <c r="IK63" s="993"/>
      <c r="IL63" s="996"/>
      <c r="IM63" s="148"/>
      <c r="IN63" s="148"/>
      <c r="IO63" s="994"/>
      <c r="IP63" s="147"/>
      <c r="IQ63" s="147"/>
      <c r="IR63" s="997"/>
      <c r="IS63" s="999"/>
      <c r="IT63" s="1000"/>
      <c r="IU63" s="30"/>
      <c r="IV63" s="30"/>
      <c r="IW63" s="30"/>
      <c r="IX63" s="30"/>
      <c r="IY63" s="1001"/>
      <c r="IZ63" s="1001"/>
      <c r="JA63" s="1005"/>
      <c r="JB63" s="1002"/>
      <c r="JC63" s="38"/>
      <c r="JD63" s="171"/>
      <c r="JE63" s="725" t="s">
        <v>757</v>
      </c>
      <c r="JF63" s="730" t="s">
        <v>1173</v>
      </c>
      <c r="JG63" s="726" t="s">
        <v>307</v>
      </c>
      <c r="JH63" s="445" t="s">
        <v>306</v>
      </c>
      <c r="JI63" s="171"/>
      <c r="JJ63" s="171"/>
    </row>
    <row r="64" spans="1:557" ht="15.75" customHeight="1" x14ac:dyDescent="0.25">
      <c r="B64" s="260">
        <v>58</v>
      </c>
      <c r="C64" s="991"/>
      <c r="D64" s="990"/>
      <c r="E64" s="486"/>
      <c r="F64" s="1143"/>
      <c r="G64" s="995"/>
      <c r="H64" s="221"/>
      <c r="I64" s="183"/>
      <c r="J64" s="183"/>
      <c r="K64" s="1088"/>
      <c r="L64" s="375"/>
      <c r="M64" s="31"/>
      <c r="N64" s="1292"/>
      <c r="O64" s="1096"/>
      <c r="P64" s="147"/>
      <c r="Q64" s="147"/>
      <c r="R64" s="147"/>
      <c r="S64" s="147"/>
      <c r="T64" s="147"/>
      <c r="U64" s="147"/>
      <c r="V64" s="147"/>
      <c r="W64" s="147"/>
      <c r="X64" s="147"/>
      <c r="Y64" s="147"/>
      <c r="Z64" s="147"/>
      <c r="AA64" s="147"/>
      <c r="AB64" s="147"/>
      <c r="AC64" s="147"/>
      <c r="AD64" s="147"/>
      <c r="AE64" s="147"/>
      <c r="AF64" s="147"/>
      <c r="AG64" s="147"/>
      <c r="AH64" s="147"/>
      <c r="AI64" s="1006"/>
      <c r="AJ64" s="993"/>
      <c r="AK64" s="996"/>
      <c r="AL64" s="148"/>
      <c r="AM64" s="148"/>
      <c r="AN64" s="994"/>
      <c r="AO64" s="147"/>
      <c r="AP64" s="147"/>
      <c r="AQ64" s="997"/>
      <c r="AR64" s="999"/>
      <c r="AS64" s="1000"/>
      <c r="AT64" s="1006"/>
      <c r="AU64" s="993"/>
      <c r="AV64" s="996"/>
      <c r="AW64" s="148"/>
      <c r="AX64" s="148"/>
      <c r="AY64" s="994"/>
      <c r="AZ64" s="147"/>
      <c r="BA64" s="147"/>
      <c r="BB64" s="997"/>
      <c r="BC64" s="999"/>
      <c r="BD64" s="1000"/>
      <c r="BE64" s="1006"/>
      <c r="BF64" s="993"/>
      <c r="BG64" s="996"/>
      <c r="BH64" s="148"/>
      <c r="BI64" s="148"/>
      <c r="BJ64" s="994"/>
      <c r="BK64" s="147"/>
      <c r="BL64" s="147"/>
      <c r="BM64" s="997"/>
      <c r="BN64" s="999"/>
      <c r="BO64" s="1000"/>
      <c r="BP64" s="1006"/>
      <c r="BQ64" s="993"/>
      <c r="BR64" s="996"/>
      <c r="BS64" s="148"/>
      <c r="BT64" s="148"/>
      <c r="BU64" s="994"/>
      <c r="BV64" s="147"/>
      <c r="BW64" s="147"/>
      <c r="BX64" s="997"/>
      <c r="BY64" s="999"/>
      <c r="BZ64" s="1000"/>
      <c r="CA64" s="1006"/>
      <c r="CB64" s="993"/>
      <c r="CC64" s="994"/>
      <c r="CD64" s="148"/>
      <c r="CE64" s="148"/>
      <c r="CF64" s="994"/>
      <c r="CG64" s="147"/>
      <c r="CH64" s="147"/>
      <c r="CI64" s="997"/>
      <c r="CJ64" s="999"/>
      <c r="CK64" s="1000"/>
      <c r="CL64" s="1006"/>
      <c r="CM64" s="993"/>
      <c r="CN64" s="996"/>
      <c r="CO64" s="148"/>
      <c r="CP64" s="148"/>
      <c r="CQ64" s="994"/>
      <c r="CR64" s="147"/>
      <c r="CS64" s="147"/>
      <c r="CT64" s="997"/>
      <c r="CU64" s="999"/>
      <c r="CV64" s="1000"/>
      <c r="CW64" s="1006"/>
      <c r="CX64" s="993"/>
      <c r="CY64" s="996"/>
      <c r="CZ64" s="148"/>
      <c r="DA64" s="148"/>
      <c r="DB64" s="994"/>
      <c r="DC64" s="147"/>
      <c r="DD64" s="147"/>
      <c r="DE64" s="997"/>
      <c r="DF64" s="999"/>
      <c r="DG64" s="1000"/>
      <c r="DH64" s="1006"/>
      <c r="DI64" s="993"/>
      <c r="DJ64" s="996"/>
      <c r="DK64" s="148"/>
      <c r="DL64" s="148"/>
      <c r="DM64" s="994"/>
      <c r="DN64" s="147"/>
      <c r="DO64" s="147"/>
      <c r="DP64" s="997"/>
      <c r="DQ64" s="999"/>
      <c r="DR64" s="1000"/>
      <c r="DS64" s="1006"/>
      <c r="DT64" s="993"/>
      <c r="DU64" s="996"/>
      <c r="DV64" s="148"/>
      <c r="DW64" s="148"/>
      <c r="DX64" s="994"/>
      <c r="DY64" s="147"/>
      <c r="DZ64" s="147"/>
      <c r="EA64" s="997"/>
      <c r="EB64" s="999"/>
      <c r="EC64" s="1000"/>
      <c r="ED64" s="1006"/>
      <c r="EE64" s="993"/>
      <c r="EF64" s="996"/>
      <c r="EG64" s="148"/>
      <c r="EH64" s="148"/>
      <c r="EI64" s="994"/>
      <c r="EJ64" s="147"/>
      <c r="EK64" s="147"/>
      <c r="EL64" s="997"/>
      <c r="EM64" s="999"/>
      <c r="EN64" s="1000"/>
      <c r="EO64" s="1006"/>
      <c r="EP64" s="993"/>
      <c r="EQ64" s="996"/>
      <c r="ER64" s="148"/>
      <c r="ES64" s="148"/>
      <c r="ET64" s="994"/>
      <c r="EU64" s="147"/>
      <c r="EV64" s="147"/>
      <c r="EW64" s="997"/>
      <c r="EX64" s="999"/>
      <c r="EY64" s="1000"/>
      <c r="EZ64" s="1006"/>
      <c r="FA64" s="993"/>
      <c r="FB64" s="996"/>
      <c r="FC64" s="148"/>
      <c r="FD64" s="148"/>
      <c r="FE64" s="994"/>
      <c r="FF64" s="147"/>
      <c r="FG64" s="147"/>
      <c r="FH64" s="997"/>
      <c r="FI64" s="999"/>
      <c r="FJ64" s="1000"/>
      <c r="FK64" s="1006"/>
      <c r="FL64" s="993"/>
      <c r="FM64" s="996"/>
      <c r="FN64" s="148"/>
      <c r="FO64" s="148"/>
      <c r="FP64" s="994"/>
      <c r="FQ64" s="147"/>
      <c r="FR64" s="147"/>
      <c r="FS64" s="997"/>
      <c r="FT64" s="999"/>
      <c r="FU64" s="1000"/>
      <c r="FV64" s="1006"/>
      <c r="FW64" s="993"/>
      <c r="FX64" s="996"/>
      <c r="FY64" s="148"/>
      <c r="FZ64" s="148"/>
      <c r="GA64" s="994"/>
      <c r="GB64" s="147"/>
      <c r="GC64" s="147"/>
      <c r="GD64" s="997"/>
      <c r="GE64" s="999"/>
      <c r="GF64" s="1000"/>
      <c r="GG64" s="1006"/>
      <c r="GH64" s="993"/>
      <c r="GI64" s="996"/>
      <c r="GJ64" s="148"/>
      <c r="GK64" s="148"/>
      <c r="GL64" s="994"/>
      <c r="GM64" s="147"/>
      <c r="GN64" s="147"/>
      <c r="GO64" s="997"/>
      <c r="GP64" s="999"/>
      <c r="GQ64" s="1000"/>
      <c r="GR64" s="1006"/>
      <c r="GS64" s="993"/>
      <c r="GT64" s="996"/>
      <c r="GU64" s="148"/>
      <c r="GV64" s="148"/>
      <c r="GW64" s="994"/>
      <c r="GX64" s="147"/>
      <c r="GY64" s="147"/>
      <c r="GZ64" s="997"/>
      <c r="HA64" s="999"/>
      <c r="HB64" s="1000"/>
      <c r="HC64" s="1006"/>
      <c r="HD64" s="993"/>
      <c r="HE64" s="996"/>
      <c r="HF64" s="148"/>
      <c r="HG64" s="148"/>
      <c r="HH64" s="994"/>
      <c r="HI64" s="147"/>
      <c r="HJ64" s="147"/>
      <c r="HK64" s="997"/>
      <c r="HL64" s="999"/>
      <c r="HM64" s="1000"/>
      <c r="HN64" s="1006"/>
      <c r="HO64" s="993"/>
      <c r="HP64" s="996"/>
      <c r="HQ64" s="148"/>
      <c r="HR64" s="148"/>
      <c r="HS64" s="994"/>
      <c r="HT64" s="147"/>
      <c r="HU64" s="147"/>
      <c r="HV64" s="997"/>
      <c r="HW64" s="999"/>
      <c r="HX64" s="1000"/>
      <c r="HY64" s="1006"/>
      <c r="HZ64" s="993"/>
      <c r="IA64" s="996"/>
      <c r="IB64" s="148"/>
      <c r="IC64" s="148"/>
      <c r="ID64" s="994"/>
      <c r="IE64" s="147"/>
      <c r="IF64" s="147"/>
      <c r="IG64" s="997"/>
      <c r="IH64" s="999"/>
      <c r="II64" s="1000"/>
      <c r="IJ64" s="1006"/>
      <c r="IK64" s="993"/>
      <c r="IL64" s="996"/>
      <c r="IM64" s="148"/>
      <c r="IN64" s="148"/>
      <c r="IO64" s="994"/>
      <c r="IP64" s="147"/>
      <c r="IQ64" s="147"/>
      <c r="IR64" s="997"/>
      <c r="IS64" s="999"/>
      <c r="IT64" s="1000"/>
      <c r="IU64" s="30"/>
      <c r="IV64" s="30"/>
      <c r="IW64" s="30"/>
      <c r="IX64" s="30"/>
      <c r="IY64" s="1001"/>
      <c r="IZ64" s="1001"/>
      <c r="JA64" s="1005"/>
      <c r="JB64" s="1002"/>
      <c r="JD64" s="171"/>
      <c r="JE64" s="725" t="s">
        <v>765</v>
      </c>
      <c r="JF64" s="730" t="s">
        <v>1174</v>
      </c>
      <c r="JG64" s="726" t="s">
        <v>409</v>
      </c>
      <c r="JH64" s="445" t="s">
        <v>349</v>
      </c>
      <c r="JI64" s="171"/>
      <c r="JJ64" s="171"/>
    </row>
    <row r="65" spans="1:365" ht="15.75" customHeight="1" x14ac:dyDescent="0.25">
      <c r="B65" s="260">
        <v>59</v>
      </c>
      <c r="C65" s="991"/>
      <c r="D65" s="990"/>
      <c r="E65" s="486"/>
      <c r="F65" s="1143"/>
      <c r="G65" s="995"/>
      <c r="H65" s="221"/>
      <c r="I65" s="183"/>
      <c r="J65" s="183"/>
      <c r="K65" s="1088"/>
      <c r="L65" s="375"/>
      <c r="M65" s="31"/>
      <c r="N65" s="1292"/>
      <c r="O65" s="1096"/>
      <c r="P65" s="147"/>
      <c r="Q65" s="147"/>
      <c r="R65" s="147"/>
      <c r="S65" s="147"/>
      <c r="T65" s="147"/>
      <c r="U65" s="147"/>
      <c r="V65" s="147"/>
      <c r="W65" s="147"/>
      <c r="X65" s="147"/>
      <c r="Y65" s="147"/>
      <c r="Z65" s="147"/>
      <c r="AA65" s="147"/>
      <c r="AB65" s="147"/>
      <c r="AC65" s="147"/>
      <c r="AD65" s="147"/>
      <c r="AE65" s="147"/>
      <c r="AF65" s="147"/>
      <c r="AG65" s="147"/>
      <c r="AH65" s="147"/>
      <c r="AI65" s="1006"/>
      <c r="AJ65" s="993"/>
      <c r="AK65" s="996"/>
      <c r="AL65" s="148"/>
      <c r="AM65" s="148"/>
      <c r="AN65" s="994"/>
      <c r="AO65" s="147"/>
      <c r="AP65" s="147"/>
      <c r="AQ65" s="997"/>
      <c r="AR65" s="999"/>
      <c r="AS65" s="1000"/>
      <c r="AT65" s="1006"/>
      <c r="AU65" s="993"/>
      <c r="AV65" s="996"/>
      <c r="AW65" s="148"/>
      <c r="AX65" s="148"/>
      <c r="AY65" s="994"/>
      <c r="AZ65" s="147"/>
      <c r="BA65" s="147"/>
      <c r="BB65" s="997"/>
      <c r="BC65" s="999"/>
      <c r="BD65" s="1000"/>
      <c r="BE65" s="1006"/>
      <c r="BF65" s="993"/>
      <c r="BG65" s="996"/>
      <c r="BH65" s="148"/>
      <c r="BI65" s="148"/>
      <c r="BJ65" s="994"/>
      <c r="BK65" s="147"/>
      <c r="BL65" s="147"/>
      <c r="BM65" s="997"/>
      <c r="BN65" s="999"/>
      <c r="BO65" s="1000"/>
      <c r="BP65" s="1006"/>
      <c r="BQ65" s="993"/>
      <c r="BR65" s="996"/>
      <c r="BS65" s="148"/>
      <c r="BT65" s="148"/>
      <c r="BU65" s="994"/>
      <c r="BV65" s="147"/>
      <c r="BW65" s="147"/>
      <c r="BX65" s="997"/>
      <c r="BY65" s="999"/>
      <c r="BZ65" s="1000"/>
      <c r="CA65" s="1006"/>
      <c r="CB65" s="993"/>
      <c r="CC65" s="994"/>
      <c r="CD65" s="148"/>
      <c r="CE65" s="148"/>
      <c r="CF65" s="994"/>
      <c r="CG65" s="147"/>
      <c r="CH65" s="147"/>
      <c r="CI65" s="997"/>
      <c r="CJ65" s="999"/>
      <c r="CK65" s="1000"/>
      <c r="CL65" s="1006"/>
      <c r="CM65" s="993"/>
      <c r="CN65" s="996"/>
      <c r="CO65" s="148"/>
      <c r="CP65" s="148"/>
      <c r="CQ65" s="994"/>
      <c r="CR65" s="147"/>
      <c r="CS65" s="147"/>
      <c r="CT65" s="997"/>
      <c r="CU65" s="999"/>
      <c r="CV65" s="1000"/>
      <c r="CW65" s="1006"/>
      <c r="CX65" s="993"/>
      <c r="CY65" s="996"/>
      <c r="CZ65" s="148"/>
      <c r="DA65" s="148"/>
      <c r="DB65" s="994"/>
      <c r="DC65" s="147"/>
      <c r="DD65" s="147"/>
      <c r="DE65" s="997"/>
      <c r="DF65" s="999"/>
      <c r="DG65" s="1000"/>
      <c r="DH65" s="1006"/>
      <c r="DI65" s="993"/>
      <c r="DJ65" s="996"/>
      <c r="DK65" s="148"/>
      <c r="DL65" s="148"/>
      <c r="DM65" s="994"/>
      <c r="DN65" s="147"/>
      <c r="DO65" s="147"/>
      <c r="DP65" s="997"/>
      <c r="DQ65" s="999"/>
      <c r="DR65" s="1000"/>
      <c r="DS65" s="1006"/>
      <c r="DT65" s="993"/>
      <c r="DU65" s="996"/>
      <c r="DV65" s="148"/>
      <c r="DW65" s="148"/>
      <c r="DX65" s="994"/>
      <c r="DY65" s="147"/>
      <c r="DZ65" s="147"/>
      <c r="EA65" s="997"/>
      <c r="EB65" s="999"/>
      <c r="EC65" s="1000"/>
      <c r="ED65" s="1006"/>
      <c r="EE65" s="993"/>
      <c r="EF65" s="996"/>
      <c r="EG65" s="148"/>
      <c r="EH65" s="148"/>
      <c r="EI65" s="994"/>
      <c r="EJ65" s="147"/>
      <c r="EK65" s="147"/>
      <c r="EL65" s="997"/>
      <c r="EM65" s="999"/>
      <c r="EN65" s="1000"/>
      <c r="EO65" s="1006"/>
      <c r="EP65" s="993"/>
      <c r="EQ65" s="996"/>
      <c r="ER65" s="148"/>
      <c r="ES65" s="148"/>
      <c r="ET65" s="994"/>
      <c r="EU65" s="147"/>
      <c r="EV65" s="147"/>
      <c r="EW65" s="997"/>
      <c r="EX65" s="999"/>
      <c r="EY65" s="1000"/>
      <c r="EZ65" s="1006"/>
      <c r="FA65" s="993"/>
      <c r="FB65" s="996"/>
      <c r="FC65" s="148"/>
      <c r="FD65" s="148"/>
      <c r="FE65" s="994"/>
      <c r="FF65" s="147"/>
      <c r="FG65" s="147"/>
      <c r="FH65" s="997"/>
      <c r="FI65" s="999"/>
      <c r="FJ65" s="1000"/>
      <c r="FK65" s="1006"/>
      <c r="FL65" s="993"/>
      <c r="FM65" s="996"/>
      <c r="FN65" s="148"/>
      <c r="FO65" s="148"/>
      <c r="FP65" s="994"/>
      <c r="FQ65" s="147"/>
      <c r="FR65" s="147"/>
      <c r="FS65" s="997"/>
      <c r="FT65" s="999"/>
      <c r="FU65" s="1000"/>
      <c r="FV65" s="1006"/>
      <c r="FW65" s="993"/>
      <c r="FX65" s="996"/>
      <c r="FY65" s="148"/>
      <c r="FZ65" s="148"/>
      <c r="GA65" s="994"/>
      <c r="GB65" s="147"/>
      <c r="GC65" s="147"/>
      <c r="GD65" s="997"/>
      <c r="GE65" s="999"/>
      <c r="GF65" s="1000"/>
      <c r="GG65" s="1006"/>
      <c r="GH65" s="993"/>
      <c r="GI65" s="996"/>
      <c r="GJ65" s="148"/>
      <c r="GK65" s="148"/>
      <c r="GL65" s="994"/>
      <c r="GM65" s="147"/>
      <c r="GN65" s="147"/>
      <c r="GO65" s="997"/>
      <c r="GP65" s="999"/>
      <c r="GQ65" s="1000"/>
      <c r="GR65" s="1006"/>
      <c r="GS65" s="993"/>
      <c r="GT65" s="996"/>
      <c r="GU65" s="148"/>
      <c r="GV65" s="148"/>
      <c r="GW65" s="994"/>
      <c r="GX65" s="147"/>
      <c r="GY65" s="147"/>
      <c r="GZ65" s="997"/>
      <c r="HA65" s="999"/>
      <c r="HB65" s="1000"/>
      <c r="HC65" s="1006"/>
      <c r="HD65" s="993"/>
      <c r="HE65" s="996"/>
      <c r="HF65" s="148"/>
      <c r="HG65" s="148"/>
      <c r="HH65" s="994"/>
      <c r="HI65" s="147"/>
      <c r="HJ65" s="147"/>
      <c r="HK65" s="997"/>
      <c r="HL65" s="999"/>
      <c r="HM65" s="1000"/>
      <c r="HN65" s="1006"/>
      <c r="HO65" s="993"/>
      <c r="HP65" s="996"/>
      <c r="HQ65" s="148"/>
      <c r="HR65" s="148"/>
      <c r="HS65" s="994"/>
      <c r="HT65" s="147"/>
      <c r="HU65" s="147"/>
      <c r="HV65" s="997"/>
      <c r="HW65" s="999"/>
      <c r="HX65" s="1000"/>
      <c r="HY65" s="1006"/>
      <c r="HZ65" s="993"/>
      <c r="IA65" s="996"/>
      <c r="IB65" s="148"/>
      <c r="IC65" s="148"/>
      <c r="ID65" s="994"/>
      <c r="IE65" s="147"/>
      <c r="IF65" s="147"/>
      <c r="IG65" s="997"/>
      <c r="IH65" s="999"/>
      <c r="II65" s="1000"/>
      <c r="IJ65" s="1006"/>
      <c r="IK65" s="993"/>
      <c r="IL65" s="996"/>
      <c r="IM65" s="148"/>
      <c r="IN65" s="148"/>
      <c r="IO65" s="994"/>
      <c r="IP65" s="147"/>
      <c r="IQ65" s="147"/>
      <c r="IR65" s="997"/>
      <c r="IS65" s="999"/>
      <c r="IT65" s="1000"/>
      <c r="IU65" s="30"/>
      <c r="IV65" s="30"/>
      <c r="IW65" s="30"/>
      <c r="IX65" s="30"/>
      <c r="IY65" s="1001"/>
      <c r="IZ65" s="1001"/>
      <c r="JA65" s="1005"/>
      <c r="JB65" s="1002"/>
      <c r="JD65" s="171"/>
      <c r="JE65" s="725" t="s">
        <v>1187</v>
      </c>
      <c r="JF65" s="730" t="s">
        <v>1175</v>
      </c>
      <c r="JG65" s="726" t="s">
        <v>340</v>
      </c>
      <c r="JH65" s="445" t="s">
        <v>635</v>
      </c>
      <c r="JI65" s="171"/>
      <c r="JJ65" s="171"/>
    </row>
    <row r="66" spans="1:365" ht="15.75" customHeight="1" x14ac:dyDescent="0.25">
      <c r="B66" s="260">
        <v>60</v>
      </c>
      <c r="C66" s="991"/>
      <c r="D66" s="990"/>
      <c r="E66" s="486"/>
      <c r="F66" s="1143"/>
      <c r="G66" s="995"/>
      <c r="H66" s="221"/>
      <c r="I66" s="183"/>
      <c r="J66" s="183"/>
      <c r="K66" s="1088"/>
      <c r="L66" s="375"/>
      <c r="M66" s="31"/>
      <c r="N66" s="1292"/>
      <c r="O66" s="1096"/>
      <c r="P66" s="147"/>
      <c r="Q66" s="147"/>
      <c r="R66" s="147"/>
      <c r="S66" s="147"/>
      <c r="T66" s="147"/>
      <c r="U66" s="147"/>
      <c r="V66" s="147"/>
      <c r="W66" s="147"/>
      <c r="X66" s="147"/>
      <c r="Y66" s="147"/>
      <c r="Z66" s="147"/>
      <c r="AA66" s="147"/>
      <c r="AB66" s="147"/>
      <c r="AC66" s="147"/>
      <c r="AD66" s="147"/>
      <c r="AE66" s="147"/>
      <c r="AF66" s="147"/>
      <c r="AG66" s="147"/>
      <c r="AH66" s="147"/>
      <c r="AI66" s="1006"/>
      <c r="AJ66" s="993"/>
      <c r="AK66" s="996"/>
      <c r="AL66" s="148"/>
      <c r="AM66" s="148"/>
      <c r="AN66" s="994"/>
      <c r="AO66" s="147"/>
      <c r="AP66" s="147"/>
      <c r="AQ66" s="997"/>
      <c r="AR66" s="999"/>
      <c r="AS66" s="1000"/>
      <c r="AT66" s="1006"/>
      <c r="AU66" s="993"/>
      <c r="AV66" s="996"/>
      <c r="AW66" s="148"/>
      <c r="AX66" s="148"/>
      <c r="AY66" s="994"/>
      <c r="AZ66" s="147"/>
      <c r="BA66" s="147"/>
      <c r="BB66" s="997"/>
      <c r="BC66" s="999"/>
      <c r="BD66" s="1000"/>
      <c r="BE66" s="1006"/>
      <c r="BF66" s="993"/>
      <c r="BG66" s="996"/>
      <c r="BH66" s="148"/>
      <c r="BI66" s="148"/>
      <c r="BJ66" s="994"/>
      <c r="BK66" s="147"/>
      <c r="BL66" s="147"/>
      <c r="BM66" s="997"/>
      <c r="BN66" s="999"/>
      <c r="BO66" s="1000"/>
      <c r="BP66" s="1006"/>
      <c r="BQ66" s="993"/>
      <c r="BR66" s="996"/>
      <c r="BS66" s="148"/>
      <c r="BT66" s="148"/>
      <c r="BU66" s="994"/>
      <c r="BV66" s="147"/>
      <c r="BW66" s="147"/>
      <c r="BX66" s="997"/>
      <c r="BY66" s="999"/>
      <c r="BZ66" s="1000"/>
      <c r="CA66" s="1006"/>
      <c r="CB66" s="993"/>
      <c r="CC66" s="994"/>
      <c r="CD66" s="148"/>
      <c r="CE66" s="148"/>
      <c r="CF66" s="994"/>
      <c r="CG66" s="147"/>
      <c r="CH66" s="147"/>
      <c r="CI66" s="997"/>
      <c r="CJ66" s="999"/>
      <c r="CK66" s="1000"/>
      <c r="CL66" s="1006"/>
      <c r="CM66" s="993"/>
      <c r="CN66" s="996"/>
      <c r="CO66" s="148"/>
      <c r="CP66" s="148"/>
      <c r="CQ66" s="994"/>
      <c r="CR66" s="147"/>
      <c r="CS66" s="147"/>
      <c r="CT66" s="997"/>
      <c r="CU66" s="999"/>
      <c r="CV66" s="1000"/>
      <c r="CW66" s="1006"/>
      <c r="CX66" s="993"/>
      <c r="CY66" s="996"/>
      <c r="CZ66" s="148"/>
      <c r="DA66" s="148"/>
      <c r="DB66" s="994"/>
      <c r="DC66" s="147"/>
      <c r="DD66" s="147"/>
      <c r="DE66" s="997"/>
      <c r="DF66" s="999"/>
      <c r="DG66" s="1000"/>
      <c r="DH66" s="1006"/>
      <c r="DI66" s="993"/>
      <c r="DJ66" s="996"/>
      <c r="DK66" s="148"/>
      <c r="DL66" s="148"/>
      <c r="DM66" s="994"/>
      <c r="DN66" s="147"/>
      <c r="DO66" s="147"/>
      <c r="DP66" s="997"/>
      <c r="DQ66" s="999"/>
      <c r="DR66" s="1000"/>
      <c r="DS66" s="1006"/>
      <c r="DT66" s="993"/>
      <c r="DU66" s="996"/>
      <c r="DV66" s="148"/>
      <c r="DW66" s="148"/>
      <c r="DX66" s="994"/>
      <c r="DY66" s="147"/>
      <c r="DZ66" s="147"/>
      <c r="EA66" s="997"/>
      <c r="EB66" s="999"/>
      <c r="EC66" s="1000"/>
      <c r="ED66" s="1006"/>
      <c r="EE66" s="993"/>
      <c r="EF66" s="996"/>
      <c r="EG66" s="148"/>
      <c r="EH66" s="148"/>
      <c r="EI66" s="994"/>
      <c r="EJ66" s="147"/>
      <c r="EK66" s="147"/>
      <c r="EL66" s="997"/>
      <c r="EM66" s="999"/>
      <c r="EN66" s="1000"/>
      <c r="EO66" s="1006"/>
      <c r="EP66" s="993"/>
      <c r="EQ66" s="996"/>
      <c r="ER66" s="148"/>
      <c r="ES66" s="148"/>
      <c r="ET66" s="994"/>
      <c r="EU66" s="147"/>
      <c r="EV66" s="147"/>
      <c r="EW66" s="997"/>
      <c r="EX66" s="999"/>
      <c r="EY66" s="1000"/>
      <c r="EZ66" s="1006"/>
      <c r="FA66" s="993"/>
      <c r="FB66" s="996"/>
      <c r="FC66" s="148"/>
      <c r="FD66" s="148"/>
      <c r="FE66" s="994"/>
      <c r="FF66" s="147"/>
      <c r="FG66" s="147"/>
      <c r="FH66" s="997"/>
      <c r="FI66" s="999"/>
      <c r="FJ66" s="1000"/>
      <c r="FK66" s="1006"/>
      <c r="FL66" s="993"/>
      <c r="FM66" s="996"/>
      <c r="FN66" s="148"/>
      <c r="FO66" s="148"/>
      <c r="FP66" s="994"/>
      <c r="FQ66" s="147"/>
      <c r="FR66" s="147"/>
      <c r="FS66" s="997"/>
      <c r="FT66" s="999"/>
      <c r="FU66" s="1000"/>
      <c r="FV66" s="1006"/>
      <c r="FW66" s="993"/>
      <c r="FX66" s="996"/>
      <c r="FY66" s="148"/>
      <c r="FZ66" s="148"/>
      <c r="GA66" s="994"/>
      <c r="GB66" s="147"/>
      <c r="GC66" s="147"/>
      <c r="GD66" s="997"/>
      <c r="GE66" s="999"/>
      <c r="GF66" s="1000"/>
      <c r="GG66" s="1006"/>
      <c r="GH66" s="993"/>
      <c r="GI66" s="996"/>
      <c r="GJ66" s="148"/>
      <c r="GK66" s="148"/>
      <c r="GL66" s="994"/>
      <c r="GM66" s="147"/>
      <c r="GN66" s="147"/>
      <c r="GO66" s="997"/>
      <c r="GP66" s="999"/>
      <c r="GQ66" s="1000"/>
      <c r="GR66" s="1006"/>
      <c r="GS66" s="993"/>
      <c r="GT66" s="996"/>
      <c r="GU66" s="148"/>
      <c r="GV66" s="148"/>
      <c r="GW66" s="994"/>
      <c r="GX66" s="147"/>
      <c r="GY66" s="147"/>
      <c r="GZ66" s="997"/>
      <c r="HA66" s="999"/>
      <c r="HB66" s="1000"/>
      <c r="HC66" s="1006"/>
      <c r="HD66" s="993"/>
      <c r="HE66" s="996"/>
      <c r="HF66" s="148"/>
      <c r="HG66" s="148"/>
      <c r="HH66" s="994"/>
      <c r="HI66" s="147"/>
      <c r="HJ66" s="147"/>
      <c r="HK66" s="997"/>
      <c r="HL66" s="999"/>
      <c r="HM66" s="1000"/>
      <c r="HN66" s="1006"/>
      <c r="HO66" s="993"/>
      <c r="HP66" s="996"/>
      <c r="HQ66" s="148"/>
      <c r="HR66" s="148"/>
      <c r="HS66" s="994"/>
      <c r="HT66" s="147"/>
      <c r="HU66" s="147"/>
      <c r="HV66" s="997"/>
      <c r="HW66" s="999"/>
      <c r="HX66" s="1000"/>
      <c r="HY66" s="1006"/>
      <c r="HZ66" s="993"/>
      <c r="IA66" s="996"/>
      <c r="IB66" s="148"/>
      <c r="IC66" s="148"/>
      <c r="ID66" s="994"/>
      <c r="IE66" s="147"/>
      <c r="IF66" s="147"/>
      <c r="IG66" s="997"/>
      <c r="IH66" s="999"/>
      <c r="II66" s="1000"/>
      <c r="IJ66" s="1006"/>
      <c r="IK66" s="993"/>
      <c r="IL66" s="996"/>
      <c r="IM66" s="148"/>
      <c r="IN66" s="148"/>
      <c r="IO66" s="994"/>
      <c r="IP66" s="147"/>
      <c r="IQ66" s="147"/>
      <c r="IR66" s="997"/>
      <c r="IS66" s="999"/>
      <c r="IT66" s="1000"/>
      <c r="IU66" s="30"/>
      <c r="IV66" s="30"/>
      <c r="IW66" s="30"/>
      <c r="IX66" s="30"/>
      <c r="IY66" s="1001"/>
      <c r="IZ66" s="1001"/>
      <c r="JA66" s="1005"/>
      <c r="JB66" s="1002"/>
      <c r="JD66" s="171"/>
      <c r="JE66" s="725" t="s">
        <v>766</v>
      </c>
      <c r="JF66" s="730" t="s">
        <v>1176</v>
      </c>
      <c r="JG66" s="726" t="s">
        <v>630</v>
      </c>
      <c r="JH66" s="201" t="s">
        <v>631</v>
      </c>
      <c r="JI66" s="171"/>
      <c r="JJ66" s="171"/>
    </row>
    <row r="67" spans="1:365" ht="15.75" customHeight="1" x14ac:dyDescent="0.25">
      <c r="B67" s="260">
        <v>61</v>
      </c>
      <c r="C67" s="991"/>
      <c r="D67" s="990"/>
      <c r="E67" s="486"/>
      <c r="F67" s="1143"/>
      <c r="G67" s="995"/>
      <c r="H67" s="221"/>
      <c r="I67" s="183"/>
      <c r="J67" s="183"/>
      <c r="K67" s="1088"/>
      <c r="L67" s="375"/>
      <c r="M67" s="31"/>
      <c r="N67" s="1292"/>
      <c r="O67" s="1096"/>
      <c r="P67" s="147"/>
      <c r="Q67" s="147"/>
      <c r="R67" s="147"/>
      <c r="S67" s="147"/>
      <c r="T67" s="147"/>
      <c r="U67" s="147"/>
      <c r="V67" s="147"/>
      <c r="W67" s="147"/>
      <c r="X67" s="147"/>
      <c r="Y67" s="147"/>
      <c r="Z67" s="147"/>
      <c r="AA67" s="147"/>
      <c r="AB67" s="147"/>
      <c r="AC67" s="147"/>
      <c r="AD67" s="147"/>
      <c r="AE67" s="147"/>
      <c r="AF67" s="147"/>
      <c r="AG67" s="147"/>
      <c r="AH67" s="147"/>
      <c r="AI67" s="1006"/>
      <c r="AJ67" s="993"/>
      <c r="AK67" s="996"/>
      <c r="AL67" s="148"/>
      <c r="AM67" s="148"/>
      <c r="AN67" s="994"/>
      <c r="AO67" s="147"/>
      <c r="AP67" s="147"/>
      <c r="AQ67" s="997"/>
      <c r="AR67" s="999"/>
      <c r="AS67" s="1000"/>
      <c r="AT67" s="1006"/>
      <c r="AU67" s="993"/>
      <c r="AV67" s="996"/>
      <c r="AW67" s="148"/>
      <c r="AX67" s="148"/>
      <c r="AY67" s="994"/>
      <c r="AZ67" s="147"/>
      <c r="BA67" s="147"/>
      <c r="BB67" s="997"/>
      <c r="BC67" s="999"/>
      <c r="BD67" s="1000"/>
      <c r="BE67" s="1006"/>
      <c r="BF67" s="993"/>
      <c r="BG67" s="996"/>
      <c r="BH67" s="148"/>
      <c r="BI67" s="148"/>
      <c r="BJ67" s="994"/>
      <c r="BK67" s="147"/>
      <c r="BL67" s="147"/>
      <c r="BM67" s="997"/>
      <c r="BN67" s="999"/>
      <c r="BO67" s="1000"/>
      <c r="BP67" s="1006"/>
      <c r="BQ67" s="993"/>
      <c r="BR67" s="996"/>
      <c r="BS67" s="148"/>
      <c r="BT67" s="148"/>
      <c r="BU67" s="994"/>
      <c r="BV67" s="147"/>
      <c r="BW67" s="147"/>
      <c r="BX67" s="997"/>
      <c r="BY67" s="999"/>
      <c r="BZ67" s="1000"/>
      <c r="CA67" s="1006"/>
      <c r="CB67" s="993"/>
      <c r="CC67" s="994"/>
      <c r="CD67" s="148"/>
      <c r="CE67" s="148"/>
      <c r="CF67" s="994"/>
      <c r="CG67" s="147"/>
      <c r="CH67" s="147"/>
      <c r="CI67" s="997"/>
      <c r="CJ67" s="999"/>
      <c r="CK67" s="1000"/>
      <c r="CL67" s="1006"/>
      <c r="CM67" s="993"/>
      <c r="CN67" s="996"/>
      <c r="CO67" s="148"/>
      <c r="CP67" s="148"/>
      <c r="CQ67" s="994"/>
      <c r="CR67" s="147"/>
      <c r="CS67" s="147"/>
      <c r="CT67" s="997"/>
      <c r="CU67" s="999"/>
      <c r="CV67" s="1000"/>
      <c r="CW67" s="1006"/>
      <c r="CX67" s="993"/>
      <c r="CY67" s="996"/>
      <c r="CZ67" s="148"/>
      <c r="DA67" s="148"/>
      <c r="DB67" s="994"/>
      <c r="DC67" s="147"/>
      <c r="DD67" s="147"/>
      <c r="DE67" s="997"/>
      <c r="DF67" s="999"/>
      <c r="DG67" s="1000"/>
      <c r="DH67" s="1006"/>
      <c r="DI67" s="993"/>
      <c r="DJ67" s="996"/>
      <c r="DK67" s="148"/>
      <c r="DL67" s="148"/>
      <c r="DM67" s="994"/>
      <c r="DN67" s="147"/>
      <c r="DO67" s="147"/>
      <c r="DP67" s="997"/>
      <c r="DQ67" s="999"/>
      <c r="DR67" s="1000"/>
      <c r="DS67" s="1006"/>
      <c r="DT67" s="993"/>
      <c r="DU67" s="996"/>
      <c r="DV67" s="148"/>
      <c r="DW67" s="148"/>
      <c r="DX67" s="994"/>
      <c r="DY67" s="147"/>
      <c r="DZ67" s="147"/>
      <c r="EA67" s="997"/>
      <c r="EB67" s="999"/>
      <c r="EC67" s="1000"/>
      <c r="ED67" s="1006"/>
      <c r="EE67" s="993"/>
      <c r="EF67" s="996"/>
      <c r="EG67" s="148"/>
      <c r="EH67" s="148"/>
      <c r="EI67" s="994"/>
      <c r="EJ67" s="147"/>
      <c r="EK67" s="147"/>
      <c r="EL67" s="997"/>
      <c r="EM67" s="999"/>
      <c r="EN67" s="1000"/>
      <c r="EO67" s="1006"/>
      <c r="EP67" s="993"/>
      <c r="EQ67" s="996"/>
      <c r="ER67" s="148"/>
      <c r="ES67" s="148"/>
      <c r="ET67" s="994"/>
      <c r="EU67" s="147"/>
      <c r="EV67" s="147"/>
      <c r="EW67" s="997"/>
      <c r="EX67" s="999"/>
      <c r="EY67" s="1000"/>
      <c r="EZ67" s="1006"/>
      <c r="FA67" s="993"/>
      <c r="FB67" s="996"/>
      <c r="FC67" s="148"/>
      <c r="FD67" s="148"/>
      <c r="FE67" s="994"/>
      <c r="FF67" s="147"/>
      <c r="FG67" s="147"/>
      <c r="FH67" s="997"/>
      <c r="FI67" s="999"/>
      <c r="FJ67" s="1000"/>
      <c r="FK67" s="1006"/>
      <c r="FL67" s="993"/>
      <c r="FM67" s="996"/>
      <c r="FN67" s="148"/>
      <c r="FO67" s="148"/>
      <c r="FP67" s="994"/>
      <c r="FQ67" s="147"/>
      <c r="FR67" s="147"/>
      <c r="FS67" s="997"/>
      <c r="FT67" s="999"/>
      <c r="FU67" s="1000"/>
      <c r="FV67" s="1006"/>
      <c r="FW67" s="993"/>
      <c r="FX67" s="996"/>
      <c r="FY67" s="148"/>
      <c r="FZ67" s="148"/>
      <c r="GA67" s="994"/>
      <c r="GB67" s="147"/>
      <c r="GC67" s="147"/>
      <c r="GD67" s="997"/>
      <c r="GE67" s="999"/>
      <c r="GF67" s="1000"/>
      <c r="GG67" s="1006"/>
      <c r="GH67" s="993"/>
      <c r="GI67" s="996"/>
      <c r="GJ67" s="148"/>
      <c r="GK67" s="148"/>
      <c r="GL67" s="994"/>
      <c r="GM67" s="147"/>
      <c r="GN67" s="147"/>
      <c r="GO67" s="997"/>
      <c r="GP67" s="999"/>
      <c r="GQ67" s="1000"/>
      <c r="GR67" s="1006"/>
      <c r="GS67" s="993"/>
      <c r="GT67" s="996"/>
      <c r="GU67" s="148"/>
      <c r="GV67" s="148"/>
      <c r="GW67" s="994"/>
      <c r="GX67" s="147"/>
      <c r="GY67" s="147"/>
      <c r="GZ67" s="997"/>
      <c r="HA67" s="999"/>
      <c r="HB67" s="1000"/>
      <c r="HC67" s="1006"/>
      <c r="HD67" s="993"/>
      <c r="HE67" s="996"/>
      <c r="HF67" s="148"/>
      <c r="HG67" s="148"/>
      <c r="HH67" s="994"/>
      <c r="HI67" s="147"/>
      <c r="HJ67" s="147"/>
      <c r="HK67" s="997"/>
      <c r="HL67" s="999"/>
      <c r="HM67" s="1000"/>
      <c r="HN67" s="1006"/>
      <c r="HO67" s="993"/>
      <c r="HP67" s="996"/>
      <c r="HQ67" s="148"/>
      <c r="HR67" s="148"/>
      <c r="HS67" s="994"/>
      <c r="HT67" s="147"/>
      <c r="HU67" s="147"/>
      <c r="HV67" s="997"/>
      <c r="HW67" s="999"/>
      <c r="HX67" s="1000"/>
      <c r="HY67" s="1006"/>
      <c r="HZ67" s="993"/>
      <c r="IA67" s="996"/>
      <c r="IB67" s="148"/>
      <c r="IC67" s="148"/>
      <c r="ID67" s="994"/>
      <c r="IE67" s="147"/>
      <c r="IF67" s="147"/>
      <c r="IG67" s="997"/>
      <c r="IH67" s="999"/>
      <c r="II67" s="1000"/>
      <c r="IJ67" s="1006"/>
      <c r="IK67" s="993"/>
      <c r="IL67" s="996"/>
      <c r="IM67" s="148"/>
      <c r="IN67" s="148"/>
      <c r="IO67" s="994"/>
      <c r="IP67" s="147"/>
      <c r="IQ67" s="147"/>
      <c r="IR67" s="997"/>
      <c r="IS67" s="999"/>
      <c r="IT67" s="1000"/>
      <c r="IU67" s="30"/>
      <c r="IV67" s="30"/>
      <c r="IW67" s="30"/>
      <c r="IX67" s="30"/>
      <c r="IY67" s="1001"/>
      <c r="IZ67" s="1001"/>
      <c r="JA67" s="1005"/>
      <c r="JB67" s="1002"/>
      <c r="JD67" s="171"/>
      <c r="JE67" s="725" t="s">
        <v>767</v>
      </c>
      <c r="JF67" s="730" t="s">
        <v>1177</v>
      </c>
      <c r="JG67" s="726" t="s">
        <v>345</v>
      </c>
      <c r="JH67" s="445" t="s">
        <v>636</v>
      </c>
      <c r="JI67" s="171"/>
      <c r="JJ67" s="171"/>
    </row>
    <row r="68" spans="1:365" ht="15.75" customHeight="1" x14ac:dyDescent="0.25">
      <c r="B68" s="260">
        <v>62</v>
      </c>
      <c r="C68" s="991"/>
      <c r="D68" s="990"/>
      <c r="E68" s="486"/>
      <c r="F68" s="1143"/>
      <c r="G68" s="995"/>
      <c r="H68" s="221"/>
      <c r="I68" s="183"/>
      <c r="J68" s="183"/>
      <c r="K68" s="1088"/>
      <c r="L68" s="375"/>
      <c r="M68" s="31"/>
      <c r="N68" s="1292"/>
      <c r="O68" s="1096"/>
      <c r="P68" s="147"/>
      <c r="Q68" s="147"/>
      <c r="R68" s="147"/>
      <c r="S68" s="147"/>
      <c r="T68" s="147"/>
      <c r="U68" s="147"/>
      <c r="V68" s="147"/>
      <c r="W68" s="147"/>
      <c r="X68" s="147"/>
      <c r="Y68" s="147"/>
      <c r="Z68" s="147"/>
      <c r="AA68" s="147"/>
      <c r="AB68" s="147"/>
      <c r="AC68" s="147"/>
      <c r="AD68" s="147"/>
      <c r="AE68" s="147"/>
      <c r="AF68" s="147"/>
      <c r="AG68" s="147"/>
      <c r="AH68" s="147"/>
      <c r="AI68" s="1006"/>
      <c r="AJ68" s="993"/>
      <c r="AK68" s="996"/>
      <c r="AL68" s="148"/>
      <c r="AM68" s="148"/>
      <c r="AN68" s="994"/>
      <c r="AO68" s="147"/>
      <c r="AP68" s="147"/>
      <c r="AQ68" s="997"/>
      <c r="AR68" s="999"/>
      <c r="AS68" s="1000"/>
      <c r="AT68" s="1006"/>
      <c r="AU68" s="993"/>
      <c r="AV68" s="996"/>
      <c r="AW68" s="148"/>
      <c r="AX68" s="148"/>
      <c r="AY68" s="994"/>
      <c r="AZ68" s="147"/>
      <c r="BA68" s="147"/>
      <c r="BB68" s="997"/>
      <c r="BC68" s="999"/>
      <c r="BD68" s="1000"/>
      <c r="BE68" s="1006"/>
      <c r="BF68" s="993"/>
      <c r="BG68" s="996"/>
      <c r="BH68" s="148"/>
      <c r="BI68" s="148"/>
      <c r="BJ68" s="994"/>
      <c r="BK68" s="147"/>
      <c r="BL68" s="147"/>
      <c r="BM68" s="997"/>
      <c r="BN68" s="999"/>
      <c r="BO68" s="1000"/>
      <c r="BP68" s="1006"/>
      <c r="BQ68" s="993"/>
      <c r="BR68" s="996"/>
      <c r="BS68" s="148"/>
      <c r="BT68" s="148"/>
      <c r="BU68" s="994"/>
      <c r="BV68" s="147"/>
      <c r="BW68" s="147"/>
      <c r="BX68" s="997"/>
      <c r="BY68" s="999"/>
      <c r="BZ68" s="1000"/>
      <c r="CA68" s="1006"/>
      <c r="CB68" s="993"/>
      <c r="CC68" s="994"/>
      <c r="CD68" s="148"/>
      <c r="CE68" s="148"/>
      <c r="CF68" s="994"/>
      <c r="CG68" s="147"/>
      <c r="CH68" s="147"/>
      <c r="CI68" s="997"/>
      <c r="CJ68" s="999"/>
      <c r="CK68" s="1000"/>
      <c r="CL68" s="1006"/>
      <c r="CM68" s="993"/>
      <c r="CN68" s="996"/>
      <c r="CO68" s="148"/>
      <c r="CP68" s="148"/>
      <c r="CQ68" s="994"/>
      <c r="CR68" s="147"/>
      <c r="CS68" s="147"/>
      <c r="CT68" s="997"/>
      <c r="CU68" s="999"/>
      <c r="CV68" s="1000"/>
      <c r="CW68" s="1006"/>
      <c r="CX68" s="993"/>
      <c r="CY68" s="996"/>
      <c r="CZ68" s="148"/>
      <c r="DA68" s="148"/>
      <c r="DB68" s="994"/>
      <c r="DC68" s="147"/>
      <c r="DD68" s="147"/>
      <c r="DE68" s="997"/>
      <c r="DF68" s="999"/>
      <c r="DG68" s="1000"/>
      <c r="DH68" s="1006"/>
      <c r="DI68" s="993"/>
      <c r="DJ68" s="996"/>
      <c r="DK68" s="148"/>
      <c r="DL68" s="148"/>
      <c r="DM68" s="994"/>
      <c r="DN68" s="147"/>
      <c r="DO68" s="147"/>
      <c r="DP68" s="997"/>
      <c r="DQ68" s="999"/>
      <c r="DR68" s="1000"/>
      <c r="DS68" s="1006"/>
      <c r="DT68" s="993"/>
      <c r="DU68" s="996"/>
      <c r="DV68" s="148"/>
      <c r="DW68" s="148"/>
      <c r="DX68" s="994"/>
      <c r="DY68" s="147"/>
      <c r="DZ68" s="147"/>
      <c r="EA68" s="997"/>
      <c r="EB68" s="999"/>
      <c r="EC68" s="1000"/>
      <c r="ED68" s="1006"/>
      <c r="EE68" s="993"/>
      <c r="EF68" s="996"/>
      <c r="EG68" s="148"/>
      <c r="EH68" s="148"/>
      <c r="EI68" s="994"/>
      <c r="EJ68" s="147"/>
      <c r="EK68" s="147"/>
      <c r="EL68" s="997"/>
      <c r="EM68" s="999"/>
      <c r="EN68" s="1000"/>
      <c r="EO68" s="1006"/>
      <c r="EP68" s="993"/>
      <c r="EQ68" s="996"/>
      <c r="ER68" s="148"/>
      <c r="ES68" s="148"/>
      <c r="ET68" s="994"/>
      <c r="EU68" s="147"/>
      <c r="EV68" s="147"/>
      <c r="EW68" s="997"/>
      <c r="EX68" s="999"/>
      <c r="EY68" s="1000"/>
      <c r="EZ68" s="1006"/>
      <c r="FA68" s="993"/>
      <c r="FB68" s="996"/>
      <c r="FC68" s="148"/>
      <c r="FD68" s="148"/>
      <c r="FE68" s="994"/>
      <c r="FF68" s="147"/>
      <c r="FG68" s="147"/>
      <c r="FH68" s="997"/>
      <c r="FI68" s="999"/>
      <c r="FJ68" s="1000"/>
      <c r="FK68" s="1006"/>
      <c r="FL68" s="993"/>
      <c r="FM68" s="996"/>
      <c r="FN68" s="148"/>
      <c r="FO68" s="148"/>
      <c r="FP68" s="994"/>
      <c r="FQ68" s="147"/>
      <c r="FR68" s="147"/>
      <c r="FS68" s="997"/>
      <c r="FT68" s="999"/>
      <c r="FU68" s="1000"/>
      <c r="FV68" s="1006"/>
      <c r="FW68" s="993"/>
      <c r="FX68" s="996"/>
      <c r="FY68" s="148"/>
      <c r="FZ68" s="148"/>
      <c r="GA68" s="994"/>
      <c r="GB68" s="147"/>
      <c r="GC68" s="147"/>
      <c r="GD68" s="997"/>
      <c r="GE68" s="999"/>
      <c r="GF68" s="1000"/>
      <c r="GG68" s="1006"/>
      <c r="GH68" s="993"/>
      <c r="GI68" s="996"/>
      <c r="GJ68" s="148"/>
      <c r="GK68" s="148"/>
      <c r="GL68" s="994"/>
      <c r="GM68" s="147"/>
      <c r="GN68" s="147"/>
      <c r="GO68" s="997"/>
      <c r="GP68" s="999"/>
      <c r="GQ68" s="1000"/>
      <c r="GR68" s="1006"/>
      <c r="GS68" s="993"/>
      <c r="GT68" s="996"/>
      <c r="GU68" s="148"/>
      <c r="GV68" s="148"/>
      <c r="GW68" s="994"/>
      <c r="GX68" s="147"/>
      <c r="GY68" s="147"/>
      <c r="GZ68" s="997"/>
      <c r="HA68" s="999"/>
      <c r="HB68" s="1000"/>
      <c r="HC68" s="1006"/>
      <c r="HD68" s="993"/>
      <c r="HE68" s="996"/>
      <c r="HF68" s="148"/>
      <c r="HG68" s="148"/>
      <c r="HH68" s="994"/>
      <c r="HI68" s="147"/>
      <c r="HJ68" s="147"/>
      <c r="HK68" s="997"/>
      <c r="HL68" s="999"/>
      <c r="HM68" s="1000"/>
      <c r="HN68" s="1006"/>
      <c r="HO68" s="993"/>
      <c r="HP68" s="996"/>
      <c r="HQ68" s="148"/>
      <c r="HR68" s="148"/>
      <c r="HS68" s="994"/>
      <c r="HT68" s="147"/>
      <c r="HU68" s="147"/>
      <c r="HV68" s="997"/>
      <c r="HW68" s="999"/>
      <c r="HX68" s="1000"/>
      <c r="HY68" s="1006"/>
      <c r="HZ68" s="993"/>
      <c r="IA68" s="996"/>
      <c r="IB68" s="148"/>
      <c r="IC68" s="148"/>
      <c r="ID68" s="994"/>
      <c r="IE68" s="147"/>
      <c r="IF68" s="147"/>
      <c r="IG68" s="997"/>
      <c r="IH68" s="999"/>
      <c r="II68" s="1000"/>
      <c r="IJ68" s="1006"/>
      <c r="IK68" s="993"/>
      <c r="IL68" s="996"/>
      <c r="IM68" s="148"/>
      <c r="IN68" s="148"/>
      <c r="IO68" s="994"/>
      <c r="IP68" s="147"/>
      <c r="IQ68" s="147"/>
      <c r="IR68" s="997"/>
      <c r="IS68" s="999"/>
      <c r="IT68" s="1000"/>
      <c r="IU68" s="30"/>
      <c r="IV68" s="30"/>
      <c r="IW68" s="30"/>
      <c r="IX68" s="30"/>
      <c r="IY68" s="1001"/>
      <c r="IZ68" s="1001"/>
      <c r="JA68" s="1005"/>
      <c r="JB68" s="1002"/>
      <c r="JD68" s="171"/>
      <c r="JE68" s="725" t="s">
        <v>768</v>
      </c>
      <c r="JF68" s="730" t="s">
        <v>1178</v>
      </c>
      <c r="JG68" s="726" t="s">
        <v>345</v>
      </c>
      <c r="JH68" s="445" t="s">
        <v>636</v>
      </c>
      <c r="JI68" s="171"/>
      <c r="JJ68" s="171"/>
    </row>
    <row r="69" spans="1:365" ht="15.75" customHeight="1" x14ac:dyDescent="0.25">
      <c r="B69" s="260">
        <v>63</v>
      </c>
      <c r="C69" s="991"/>
      <c r="D69" s="990"/>
      <c r="E69" s="486"/>
      <c r="F69" s="1143"/>
      <c r="G69" s="995"/>
      <c r="H69" s="221"/>
      <c r="I69" s="183"/>
      <c r="J69" s="183"/>
      <c r="K69" s="1088"/>
      <c r="L69" s="375"/>
      <c r="M69" s="31"/>
      <c r="N69" s="1292"/>
      <c r="O69" s="1096"/>
      <c r="P69" s="147"/>
      <c r="Q69" s="147"/>
      <c r="R69" s="147"/>
      <c r="S69" s="147"/>
      <c r="T69" s="147"/>
      <c r="U69" s="147"/>
      <c r="V69" s="147"/>
      <c r="W69" s="147"/>
      <c r="X69" s="147"/>
      <c r="Y69" s="147"/>
      <c r="Z69" s="147"/>
      <c r="AA69" s="147"/>
      <c r="AB69" s="147"/>
      <c r="AC69" s="147"/>
      <c r="AD69" s="147"/>
      <c r="AE69" s="147"/>
      <c r="AF69" s="147"/>
      <c r="AG69" s="147"/>
      <c r="AH69" s="147"/>
      <c r="AI69" s="1006"/>
      <c r="AJ69" s="993"/>
      <c r="AK69" s="996"/>
      <c r="AL69" s="148"/>
      <c r="AM69" s="148"/>
      <c r="AN69" s="994"/>
      <c r="AO69" s="147"/>
      <c r="AP69" s="147"/>
      <c r="AQ69" s="997"/>
      <c r="AR69" s="999"/>
      <c r="AS69" s="1000"/>
      <c r="AT69" s="1006"/>
      <c r="AU69" s="993"/>
      <c r="AV69" s="996"/>
      <c r="AW69" s="148"/>
      <c r="AX69" s="148"/>
      <c r="AY69" s="994"/>
      <c r="AZ69" s="147"/>
      <c r="BA69" s="147"/>
      <c r="BB69" s="997"/>
      <c r="BC69" s="999"/>
      <c r="BD69" s="1000"/>
      <c r="BE69" s="1006"/>
      <c r="BF69" s="993"/>
      <c r="BG69" s="996"/>
      <c r="BH69" s="148"/>
      <c r="BI69" s="148"/>
      <c r="BJ69" s="994"/>
      <c r="BK69" s="147"/>
      <c r="BL69" s="147"/>
      <c r="BM69" s="997"/>
      <c r="BN69" s="999"/>
      <c r="BO69" s="1000"/>
      <c r="BP69" s="1006"/>
      <c r="BQ69" s="993"/>
      <c r="BR69" s="996"/>
      <c r="BS69" s="148"/>
      <c r="BT69" s="148"/>
      <c r="BU69" s="994"/>
      <c r="BV69" s="147"/>
      <c r="BW69" s="147"/>
      <c r="BX69" s="997"/>
      <c r="BY69" s="999"/>
      <c r="BZ69" s="1000"/>
      <c r="CA69" s="1006"/>
      <c r="CB69" s="993"/>
      <c r="CC69" s="994"/>
      <c r="CD69" s="148"/>
      <c r="CE69" s="148"/>
      <c r="CF69" s="994"/>
      <c r="CG69" s="147"/>
      <c r="CH69" s="147"/>
      <c r="CI69" s="997"/>
      <c r="CJ69" s="999"/>
      <c r="CK69" s="1000"/>
      <c r="CL69" s="1006"/>
      <c r="CM69" s="993"/>
      <c r="CN69" s="996"/>
      <c r="CO69" s="148"/>
      <c r="CP69" s="148"/>
      <c r="CQ69" s="994"/>
      <c r="CR69" s="147"/>
      <c r="CS69" s="147"/>
      <c r="CT69" s="997"/>
      <c r="CU69" s="999"/>
      <c r="CV69" s="1000"/>
      <c r="CW69" s="1006"/>
      <c r="CX69" s="993"/>
      <c r="CY69" s="996"/>
      <c r="CZ69" s="148"/>
      <c r="DA69" s="148"/>
      <c r="DB69" s="994"/>
      <c r="DC69" s="147"/>
      <c r="DD69" s="147"/>
      <c r="DE69" s="997"/>
      <c r="DF69" s="999"/>
      <c r="DG69" s="1000"/>
      <c r="DH69" s="1006"/>
      <c r="DI69" s="993"/>
      <c r="DJ69" s="996"/>
      <c r="DK69" s="148"/>
      <c r="DL69" s="148"/>
      <c r="DM69" s="994"/>
      <c r="DN69" s="147"/>
      <c r="DO69" s="147"/>
      <c r="DP69" s="997"/>
      <c r="DQ69" s="999"/>
      <c r="DR69" s="1000"/>
      <c r="DS69" s="1006"/>
      <c r="DT69" s="993"/>
      <c r="DU69" s="996"/>
      <c r="DV69" s="148"/>
      <c r="DW69" s="148"/>
      <c r="DX69" s="994"/>
      <c r="DY69" s="147"/>
      <c r="DZ69" s="147"/>
      <c r="EA69" s="997"/>
      <c r="EB69" s="999"/>
      <c r="EC69" s="1000"/>
      <c r="ED69" s="1006"/>
      <c r="EE69" s="993"/>
      <c r="EF69" s="996"/>
      <c r="EG69" s="148"/>
      <c r="EH69" s="148"/>
      <c r="EI69" s="994"/>
      <c r="EJ69" s="147"/>
      <c r="EK69" s="147"/>
      <c r="EL69" s="997"/>
      <c r="EM69" s="999"/>
      <c r="EN69" s="1000"/>
      <c r="EO69" s="1006"/>
      <c r="EP69" s="993"/>
      <c r="EQ69" s="996"/>
      <c r="ER69" s="148"/>
      <c r="ES69" s="148"/>
      <c r="ET69" s="994"/>
      <c r="EU69" s="147"/>
      <c r="EV69" s="147"/>
      <c r="EW69" s="997"/>
      <c r="EX69" s="999"/>
      <c r="EY69" s="1000"/>
      <c r="EZ69" s="1006"/>
      <c r="FA69" s="993"/>
      <c r="FB69" s="996"/>
      <c r="FC69" s="148"/>
      <c r="FD69" s="148"/>
      <c r="FE69" s="994"/>
      <c r="FF69" s="147"/>
      <c r="FG69" s="147"/>
      <c r="FH69" s="997"/>
      <c r="FI69" s="999"/>
      <c r="FJ69" s="1000"/>
      <c r="FK69" s="1006"/>
      <c r="FL69" s="993"/>
      <c r="FM69" s="996"/>
      <c r="FN69" s="148"/>
      <c r="FO69" s="148"/>
      <c r="FP69" s="994"/>
      <c r="FQ69" s="147"/>
      <c r="FR69" s="147"/>
      <c r="FS69" s="997"/>
      <c r="FT69" s="999"/>
      <c r="FU69" s="1000"/>
      <c r="FV69" s="1006"/>
      <c r="FW69" s="993"/>
      <c r="FX69" s="996"/>
      <c r="FY69" s="148"/>
      <c r="FZ69" s="148"/>
      <c r="GA69" s="994"/>
      <c r="GB69" s="147"/>
      <c r="GC69" s="147"/>
      <c r="GD69" s="997"/>
      <c r="GE69" s="999"/>
      <c r="GF69" s="1000"/>
      <c r="GG69" s="1006"/>
      <c r="GH69" s="993"/>
      <c r="GI69" s="996"/>
      <c r="GJ69" s="148"/>
      <c r="GK69" s="148"/>
      <c r="GL69" s="994"/>
      <c r="GM69" s="147"/>
      <c r="GN69" s="147"/>
      <c r="GO69" s="997"/>
      <c r="GP69" s="999"/>
      <c r="GQ69" s="1000"/>
      <c r="GR69" s="1006"/>
      <c r="GS69" s="993"/>
      <c r="GT69" s="996"/>
      <c r="GU69" s="148"/>
      <c r="GV69" s="148"/>
      <c r="GW69" s="994"/>
      <c r="GX69" s="147"/>
      <c r="GY69" s="147"/>
      <c r="GZ69" s="997"/>
      <c r="HA69" s="999"/>
      <c r="HB69" s="1000"/>
      <c r="HC69" s="1006"/>
      <c r="HD69" s="993"/>
      <c r="HE69" s="996"/>
      <c r="HF69" s="148"/>
      <c r="HG69" s="148"/>
      <c r="HH69" s="994"/>
      <c r="HI69" s="147"/>
      <c r="HJ69" s="147"/>
      <c r="HK69" s="997"/>
      <c r="HL69" s="999"/>
      <c r="HM69" s="1000"/>
      <c r="HN69" s="1006"/>
      <c r="HO69" s="993"/>
      <c r="HP69" s="996"/>
      <c r="HQ69" s="148"/>
      <c r="HR69" s="148"/>
      <c r="HS69" s="994"/>
      <c r="HT69" s="147"/>
      <c r="HU69" s="147"/>
      <c r="HV69" s="997"/>
      <c r="HW69" s="999"/>
      <c r="HX69" s="1000"/>
      <c r="HY69" s="1006"/>
      <c r="HZ69" s="993"/>
      <c r="IA69" s="996"/>
      <c r="IB69" s="148"/>
      <c r="IC69" s="148"/>
      <c r="ID69" s="994"/>
      <c r="IE69" s="147"/>
      <c r="IF69" s="147"/>
      <c r="IG69" s="997"/>
      <c r="IH69" s="999"/>
      <c r="II69" s="1000"/>
      <c r="IJ69" s="1006"/>
      <c r="IK69" s="993"/>
      <c r="IL69" s="996"/>
      <c r="IM69" s="148"/>
      <c r="IN69" s="148"/>
      <c r="IO69" s="994"/>
      <c r="IP69" s="147"/>
      <c r="IQ69" s="147"/>
      <c r="IR69" s="997"/>
      <c r="IS69" s="999"/>
      <c r="IT69" s="1000"/>
      <c r="IU69" s="30"/>
      <c r="IV69" s="30"/>
      <c r="IW69" s="30"/>
      <c r="IX69" s="30"/>
      <c r="IY69" s="1001"/>
      <c r="IZ69" s="1001"/>
      <c r="JA69" s="1005"/>
      <c r="JB69" s="1002"/>
      <c r="JD69" s="171"/>
      <c r="JE69" s="725" t="s">
        <v>769</v>
      </c>
      <c r="JF69" s="730" t="s">
        <v>1179</v>
      </c>
      <c r="JG69" s="726" t="s">
        <v>339</v>
      </c>
      <c r="JH69" s="445" t="s">
        <v>637</v>
      </c>
      <c r="JI69" s="171"/>
      <c r="JJ69" s="171"/>
    </row>
    <row r="70" spans="1:365" ht="15.75" customHeight="1" x14ac:dyDescent="0.25">
      <c r="B70" s="260">
        <v>64</v>
      </c>
      <c r="C70" s="991"/>
      <c r="D70" s="990"/>
      <c r="E70" s="486"/>
      <c r="F70" s="1143"/>
      <c r="G70" s="995"/>
      <c r="H70" s="221"/>
      <c r="I70" s="183"/>
      <c r="J70" s="183"/>
      <c r="K70" s="1088"/>
      <c r="L70" s="375"/>
      <c r="M70" s="31"/>
      <c r="N70" s="1292"/>
      <c r="O70" s="1096"/>
      <c r="P70" s="147"/>
      <c r="Q70" s="147"/>
      <c r="R70" s="147"/>
      <c r="S70" s="147"/>
      <c r="T70" s="147"/>
      <c r="U70" s="147"/>
      <c r="V70" s="147"/>
      <c r="W70" s="147"/>
      <c r="X70" s="147"/>
      <c r="Y70" s="147"/>
      <c r="Z70" s="147"/>
      <c r="AA70" s="147"/>
      <c r="AB70" s="147"/>
      <c r="AC70" s="147"/>
      <c r="AD70" s="147"/>
      <c r="AE70" s="147"/>
      <c r="AF70" s="147"/>
      <c r="AG70" s="147"/>
      <c r="AH70" s="147"/>
      <c r="AI70" s="1006"/>
      <c r="AJ70" s="993"/>
      <c r="AK70" s="996"/>
      <c r="AL70" s="148"/>
      <c r="AM70" s="148"/>
      <c r="AN70" s="994"/>
      <c r="AO70" s="147"/>
      <c r="AP70" s="147"/>
      <c r="AQ70" s="997"/>
      <c r="AR70" s="999"/>
      <c r="AS70" s="1000"/>
      <c r="AT70" s="1006"/>
      <c r="AU70" s="993"/>
      <c r="AV70" s="996"/>
      <c r="AW70" s="148"/>
      <c r="AX70" s="148"/>
      <c r="AY70" s="994"/>
      <c r="AZ70" s="147"/>
      <c r="BA70" s="147"/>
      <c r="BB70" s="997"/>
      <c r="BC70" s="999"/>
      <c r="BD70" s="1000"/>
      <c r="BE70" s="1006"/>
      <c r="BF70" s="993"/>
      <c r="BG70" s="996"/>
      <c r="BH70" s="148"/>
      <c r="BI70" s="148"/>
      <c r="BJ70" s="994"/>
      <c r="BK70" s="147"/>
      <c r="BL70" s="147"/>
      <c r="BM70" s="997"/>
      <c r="BN70" s="999"/>
      <c r="BO70" s="1000"/>
      <c r="BP70" s="1006"/>
      <c r="BQ70" s="993"/>
      <c r="BR70" s="996"/>
      <c r="BS70" s="148"/>
      <c r="BT70" s="148"/>
      <c r="BU70" s="994"/>
      <c r="BV70" s="147"/>
      <c r="BW70" s="147"/>
      <c r="BX70" s="997"/>
      <c r="BY70" s="999"/>
      <c r="BZ70" s="1000"/>
      <c r="CA70" s="1006"/>
      <c r="CB70" s="993"/>
      <c r="CC70" s="994"/>
      <c r="CD70" s="148"/>
      <c r="CE70" s="148"/>
      <c r="CF70" s="994"/>
      <c r="CG70" s="147"/>
      <c r="CH70" s="147"/>
      <c r="CI70" s="997"/>
      <c r="CJ70" s="999"/>
      <c r="CK70" s="1000"/>
      <c r="CL70" s="1006"/>
      <c r="CM70" s="993"/>
      <c r="CN70" s="996"/>
      <c r="CO70" s="148"/>
      <c r="CP70" s="148"/>
      <c r="CQ70" s="994"/>
      <c r="CR70" s="147"/>
      <c r="CS70" s="147"/>
      <c r="CT70" s="997"/>
      <c r="CU70" s="999"/>
      <c r="CV70" s="1000"/>
      <c r="CW70" s="1006"/>
      <c r="CX70" s="993"/>
      <c r="CY70" s="996"/>
      <c r="CZ70" s="148"/>
      <c r="DA70" s="148"/>
      <c r="DB70" s="994"/>
      <c r="DC70" s="147"/>
      <c r="DD70" s="147"/>
      <c r="DE70" s="997"/>
      <c r="DF70" s="999"/>
      <c r="DG70" s="1000"/>
      <c r="DH70" s="1006"/>
      <c r="DI70" s="993"/>
      <c r="DJ70" s="996"/>
      <c r="DK70" s="148"/>
      <c r="DL70" s="148"/>
      <c r="DM70" s="994"/>
      <c r="DN70" s="147"/>
      <c r="DO70" s="147"/>
      <c r="DP70" s="997"/>
      <c r="DQ70" s="999"/>
      <c r="DR70" s="1000"/>
      <c r="DS70" s="1006"/>
      <c r="DT70" s="993"/>
      <c r="DU70" s="996"/>
      <c r="DV70" s="148"/>
      <c r="DW70" s="148"/>
      <c r="DX70" s="994"/>
      <c r="DY70" s="147"/>
      <c r="DZ70" s="147"/>
      <c r="EA70" s="997"/>
      <c r="EB70" s="999"/>
      <c r="EC70" s="1000"/>
      <c r="ED70" s="1006"/>
      <c r="EE70" s="993"/>
      <c r="EF70" s="996"/>
      <c r="EG70" s="148"/>
      <c r="EH70" s="148"/>
      <c r="EI70" s="994"/>
      <c r="EJ70" s="147"/>
      <c r="EK70" s="147"/>
      <c r="EL70" s="997"/>
      <c r="EM70" s="999"/>
      <c r="EN70" s="1000"/>
      <c r="EO70" s="1006"/>
      <c r="EP70" s="993"/>
      <c r="EQ70" s="996"/>
      <c r="ER70" s="148"/>
      <c r="ES70" s="148"/>
      <c r="ET70" s="994"/>
      <c r="EU70" s="147"/>
      <c r="EV70" s="147"/>
      <c r="EW70" s="997"/>
      <c r="EX70" s="999"/>
      <c r="EY70" s="1000"/>
      <c r="EZ70" s="1006"/>
      <c r="FA70" s="993"/>
      <c r="FB70" s="996"/>
      <c r="FC70" s="148"/>
      <c r="FD70" s="148"/>
      <c r="FE70" s="994"/>
      <c r="FF70" s="147"/>
      <c r="FG70" s="147"/>
      <c r="FH70" s="997"/>
      <c r="FI70" s="999"/>
      <c r="FJ70" s="1000"/>
      <c r="FK70" s="1006"/>
      <c r="FL70" s="993"/>
      <c r="FM70" s="996"/>
      <c r="FN70" s="148"/>
      <c r="FO70" s="148"/>
      <c r="FP70" s="994"/>
      <c r="FQ70" s="147"/>
      <c r="FR70" s="147"/>
      <c r="FS70" s="997"/>
      <c r="FT70" s="999"/>
      <c r="FU70" s="1000"/>
      <c r="FV70" s="1006"/>
      <c r="FW70" s="993"/>
      <c r="FX70" s="996"/>
      <c r="FY70" s="148"/>
      <c r="FZ70" s="148"/>
      <c r="GA70" s="994"/>
      <c r="GB70" s="147"/>
      <c r="GC70" s="147"/>
      <c r="GD70" s="997"/>
      <c r="GE70" s="999"/>
      <c r="GF70" s="1000"/>
      <c r="GG70" s="1006"/>
      <c r="GH70" s="993"/>
      <c r="GI70" s="996"/>
      <c r="GJ70" s="148"/>
      <c r="GK70" s="148"/>
      <c r="GL70" s="994"/>
      <c r="GM70" s="147"/>
      <c r="GN70" s="147"/>
      <c r="GO70" s="997"/>
      <c r="GP70" s="999"/>
      <c r="GQ70" s="1000"/>
      <c r="GR70" s="1006"/>
      <c r="GS70" s="993"/>
      <c r="GT70" s="996"/>
      <c r="GU70" s="148"/>
      <c r="GV70" s="148"/>
      <c r="GW70" s="994"/>
      <c r="GX70" s="147"/>
      <c r="GY70" s="147"/>
      <c r="GZ70" s="997"/>
      <c r="HA70" s="999"/>
      <c r="HB70" s="1000"/>
      <c r="HC70" s="1006"/>
      <c r="HD70" s="993"/>
      <c r="HE70" s="996"/>
      <c r="HF70" s="148"/>
      <c r="HG70" s="148"/>
      <c r="HH70" s="994"/>
      <c r="HI70" s="147"/>
      <c r="HJ70" s="147"/>
      <c r="HK70" s="997"/>
      <c r="HL70" s="999"/>
      <c r="HM70" s="1000"/>
      <c r="HN70" s="1006"/>
      <c r="HO70" s="993"/>
      <c r="HP70" s="996"/>
      <c r="HQ70" s="148"/>
      <c r="HR70" s="148"/>
      <c r="HS70" s="994"/>
      <c r="HT70" s="147"/>
      <c r="HU70" s="147"/>
      <c r="HV70" s="997"/>
      <c r="HW70" s="999"/>
      <c r="HX70" s="1000"/>
      <c r="HY70" s="1006"/>
      <c r="HZ70" s="993"/>
      <c r="IA70" s="996"/>
      <c r="IB70" s="148"/>
      <c r="IC70" s="148"/>
      <c r="ID70" s="994"/>
      <c r="IE70" s="147"/>
      <c r="IF70" s="147"/>
      <c r="IG70" s="997"/>
      <c r="IH70" s="999"/>
      <c r="II70" s="1000"/>
      <c r="IJ70" s="1006"/>
      <c r="IK70" s="993"/>
      <c r="IL70" s="996"/>
      <c r="IM70" s="148"/>
      <c r="IN70" s="148"/>
      <c r="IO70" s="994"/>
      <c r="IP70" s="147"/>
      <c r="IQ70" s="147"/>
      <c r="IR70" s="997"/>
      <c r="IS70" s="999"/>
      <c r="IT70" s="1000"/>
      <c r="IU70" s="30"/>
      <c r="IV70" s="30"/>
      <c r="IW70" s="30"/>
      <c r="IX70" s="30"/>
      <c r="IY70" s="1001"/>
      <c r="IZ70" s="1001"/>
      <c r="JA70" s="1005"/>
      <c r="JB70" s="1002"/>
      <c r="JD70" s="171"/>
      <c r="JE70" s="725" t="s">
        <v>770</v>
      </c>
      <c r="JF70" s="731" t="s">
        <v>1179</v>
      </c>
      <c r="JG70" s="726" t="s">
        <v>339</v>
      </c>
      <c r="JH70" s="445" t="s">
        <v>637</v>
      </c>
      <c r="JI70" s="171"/>
      <c r="JJ70" s="171"/>
    </row>
    <row r="71" spans="1:365" ht="15.75" customHeight="1" x14ac:dyDescent="0.25">
      <c r="B71" s="260">
        <v>65</v>
      </c>
      <c r="C71" s="991"/>
      <c r="D71" s="990"/>
      <c r="E71" s="486"/>
      <c r="F71" s="1143"/>
      <c r="G71" s="995"/>
      <c r="H71" s="221"/>
      <c r="I71" s="183"/>
      <c r="J71" s="183"/>
      <c r="K71" s="1088"/>
      <c r="L71" s="375"/>
      <c r="M71" s="31"/>
      <c r="N71" s="1292"/>
      <c r="O71" s="1096"/>
      <c r="P71" s="147"/>
      <c r="Q71" s="147"/>
      <c r="R71" s="147"/>
      <c r="S71" s="147"/>
      <c r="T71" s="147"/>
      <c r="U71" s="147"/>
      <c r="V71" s="147"/>
      <c r="W71" s="147"/>
      <c r="X71" s="147"/>
      <c r="Y71" s="147"/>
      <c r="Z71" s="147"/>
      <c r="AA71" s="147"/>
      <c r="AB71" s="147"/>
      <c r="AC71" s="147"/>
      <c r="AD71" s="147"/>
      <c r="AE71" s="147"/>
      <c r="AF71" s="147"/>
      <c r="AG71" s="147"/>
      <c r="AH71" s="147"/>
      <c r="AI71" s="1006"/>
      <c r="AJ71" s="993"/>
      <c r="AK71" s="996"/>
      <c r="AL71" s="148"/>
      <c r="AM71" s="148"/>
      <c r="AN71" s="994"/>
      <c r="AO71" s="147"/>
      <c r="AP71" s="147"/>
      <c r="AQ71" s="997"/>
      <c r="AR71" s="999"/>
      <c r="AS71" s="1000"/>
      <c r="AT71" s="1006"/>
      <c r="AU71" s="993"/>
      <c r="AV71" s="996"/>
      <c r="AW71" s="148"/>
      <c r="AX71" s="148"/>
      <c r="AY71" s="994"/>
      <c r="AZ71" s="147"/>
      <c r="BA71" s="147"/>
      <c r="BB71" s="997"/>
      <c r="BC71" s="999"/>
      <c r="BD71" s="1000"/>
      <c r="BE71" s="1006"/>
      <c r="BF71" s="993"/>
      <c r="BG71" s="996"/>
      <c r="BH71" s="148"/>
      <c r="BI71" s="148"/>
      <c r="BJ71" s="994"/>
      <c r="BK71" s="147"/>
      <c r="BL71" s="147"/>
      <c r="BM71" s="997"/>
      <c r="BN71" s="999"/>
      <c r="BO71" s="1000"/>
      <c r="BP71" s="1006"/>
      <c r="BQ71" s="993"/>
      <c r="BR71" s="996"/>
      <c r="BS71" s="148"/>
      <c r="BT71" s="148"/>
      <c r="BU71" s="994"/>
      <c r="BV71" s="147"/>
      <c r="BW71" s="147"/>
      <c r="BX71" s="997"/>
      <c r="BY71" s="999"/>
      <c r="BZ71" s="1000"/>
      <c r="CA71" s="1006"/>
      <c r="CB71" s="993"/>
      <c r="CC71" s="994"/>
      <c r="CD71" s="148"/>
      <c r="CE71" s="148"/>
      <c r="CF71" s="994"/>
      <c r="CG71" s="147"/>
      <c r="CH71" s="147"/>
      <c r="CI71" s="997"/>
      <c r="CJ71" s="999"/>
      <c r="CK71" s="1000"/>
      <c r="CL71" s="1006"/>
      <c r="CM71" s="993"/>
      <c r="CN71" s="996"/>
      <c r="CO71" s="148"/>
      <c r="CP71" s="148"/>
      <c r="CQ71" s="994"/>
      <c r="CR71" s="147"/>
      <c r="CS71" s="147"/>
      <c r="CT71" s="997"/>
      <c r="CU71" s="999"/>
      <c r="CV71" s="1000"/>
      <c r="CW71" s="1006"/>
      <c r="CX71" s="993"/>
      <c r="CY71" s="996"/>
      <c r="CZ71" s="148"/>
      <c r="DA71" s="148"/>
      <c r="DB71" s="994"/>
      <c r="DC71" s="147"/>
      <c r="DD71" s="147"/>
      <c r="DE71" s="997"/>
      <c r="DF71" s="999"/>
      <c r="DG71" s="1000"/>
      <c r="DH71" s="1006"/>
      <c r="DI71" s="993"/>
      <c r="DJ71" s="996"/>
      <c r="DK71" s="148"/>
      <c r="DL71" s="148"/>
      <c r="DM71" s="994"/>
      <c r="DN71" s="147"/>
      <c r="DO71" s="147"/>
      <c r="DP71" s="997"/>
      <c r="DQ71" s="999"/>
      <c r="DR71" s="1000"/>
      <c r="DS71" s="1006"/>
      <c r="DT71" s="993"/>
      <c r="DU71" s="996"/>
      <c r="DV71" s="148"/>
      <c r="DW71" s="148"/>
      <c r="DX71" s="994"/>
      <c r="DY71" s="147"/>
      <c r="DZ71" s="147"/>
      <c r="EA71" s="997"/>
      <c r="EB71" s="999"/>
      <c r="EC71" s="1000"/>
      <c r="ED71" s="1006"/>
      <c r="EE71" s="993"/>
      <c r="EF71" s="996"/>
      <c r="EG71" s="148"/>
      <c r="EH71" s="148"/>
      <c r="EI71" s="994"/>
      <c r="EJ71" s="147"/>
      <c r="EK71" s="147"/>
      <c r="EL71" s="997"/>
      <c r="EM71" s="999"/>
      <c r="EN71" s="1000"/>
      <c r="EO71" s="1006"/>
      <c r="EP71" s="993"/>
      <c r="EQ71" s="996"/>
      <c r="ER71" s="148"/>
      <c r="ES71" s="148"/>
      <c r="ET71" s="994"/>
      <c r="EU71" s="147"/>
      <c r="EV71" s="147"/>
      <c r="EW71" s="997"/>
      <c r="EX71" s="999"/>
      <c r="EY71" s="1000"/>
      <c r="EZ71" s="1006"/>
      <c r="FA71" s="993"/>
      <c r="FB71" s="996"/>
      <c r="FC71" s="148"/>
      <c r="FD71" s="148"/>
      <c r="FE71" s="994"/>
      <c r="FF71" s="147"/>
      <c r="FG71" s="147"/>
      <c r="FH71" s="997"/>
      <c r="FI71" s="999"/>
      <c r="FJ71" s="1000"/>
      <c r="FK71" s="1006"/>
      <c r="FL71" s="993"/>
      <c r="FM71" s="996"/>
      <c r="FN71" s="148"/>
      <c r="FO71" s="148"/>
      <c r="FP71" s="994"/>
      <c r="FQ71" s="147"/>
      <c r="FR71" s="147"/>
      <c r="FS71" s="997"/>
      <c r="FT71" s="999"/>
      <c r="FU71" s="1000"/>
      <c r="FV71" s="1006"/>
      <c r="FW71" s="993"/>
      <c r="FX71" s="996"/>
      <c r="FY71" s="148"/>
      <c r="FZ71" s="148"/>
      <c r="GA71" s="994"/>
      <c r="GB71" s="147"/>
      <c r="GC71" s="147"/>
      <c r="GD71" s="997"/>
      <c r="GE71" s="999"/>
      <c r="GF71" s="1000"/>
      <c r="GG71" s="1006"/>
      <c r="GH71" s="993"/>
      <c r="GI71" s="996"/>
      <c r="GJ71" s="148"/>
      <c r="GK71" s="148"/>
      <c r="GL71" s="994"/>
      <c r="GM71" s="147"/>
      <c r="GN71" s="147"/>
      <c r="GO71" s="997"/>
      <c r="GP71" s="999"/>
      <c r="GQ71" s="1000"/>
      <c r="GR71" s="1006"/>
      <c r="GS71" s="993"/>
      <c r="GT71" s="996"/>
      <c r="GU71" s="148"/>
      <c r="GV71" s="148"/>
      <c r="GW71" s="994"/>
      <c r="GX71" s="147"/>
      <c r="GY71" s="147"/>
      <c r="GZ71" s="997"/>
      <c r="HA71" s="999"/>
      <c r="HB71" s="1000"/>
      <c r="HC71" s="1006"/>
      <c r="HD71" s="993"/>
      <c r="HE71" s="996"/>
      <c r="HF71" s="148"/>
      <c r="HG71" s="148"/>
      <c r="HH71" s="994"/>
      <c r="HI71" s="147"/>
      <c r="HJ71" s="147"/>
      <c r="HK71" s="997"/>
      <c r="HL71" s="999"/>
      <c r="HM71" s="1000"/>
      <c r="HN71" s="1006"/>
      <c r="HO71" s="993"/>
      <c r="HP71" s="996"/>
      <c r="HQ71" s="148"/>
      <c r="HR71" s="148"/>
      <c r="HS71" s="994"/>
      <c r="HT71" s="147"/>
      <c r="HU71" s="147"/>
      <c r="HV71" s="997"/>
      <c r="HW71" s="999"/>
      <c r="HX71" s="1000"/>
      <c r="HY71" s="1006"/>
      <c r="HZ71" s="993"/>
      <c r="IA71" s="996"/>
      <c r="IB71" s="148"/>
      <c r="IC71" s="148"/>
      <c r="ID71" s="994"/>
      <c r="IE71" s="147"/>
      <c r="IF71" s="147"/>
      <c r="IG71" s="997"/>
      <c r="IH71" s="999"/>
      <c r="II71" s="1000"/>
      <c r="IJ71" s="1006"/>
      <c r="IK71" s="993"/>
      <c r="IL71" s="996"/>
      <c r="IM71" s="148"/>
      <c r="IN71" s="148"/>
      <c r="IO71" s="994"/>
      <c r="IP71" s="147"/>
      <c r="IQ71" s="147"/>
      <c r="IR71" s="997"/>
      <c r="IS71" s="999"/>
      <c r="IT71" s="1000"/>
      <c r="IU71" s="30"/>
      <c r="IV71" s="30"/>
      <c r="IW71" s="30"/>
      <c r="IX71" s="30"/>
      <c r="IY71" s="1001"/>
      <c r="IZ71" s="1001"/>
      <c r="JA71" s="1005"/>
      <c r="JB71" s="1002"/>
      <c r="JD71" s="171"/>
      <c r="JE71" s="725" t="s">
        <v>771</v>
      </c>
      <c r="JF71" s="731" t="s">
        <v>1180</v>
      </c>
      <c r="JG71" s="726" t="s">
        <v>339</v>
      </c>
      <c r="JH71" s="445" t="s">
        <v>637</v>
      </c>
      <c r="JI71" s="171"/>
      <c r="JJ71" s="171"/>
    </row>
    <row r="72" spans="1:365" ht="15.75" customHeight="1" x14ac:dyDescent="0.25">
      <c r="B72" s="260">
        <v>66</v>
      </c>
      <c r="C72" s="991"/>
      <c r="D72" s="990"/>
      <c r="E72" s="486"/>
      <c r="F72" s="1143"/>
      <c r="G72" s="995"/>
      <c r="H72" s="221"/>
      <c r="I72" s="183"/>
      <c r="J72" s="183"/>
      <c r="K72" s="1088"/>
      <c r="L72" s="375"/>
      <c r="M72" s="31"/>
      <c r="N72" s="1292"/>
      <c r="O72" s="1096"/>
      <c r="P72" s="147"/>
      <c r="Q72" s="147"/>
      <c r="R72" s="147"/>
      <c r="S72" s="147"/>
      <c r="T72" s="147"/>
      <c r="U72" s="147"/>
      <c r="V72" s="147"/>
      <c r="W72" s="147"/>
      <c r="X72" s="147"/>
      <c r="Y72" s="147"/>
      <c r="Z72" s="147"/>
      <c r="AA72" s="147"/>
      <c r="AB72" s="147"/>
      <c r="AC72" s="147"/>
      <c r="AD72" s="147"/>
      <c r="AE72" s="147"/>
      <c r="AF72" s="147"/>
      <c r="AG72" s="147"/>
      <c r="AH72" s="147"/>
      <c r="AI72" s="1006"/>
      <c r="AJ72" s="993"/>
      <c r="AK72" s="996"/>
      <c r="AL72" s="148"/>
      <c r="AM72" s="148"/>
      <c r="AN72" s="994"/>
      <c r="AO72" s="147"/>
      <c r="AP72" s="147"/>
      <c r="AQ72" s="997"/>
      <c r="AR72" s="999"/>
      <c r="AS72" s="1000"/>
      <c r="AT72" s="1006"/>
      <c r="AU72" s="993"/>
      <c r="AV72" s="996"/>
      <c r="AW72" s="148"/>
      <c r="AX72" s="148"/>
      <c r="AY72" s="994"/>
      <c r="AZ72" s="147"/>
      <c r="BA72" s="147"/>
      <c r="BB72" s="997"/>
      <c r="BC72" s="999"/>
      <c r="BD72" s="1000"/>
      <c r="BE72" s="1006"/>
      <c r="BF72" s="993"/>
      <c r="BG72" s="996"/>
      <c r="BH72" s="148"/>
      <c r="BI72" s="148"/>
      <c r="BJ72" s="994"/>
      <c r="BK72" s="147"/>
      <c r="BL72" s="147"/>
      <c r="BM72" s="997"/>
      <c r="BN72" s="999"/>
      <c r="BO72" s="1000"/>
      <c r="BP72" s="1006"/>
      <c r="BQ72" s="993"/>
      <c r="BR72" s="996"/>
      <c r="BS72" s="148"/>
      <c r="BT72" s="148"/>
      <c r="BU72" s="994"/>
      <c r="BV72" s="147"/>
      <c r="BW72" s="147"/>
      <c r="BX72" s="997"/>
      <c r="BY72" s="999"/>
      <c r="BZ72" s="1000"/>
      <c r="CA72" s="1006"/>
      <c r="CB72" s="993"/>
      <c r="CC72" s="994"/>
      <c r="CD72" s="148"/>
      <c r="CE72" s="148"/>
      <c r="CF72" s="994"/>
      <c r="CG72" s="147"/>
      <c r="CH72" s="147"/>
      <c r="CI72" s="997"/>
      <c r="CJ72" s="999"/>
      <c r="CK72" s="1000"/>
      <c r="CL72" s="1006"/>
      <c r="CM72" s="993"/>
      <c r="CN72" s="996"/>
      <c r="CO72" s="148"/>
      <c r="CP72" s="148"/>
      <c r="CQ72" s="994"/>
      <c r="CR72" s="147"/>
      <c r="CS72" s="147"/>
      <c r="CT72" s="997"/>
      <c r="CU72" s="999"/>
      <c r="CV72" s="1000"/>
      <c r="CW72" s="1006"/>
      <c r="CX72" s="993"/>
      <c r="CY72" s="996"/>
      <c r="CZ72" s="148"/>
      <c r="DA72" s="148"/>
      <c r="DB72" s="994"/>
      <c r="DC72" s="147"/>
      <c r="DD72" s="147"/>
      <c r="DE72" s="997"/>
      <c r="DF72" s="999"/>
      <c r="DG72" s="1000"/>
      <c r="DH72" s="1006"/>
      <c r="DI72" s="993"/>
      <c r="DJ72" s="996"/>
      <c r="DK72" s="148"/>
      <c r="DL72" s="148"/>
      <c r="DM72" s="994"/>
      <c r="DN72" s="147"/>
      <c r="DO72" s="147"/>
      <c r="DP72" s="997"/>
      <c r="DQ72" s="999"/>
      <c r="DR72" s="1000"/>
      <c r="DS72" s="1006"/>
      <c r="DT72" s="993"/>
      <c r="DU72" s="996"/>
      <c r="DV72" s="148"/>
      <c r="DW72" s="148"/>
      <c r="DX72" s="994"/>
      <c r="DY72" s="147"/>
      <c r="DZ72" s="147"/>
      <c r="EA72" s="997"/>
      <c r="EB72" s="999"/>
      <c r="EC72" s="1000"/>
      <c r="ED72" s="1006"/>
      <c r="EE72" s="993"/>
      <c r="EF72" s="996"/>
      <c r="EG72" s="148"/>
      <c r="EH72" s="148"/>
      <c r="EI72" s="994"/>
      <c r="EJ72" s="147"/>
      <c r="EK72" s="147"/>
      <c r="EL72" s="997"/>
      <c r="EM72" s="999"/>
      <c r="EN72" s="1000"/>
      <c r="EO72" s="1006"/>
      <c r="EP72" s="993"/>
      <c r="EQ72" s="996"/>
      <c r="ER72" s="148"/>
      <c r="ES72" s="148"/>
      <c r="ET72" s="994"/>
      <c r="EU72" s="147"/>
      <c r="EV72" s="147"/>
      <c r="EW72" s="997"/>
      <c r="EX72" s="999"/>
      <c r="EY72" s="1000"/>
      <c r="EZ72" s="1006"/>
      <c r="FA72" s="993"/>
      <c r="FB72" s="996"/>
      <c r="FC72" s="148"/>
      <c r="FD72" s="148"/>
      <c r="FE72" s="994"/>
      <c r="FF72" s="147"/>
      <c r="FG72" s="147"/>
      <c r="FH72" s="997"/>
      <c r="FI72" s="999"/>
      <c r="FJ72" s="1000"/>
      <c r="FK72" s="1006"/>
      <c r="FL72" s="993"/>
      <c r="FM72" s="996"/>
      <c r="FN72" s="148"/>
      <c r="FO72" s="148"/>
      <c r="FP72" s="994"/>
      <c r="FQ72" s="147"/>
      <c r="FR72" s="147"/>
      <c r="FS72" s="997"/>
      <c r="FT72" s="999"/>
      <c r="FU72" s="1000"/>
      <c r="FV72" s="1006"/>
      <c r="FW72" s="993"/>
      <c r="FX72" s="996"/>
      <c r="FY72" s="148"/>
      <c r="FZ72" s="148"/>
      <c r="GA72" s="994"/>
      <c r="GB72" s="147"/>
      <c r="GC72" s="147"/>
      <c r="GD72" s="997"/>
      <c r="GE72" s="999"/>
      <c r="GF72" s="1000"/>
      <c r="GG72" s="1006"/>
      <c r="GH72" s="993"/>
      <c r="GI72" s="996"/>
      <c r="GJ72" s="148"/>
      <c r="GK72" s="148"/>
      <c r="GL72" s="994"/>
      <c r="GM72" s="147"/>
      <c r="GN72" s="147"/>
      <c r="GO72" s="997"/>
      <c r="GP72" s="999"/>
      <c r="GQ72" s="1000"/>
      <c r="GR72" s="1006"/>
      <c r="GS72" s="993"/>
      <c r="GT72" s="996"/>
      <c r="GU72" s="148"/>
      <c r="GV72" s="148"/>
      <c r="GW72" s="994"/>
      <c r="GX72" s="147"/>
      <c r="GY72" s="147"/>
      <c r="GZ72" s="997"/>
      <c r="HA72" s="999"/>
      <c r="HB72" s="1000"/>
      <c r="HC72" s="1006"/>
      <c r="HD72" s="993"/>
      <c r="HE72" s="996"/>
      <c r="HF72" s="148"/>
      <c r="HG72" s="148"/>
      <c r="HH72" s="994"/>
      <c r="HI72" s="147"/>
      <c r="HJ72" s="147"/>
      <c r="HK72" s="997"/>
      <c r="HL72" s="999"/>
      <c r="HM72" s="1000"/>
      <c r="HN72" s="1006"/>
      <c r="HO72" s="993"/>
      <c r="HP72" s="996"/>
      <c r="HQ72" s="148"/>
      <c r="HR72" s="148"/>
      <c r="HS72" s="994"/>
      <c r="HT72" s="147"/>
      <c r="HU72" s="147"/>
      <c r="HV72" s="997"/>
      <c r="HW72" s="999"/>
      <c r="HX72" s="1000"/>
      <c r="HY72" s="1006"/>
      <c r="HZ72" s="993"/>
      <c r="IA72" s="996"/>
      <c r="IB72" s="148"/>
      <c r="IC72" s="148"/>
      <c r="ID72" s="994"/>
      <c r="IE72" s="147"/>
      <c r="IF72" s="147"/>
      <c r="IG72" s="997"/>
      <c r="IH72" s="999"/>
      <c r="II72" s="1000"/>
      <c r="IJ72" s="1006"/>
      <c r="IK72" s="993"/>
      <c r="IL72" s="996"/>
      <c r="IM72" s="148"/>
      <c r="IN72" s="148"/>
      <c r="IO72" s="994"/>
      <c r="IP72" s="147"/>
      <c r="IQ72" s="147"/>
      <c r="IR72" s="997"/>
      <c r="IS72" s="999"/>
      <c r="IT72" s="1000"/>
      <c r="IU72" s="30"/>
      <c r="IV72" s="30"/>
      <c r="IW72" s="30"/>
      <c r="IX72" s="30"/>
      <c r="IY72" s="1001"/>
      <c r="IZ72" s="1001"/>
      <c r="JA72" s="1005"/>
      <c r="JB72" s="1002"/>
      <c r="JD72" s="171"/>
      <c r="JE72" s="723" t="s">
        <v>772</v>
      </c>
      <c r="JF72" s="731" t="s">
        <v>1181</v>
      </c>
      <c r="JG72" s="727" t="s">
        <v>647</v>
      </c>
      <c r="JH72" s="678" t="s">
        <v>648</v>
      </c>
      <c r="JI72" s="171"/>
      <c r="JJ72" s="171"/>
    </row>
    <row r="73" spans="1:365" ht="15.75" customHeight="1" x14ac:dyDescent="0.25">
      <c r="B73" s="260">
        <v>67</v>
      </c>
      <c r="C73" s="991"/>
      <c r="D73" s="990"/>
      <c r="E73" s="486"/>
      <c r="F73" s="1143"/>
      <c r="G73" s="995"/>
      <c r="H73" s="221"/>
      <c r="I73" s="183"/>
      <c r="J73" s="183"/>
      <c r="K73" s="1088"/>
      <c r="L73" s="375"/>
      <c r="M73" s="31"/>
      <c r="N73" s="1292"/>
      <c r="O73" s="1096"/>
      <c r="P73" s="147"/>
      <c r="Q73" s="147"/>
      <c r="R73" s="147"/>
      <c r="S73" s="147"/>
      <c r="T73" s="147"/>
      <c r="U73" s="147"/>
      <c r="V73" s="147"/>
      <c r="W73" s="147"/>
      <c r="X73" s="147"/>
      <c r="Y73" s="147"/>
      <c r="Z73" s="147"/>
      <c r="AA73" s="147"/>
      <c r="AB73" s="147"/>
      <c r="AC73" s="147"/>
      <c r="AD73" s="147"/>
      <c r="AE73" s="147"/>
      <c r="AF73" s="147"/>
      <c r="AG73" s="147"/>
      <c r="AH73" s="147"/>
      <c r="AI73" s="1006"/>
      <c r="AJ73" s="993"/>
      <c r="AK73" s="996"/>
      <c r="AL73" s="148"/>
      <c r="AM73" s="148"/>
      <c r="AN73" s="994"/>
      <c r="AO73" s="147"/>
      <c r="AP73" s="147"/>
      <c r="AQ73" s="997"/>
      <c r="AR73" s="999"/>
      <c r="AS73" s="1000"/>
      <c r="AT73" s="1006"/>
      <c r="AU73" s="993"/>
      <c r="AV73" s="996"/>
      <c r="AW73" s="148"/>
      <c r="AX73" s="148"/>
      <c r="AY73" s="994"/>
      <c r="AZ73" s="147"/>
      <c r="BA73" s="147"/>
      <c r="BB73" s="997"/>
      <c r="BC73" s="999"/>
      <c r="BD73" s="1000"/>
      <c r="BE73" s="1006"/>
      <c r="BF73" s="993"/>
      <c r="BG73" s="996"/>
      <c r="BH73" s="148"/>
      <c r="BI73" s="148"/>
      <c r="BJ73" s="994"/>
      <c r="BK73" s="147"/>
      <c r="BL73" s="147"/>
      <c r="BM73" s="997"/>
      <c r="BN73" s="999"/>
      <c r="BO73" s="1000"/>
      <c r="BP73" s="1006"/>
      <c r="BQ73" s="993"/>
      <c r="BR73" s="996"/>
      <c r="BS73" s="148"/>
      <c r="BT73" s="148"/>
      <c r="BU73" s="994"/>
      <c r="BV73" s="147"/>
      <c r="BW73" s="147"/>
      <c r="BX73" s="997"/>
      <c r="BY73" s="999"/>
      <c r="BZ73" s="1000"/>
      <c r="CA73" s="1006"/>
      <c r="CB73" s="993"/>
      <c r="CC73" s="994"/>
      <c r="CD73" s="148"/>
      <c r="CE73" s="148"/>
      <c r="CF73" s="994"/>
      <c r="CG73" s="147"/>
      <c r="CH73" s="147"/>
      <c r="CI73" s="997"/>
      <c r="CJ73" s="999"/>
      <c r="CK73" s="1000"/>
      <c r="CL73" s="1006"/>
      <c r="CM73" s="993"/>
      <c r="CN73" s="996"/>
      <c r="CO73" s="148"/>
      <c r="CP73" s="148"/>
      <c r="CQ73" s="994"/>
      <c r="CR73" s="147"/>
      <c r="CS73" s="147"/>
      <c r="CT73" s="997"/>
      <c r="CU73" s="999"/>
      <c r="CV73" s="1000"/>
      <c r="CW73" s="1006"/>
      <c r="CX73" s="993"/>
      <c r="CY73" s="996"/>
      <c r="CZ73" s="148"/>
      <c r="DA73" s="148"/>
      <c r="DB73" s="994"/>
      <c r="DC73" s="147"/>
      <c r="DD73" s="147"/>
      <c r="DE73" s="997"/>
      <c r="DF73" s="999"/>
      <c r="DG73" s="1000"/>
      <c r="DH73" s="1006"/>
      <c r="DI73" s="993"/>
      <c r="DJ73" s="996"/>
      <c r="DK73" s="148"/>
      <c r="DL73" s="148"/>
      <c r="DM73" s="994"/>
      <c r="DN73" s="147"/>
      <c r="DO73" s="147"/>
      <c r="DP73" s="997"/>
      <c r="DQ73" s="999"/>
      <c r="DR73" s="1000"/>
      <c r="DS73" s="1006"/>
      <c r="DT73" s="993"/>
      <c r="DU73" s="996"/>
      <c r="DV73" s="148"/>
      <c r="DW73" s="148"/>
      <c r="DX73" s="994"/>
      <c r="DY73" s="147"/>
      <c r="DZ73" s="147"/>
      <c r="EA73" s="997"/>
      <c r="EB73" s="999"/>
      <c r="EC73" s="1000"/>
      <c r="ED73" s="1006"/>
      <c r="EE73" s="993"/>
      <c r="EF73" s="996"/>
      <c r="EG73" s="148"/>
      <c r="EH73" s="148"/>
      <c r="EI73" s="994"/>
      <c r="EJ73" s="147"/>
      <c r="EK73" s="147"/>
      <c r="EL73" s="997"/>
      <c r="EM73" s="999"/>
      <c r="EN73" s="1000"/>
      <c r="EO73" s="1006"/>
      <c r="EP73" s="993"/>
      <c r="EQ73" s="996"/>
      <c r="ER73" s="148"/>
      <c r="ES73" s="148"/>
      <c r="ET73" s="994"/>
      <c r="EU73" s="147"/>
      <c r="EV73" s="147"/>
      <c r="EW73" s="997"/>
      <c r="EX73" s="999"/>
      <c r="EY73" s="1000"/>
      <c r="EZ73" s="1006"/>
      <c r="FA73" s="993"/>
      <c r="FB73" s="996"/>
      <c r="FC73" s="148"/>
      <c r="FD73" s="148"/>
      <c r="FE73" s="994"/>
      <c r="FF73" s="147"/>
      <c r="FG73" s="147"/>
      <c r="FH73" s="997"/>
      <c r="FI73" s="999"/>
      <c r="FJ73" s="1000"/>
      <c r="FK73" s="1006"/>
      <c r="FL73" s="993"/>
      <c r="FM73" s="996"/>
      <c r="FN73" s="148"/>
      <c r="FO73" s="148"/>
      <c r="FP73" s="994"/>
      <c r="FQ73" s="147"/>
      <c r="FR73" s="147"/>
      <c r="FS73" s="997"/>
      <c r="FT73" s="999"/>
      <c r="FU73" s="1000"/>
      <c r="FV73" s="1006"/>
      <c r="FW73" s="993"/>
      <c r="FX73" s="996"/>
      <c r="FY73" s="148"/>
      <c r="FZ73" s="148"/>
      <c r="GA73" s="994"/>
      <c r="GB73" s="147"/>
      <c r="GC73" s="147"/>
      <c r="GD73" s="997"/>
      <c r="GE73" s="999"/>
      <c r="GF73" s="1000"/>
      <c r="GG73" s="1006"/>
      <c r="GH73" s="993"/>
      <c r="GI73" s="996"/>
      <c r="GJ73" s="148"/>
      <c r="GK73" s="148"/>
      <c r="GL73" s="994"/>
      <c r="GM73" s="147"/>
      <c r="GN73" s="147"/>
      <c r="GO73" s="997"/>
      <c r="GP73" s="999"/>
      <c r="GQ73" s="1000"/>
      <c r="GR73" s="1006"/>
      <c r="GS73" s="993"/>
      <c r="GT73" s="996"/>
      <c r="GU73" s="148"/>
      <c r="GV73" s="148"/>
      <c r="GW73" s="994"/>
      <c r="GX73" s="147"/>
      <c r="GY73" s="147"/>
      <c r="GZ73" s="997"/>
      <c r="HA73" s="999"/>
      <c r="HB73" s="1000"/>
      <c r="HC73" s="1006"/>
      <c r="HD73" s="993"/>
      <c r="HE73" s="996"/>
      <c r="HF73" s="148"/>
      <c r="HG73" s="148"/>
      <c r="HH73" s="994"/>
      <c r="HI73" s="147"/>
      <c r="HJ73" s="147"/>
      <c r="HK73" s="997"/>
      <c r="HL73" s="999"/>
      <c r="HM73" s="1000"/>
      <c r="HN73" s="1006"/>
      <c r="HO73" s="993"/>
      <c r="HP73" s="996"/>
      <c r="HQ73" s="148"/>
      <c r="HR73" s="148"/>
      <c r="HS73" s="994"/>
      <c r="HT73" s="147"/>
      <c r="HU73" s="147"/>
      <c r="HV73" s="997"/>
      <c r="HW73" s="999"/>
      <c r="HX73" s="1000"/>
      <c r="HY73" s="1006"/>
      <c r="HZ73" s="993"/>
      <c r="IA73" s="996"/>
      <c r="IB73" s="148"/>
      <c r="IC73" s="148"/>
      <c r="ID73" s="994"/>
      <c r="IE73" s="147"/>
      <c r="IF73" s="147"/>
      <c r="IG73" s="997"/>
      <c r="IH73" s="999"/>
      <c r="II73" s="1000"/>
      <c r="IJ73" s="1006"/>
      <c r="IK73" s="993"/>
      <c r="IL73" s="996"/>
      <c r="IM73" s="148"/>
      <c r="IN73" s="148"/>
      <c r="IO73" s="994"/>
      <c r="IP73" s="147"/>
      <c r="IQ73" s="147"/>
      <c r="IR73" s="997"/>
      <c r="IS73" s="999"/>
      <c r="IT73" s="1000"/>
      <c r="IU73" s="30"/>
      <c r="IV73" s="30"/>
      <c r="IW73" s="30"/>
      <c r="IX73" s="30"/>
      <c r="IY73" s="1001"/>
      <c r="IZ73" s="1001"/>
      <c r="JA73" s="1005"/>
      <c r="JB73" s="1002"/>
      <c r="JD73" s="171"/>
      <c r="JE73" s="725" t="s">
        <v>773</v>
      </c>
      <c r="JF73" s="730" t="s">
        <v>1165</v>
      </c>
      <c r="JG73" s="726" t="s">
        <v>346</v>
      </c>
      <c r="JH73" s="201" t="s">
        <v>347</v>
      </c>
      <c r="JI73" s="171"/>
      <c r="JJ73" s="171"/>
      <c r="NA73" s="93"/>
    </row>
    <row r="74" spans="1:365" ht="15.75" customHeight="1" x14ac:dyDescent="0.25">
      <c r="A74" s="44"/>
      <c r="B74" s="260">
        <v>68</v>
      </c>
      <c r="C74" s="991"/>
      <c r="D74" s="990"/>
      <c r="E74" s="486"/>
      <c r="F74" s="1143"/>
      <c r="G74" s="995"/>
      <c r="H74" s="221"/>
      <c r="I74" s="183"/>
      <c r="J74" s="183"/>
      <c r="K74" s="1088"/>
      <c r="L74" s="375"/>
      <c r="M74" s="31"/>
      <c r="N74" s="1292"/>
      <c r="O74" s="1096"/>
      <c r="P74" s="147"/>
      <c r="Q74" s="147"/>
      <c r="R74" s="147"/>
      <c r="S74" s="147"/>
      <c r="T74" s="147"/>
      <c r="U74" s="147"/>
      <c r="V74" s="147"/>
      <c r="W74" s="147"/>
      <c r="X74" s="147"/>
      <c r="Y74" s="147"/>
      <c r="Z74" s="147"/>
      <c r="AA74" s="147"/>
      <c r="AB74" s="147"/>
      <c r="AC74" s="147"/>
      <c r="AD74" s="147"/>
      <c r="AE74" s="147"/>
      <c r="AF74" s="147"/>
      <c r="AG74" s="147"/>
      <c r="AH74" s="147"/>
      <c r="AI74" s="1006"/>
      <c r="AJ74" s="993"/>
      <c r="AK74" s="996"/>
      <c r="AL74" s="148"/>
      <c r="AM74" s="148"/>
      <c r="AN74" s="994"/>
      <c r="AO74" s="147"/>
      <c r="AP74" s="147"/>
      <c r="AQ74" s="997"/>
      <c r="AR74" s="999"/>
      <c r="AS74" s="1000"/>
      <c r="AT74" s="1006"/>
      <c r="AU74" s="993"/>
      <c r="AV74" s="996"/>
      <c r="AW74" s="148"/>
      <c r="AX74" s="148"/>
      <c r="AY74" s="994"/>
      <c r="AZ74" s="147"/>
      <c r="BA74" s="147"/>
      <c r="BB74" s="997"/>
      <c r="BC74" s="999"/>
      <c r="BD74" s="1000"/>
      <c r="BE74" s="1006"/>
      <c r="BF74" s="993"/>
      <c r="BG74" s="996"/>
      <c r="BH74" s="148"/>
      <c r="BI74" s="148"/>
      <c r="BJ74" s="994"/>
      <c r="BK74" s="147"/>
      <c r="BL74" s="147"/>
      <c r="BM74" s="997"/>
      <c r="BN74" s="999"/>
      <c r="BO74" s="1000"/>
      <c r="BP74" s="1006"/>
      <c r="BQ74" s="993"/>
      <c r="BR74" s="996"/>
      <c r="BS74" s="148"/>
      <c r="BT74" s="148"/>
      <c r="BU74" s="994"/>
      <c r="BV74" s="147"/>
      <c r="BW74" s="147"/>
      <c r="BX74" s="997"/>
      <c r="BY74" s="999"/>
      <c r="BZ74" s="1000"/>
      <c r="CA74" s="1006"/>
      <c r="CB74" s="993"/>
      <c r="CC74" s="994"/>
      <c r="CD74" s="148"/>
      <c r="CE74" s="148"/>
      <c r="CF74" s="994"/>
      <c r="CG74" s="147"/>
      <c r="CH74" s="147"/>
      <c r="CI74" s="997"/>
      <c r="CJ74" s="999"/>
      <c r="CK74" s="1000"/>
      <c r="CL74" s="1006"/>
      <c r="CM74" s="993"/>
      <c r="CN74" s="996"/>
      <c r="CO74" s="148"/>
      <c r="CP74" s="148"/>
      <c r="CQ74" s="994"/>
      <c r="CR74" s="147"/>
      <c r="CS74" s="147"/>
      <c r="CT74" s="997"/>
      <c r="CU74" s="999"/>
      <c r="CV74" s="1000"/>
      <c r="CW74" s="1006"/>
      <c r="CX74" s="993"/>
      <c r="CY74" s="996"/>
      <c r="CZ74" s="148"/>
      <c r="DA74" s="148"/>
      <c r="DB74" s="994"/>
      <c r="DC74" s="147"/>
      <c r="DD74" s="147"/>
      <c r="DE74" s="997"/>
      <c r="DF74" s="999"/>
      <c r="DG74" s="1000"/>
      <c r="DH74" s="1006"/>
      <c r="DI74" s="993"/>
      <c r="DJ74" s="996"/>
      <c r="DK74" s="148"/>
      <c r="DL74" s="148"/>
      <c r="DM74" s="994"/>
      <c r="DN74" s="147"/>
      <c r="DO74" s="147"/>
      <c r="DP74" s="997"/>
      <c r="DQ74" s="999"/>
      <c r="DR74" s="1000"/>
      <c r="DS74" s="1006"/>
      <c r="DT74" s="993"/>
      <c r="DU74" s="996"/>
      <c r="DV74" s="148"/>
      <c r="DW74" s="148"/>
      <c r="DX74" s="994"/>
      <c r="DY74" s="147"/>
      <c r="DZ74" s="147"/>
      <c r="EA74" s="997"/>
      <c r="EB74" s="999"/>
      <c r="EC74" s="1000"/>
      <c r="ED74" s="1006"/>
      <c r="EE74" s="993"/>
      <c r="EF74" s="996"/>
      <c r="EG74" s="148"/>
      <c r="EH74" s="148"/>
      <c r="EI74" s="994"/>
      <c r="EJ74" s="147"/>
      <c r="EK74" s="147"/>
      <c r="EL74" s="997"/>
      <c r="EM74" s="999"/>
      <c r="EN74" s="1000"/>
      <c r="EO74" s="1006"/>
      <c r="EP74" s="993"/>
      <c r="EQ74" s="996"/>
      <c r="ER74" s="148"/>
      <c r="ES74" s="148"/>
      <c r="ET74" s="994"/>
      <c r="EU74" s="147"/>
      <c r="EV74" s="147"/>
      <c r="EW74" s="997"/>
      <c r="EX74" s="999"/>
      <c r="EY74" s="1000"/>
      <c r="EZ74" s="1006"/>
      <c r="FA74" s="993"/>
      <c r="FB74" s="996"/>
      <c r="FC74" s="148"/>
      <c r="FD74" s="148"/>
      <c r="FE74" s="994"/>
      <c r="FF74" s="147"/>
      <c r="FG74" s="147"/>
      <c r="FH74" s="997"/>
      <c r="FI74" s="999"/>
      <c r="FJ74" s="1000"/>
      <c r="FK74" s="1006"/>
      <c r="FL74" s="993"/>
      <c r="FM74" s="996"/>
      <c r="FN74" s="148"/>
      <c r="FO74" s="148"/>
      <c r="FP74" s="994"/>
      <c r="FQ74" s="147"/>
      <c r="FR74" s="147"/>
      <c r="FS74" s="997"/>
      <c r="FT74" s="999"/>
      <c r="FU74" s="1000"/>
      <c r="FV74" s="1006"/>
      <c r="FW74" s="993"/>
      <c r="FX74" s="996"/>
      <c r="FY74" s="148"/>
      <c r="FZ74" s="148"/>
      <c r="GA74" s="994"/>
      <c r="GB74" s="147"/>
      <c r="GC74" s="147"/>
      <c r="GD74" s="997"/>
      <c r="GE74" s="999"/>
      <c r="GF74" s="1000"/>
      <c r="GG74" s="1006"/>
      <c r="GH74" s="993"/>
      <c r="GI74" s="996"/>
      <c r="GJ74" s="148"/>
      <c r="GK74" s="148"/>
      <c r="GL74" s="994"/>
      <c r="GM74" s="147"/>
      <c r="GN74" s="147"/>
      <c r="GO74" s="997"/>
      <c r="GP74" s="999"/>
      <c r="GQ74" s="1000"/>
      <c r="GR74" s="1006"/>
      <c r="GS74" s="993"/>
      <c r="GT74" s="996"/>
      <c r="GU74" s="148"/>
      <c r="GV74" s="148"/>
      <c r="GW74" s="994"/>
      <c r="GX74" s="147"/>
      <c r="GY74" s="147"/>
      <c r="GZ74" s="997"/>
      <c r="HA74" s="999"/>
      <c r="HB74" s="1000"/>
      <c r="HC74" s="1006"/>
      <c r="HD74" s="993"/>
      <c r="HE74" s="996"/>
      <c r="HF74" s="148"/>
      <c r="HG74" s="148"/>
      <c r="HH74" s="994"/>
      <c r="HI74" s="147"/>
      <c r="HJ74" s="147"/>
      <c r="HK74" s="997"/>
      <c r="HL74" s="999"/>
      <c r="HM74" s="1000"/>
      <c r="HN74" s="1006"/>
      <c r="HO74" s="993"/>
      <c r="HP74" s="996"/>
      <c r="HQ74" s="148"/>
      <c r="HR74" s="148"/>
      <c r="HS74" s="994"/>
      <c r="HT74" s="147"/>
      <c r="HU74" s="147"/>
      <c r="HV74" s="997"/>
      <c r="HW74" s="999"/>
      <c r="HX74" s="1000"/>
      <c r="HY74" s="1006"/>
      <c r="HZ74" s="993"/>
      <c r="IA74" s="996"/>
      <c r="IB74" s="148"/>
      <c r="IC74" s="148"/>
      <c r="ID74" s="994"/>
      <c r="IE74" s="147"/>
      <c r="IF74" s="147"/>
      <c r="IG74" s="997"/>
      <c r="IH74" s="999"/>
      <c r="II74" s="1000"/>
      <c r="IJ74" s="1006"/>
      <c r="IK74" s="993"/>
      <c r="IL74" s="996"/>
      <c r="IM74" s="148"/>
      <c r="IN74" s="148"/>
      <c r="IO74" s="994"/>
      <c r="IP74" s="147"/>
      <c r="IQ74" s="147"/>
      <c r="IR74" s="997"/>
      <c r="IS74" s="999"/>
      <c r="IT74" s="1000"/>
      <c r="IU74" s="30"/>
      <c r="IV74" s="30"/>
      <c r="IW74" s="30"/>
      <c r="IX74" s="30"/>
      <c r="IY74" s="1001"/>
      <c r="IZ74" s="1001"/>
      <c r="JA74" s="1005"/>
      <c r="JB74" s="1002"/>
      <c r="JD74" s="171"/>
      <c r="JE74" s="725" t="s">
        <v>774</v>
      </c>
      <c r="JF74" s="730" t="s">
        <v>1165</v>
      </c>
      <c r="JG74" s="726" t="s">
        <v>346</v>
      </c>
      <c r="JH74" s="201" t="s">
        <v>347</v>
      </c>
      <c r="JI74" s="171"/>
      <c r="JJ74" s="171"/>
      <c r="JQ74" s="165"/>
      <c r="JS74" s="93"/>
      <c r="JV74" s="93"/>
      <c r="JW74" s="93"/>
      <c r="JX74" s="93"/>
      <c r="JY74" s="93"/>
      <c r="JZ74" s="93"/>
      <c r="KA74" s="93"/>
      <c r="KB74" s="93"/>
      <c r="KC74" s="93"/>
      <c r="KD74" s="93"/>
      <c r="KE74" s="93"/>
      <c r="MS74" s="93"/>
      <c r="MT74" s="93"/>
      <c r="MU74" s="93"/>
      <c r="MV74" s="93"/>
      <c r="MW74" s="93"/>
      <c r="MX74" s="93"/>
      <c r="MY74" s="93"/>
      <c r="MZ74" s="93"/>
    </row>
    <row r="75" spans="1:365" ht="15.75" customHeight="1" x14ac:dyDescent="0.25">
      <c r="B75" s="260">
        <v>69</v>
      </c>
      <c r="C75" s="991"/>
      <c r="D75" s="990"/>
      <c r="E75" s="486"/>
      <c r="F75" s="1143"/>
      <c r="G75" s="995"/>
      <c r="H75" s="221"/>
      <c r="I75" s="183"/>
      <c r="J75" s="183"/>
      <c r="K75" s="1088"/>
      <c r="L75" s="375"/>
      <c r="M75" s="31"/>
      <c r="N75" s="1292"/>
      <c r="O75" s="1096"/>
      <c r="P75" s="147"/>
      <c r="Q75" s="147"/>
      <c r="R75" s="147"/>
      <c r="S75" s="147"/>
      <c r="T75" s="147"/>
      <c r="U75" s="147"/>
      <c r="V75" s="147"/>
      <c r="W75" s="147"/>
      <c r="X75" s="147"/>
      <c r="Y75" s="147"/>
      <c r="Z75" s="147"/>
      <c r="AA75" s="147"/>
      <c r="AB75" s="147"/>
      <c r="AC75" s="147"/>
      <c r="AD75" s="147"/>
      <c r="AE75" s="147"/>
      <c r="AF75" s="147"/>
      <c r="AG75" s="147"/>
      <c r="AH75" s="147"/>
      <c r="AI75" s="1006"/>
      <c r="AJ75" s="993"/>
      <c r="AK75" s="996"/>
      <c r="AL75" s="148"/>
      <c r="AM75" s="148"/>
      <c r="AN75" s="994"/>
      <c r="AO75" s="147"/>
      <c r="AP75" s="147"/>
      <c r="AQ75" s="997"/>
      <c r="AR75" s="999"/>
      <c r="AS75" s="1000"/>
      <c r="AT75" s="1006"/>
      <c r="AU75" s="993"/>
      <c r="AV75" s="996"/>
      <c r="AW75" s="148"/>
      <c r="AX75" s="148"/>
      <c r="AY75" s="994"/>
      <c r="AZ75" s="147"/>
      <c r="BA75" s="147"/>
      <c r="BB75" s="997"/>
      <c r="BC75" s="999"/>
      <c r="BD75" s="1000"/>
      <c r="BE75" s="1006"/>
      <c r="BF75" s="993"/>
      <c r="BG75" s="996"/>
      <c r="BH75" s="148"/>
      <c r="BI75" s="148"/>
      <c r="BJ75" s="994"/>
      <c r="BK75" s="147"/>
      <c r="BL75" s="147"/>
      <c r="BM75" s="997"/>
      <c r="BN75" s="999"/>
      <c r="BO75" s="1000"/>
      <c r="BP75" s="1006"/>
      <c r="BQ75" s="993"/>
      <c r="BR75" s="996"/>
      <c r="BS75" s="148"/>
      <c r="BT75" s="148"/>
      <c r="BU75" s="994"/>
      <c r="BV75" s="147"/>
      <c r="BW75" s="147"/>
      <c r="BX75" s="997"/>
      <c r="BY75" s="999"/>
      <c r="BZ75" s="1000"/>
      <c r="CA75" s="1006"/>
      <c r="CB75" s="993"/>
      <c r="CC75" s="994"/>
      <c r="CD75" s="148"/>
      <c r="CE75" s="148"/>
      <c r="CF75" s="994"/>
      <c r="CG75" s="147"/>
      <c r="CH75" s="147"/>
      <c r="CI75" s="997"/>
      <c r="CJ75" s="999"/>
      <c r="CK75" s="1000"/>
      <c r="CL75" s="1006"/>
      <c r="CM75" s="993"/>
      <c r="CN75" s="996"/>
      <c r="CO75" s="148"/>
      <c r="CP75" s="148"/>
      <c r="CQ75" s="994"/>
      <c r="CR75" s="147"/>
      <c r="CS75" s="147"/>
      <c r="CT75" s="997"/>
      <c r="CU75" s="999"/>
      <c r="CV75" s="1000"/>
      <c r="CW75" s="1006"/>
      <c r="CX75" s="993"/>
      <c r="CY75" s="996"/>
      <c r="CZ75" s="148"/>
      <c r="DA75" s="148"/>
      <c r="DB75" s="994"/>
      <c r="DC75" s="147"/>
      <c r="DD75" s="147"/>
      <c r="DE75" s="997"/>
      <c r="DF75" s="999"/>
      <c r="DG75" s="1000"/>
      <c r="DH75" s="1006"/>
      <c r="DI75" s="993"/>
      <c r="DJ75" s="996"/>
      <c r="DK75" s="148"/>
      <c r="DL75" s="148"/>
      <c r="DM75" s="994"/>
      <c r="DN75" s="147"/>
      <c r="DO75" s="147"/>
      <c r="DP75" s="997"/>
      <c r="DQ75" s="999"/>
      <c r="DR75" s="1000"/>
      <c r="DS75" s="1006"/>
      <c r="DT75" s="993"/>
      <c r="DU75" s="996"/>
      <c r="DV75" s="148"/>
      <c r="DW75" s="148"/>
      <c r="DX75" s="994"/>
      <c r="DY75" s="147"/>
      <c r="DZ75" s="147"/>
      <c r="EA75" s="997"/>
      <c r="EB75" s="999"/>
      <c r="EC75" s="1000"/>
      <c r="ED75" s="1006"/>
      <c r="EE75" s="993"/>
      <c r="EF75" s="996"/>
      <c r="EG75" s="148"/>
      <c r="EH75" s="148"/>
      <c r="EI75" s="994"/>
      <c r="EJ75" s="147"/>
      <c r="EK75" s="147"/>
      <c r="EL75" s="997"/>
      <c r="EM75" s="999"/>
      <c r="EN75" s="1000"/>
      <c r="EO75" s="1006"/>
      <c r="EP75" s="993"/>
      <c r="EQ75" s="996"/>
      <c r="ER75" s="148"/>
      <c r="ES75" s="148"/>
      <c r="ET75" s="994"/>
      <c r="EU75" s="147"/>
      <c r="EV75" s="147"/>
      <c r="EW75" s="997"/>
      <c r="EX75" s="999"/>
      <c r="EY75" s="1000"/>
      <c r="EZ75" s="1006"/>
      <c r="FA75" s="993"/>
      <c r="FB75" s="996"/>
      <c r="FC75" s="148"/>
      <c r="FD75" s="148"/>
      <c r="FE75" s="994"/>
      <c r="FF75" s="147"/>
      <c r="FG75" s="147"/>
      <c r="FH75" s="997"/>
      <c r="FI75" s="999"/>
      <c r="FJ75" s="1000"/>
      <c r="FK75" s="1006"/>
      <c r="FL75" s="993"/>
      <c r="FM75" s="996"/>
      <c r="FN75" s="148"/>
      <c r="FO75" s="148"/>
      <c r="FP75" s="994"/>
      <c r="FQ75" s="147"/>
      <c r="FR75" s="147"/>
      <c r="FS75" s="997"/>
      <c r="FT75" s="999"/>
      <c r="FU75" s="1000"/>
      <c r="FV75" s="1006"/>
      <c r="FW75" s="993"/>
      <c r="FX75" s="996"/>
      <c r="FY75" s="148"/>
      <c r="FZ75" s="148"/>
      <c r="GA75" s="994"/>
      <c r="GB75" s="147"/>
      <c r="GC75" s="147"/>
      <c r="GD75" s="997"/>
      <c r="GE75" s="999"/>
      <c r="GF75" s="1000"/>
      <c r="GG75" s="1006"/>
      <c r="GH75" s="993"/>
      <c r="GI75" s="996"/>
      <c r="GJ75" s="148"/>
      <c r="GK75" s="148"/>
      <c r="GL75" s="994"/>
      <c r="GM75" s="147"/>
      <c r="GN75" s="147"/>
      <c r="GO75" s="997"/>
      <c r="GP75" s="999"/>
      <c r="GQ75" s="1000"/>
      <c r="GR75" s="1006"/>
      <c r="GS75" s="993"/>
      <c r="GT75" s="996"/>
      <c r="GU75" s="148"/>
      <c r="GV75" s="148"/>
      <c r="GW75" s="994"/>
      <c r="GX75" s="147"/>
      <c r="GY75" s="147"/>
      <c r="GZ75" s="997"/>
      <c r="HA75" s="999"/>
      <c r="HB75" s="1000"/>
      <c r="HC75" s="1006"/>
      <c r="HD75" s="993"/>
      <c r="HE75" s="996"/>
      <c r="HF75" s="148"/>
      <c r="HG75" s="148"/>
      <c r="HH75" s="994"/>
      <c r="HI75" s="147"/>
      <c r="HJ75" s="147"/>
      <c r="HK75" s="997"/>
      <c r="HL75" s="999"/>
      <c r="HM75" s="1000"/>
      <c r="HN75" s="1006"/>
      <c r="HO75" s="993"/>
      <c r="HP75" s="996"/>
      <c r="HQ75" s="148"/>
      <c r="HR75" s="148"/>
      <c r="HS75" s="994"/>
      <c r="HT75" s="147"/>
      <c r="HU75" s="147"/>
      <c r="HV75" s="997"/>
      <c r="HW75" s="999"/>
      <c r="HX75" s="1000"/>
      <c r="HY75" s="1006"/>
      <c r="HZ75" s="993"/>
      <c r="IA75" s="996"/>
      <c r="IB75" s="148"/>
      <c r="IC75" s="148"/>
      <c r="ID75" s="994"/>
      <c r="IE75" s="147"/>
      <c r="IF75" s="147"/>
      <c r="IG75" s="997"/>
      <c r="IH75" s="999"/>
      <c r="II75" s="1000"/>
      <c r="IJ75" s="1006"/>
      <c r="IK75" s="993"/>
      <c r="IL75" s="996"/>
      <c r="IM75" s="148"/>
      <c r="IN75" s="148"/>
      <c r="IO75" s="994"/>
      <c r="IP75" s="147"/>
      <c r="IQ75" s="147"/>
      <c r="IR75" s="997"/>
      <c r="IS75" s="999"/>
      <c r="IT75" s="1000"/>
      <c r="IU75" s="30"/>
      <c r="IV75" s="30"/>
      <c r="IW75" s="30"/>
      <c r="IX75" s="30"/>
      <c r="IY75" s="1001"/>
      <c r="IZ75" s="1001"/>
      <c r="JA75" s="1005"/>
      <c r="JB75" s="1002"/>
      <c r="JD75" s="171"/>
      <c r="JE75" s="725" t="s">
        <v>775</v>
      </c>
      <c r="JF75" s="731" t="s">
        <v>1182</v>
      </c>
      <c r="JG75" s="726" t="s">
        <v>346</v>
      </c>
      <c r="JH75" s="201" t="s">
        <v>347</v>
      </c>
      <c r="JI75" s="171"/>
      <c r="JJ75" s="171"/>
    </row>
    <row r="76" spans="1:365" ht="15.75" customHeight="1" x14ac:dyDescent="0.25">
      <c r="B76" s="260">
        <v>70</v>
      </c>
      <c r="C76" s="991"/>
      <c r="D76" s="990"/>
      <c r="E76" s="486"/>
      <c r="F76" s="1143"/>
      <c r="G76" s="995"/>
      <c r="H76" s="221"/>
      <c r="I76" s="183"/>
      <c r="J76" s="183"/>
      <c r="K76" s="1088"/>
      <c r="L76" s="375"/>
      <c r="M76" s="31"/>
      <c r="N76" s="1292"/>
      <c r="O76" s="1096"/>
      <c r="P76" s="147"/>
      <c r="Q76" s="147"/>
      <c r="R76" s="147"/>
      <c r="S76" s="147"/>
      <c r="T76" s="147"/>
      <c r="U76" s="147"/>
      <c r="V76" s="147"/>
      <c r="W76" s="147"/>
      <c r="X76" s="147"/>
      <c r="Y76" s="147"/>
      <c r="Z76" s="147"/>
      <c r="AA76" s="147"/>
      <c r="AB76" s="147"/>
      <c r="AC76" s="147"/>
      <c r="AD76" s="147"/>
      <c r="AE76" s="147"/>
      <c r="AF76" s="147"/>
      <c r="AG76" s="147"/>
      <c r="AH76" s="147"/>
      <c r="AI76" s="1006"/>
      <c r="AJ76" s="993"/>
      <c r="AK76" s="996"/>
      <c r="AL76" s="148"/>
      <c r="AM76" s="148"/>
      <c r="AN76" s="994"/>
      <c r="AO76" s="147"/>
      <c r="AP76" s="147"/>
      <c r="AQ76" s="997"/>
      <c r="AR76" s="999"/>
      <c r="AS76" s="1000"/>
      <c r="AT76" s="1006"/>
      <c r="AU76" s="993"/>
      <c r="AV76" s="996"/>
      <c r="AW76" s="148"/>
      <c r="AX76" s="148"/>
      <c r="AY76" s="994"/>
      <c r="AZ76" s="147"/>
      <c r="BA76" s="147"/>
      <c r="BB76" s="997"/>
      <c r="BC76" s="999"/>
      <c r="BD76" s="1000"/>
      <c r="BE76" s="1006"/>
      <c r="BF76" s="993"/>
      <c r="BG76" s="996"/>
      <c r="BH76" s="148"/>
      <c r="BI76" s="148"/>
      <c r="BJ76" s="994"/>
      <c r="BK76" s="147"/>
      <c r="BL76" s="147"/>
      <c r="BM76" s="997"/>
      <c r="BN76" s="999"/>
      <c r="BO76" s="1000"/>
      <c r="BP76" s="1006"/>
      <c r="BQ76" s="993"/>
      <c r="BR76" s="996"/>
      <c r="BS76" s="148"/>
      <c r="BT76" s="148"/>
      <c r="BU76" s="994"/>
      <c r="BV76" s="147"/>
      <c r="BW76" s="147"/>
      <c r="BX76" s="997"/>
      <c r="BY76" s="999"/>
      <c r="BZ76" s="1000"/>
      <c r="CA76" s="1006"/>
      <c r="CB76" s="993"/>
      <c r="CC76" s="994"/>
      <c r="CD76" s="148"/>
      <c r="CE76" s="148"/>
      <c r="CF76" s="994"/>
      <c r="CG76" s="147"/>
      <c r="CH76" s="147"/>
      <c r="CI76" s="997"/>
      <c r="CJ76" s="999"/>
      <c r="CK76" s="1000"/>
      <c r="CL76" s="1006"/>
      <c r="CM76" s="993"/>
      <c r="CN76" s="996"/>
      <c r="CO76" s="148"/>
      <c r="CP76" s="148"/>
      <c r="CQ76" s="994"/>
      <c r="CR76" s="147"/>
      <c r="CS76" s="147"/>
      <c r="CT76" s="997"/>
      <c r="CU76" s="999"/>
      <c r="CV76" s="1000"/>
      <c r="CW76" s="1006"/>
      <c r="CX76" s="993"/>
      <c r="CY76" s="996"/>
      <c r="CZ76" s="148"/>
      <c r="DA76" s="148"/>
      <c r="DB76" s="994"/>
      <c r="DC76" s="147"/>
      <c r="DD76" s="147"/>
      <c r="DE76" s="997"/>
      <c r="DF76" s="999"/>
      <c r="DG76" s="1000"/>
      <c r="DH76" s="1006"/>
      <c r="DI76" s="993"/>
      <c r="DJ76" s="996"/>
      <c r="DK76" s="148"/>
      <c r="DL76" s="148"/>
      <c r="DM76" s="994"/>
      <c r="DN76" s="147"/>
      <c r="DO76" s="147"/>
      <c r="DP76" s="997"/>
      <c r="DQ76" s="999"/>
      <c r="DR76" s="1000"/>
      <c r="DS76" s="1006"/>
      <c r="DT76" s="993"/>
      <c r="DU76" s="996"/>
      <c r="DV76" s="148"/>
      <c r="DW76" s="148"/>
      <c r="DX76" s="994"/>
      <c r="DY76" s="147"/>
      <c r="DZ76" s="147"/>
      <c r="EA76" s="997"/>
      <c r="EB76" s="999"/>
      <c r="EC76" s="1000"/>
      <c r="ED76" s="1006"/>
      <c r="EE76" s="993"/>
      <c r="EF76" s="996"/>
      <c r="EG76" s="148"/>
      <c r="EH76" s="148"/>
      <c r="EI76" s="994"/>
      <c r="EJ76" s="147"/>
      <c r="EK76" s="147"/>
      <c r="EL76" s="997"/>
      <c r="EM76" s="999"/>
      <c r="EN76" s="1000"/>
      <c r="EO76" s="1006"/>
      <c r="EP76" s="993"/>
      <c r="EQ76" s="996"/>
      <c r="ER76" s="148"/>
      <c r="ES76" s="148"/>
      <c r="ET76" s="994"/>
      <c r="EU76" s="147"/>
      <c r="EV76" s="147"/>
      <c r="EW76" s="997"/>
      <c r="EX76" s="999"/>
      <c r="EY76" s="1000"/>
      <c r="EZ76" s="1006"/>
      <c r="FA76" s="993"/>
      <c r="FB76" s="996"/>
      <c r="FC76" s="148"/>
      <c r="FD76" s="148"/>
      <c r="FE76" s="994"/>
      <c r="FF76" s="147"/>
      <c r="FG76" s="147"/>
      <c r="FH76" s="997"/>
      <c r="FI76" s="999"/>
      <c r="FJ76" s="1000"/>
      <c r="FK76" s="1006"/>
      <c r="FL76" s="993"/>
      <c r="FM76" s="996"/>
      <c r="FN76" s="148"/>
      <c r="FO76" s="148"/>
      <c r="FP76" s="994"/>
      <c r="FQ76" s="147"/>
      <c r="FR76" s="147"/>
      <c r="FS76" s="997"/>
      <c r="FT76" s="999"/>
      <c r="FU76" s="1000"/>
      <c r="FV76" s="1006"/>
      <c r="FW76" s="993"/>
      <c r="FX76" s="996"/>
      <c r="FY76" s="148"/>
      <c r="FZ76" s="148"/>
      <c r="GA76" s="994"/>
      <c r="GB76" s="147"/>
      <c r="GC76" s="147"/>
      <c r="GD76" s="997"/>
      <c r="GE76" s="999"/>
      <c r="GF76" s="1000"/>
      <c r="GG76" s="1006"/>
      <c r="GH76" s="993"/>
      <c r="GI76" s="996"/>
      <c r="GJ76" s="148"/>
      <c r="GK76" s="148"/>
      <c r="GL76" s="994"/>
      <c r="GM76" s="147"/>
      <c r="GN76" s="147"/>
      <c r="GO76" s="997"/>
      <c r="GP76" s="999"/>
      <c r="GQ76" s="1000"/>
      <c r="GR76" s="1006"/>
      <c r="GS76" s="993"/>
      <c r="GT76" s="996"/>
      <c r="GU76" s="148"/>
      <c r="GV76" s="148"/>
      <c r="GW76" s="994"/>
      <c r="GX76" s="147"/>
      <c r="GY76" s="147"/>
      <c r="GZ76" s="997"/>
      <c r="HA76" s="999"/>
      <c r="HB76" s="1000"/>
      <c r="HC76" s="1006"/>
      <c r="HD76" s="993"/>
      <c r="HE76" s="996"/>
      <c r="HF76" s="148"/>
      <c r="HG76" s="148"/>
      <c r="HH76" s="994"/>
      <c r="HI76" s="147"/>
      <c r="HJ76" s="147"/>
      <c r="HK76" s="997"/>
      <c r="HL76" s="999"/>
      <c r="HM76" s="1000"/>
      <c r="HN76" s="1006"/>
      <c r="HO76" s="993"/>
      <c r="HP76" s="996"/>
      <c r="HQ76" s="148"/>
      <c r="HR76" s="148"/>
      <c r="HS76" s="994"/>
      <c r="HT76" s="147"/>
      <c r="HU76" s="147"/>
      <c r="HV76" s="997"/>
      <c r="HW76" s="999"/>
      <c r="HX76" s="1000"/>
      <c r="HY76" s="1006"/>
      <c r="HZ76" s="993"/>
      <c r="IA76" s="996"/>
      <c r="IB76" s="148"/>
      <c r="IC76" s="148"/>
      <c r="ID76" s="994"/>
      <c r="IE76" s="147"/>
      <c r="IF76" s="147"/>
      <c r="IG76" s="997"/>
      <c r="IH76" s="999"/>
      <c r="II76" s="1000"/>
      <c r="IJ76" s="1006"/>
      <c r="IK76" s="993"/>
      <c r="IL76" s="996"/>
      <c r="IM76" s="148"/>
      <c r="IN76" s="148"/>
      <c r="IO76" s="994"/>
      <c r="IP76" s="147"/>
      <c r="IQ76" s="147"/>
      <c r="IR76" s="997"/>
      <c r="IS76" s="999"/>
      <c r="IT76" s="1000"/>
      <c r="IU76" s="30"/>
      <c r="IV76" s="30"/>
      <c r="IW76" s="30"/>
      <c r="IX76" s="30"/>
      <c r="IY76" s="1001"/>
      <c r="IZ76" s="1001"/>
      <c r="JA76" s="1005"/>
      <c r="JB76" s="1002"/>
      <c r="JD76" s="171"/>
      <c r="JE76" s="725" t="s">
        <v>776</v>
      </c>
      <c r="JF76" s="731" t="s">
        <v>1183</v>
      </c>
      <c r="JG76" s="726" t="s">
        <v>344</v>
      </c>
      <c r="JH76" s="445" t="s">
        <v>338</v>
      </c>
      <c r="JI76" s="171"/>
      <c r="JJ76" s="171"/>
    </row>
    <row r="77" spans="1:365" ht="15.75" customHeight="1" x14ac:dyDescent="0.25">
      <c r="B77" s="260">
        <v>71</v>
      </c>
      <c r="C77" s="991"/>
      <c r="D77" s="990"/>
      <c r="E77" s="486"/>
      <c r="F77" s="1143"/>
      <c r="G77" s="995"/>
      <c r="H77" s="221"/>
      <c r="I77" s="183"/>
      <c r="J77" s="183"/>
      <c r="K77" s="1088"/>
      <c r="L77" s="375"/>
      <c r="M77" s="31"/>
      <c r="N77" s="1292"/>
      <c r="O77" s="1096"/>
      <c r="P77" s="147"/>
      <c r="Q77" s="147"/>
      <c r="R77" s="147"/>
      <c r="S77" s="147"/>
      <c r="T77" s="147"/>
      <c r="U77" s="147"/>
      <c r="V77" s="147"/>
      <c r="W77" s="147"/>
      <c r="X77" s="147"/>
      <c r="Y77" s="147"/>
      <c r="Z77" s="147"/>
      <c r="AA77" s="147"/>
      <c r="AB77" s="147"/>
      <c r="AC77" s="147"/>
      <c r="AD77" s="147"/>
      <c r="AE77" s="147"/>
      <c r="AF77" s="147"/>
      <c r="AG77" s="147"/>
      <c r="AH77" s="147"/>
      <c r="AI77" s="1006"/>
      <c r="AJ77" s="993"/>
      <c r="AK77" s="996"/>
      <c r="AL77" s="148"/>
      <c r="AM77" s="148"/>
      <c r="AN77" s="994"/>
      <c r="AO77" s="147"/>
      <c r="AP77" s="147"/>
      <c r="AQ77" s="997"/>
      <c r="AR77" s="999"/>
      <c r="AS77" s="1000"/>
      <c r="AT77" s="1006"/>
      <c r="AU77" s="993"/>
      <c r="AV77" s="996"/>
      <c r="AW77" s="148"/>
      <c r="AX77" s="148"/>
      <c r="AY77" s="994"/>
      <c r="AZ77" s="147"/>
      <c r="BA77" s="147"/>
      <c r="BB77" s="997"/>
      <c r="BC77" s="999"/>
      <c r="BD77" s="1000"/>
      <c r="BE77" s="1006"/>
      <c r="BF77" s="993"/>
      <c r="BG77" s="996"/>
      <c r="BH77" s="148"/>
      <c r="BI77" s="148"/>
      <c r="BJ77" s="994"/>
      <c r="BK77" s="147"/>
      <c r="BL77" s="147"/>
      <c r="BM77" s="997"/>
      <c r="BN77" s="999"/>
      <c r="BO77" s="1000"/>
      <c r="BP77" s="1006"/>
      <c r="BQ77" s="993"/>
      <c r="BR77" s="996"/>
      <c r="BS77" s="148"/>
      <c r="BT77" s="148"/>
      <c r="BU77" s="994"/>
      <c r="BV77" s="147"/>
      <c r="BW77" s="147"/>
      <c r="BX77" s="997"/>
      <c r="BY77" s="999"/>
      <c r="BZ77" s="1000"/>
      <c r="CA77" s="1006"/>
      <c r="CB77" s="993"/>
      <c r="CC77" s="994"/>
      <c r="CD77" s="148"/>
      <c r="CE77" s="148"/>
      <c r="CF77" s="994"/>
      <c r="CG77" s="147"/>
      <c r="CH77" s="147"/>
      <c r="CI77" s="997"/>
      <c r="CJ77" s="999"/>
      <c r="CK77" s="1000"/>
      <c r="CL77" s="1006"/>
      <c r="CM77" s="993"/>
      <c r="CN77" s="996"/>
      <c r="CO77" s="148"/>
      <c r="CP77" s="148"/>
      <c r="CQ77" s="994"/>
      <c r="CR77" s="147"/>
      <c r="CS77" s="147"/>
      <c r="CT77" s="997"/>
      <c r="CU77" s="999"/>
      <c r="CV77" s="1000"/>
      <c r="CW77" s="1006"/>
      <c r="CX77" s="993"/>
      <c r="CY77" s="996"/>
      <c r="CZ77" s="148"/>
      <c r="DA77" s="148"/>
      <c r="DB77" s="994"/>
      <c r="DC77" s="147"/>
      <c r="DD77" s="147"/>
      <c r="DE77" s="997"/>
      <c r="DF77" s="999"/>
      <c r="DG77" s="1000"/>
      <c r="DH77" s="1006"/>
      <c r="DI77" s="993"/>
      <c r="DJ77" s="996"/>
      <c r="DK77" s="148"/>
      <c r="DL77" s="148"/>
      <c r="DM77" s="994"/>
      <c r="DN77" s="147"/>
      <c r="DO77" s="147"/>
      <c r="DP77" s="997"/>
      <c r="DQ77" s="999"/>
      <c r="DR77" s="1000"/>
      <c r="DS77" s="1006"/>
      <c r="DT77" s="993"/>
      <c r="DU77" s="996"/>
      <c r="DV77" s="148"/>
      <c r="DW77" s="148"/>
      <c r="DX77" s="994"/>
      <c r="DY77" s="147"/>
      <c r="DZ77" s="147"/>
      <c r="EA77" s="997"/>
      <c r="EB77" s="999"/>
      <c r="EC77" s="1000"/>
      <c r="ED77" s="1006"/>
      <c r="EE77" s="993"/>
      <c r="EF77" s="996"/>
      <c r="EG77" s="148"/>
      <c r="EH77" s="148"/>
      <c r="EI77" s="994"/>
      <c r="EJ77" s="147"/>
      <c r="EK77" s="147"/>
      <c r="EL77" s="997"/>
      <c r="EM77" s="999"/>
      <c r="EN77" s="1000"/>
      <c r="EO77" s="1006"/>
      <c r="EP77" s="993"/>
      <c r="EQ77" s="996"/>
      <c r="ER77" s="148"/>
      <c r="ES77" s="148"/>
      <c r="ET77" s="994"/>
      <c r="EU77" s="147"/>
      <c r="EV77" s="147"/>
      <c r="EW77" s="997"/>
      <c r="EX77" s="999"/>
      <c r="EY77" s="1000"/>
      <c r="EZ77" s="1006"/>
      <c r="FA77" s="993"/>
      <c r="FB77" s="996"/>
      <c r="FC77" s="148"/>
      <c r="FD77" s="148"/>
      <c r="FE77" s="994"/>
      <c r="FF77" s="147"/>
      <c r="FG77" s="147"/>
      <c r="FH77" s="997"/>
      <c r="FI77" s="999"/>
      <c r="FJ77" s="1000"/>
      <c r="FK77" s="1006"/>
      <c r="FL77" s="993"/>
      <c r="FM77" s="996"/>
      <c r="FN77" s="148"/>
      <c r="FO77" s="148"/>
      <c r="FP77" s="994"/>
      <c r="FQ77" s="147"/>
      <c r="FR77" s="147"/>
      <c r="FS77" s="997"/>
      <c r="FT77" s="999"/>
      <c r="FU77" s="1000"/>
      <c r="FV77" s="1006"/>
      <c r="FW77" s="993"/>
      <c r="FX77" s="996"/>
      <c r="FY77" s="148"/>
      <c r="FZ77" s="148"/>
      <c r="GA77" s="994"/>
      <c r="GB77" s="147"/>
      <c r="GC77" s="147"/>
      <c r="GD77" s="997"/>
      <c r="GE77" s="999"/>
      <c r="GF77" s="1000"/>
      <c r="GG77" s="1006"/>
      <c r="GH77" s="993"/>
      <c r="GI77" s="996"/>
      <c r="GJ77" s="148"/>
      <c r="GK77" s="148"/>
      <c r="GL77" s="994"/>
      <c r="GM77" s="147"/>
      <c r="GN77" s="147"/>
      <c r="GO77" s="997"/>
      <c r="GP77" s="999"/>
      <c r="GQ77" s="1000"/>
      <c r="GR77" s="1006"/>
      <c r="GS77" s="993"/>
      <c r="GT77" s="996"/>
      <c r="GU77" s="148"/>
      <c r="GV77" s="148"/>
      <c r="GW77" s="994"/>
      <c r="GX77" s="147"/>
      <c r="GY77" s="147"/>
      <c r="GZ77" s="997"/>
      <c r="HA77" s="999"/>
      <c r="HB77" s="1000"/>
      <c r="HC77" s="1006"/>
      <c r="HD77" s="993"/>
      <c r="HE77" s="996"/>
      <c r="HF77" s="148"/>
      <c r="HG77" s="148"/>
      <c r="HH77" s="994"/>
      <c r="HI77" s="147"/>
      <c r="HJ77" s="147"/>
      <c r="HK77" s="997"/>
      <c r="HL77" s="999"/>
      <c r="HM77" s="1000"/>
      <c r="HN77" s="1006"/>
      <c r="HO77" s="993"/>
      <c r="HP77" s="996"/>
      <c r="HQ77" s="148"/>
      <c r="HR77" s="148"/>
      <c r="HS77" s="994"/>
      <c r="HT77" s="147"/>
      <c r="HU77" s="147"/>
      <c r="HV77" s="997"/>
      <c r="HW77" s="999"/>
      <c r="HX77" s="1000"/>
      <c r="HY77" s="1006"/>
      <c r="HZ77" s="993"/>
      <c r="IA77" s="996"/>
      <c r="IB77" s="148"/>
      <c r="IC77" s="148"/>
      <c r="ID77" s="994"/>
      <c r="IE77" s="147"/>
      <c r="IF77" s="147"/>
      <c r="IG77" s="997"/>
      <c r="IH77" s="999"/>
      <c r="II77" s="1000"/>
      <c r="IJ77" s="1006"/>
      <c r="IK77" s="993"/>
      <c r="IL77" s="996"/>
      <c r="IM77" s="148"/>
      <c r="IN77" s="148"/>
      <c r="IO77" s="994"/>
      <c r="IP77" s="147"/>
      <c r="IQ77" s="147"/>
      <c r="IR77" s="997"/>
      <c r="IS77" s="999"/>
      <c r="IT77" s="1000"/>
      <c r="IU77" s="30"/>
      <c r="IV77" s="30"/>
      <c r="IW77" s="30"/>
      <c r="IX77" s="30"/>
      <c r="IY77" s="1001"/>
      <c r="IZ77" s="1001"/>
      <c r="JA77" s="1005"/>
      <c r="JB77" s="1002"/>
      <c r="JD77" s="171"/>
      <c r="JE77" s="725" t="s">
        <v>777</v>
      </c>
      <c r="JF77" s="731" t="s">
        <v>1184</v>
      </c>
      <c r="JG77" s="726" t="s">
        <v>344</v>
      </c>
      <c r="JH77" s="445" t="s">
        <v>338</v>
      </c>
      <c r="JI77" s="171"/>
      <c r="JJ77" s="171"/>
    </row>
    <row r="78" spans="1:365" ht="15.75" customHeight="1" x14ac:dyDescent="0.25">
      <c r="B78" s="260">
        <v>72</v>
      </c>
      <c r="C78" s="991"/>
      <c r="D78" s="990"/>
      <c r="E78" s="486"/>
      <c r="F78" s="1143"/>
      <c r="G78" s="995"/>
      <c r="H78" s="221"/>
      <c r="I78" s="183"/>
      <c r="J78" s="183"/>
      <c r="K78" s="1088"/>
      <c r="L78" s="375"/>
      <c r="M78" s="31"/>
      <c r="N78" s="1292"/>
      <c r="O78" s="1096"/>
      <c r="P78" s="147"/>
      <c r="Q78" s="147"/>
      <c r="R78" s="147"/>
      <c r="S78" s="147"/>
      <c r="T78" s="147"/>
      <c r="U78" s="147"/>
      <c r="V78" s="147"/>
      <c r="W78" s="147"/>
      <c r="X78" s="147"/>
      <c r="Y78" s="147"/>
      <c r="Z78" s="147"/>
      <c r="AA78" s="147"/>
      <c r="AB78" s="147"/>
      <c r="AC78" s="147"/>
      <c r="AD78" s="147"/>
      <c r="AE78" s="147"/>
      <c r="AF78" s="147"/>
      <c r="AG78" s="147"/>
      <c r="AH78" s="147"/>
      <c r="AI78" s="1006"/>
      <c r="AJ78" s="993"/>
      <c r="AK78" s="996"/>
      <c r="AL78" s="148"/>
      <c r="AM78" s="148"/>
      <c r="AN78" s="994"/>
      <c r="AO78" s="147"/>
      <c r="AP78" s="147"/>
      <c r="AQ78" s="997"/>
      <c r="AR78" s="999"/>
      <c r="AS78" s="1000"/>
      <c r="AT78" s="1006"/>
      <c r="AU78" s="993"/>
      <c r="AV78" s="996"/>
      <c r="AW78" s="148"/>
      <c r="AX78" s="148"/>
      <c r="AY78" s="994"/>
      <c r="AZ78" s="147"/>
      <c r="BA78" s="147"/>
      <c r="BB78" s="997"/>
      <c r="BC78" s="999"/>
      <c r="BD78" s="1000"/>
      <c r="BE78" s="1006"/>
      <c r="BF78" s="993"/>
      <c r="BG78" s="996"/>
      <c r="BH78" s="148"/>
      <c r="BI78" s="148"/>
      <c r="BJ78" s="994"/>
      <c r="BK78" s="147"/>
      <c r="BL78" s="147"/>
      <c r="BM78" s="997"/>
      <c r="BN78" s="999"/>
      <c r="BO78" s="1000"/>
      <c r="BP78" s="1006"/>
      <c r="BQ78" s="993"/>
      <c r="BR78" s="996"/>
      <c r="BS78" s="148"/>
      <c r="BT78" s="148"/>
      <c r="BU78" s="994"/>
      <c r="BV78" s="147"/>
      <c r="BW78" s="147"/>
      <c r="BX78" s="997"/>
      <c r="BY78" s="999"/>
      <c r="BZ78" s="1000"/>
      <c r="CA78" s="1006"/>
      <c r="CB78" s="993"/>
      <c r="CC78" s="994"/>
      <c r="CD78" s="148"/>
      <c r="CE78" s="148"/>
      <c r="CF78" s="994"/>
      <c r="CG78" s="147"/>
      <c r="CH78" s="147"/>
      <c r="CI78" s="997"/>
      <c r="CJ78" s="999"/>
      <c r="CK78" s="1000"/>
      <c r="CL78" s="1006"/>
      <c r="CM78" s="993"/>
      <c r="CN78" s="996"/>
      <c r="CO78" s="148"/>
      <c r="CP78" s="148"/>
      <c r="CQ78" s="994"/>
      <c r="CR78" s="147"/>
      <c r="CS78" s="147"/>
      <c r="CT78" s="997"/>
      <c r="CU78" s="999"/>
      <c r="CV78" s="1000"/>
      <c r="CW78" s="1006"/>
      <c r="CX78" s="993"/>
      <c r="CY78" s="996"/>
      <c r="CZ78" s="148"/>
      <c r="DA78" s="148"/>
      <c r="DB78" s="994"/>
      <c r="DC78" s="147"/>
      <c r="DD78" s="147"/>
      <c r="DE78" s="997"/>
      <c r="DF78" s="999"/>
      <c r="DG78" s="1000"/>
      <c r="DH78" s="1006"/>
      <c r="DI78" s="993"/>
      <c r="DJ78" s="996"/>
      <c r="DK78" s="148"/>
      <c r="DL78" s="148"/>
      <c r="DM78" s="994"/>
      <c r="DN78" s="147"/>
      <c r="DO78" s="147"/>
      <c r="DP78" s="997"/>
      <c r="DQ78" s="999"/>
      <c r="DR78" s="1000"/>
      <c r="DS78" s="1006"/>
      <c r="DT78" s="993"/>
      <c r="DU78" s="996"/>
      <c r="DV78" s="148"/>
      <c r="DW78" s="148"/>
      <c r="DX78" s="994"/>
      <c r="DY78" s="147"/>
      <c r="DZ78" s="147"/>
      <c r="EA78" s="997"/>
      <c r="EB78" s="999"/>
      <c r="EC78" s="1000"/>
      <c r="ED78" s="1006"/>
      <c r="EE78" s="993"/>
      <c r="EF78" s="996"/>
      <c r="EG78" s="148"/>
      <c r="EH78" s="148"/>
      <c r="EI78" s="994"/>
      <c r="EJ78" s="147"/>
      <c r="EK78" s="147"/>
      <c r="EL78" s="997"/>
      <c r="EM78" s="999"/>
      <c r="EN78" s="1000"/>
      <c r="EO78" s="1006"/>
      <c r="EP78" s="993"/>
      <c r="EQ78" s="996"/>
      <c r="ER78" s="148"/>
      <c r="ES78" s="148"/>
      <c r="ET78" s="994"/>
      <c r="EU78" s="147"/>
      <c r="EV78" s="147"/>
      <c r="EW78" s="997"/>
      <c r="EX78" s="999"/>
      <c r="EY78" s="1000"/>
      <c r="EZ78" s="1006"/>
      <c r="FA78" s="993"/>
      <c r="FB78" s="996"/>
      <c r="FC78" s="148"/>
      <c r="FD78" s="148"/>
      <c r="FE78" s="994"/>
      <c r="FF78" s="147"/>
      <c r="FG78" s="147"/>
      <c r="FH78" s="997"/>
      <c r="FI78" s="999"/>
      <c r="FJ78" s="1000"/>
      <c r="FK78" s="1006"/>
      <c r="FL78" s="993"/>
      <c r="FM78" s="996"/>
      <c r="FN78" s="148"/>
      <c r="FO78" s="148"/>
      <c r="FP78" s="994"/>
      <c r="FQ78" s="147"/>
      <c r="FR78" s="147"/>
      <c r="FS78" s="997"/>
      <c r="FT78" s="999"/>
      <c r="FU78" s="1000"/>
      <c r="FV78" s="1006"/>
      <c r="FW78" s="993"/>
      <c r="FX78" s="996"/>
      <c r="FY78" s="148"/>
      <c r="FZ78" s="148"/>
      <c r="GA78" s="994"/>
      <c r="GB78" s="147"/>
      <c r="GC78" s="147"/>
      <c r="GD78" s="997"/>
      <c r="GE78" s="999"/>
      <c r="GF78" s="1000"/>
      <c r="GG78" s="1006"/>
      <c r="GH78" s="993"/>
      <c r="GI78" s="996"/>
      <c r="GJ78" s="148"/>
      <c r="GK78" s="148"/>
      <c r="GL78" s="994"/>
      <c r="GM78" s="147"/>
      <c r="GN78" s="147"/>
      <c r="GO78" s="997"/>
      <c r="GP78" s="999"/>
      <c r="GQ78" s="1000"/>
      <c r="GR78" s="1006"/>
      <c r="GS78" s="993"/>
      <c r="GT78" s="996"/>
      <c r="GU78" s="148"/>
      <c r="GV78" s="148"/>
      <c r="GW78" s="994"/>
      <c r="GX78" s="147"/>
      <c r="GY78" s="147"/>
      <c r="GZ78" s="997"/>
      <c r="HA78" s="999"/>
      <c r="HB78" s="1000"/>
      <c r="HC78" s="1006"/>
      <c r="HD78" s="993"/>
      <c r="HE78" s="996"/>
      <c r="HF78" s="148"/>
      <c r="HG78" s="148"/>
      <c r="HH78" s="994"/>
      <c r="HI78" s="147"/>
      <c r="HJ78" s="147"/>
      <c r="HK78" s="997"/>
      <c r="HL78" s="999"/>
      <c r="HM78" s="1000"/>
      <c r="HN78" s="1006"/>
      <c r="HO78" s="993"/>
      <c r="HP78" s="996"/>
      <c r="HQ78" s="148"/>
      <c r="HR78" s="148"/>
      <c r="HS78" s="994"/>
      <c r="HT78" s="147"/>
      <c r="HU78" s="147"/>
      <c r="HV78" s="997"/>
      <c r="HW78" s="999"/>
      <c r="HX78" s="1000"/>
      <c r="HY78" s="1006"/>
      <c r="HZ78" s="993"/>
      <c r="IA78" s="996"/>
      <c r="IB78" s="148"/>
      <c r="IC78" s="148"/>
      <c r="ID78" s="994"/>
      <c r="IE78" s="147"/>
      <c r="IF78" s="147"/>
      <c r="IG78" s="997"/>
      <c r="IH78" s="999"/>
      <c r="II78" s="1000"/>
      <c r="IJ78" s="1006"/>
      <c r="IK78" s="993"/>
      <c r="IL78" s="996"/>
      <c r="IM78" s="148"/>
      <c r="IN78" s="148"/>
      <c r="IO78" s="994"/>
      <c r="IP78" s="147"/>
      <c r="IQ78" s="147"/>
      <c r="IR78" s="997"/>
      <c r="IS78" s="999"/>
      <c r="IT78" s="1000"/>
      <c r="IU78" s="30"/>
      <c r="IV78" s="30"/>
      <c r="IW78" s="30"/>
      <c r="IX78" s="30"/>
      <c r="IY78" s="1001"/>
      <c r="IZ78" s="1001"/>
      <c r="JA78" s="1005"/>
      <c r="JB78" s="1002"/>
      <c r="JD78" s="171"/>
      <c r="JE78" s="725" t="s">
        <v>778</v>
      </c>
      <c r="JF78" s="731" t="s">
        <v>1185</v>
      </c>
      <c r="JG78" s="726" t="s">
        <v>343</v>
      </c>
      <c r="JH78" s="445" t="s">
        <v>638</v>
      </c>
      <c r="JI78" s="171"/>
    </row>
    <row r="79" spans="1:365" ht="15.75" customHeight="1" x14ac:dyDescent="0.25">
      <c r="B79" s="260">
        <v>73</v>
      </c>
      <c r="C79" s="991"/>
      <c r="D79" s="990"/>
      <c r="E79" s="486"/>
      <c r="F79" s="1143"/>
      <c r="G79" s="995"/>
      <c r="H79" s="221"/>
      <c r="I79" s="183"/>
      <c r="J79" s="183"/>
      <c r="K79" s="1088"/>
      <c r="L79" s="375"/>
      <c r="M79" s="31"/>
      <c r="N79" s="1292"/>
      <c r="O79" s="1096"/>
      <c r="P79" s="147"/>
      <c r="Q79" s="147"/>
      <c r="R79" s="147"/>
      <c r="S79" s="147"/>
      <c r="T79" s="147"/>
      <c r="U79" s="147"/>
      <c r="V79" s="147"/>
      <c r="W79" s="147"/>
      <c r="X79" s="147"/>
      <c r="Y79" s="147"/>
      <c r="Z79" s="147"/>
      <c r="AA79" s="147"/>
      <c r="AB79" s="147"/>
      <c r="AC79" s="147"/>
      <c r="AD79" s="147"/>
      <c r="AE79" s="147"/>
      <c r="AF79" s="147"/>
      <c r="AG79" s="147"/>
      <c r="AH79" s="147"/>
      <c r="AI79" s="1006"/>
      <c r="AJ79" s="993"/>
      <c r="AK79" s="996"/>
      <c r="AL79" s="148"/>
      <c r="AM79" s="148"/>
      <c r="AN79" s="994"/>
      <c r="AO79" s="147"/>
      <c r="AP79" s="147"/>
      <c r="AQ79" s="997"/>
      <c r="AR79" s="999"/>
      <c r="AS79" s="1000"/>
      <c r="AT79" s="1006"/>
      <c r="AU79" s="993"/>
      <c r="AV79" s="996"/>
      <c r="AW79" s="148"/>
      <c r="AX79" s="148"/>
      <c r="AY79" s="994"/>
      <c r="AZ79" s="147"/>
      <c r="BA79" s="147"/>
      <c r="BB79" s="997"/>
      <c r="BC79" s="999"/>
      <c r="BD79" s="1000"/>
      <c r="BE79" s="1006"/>
      <c r="BF79" s="993"/>
      <c r="BG79" s="996"/>
      <c r="BH79" s="148"/>
      <c r="BI79" s="148"/>
      <c r="BJ79" s="994"/>
      <c r="BK79" s="147"/>
      <c r="BL79" s="147"/>
      <c r="BM79" s="997"/>
      <c r="BN79" s="999"/>
      <c r="BO79" s="1000"/>
      <c r="BP79" s="1006"/>
      <c r="BQ79" s="993"/>
      <c r="BR79" s="996"/>
      <c r="BS79" s="148"/>
      <c r="BT79" s="148"/>
      <c r="BU79" s="994"/>
      <c r="BV79" s="147"/>
      <c r="BW79" s="147"/>
      <c r="BX79" s="997"/>
      <c r="BY79" s="999"/>
      <c r="BZ79" s="1000"/>
      <c r="CA79" s="1006"/>
      <c r="CB79" s="993"/>
      <c r="CC79" s="994"/>
      <c r="CD79" s="148"/>
      <c r="CE79" s="148"/>
      <c r="CF79" s="994"/>
      <c r="CG79" s="147"/>
      <c r="CH79" s="147"/>
      <c r="CI79" s="997"/>
      <c r="CJ79" s="999"/>
      <c r="CK79" s="1000"/>
      <c r="CL79" s="1006"/>
      <c r="CM79" s="993"/>
      <c r="CN79" s="996"/>
      <c r="CO79" s="148"/>
      <c r="CP79" s="148"/>
      <c r="CQ79" s="994"/>
      <c r="CR79" s="147"/>
      <c r="CS79" s="147"/>
      <c r="CT79" s="997"/>
      <c r="CU79" s="999"/>
      <c r="CV79" s="1000"/>
      <c r="CW79" s="1006"/>
      <c r="CX79" s="993"/>
      <c r="CY79" s="996"/>
      <c r="CZ79" s="148"/>
      <c r="DA79" s="148"/>
      <c r="DB79" s="994"/>
      <c r="DC79" s="147"/>
      <c r="DD79" s="147"/>
      <c r="DE79" s="997"/>
      <c r="DF79" s="999"/>
      <c r="DG79" s="1000"/>
      <c r="DH79" s="1006"/>
      <c r="DI79" s="993"/>
      <c r="DJ79" s="996"/>
      <c r="DK79" s="148"/>
      <c r="DL79" s="148"/>
      <c r="DM79" s="994"/>
      <c r="DN79" s="147"/>
      <c r="DO79" s="147"/>
      <c r="DP79" s="997"/>
      <c r="DQ79" s="999"/>
      <c r="DR79" s="1000"/>
      <c r="DS79" s="1006"/>
      <c r="DT79" s="993"/>
      <c r="DU79" s="996"/>
      <c r="DV79" s="148"/>
      <c r="DW79" s="148"/>
      <c r="DX79" s="994"/>
      <c r="DY79" s="147"/>
      <c r="DZ79" s="147"/>
      <c r="EA79" s="997"/>
      <c r="EB79" s="999"/>
      <c r="EC79" s="1000"/>
      <c r="ED79" s="1006"/>
      <c r="EE79" s="993"/>
      <c r="EF79" s="996"/>
      <c r="EG79" s="148"/>
      <c r="EH79" s="148"/>
      <c r="EI79" s="994"/>
      <c r="EJ79" s="147"/>
      <c r="EK79" s="147"/>
      <c r="EL79" s="997"/>
      <c r="EM79" s="999"/>
      <c r="EN79" s="1000"/>
      <c r="EO79" s="1006"/>
      <c r="EP79" s="993"/>
      <c r="EQ79" s="996"/>
      <c r="ER79" s="148"/>
      <c r="ES79" s="148"/>
      <c r="ET79" s="994"/>
      <c r="EU79" s="147"/>
      <c r="EV79" s="147"/>
      <c r="EW79" s="997"/>
      <c r="EX79" s="999"/>
      <c r="EY79" s="1000"/>
      <c r="EZ79" s="1006"/>
      <c r="FA79" s="993"/>
      <c r="FB79" s="996"/>
      <c r="FC79" s="148"/>
      <c r="FD79" s="148"/>
      <c r="FE79" s="994"/>
      <c r="FF79" s="147"/>
      <c r="FG79" s="147"/>
      <c r="FH79" s="997"/>
      <c r="FI79" s="999"/>
      <c r="FJ79" s="1000"/>
      <c r="FK79" s="1006"/>
      <c r="FL79" s="993"/>
      <c r="FM79" s="996"/>
      <c r="FN79" s="148"/>
      <c r="FO79" s="148"/>
      <c r="FP79" s="994"/>
      <c r="FQ79" s="147"/>
      <c r="FR79" s="147"/>
      <c r="FS79" s="997"/>
      <c r="FT79" s="999"/>
      <c r="FU79" s="1000"/>
      <c r="FV79" s="1006"/>
      <c r="FW79" s="993"/>
      <c r="FX79" s="996"/>
      <c r="FY79" s="148"/>
      <c r="FZ79" s="148"/>
      <c r="GA79" s="994"/>
      <c r="GB79" s="147"/>
      <c r="GC79" s="147"/>
      <c r="GD79" s="997"/>
      <c r="GE79" s="999"/>
      <c r="GF79" s="1000"/>
      <c r="GG79" s="1006"/>
      <c r="GH79" s="993"/>
      <c r="GI79" s="996"/>
      <c r="GJ79" s="148"/>
      <c r="GK79" s="148"/>
      <c r="GL79" s="994"/>
      <c r="GM79" s="147"/>
      <c r="GN79" s="147"/>
      <c r="GO79" s="997"/>
      <c r="GP79" s="999"/>
      <c r="GQ79" s="1000"/>
      <c r="GR79" s="1006"/>
      <c r="GS79" s="993"/>
      <c r="GT79" s="996"/>
      <c r="GU79" s="148"/>
      <c r="GV79" s="148"/>
      <c r="GW79" s="994"/>
      <c r="GX79" s="147"/>
      <c r="GY79" s="147"/>
      <c r="GZ79" s="997"/>
      <c r="HA79" s="999"/>
      <c r="HB79" s="1000"/>
      <c r="HC79" s="1006"/>
      <c r="HD79" s="993"/>
      <c r="HE79" s="996"/>
      <c r="HF79" s="148"/>
      <c r="HG79" s="148"/>
      <c r="HH79" s="994"/>
      <c r="HI79" s="147"/>
      <c r="HJ79" s="147"/>
      <c r="HK79" s="997"/>
      <c r="HL79" s="999"/>
      <c r="HM79" s="1000"/>
      <c r="HN79" s="1006"/>
      <c r="HO79" s="993"/>
      <c r="HP79" s="996"/>
      <c r="HQ79" s="148"/>
      <c r="HR79" s="148"/>
      <c r="HS79" s="994"/>
      <c r="HT79" s="147"/>
      <c r="HU79" s="147"/>
      <c r="HV79" s="997"/>
      <c r="HW79" s="999"/>
      <c r="HX79" s="1000"/>
      <c r="HY79" s="1006"/>
      <c r="HZ79" s="993"/>
      <c r="IA79" s="996"/>
      <c r="IB79" s="148"/>
      <c r="IC79" s="148"/>
      <c r="ID79" s="994"/>
      <c r="IE79" s="147"/>
      <c r="IF79" s="147"/>
      <c r="IG79" s="997"/>
      <c r="IH79" s="999"/>
      <c r="II79" s="1000"/>
      <c r="IJ79" s="1006"/>
      <c r="IK79" s="993"/>
      <c r="IL79" s="996"/>
      <c r="IM79" s="148"/>
      <c r="IN79" s="148"/>
      <c r="IO79" s="994"/>
      <c r="IP79" s="147"/>
      <c r="IQ79" s="147"/>
      <c r="IR79" s="997"/>
      <c r="IS79" s="999"/>
      <c r="IT79" s="1000"/>
      <c r="IU79" s="30"/>
      <c r="IV79" s="30"/>
      <c r="IW79" s="30"/>
      <c r="IX79" s="30"/>
      <c r="IY79" s="1001"/>
      <c r="IZ79" s="1001"/>
      <c r="JA79" s="1005"/>
      <c r="JB79" s="1002"/>
      <c r="JD79" s="171"/>
      <c r="JE79" s="723" t="s">
        <v>779</v>
      </c>
      <c r="JF79" s="731" t="s">
        <v>2788</v>
      </c>
      <c r="JG79" s="679" t="s">
        <v>649</v>
      </c>
      <c r="JH79" s="678" t="s">
        <v>650</v>
      </c>
      <c r="JI79" s="171"/>
    </row>
    <row r="80" spans="1:365" ht="15.75" customHeight="1" x14ac:dyDescent="0.25">
      <c r="B80" s="260">
        <v>74</v>
      </c>
      <c r="C80" s="991"/>
      <c r="D80" s="990"/>
      <c r="E80" s="486"/>
      <c r="F80" s="1143"/>
      <c r="G80" s="995"/>
      <c r="H80" s="221"/>
      <c r="I80" s="183"/>
      <c r="J80" s="183"/>
      <c r="K80" s="1088"/>
      <c r="L80" s="375"/>
      <c r="M80" s="31"/>
      <c r="N80" s="1292"/>
      <c r="O80" s="1096"/>
      <c r="P80" s="147"/>
      <c r="Q80" s="147"/>
      <c r="R80" s="147"/>
      <c r="S80" s="147"/>
      <c r="T80" s="147"/>
      <c r="U80" s="147"/>
      <c r="V80" s="147"/>
      <c r="W80" s="147"/>
      <c r="X80" s="147"/>
      <c r="Y80" s="147"/>
      <c r="Z80" s="147"/>
      <c r="AA80" s="147"/>
      <c r="AB80" s="147"/>
      <c r="AC80" s="147"/>
      <c r="AD80" s="147"/>
      <c r="AE80" s="147"/>
      <c r="AF80" s="147"/>
      <c r="AG80" s="147"/>
      <c r="AH80" s="147"/>
      <c r="AI80" s="1006"/>
      <c r="AJ80" s="993"/>
      <c r="AK80" s="996"/>
      <c r="AL80" s="148"/>
      <c r="AM80" s="148"/>
      <c r="AN80" s="994"/>
      <c r="AO80" s="147"/>
      <c r="AP80" s="147"/>
      <c r="AQ80" s="997"/>
      <c r="AR80" s="999"/>
      <c r="AS80" s="1000"/>
      <c r="AT80" s="1006"/>
      <c r="AU80" s="993"/>
      <c r="AV80" s="996"/>
      <c r="AW80" s="148"/>
      <c r="AX80" s="148"/>
      <c r="AY80" s="994"/>
      <c r="AZ80" s="147"/>
      <c r="BA80" s="147"/>
      <c r="BB80" s="997"/>
      <c r="BC80" s="999"/>
      <c r="BD80" s="1000"/>
      <c r="BE80" s="1006"/>
      <c r="BF80" s="993"/>
      <c r="BG80" s="996"/>
      <c r="BH80" s="148"/>
      <c r="BI80" s="148"/>
      <c r="BJ80" s="994"/>
      <c r="BK80" s="147"/>
      <c r="BL80" s="147"/>
      <c r="BM80" s="997"/>
      <c r="BN80" s="999"/>
      <c r="BO80" s="1000"/>
      <c r="BP80" s="1006"/>
      <c r="BQ80" s="993"/>
      <c r="BR80" s="996"/>
      <c r="BS80" s="148"/>
      <c r="BT80" s="148"/>
      <c r="BU80" s="994"/>
      <c r="BV80" s="147"/>
      <c r="BW80" s="147"/>
      <c r="BX80" s="997"/>
      <c r="BY80" s="999"/>
      <c r="BZ80" s="1000"/>
      <c r="CA80" s="1006"/>
      <c r="CB80" s="993"/>
      <c r="CC80" s="994"/>
      <c r="CD80" s="148"/>
      <c r="CE80" s="148"/>
      <c r="CF80" s="994"/>
      <c r="CG80" s="147"/>
      <c r="CH80" s="147"/>
      <c r="CI80" s="997"/>
      <c r="CJ80" s="999"/>
      <c r="CK80" s="1000"/>
      <c r="CL80" s="1006"/>
      <c r="CM80" s="993"/>
      <c r="CN80" s="996"/>
      <c r="CO80" s="148"/>
      <c r="CP80" s="148"/>
      <c r="CQ80" s="994"/>
      <c r="CR80" s="147"/>
      <c r="CS80" s="147"/>
      <c r="CT80" s="997"/>
      <c r="CU80" s="999"/>
      <c r="CV80" s="1000"/>
      <c r="CW80" s="1006"/>
      <c r="CX80" s="993"/>
      <c r="CY80" s="996"/>
      <c r="CZ80" s="148"/>
      <c r="DA80" s="148"/>
      <c r="DB80" s="994"/>
      <c r="DC80" s="147"/>
      <c r="DD80" s="147"/>
      <c r="DE80" s="997"/>
      <c r="DF80" s="999"/>
      <c r="DG80" s="1000"/>
      <c r="DH80" s="1006"/>
      <c r="DI80" s="993"/>
      <c r="DJ80" s="996"/>
      <c r="DK80" s="148"/>
      <c r="DL80" s="148"/>
      <c r="DM80" s="994"/>
      <c r="DN80" s="147"/>
      <c r="DO80" s="147"/>
      <c r="DP80" s="997"/>
      <c r="DQ80" s="999"/>
      <c r="DR80" s="1000"/>
      <c r="DS80" s="1006"/>
      <c r="DT80" s="993"/>
      <c r="DU80" s="996"/>
      <c r="DV80" s="148"/>
      <c r="DW80" s="148"/>
      <c r="DX80" s="994"/>
      <c r="DY80" s="147"/>
      <c r="DZ80" s="147"/>
      <c r="EA80" s="997"/>
      <c r="EB80" s="999"/>
      <c r="EC80" s="1000"/>
      <c r="ED80" s="1006"/>
      <c r="EE80" s="993"/>
      <c r="EF80" s="996"/>
      <c r="EG80" s="148"/>
      <c r="EH80" s="148"/>
      <c r="EI80" s="994"/>
      <c r="EJ80" s="147"/>
      <c r="EK80" s="147"/>
      <c r="EL80" s="997"/>
      <c r="EM80" s="999"/>
      <c r="EN80" s="1000"/>
      <c r="EO80" s="1006"/>
      <c r="EP80" s="993"/>
      <c r="EQ80" s="996"/>
      <c r="ER80" s="148"/>
      <c r="ES80" s="148"/>
      <c r="ET80" s="994"/>
      <c r="EU80" s="147"/>
      <c r="EV80" s="147"/>
      <c r="EW80" s="997"/>
      <c r="EX80" s="999"/>
      <c r="EY80" s="1000"/>
      <c r="EZ80" s="1006"/>
      <c r="FA80" s="993"/>
      <c r="FB80" s="996"/>
      <c r="FC80" s="148"/>
      <c r="FD80" s="148"/>
      <c r="FE80" s="994"/>
      <c r="FF80" s="147"/>
      <c r="FG80" s="147"/>
      <c r="FH80" s="997"/>
      <c r="FI80" s="999"/>
      <c r="FJ80" s="1000"/>
      <c r="FK80" s="1006"/>
      <c r="FL80" s="993"/>
      <c r="FM80" s="996"/>
      <c r="FN80" s="148"/>
      <c r="FO80" s="148"/>
      <c r="FP80" s="994"/>
      <c r="FQ80" s="147"/>
      <c r="FR80" s="147"/>
      <c r="FS80" s="997"/>
      <c r="FT80" s="999"/>
      <c r="FU80" s="1000"/>
      <c r="FV80" s="1006"/>
      <c r="FW80" s="993"/>
      <c r="FX80" s="996"/>
      <c r="FY80" s="148"/>
      <c r="FZ80" s="148"/>
      <c r="GA80" s="994"/>
      <c r="GB80" s="147"/>
      <c r="GC80" s="147"/>
      <c r="GD80" s="997"/>
      <c r="GE80" s="999"/>
      <c r="GF80" s="1000"/>
      <c r="GG80" s="1006"/>
      <c r="GH80" s="993"/>
      <c r="GI80" s="996"/>
      <c r="GJ80" s="148"/>
      <c r="GK80" s="148"/>
      <c r="GL80" s="994"/>
      <c r="GM80" s="147"/>
      <c r="GN80" s="147"/>
      <c r="GO80" s="997"/>
      <c r="GP80" s="999"/>
      <c r="GQ80" s="1000"/>
      <c r="GR80" s="1006"/>
      <c r="GS80" s="993"/>
      <c r="GT80" s="996"/>
      <c r="GU80" s="148"/>
      <c r="GV80" s="148"/>
      <c r="GW80" s="994"/>
      <c r="GX80" s="147"/>
      <c r="GY80" s="147"/>
      <c r="GZ80" s="997"/>
      <c r="HA80" s="999"/>
      <c r="HB80" s="1000"/>
      <c r="HC80" s="1006"/>
      <c r="HD80" s="993"/>
      <c r="HE80" s="996"/>
      <c r="HF80" s="148"/>
      <c r="HG80" s="148"/>
      <c r="HH80" s="994"/>
      <c r="HI80" s="147"/>
      <c r="HJ80" s="147"/>
      <c r="HK80" s="997"/>
      <c r="HL80" s="999"/>
      <c r="HM80" s="1000"/>
      <c r="HN80" s="1006"/>
      <c r="HO80" s="993"/>
      <c r="HP80" s="996"/>
      <c r="HQ80" s="148"/>
      <c r="HR80" s="148"/>
      <c r="HS80" s="994"/>
      <c r="HT80" s="147"/>
      <c r="HU80" s="147"/>
      <c r="HV80" s="997"/>
      <c r="HW80" s="999"/>
      <c r="HX80" s="1000"/>
      <c r="HY80" s="1006"/>
      <c r="HZ80" s="993"/>
      <c r="IA80" s="996"/>
      <c r="IB80" s="148"/>
      <c r="IC80" s="148"/>
      <c r="ID80" s="994"/>
      <c r="IE80" s="147"/>
      <c r="IF80" s="147"/>
      <c r="IG80" s="997"/>
      <c r="IH80" s="999"/>
      <c r="II80" s="1000"/>
      <c r="IJ80" s="1006"/>
      <c r="IK80" s="993"/>
      <c r="IL80" s="996"/>
      <c r="IM80" s="148"/>
      <c r="IN80" s="148"/>
      <c r="IO80" s="994"/>
      <c r="IP80" s="147"/>
      <c r="IQ80" s="147"/>
      <c r="IR80" s="997"/>
      <c r="IS80" s="999"/>
      <c r="IT80" s="1000"/>
      <c r="IU80" s="30"/>
      <c r="IV80" s="30"/>
      <c r="IW80" s="30"/>
      <c r="IX80" s="30"/>
      <c r="IY80" s="1001"/>
      <c r="IZ80" s="1001"/>
      <c r="JA80" s="1005"/>
      <c r="JB80" s="1002"/>
      <c r="JD80" s="171"/>
      <c r="JE80" s="725" t="s">
        <v>780</v>
      </c>
      <c r="JF80" s="730" t="s">
        <v>1165</v>
      </c>
      <c r="JG80" s="728" t="s">
        <v>384</v>
      </c>
      <c r="JH80" s="201" t="s">
        <v>348</v>
      </c>
      <c r="JI80" s="171"/>
    </row>
    <row r="81" spans="1:557" s="44" customFormat="1" ht="15.75" customHeight="1" x14ac:dyDescent="0.25">
      <c r="A81" s="6"/>
      <c r="B81" s="260">
        <v>75</v>
      </c>
      <c r="C81" s="991"/>
      <c r="D81" s="990"/>
      <c r="E81" s="486"/>
      <c r="F81" s="1143"/>
      <c r="G81" s="995"/>
      <c r="H81" s="221"/>
      <c r="I81" s="183"/>
      <c r="J81" s="183"/>
      <c r="K81" s="1088"/>
      <c r="L81" s="375"/>
      <c r="M81" s="31"/>
      <c r="N81" s="1292"/>
      <c r="O81" s="1096"/>
      <c r="P81" s="147"/>
      <c r="Q81" s="147"/>
      <c r="R81" s="147"/>
      <c r="S81" s="147"/>
      <c r="T81" s="147"/>
      <c r="U81" s="147"/>
      <c r="V81" s="147"/>
      <c r="W81" s="147"/>
      <c r="X81" s="147"/>
      <c r="Y81" s="147"/>
      <c r="Z81" s="147"/>
      <c r="AA81" s="147"/>
      <c r="AB81" s="147"/>
      <c r="AC81" s="147"/>
      <c r="AD81" s="147"/>
      <c r="AE81" s="147"/>
      <c r="AF81" s="147"/>
      <c r="AG81" s="147"/>
      <c r="AH81" s="147"/>
      <c r="AI81" s="1006"/>
      <c r="AJ81" s="993"/>
      <c r="AK81" s="996"/>
      <c r="AL81" s="148"/>
      <c r="AM81" s="148"/>
      <c r="AN81" s="994"/>
      <c r="AO81" s="147"/>
      <c r="AP81" s="147"/>
      <c r="AQ81" s="997"/>
      <c r="AR81" s="999"/>
      <c r="AS81" s="1000"/>
      <c r="AT81" s="1006"/>
      <c r="AU81" s="993"/>
      <c r="AV81" s="996"/>
      <c r="AW81" s="148"/>
      <c r="AX81" s="148"/>
      <c r="AY81" s="994"/>
      <c r="AZ81" s="147"/>
      <c r="BA81" s="147"/>
      <c r="BB81" s="997"/>
      <c r="BC81" s="999"/>
      <c r="BD81" s="1000"/>
      <c r="BE81" s="1006"/>
      <c r="BF81" s="993"/>
      <c r="BG81" s="996"/>
      <c r="BH81" s="148"/>
      <c r="BI81" s="148"/>
      <c r="BJ81" s="994"/>
      <c r="BK81" s="147"/>
      <c r="BL81" s="147"/>
      <c r="BM81" s="997"/>
      <c r="BN81" s="999"/>
      <c r="BO81" s="1000"/>
      <c r="BP81" s="1006"/>
      <c r="BQ81" s="993"/>
      <c r="BR81" s="996"/>
      <c r="BS81" s="148"/>
      <c r="BT81" s="148"/>
      <c r="BU81" s="994"/>
      <c r="BV81" s="147"/>
      <c r="BW81" s="147"/>
      <c r="BX81" s="997"/>
      <c r="BY81" s="999"/>
      <c r="BZ81" s="1000"/>
      <c r="CA81" s="1006"/>
      <c r="CB81" s="993"/>
      <c r="CC81" s="994"/>
      <c r="CD81" s="148"/>
      <c r="CE81" s="148"/>
      <c r="CF81" s="994"/>
      <c r="CG81" s="147"/>
      <c r="CH81" s="147"/>
      <c r="CI81" s="997"/>
      <c r="CJ81" s="999"/>
      <c r="CK81" s="1000"/>
      <c r="CL81" s="1006"/>
      <c r="CM81" s="993"/>
      <c r="CN81" s="996"/>
      <c r="CO81" s="148"/>
      <c r="CP81" s="148"/>
      <c r="CQ81" s="994"/>
      <c r="CR81" s="147"/>
      <c r="CS81" s="147"/>
      <c r="CT81" s="997"/>
      <c r="CU81" s="999"/>
      <c r="CV81" s="1000"/>
      <c r="CW81" s="1006"/>
      <c r="CX81" s="993"/>
      <c r="CY81" s="996"/>
      <c r="CZ81" s="148"/>
      <c r="DA81" s="148"/>
      <c r="DB81" s="994"/>
      <c r="DC81" s="147"/>
      <c r="DD81" s="147"/>
      <c r="DE81" s="997"/>
      <c r="DF81" s="999"/>
      <c r="DG81" s="1000"/>
      <c r="DH81" s="1006"/>
      <c r="DI81" s="993"/>
      <c r="DJ81" s="996"/>
      <c r="DK81" s="148"/>
      <c r="DL81" s="148"/>
      <c r="DM81" s="994"/>
      <c r="DN81" s="147"/>
      <c r="DO81" s="147"/>
      <c r="DP81" s="997"/>
      <c r="DQ81" s="999"/>
      <c r="DR81" s="1000"/>
      <c r="DS81" s="1006"/>
      <c r="DT81" s="993"/>
      <c r="DU81" s="996"/>
      <c r="DV81" s="148"/>
      <c r="DW81" s="148"/>
      <c r="DX81" s="994"/>
      <c r="DY81" s="147"/>
      <c r="DZ81" s="147"/>
      <c r="EA81" s="997"/>
      <c r="EB81" s="999"/>
      <c r="EC81" s="1000"/>
      <c r="ED81" s="1006"/>
      <c r="EE81" s="993"/>
      <c r="EF81" s="996"/>
      <c r="EG81" s="148"/>
      <c r="EH81" s="148"/>
      <c r="EI81" s="994"/>
      <c r="EJ81" s="147"/>
      <c r="EK81" s="147"/>
      <c r="EL81" s="997"/>
      <c r="EM81" s="999"/>
      <c r="EN81" s="1000"/>
      <c r="EO81" s="1006"/>
      <c r="EP81" s="993"/>
      <c r="EQ81" s="996"/>
      <c r="ER81" s="148"/>
      <c r="ES81" s="148"/>
      <c r="ET81" s="994"/>
      <c r="EU81" s="147"/>
      <c r="EV81" s="147"/>
      <c r="EW81" s="997"/>
      <c r="EX81" s="999"/>
      <c r="EY81" s="1000"/>
      <c r="EZ81" s="1006"/>
      <c r="FA81" s="993"/>
      <c r="FB81" s="996"/>
      <c r="FC81" s="148"/>
      <c r="FD81" s="148"/>
      <c r="FE81" s="994"/>
      <c r="FF81" s="147"/>
      <c r="FG81" s="147"/>
      <c r="FH81" s="997"/>
      <c r="FI81" s="999"/>
      <c r="FJ81" s="1000"/>
      <c r="FK81" s="1006"/>
      <c r="FL81" s="993"/>
      <c r="FM81" s="996"/>
      <c r="FN81" s="148"/>
      <c r="FO81" s="148"/>
      <c r="FP81" s="994"/>
      <c r="FQ81" s="147"/>
      <c r="FR81" s="147"/>
      <c r="FS81" s="997"/>
      <c r="FT81" s="999"/>
      <c r="FU81" s="1000"/>
      <c r="FV81" s="1006"/>
      <c r="FW81" s="993"/>
      <c r="FX81" s="996"/>
      <c r="FY81" s="148"/>
      <c r="FZ81" s="148"/>
      <c r="GA81" s="994"/>
      <c r="GB81" s="147"/>
      <c r="GC81" s="147"/>
      <c r="GD81" s="997"/>
      <c r="GE81" s="999"/>
      <c r="GF81" s="1000"/>
      <c r="GG81" s="1006"/>
      <c r="GH81" s="993"/>
      <c r="GI81" s="996"/>
      <c r="GJ81" s="148"/>
      <c r="GK81" s="148"/>
      <c r="GL81" s="994"/>
      <c r="GM81" s="147"/>
      <c r="GN81" s="147"/>
      <c r="GO81" s="997"/>
      <c r="GP81" s="999"/>
      <c r="GQ81" s="1000"/>
      <c r="GR81" s="1006"/>
      <c r="GS81" s="993"/>
      <c r="GT81" s="996"/>
      <c r="GU81" s="148"/>
      <c r="GV81" s="148"/>
      <c r="GW81" s="994"/>
      <c r="GX81" s="147"/>
      <c r="GY81" s="147"/>
      <c r="GZ81" s="997"/>
      <c r="HA81" s="999"/>
      <c r="HB81" s="1000"/>
      <c r="HC81" s="1006"/>
      <c r="HD81" s="993"/>
      <c r="HE81" s="996"/>
      <c r="HF81" s="148"/>
      <c r="HG81" s="148"/>
      <c r="HH81" s="994"/>
      <c r="HI81" s="147"/>
      <c r="HJ81" s="147"/>
      <c r="HK81" s="997"/>
      <c r="HL81" s="999"/>
      <c r="HM81" s="1000"/>
      <c r="HN81" s="1006"/>
      <c r="HO81" s="993"/>
      <c r="HP81" s="996"/>
      <c r="HQ81" s="148"/>
      <c r="HR81" s="148"/>
      <c r="HS81" s="994"/>
      <c r="HT81" s="147"/>
      <c r="HU81" s="147"/>
      <c r="HV81" s="997"/>
      <c r="HW81" s="999"/>
      <c r="HX81" s="1000"/>
      <c r="HY81" s="1006"/>
      <c r="HZ81" s="993"/>
      <c r="IA81" s="996"/>
      <c r="IB81" s="148"/>
      <c r="IC81" s="148"/>
      <c r="ID81" s="994"/>
      <c r="IE81" s="147"/>
      <c r="IF81" s="147"/>
      <c r="IG81" s="997"/>
      <c r="IH81" s="999"/>
      <c r="II81" s="1000"/>
      <c r="IJ81" s="1006"/>
      <c r="IK81" s="993"/>
      <c r="IL81" s="996"/>
      <c r="IM81" s="148"/>
      <c r="IN81" s="148"/>
      <c r="IO81" s="994"/>
      <c r="IP81" s="147"/>
      <c r="IQ81" s="147"/>
      <c r="IR81" s="997"/>
      <c r="IS81" s="999"/>
      <c r="IT81" s="1000"/>
      <c r="IU81" s="30"/>
      <c r="IV81" s="30"/>
      <c r="IW81" s="30"/>
      <c r="IX81" s="30"/>
      <c r="IY81" s="1001"/>
      <c r="IZ81" s="1001"/>
      <c r="JA81" s="1005"/>
      <c r="JB81" s="1002"/>
      <c r="JD81" s="171"/>
      <c r="JE81" s="725" t="s">
        <v>781</v>
      </c>
      <c r="JF81" s="730" t="s">
        <v>1165</v>
      </c>
      <c r="JG81" s="728" t="s">
        <v>384</v>
      </c>
      <c r="JH81" s="201" t="s">
        <v>348</v>
      </c>
      <c r="JI81" s="181"/>
      <c r="JM81" s="144"/>
      <c r="JN81" s="93"/>
      <c r="JO81" s="655"/>
      <c r="JP81" s="655"/>
      <c r="JQ81" s="164"/>
      <c r="JR81" s="166"/>
      <c r="JS81" s="91"/>
      <c r="JT81" s="93"/>
      <c r="JU81" s="93"/>
      <c r="JV81" s="91"/>
      <c r="JW81" s="91"/>
      <c r="JX81" s="91"/>
      <c r="JY81" s="91"/>
      <c r="JZ81" s="91"/>
      <c r="KA81" s="91"/>
      <c r="KB81" s="91"/>
      <c r="KC81" s="91"/>
      <c r="KD81" s="91"/>
      <c r="KE81" s="91"/>
      <c r="KF81" s="93"/>
      <c r="KG81" s="93"/>
      <c r="KH81" s="93"/>
      <c r="KI81" s="93"/>
      <c r="KJ81" s="93"/>
      <c r="KK81" s="93"/>
      <c r="KL81" s="93"/>
      <c r="KM81" s="93"/>
      <c r="KN81" s="93"/>
      <c r="KO81" s="93"/>
      <c r="KP81" s="93"/>
      <c r="KQ81" s="93"/>
      <c r="KR81" s="93"/>
      <c r="KS81" s="93"/>
      <c r="KT81" s="93"/>
      <c r="KU81" s="93"/>
      <c r="KV81" s="93"/>
      <c r="KW81" s="93"/>
      <c r="KX81" s="93"/>
      <c r="KY81" s="93"/>
      <c r="KZ81" s="93"/>
      <c r="LA81" s="93"/>
      <c r="LB81" s="93"/>
      <c r="LC81" s="93"/>
      <c r="LD81" s="93"/>
      <c r="LE81" s="93"/>
      <c r="LF81" s="93"/>
      <c r="LG81" s="93"/>
      <c r="LH81" s="93"/>
      <c r="LI81" s="93"/>
      <c r="LJ81" s="93"/>
      <c r="LK81" s="93"/>
      <c r="LL81" s="93"/>
      <c r="LM81" s="93"/>
      <c r="LN81" s="93"/>
      <c r="LO81" s="93"/>
      <c r="LP81" s="93"/>
      <c r="LQ81" s="93"/>
      <c r="LR81" s="93"/>
      <c r="LS81" s="93"/>
      <c r="LT81" s="93"/>
      <c r="LU81" s="93"/>
      <c r="LV81" s="93"/>
      <c r="LW81" s="93"/>
      <c r="LX81" s="93"/>
      <c r="LY81" s="93"/>
      <c r="LZ81" s="93"/>
      <c r="MA81" s="93"/>
      <c r="MB81" s="93"/>
      <c r="MC81" s="93"/>
      <c r="MD81" s="93"/>
      <c r="ME81" s="93"/>
      <c r="MF81" s="93"/>
      <c r="MG81" s="93"/>
      <c r="MH81" s="93"/>
      <c r="MI81" s="93"/>
      <c r="MJ81" s="93"/>
      <c r="MK81" s="93"/>
      <c r="ML81" s="93"/>
      <c r="MM81" s="93"/>
      <c r="MN81" s="93"/>
      <c r="MO81" s="93"/>
      <c r="MP81" s="93"/>
      <c r="MQ81" s="93"/>
      <c r="MR81" s="93"/>
      <c r="MS81" s="91"/>
      <c r="MT81" s="91"/>
      <c r="MU81" s="91"/>
      <c r="MV81" s="91"/>
      <c r="MW81" s="91"/>
      <c r="MX81" s="91"/>
      <c r="MY81" s="91"/>
      <c r="MZ81" s="91"/>
      <c r="NA81" s="91"/>
      <c r="NB81" s="674"/>
      <c r="NC81" s="674"/>
      <c r="ND81" s="674"/>
      <c r="NE81" s="674"/>
      <c r="NF81" s="674"/>
      <c r="NG81" s="674"/>
      <c r="NH81" s="674"/>
      <c r="NI81" s="674"/>
      <c r="NJ81" s="674"/>
      <c r="NK81" s="674"/>
      <c r="NL81" s="674"/>
      <c r="NM81" s="674"/>
      <c r="NN81" s="674"/>
      <c r="NO81" s="674"/>
      <c r="NP81" s="674"/>
      <c r="NQ81" s="674"/>
      <c r="NR81" s="93"/>
      <c r="NS81" s="93"/>
      <c r="NT81" s="93"/>
      <c r="NU81" s="93"/>
      <c r="NV81" s="93"/>
      <c r="NW81" s="93"/>
      <c r="NX81" s="93"/>
      <c r="NY81" s="93"/>
      <c r="NZ81" s="93"/>
      <c r="OA81" s="93"/>
      <c r="OB81" s="93"/>
      <c r="OC81" s="93"/>
      <c r="OD81" s="93"/>
      <c r="OE81" s="93"/>
      <c r="OF81" s="93"/>
      <c r="OG81" s="93"/>
      <c r="OH81" s="93"/>
      <c r="OI81" s="93"/>
      <c r="OJ81" s="93"/>
      <c r="OK81" s="93"/>
      <c r="OL81" s="93"/>
      <c r="OM81" s="93"/>
      <c r="ON81" s="93"/>
      <c r="OO81" s="93"/>
      <c r="OP81" s="93"/>
      <c r="OQ81" s="93"/>
      <c r="OR81" s="93"/>
      <c r="OS81" s="93"/>
      <c r="OT81" s="93"/>
      <c r="OU81" s="93"/>
      <c r="OV81" s="93"/>
      <c r="OW81" s="93"/>
      <c r="OX81" s="93"/>
      <c r="OY81" s="93"/>
      <c r="OZ81" s="93"/>
      <c r="PA81" s="93"/>
      <c r="PB81" s="93"/>
      <c r="PC81" s="93"/>
      <c r="PD81" s="93"/>
      <c r="PE81" s="93"/>
      <c r="PF81" s="93"/>
      <c r="PG81" s="93"/>
      <c r="PH81" s="93"/>
      <c r="PI81" s="93"/>
      <c r="PJ81" s="93"/>
      <c r="PK81" s="93"/>
      <c r="PL81" s="93"/>
      <c r="PM81" s="93"/>
      <c r="PN81" s="93"/>
      <c r="PO81" s="93"/>
      <c r="PP81" s="93"/>
      <c r="PQ81" s="93"/>
      <c r="PR81" s="93"/>
      <c r="PS81" s="93"/>
      <c r="PT81" s="93"/>
      <c r="PU81" s="93"/>
      <c r="PV81" s="93"/>
      <c r="PW81" s="93"/>
      <c r="PX81" s="93"/>
      <c r="PY81" s="93"/>
      <c r="PZ81" s="93"/>
      <c r="QA81" s="93"/>
      <c r="QB81" s="93"/>
      <c r="QC81" s="93"/>
      <c r="QD81" s="93"/>
      <c r="QE81" s="93"/>
      <c r="QF81" s="93"/>
      <c r="QG81" s="93"/>
      <c r="QH81" s="93"/>
      <c r="QI81" s="93"/>
      <c r="QJ81" s="93"/>
      <c r="QK81" s="93"/>
      <c r="QL81" s="93"/>
      <c r="QM81" s="93"/>
      <c r="QN81" s="93"/>
      <c r="QO81" s="93"/>
      <c r="QP81" s="93"/>
      <c r="QQ81" s="93"/>
      <c r="QR81" s="93"/>
      <c r="QS81" s="93"/>
      <c r="QT81" s="93"/>
      <c r="QU81" s="93"/>
      <c r="QV81" s="93"/>
      <c r="QW81" s="93"/>
      <c r="QX81" s="93"/>
      <c r="QY81" s="93"/>
      <c r="QZ81" s="93"/>
      <c r="RA81" s="93"/>
      <c r="RB81" s="93"/>
      <c r="RC81" s="93"/>
      <c r="RD81" s="93"/>
      <c r="RE81" s="93"/>
      <c r="RF81" s="93"/>
      <c r="RG81" s="93"/>
      <c r="RH81" s="93"/>
      <c r="RI81" s="93"/>
      <c r="RJ81" s="93"/>
      <c r="RK81" s="93"/>
      <c r="RL81" s="93"/>
      <c r="RM81" s="93"/>
      <c r="RN81" s="93"/>
      <c r="RO81" s="93"/>
      <c r="RP81" s="93"/>
      <c r="RQ81" s="93"/>
      <c r="RR81" s="93"/>
      <c r="RS81" s="93"/>
      <c r="RT81" s="93"/>
      <c r="RU81" s="93"/>
      <c r="RV81" s="93"/>
      <c r="RW81" s="93"/>
      <c r="RX81" s="93"/>
      <c r="RY81" s="93"/>
      <c r="RZ81" s="93"/>
      <c r="SA81" s="93"/>
      <c r="SB81" s="93"/>
      <c r="SC81" s="93"/>
      <c r="SD81" s="93"/>
      <c r="SE81" s="93"/>
      <c r="SF81" s="93"/>
      <c r="SG81" s="93"/>
      <c r="SH81" s="93"/>
      <c r="SI81" s="93"/>
      <c r="SJ81" s="93"/>
      <c r="SK81" s="93"/>
      <c r="SL81" s="93"/>
      <c r="SM81" s="93"/>
      <c r="SN81" s="93"/>
      <c r="SO81" s="93"/>
      <c r="SP81" s="93"/>
      <c r="SQ81" s="93"/>
      <c r="SR81" s="93"/>
      <c r="SS81" s="93"/>
      <c r="ST81" s="93"/>
      <c r="SU81" s="93"/>
      <c r="SV81" s="93"/>
      <c r="SW81" s="93"/>
      <c r="SX81" s="93"/>
      <c r="SY81" s="93"/>
      <c r="SZ81" s="93"/>
      <c r="TA81" s="93"/>
      <c r="TB81" s="93"/>
      <c r="TC81" s="93"/>
      <c r="TD81" s="93"/>
      <c r="TE81" s="93"/>
      <c r="TF81" s="93"/>
      <c r="TG81" s="93"/>
      <c r="TH81" s="93"/>
      <c r="TI81" s="93"/>
      <c r="TJ81" s="93"/>
      <c r="TK81" s="93"/>
      <c r="TL81" s="93"/>
      <c r="TM81" s="93"/>
      <c r="TN81" s="93"/>
      <c r="TO81" s="93"/>
      <c r="TP81" s="1382"/>
      <c r="TQ81" s="1382"/>
      <c r="TR81" s="1382"/>
      <c r="TS81" s="1382"/>
      <c r="TT81" s="1382"/>
      <c r="TU81" s="1382"/>
      <c r="TV81" s="1382"/>
      <c r="TW81" s="1382"/>
      <c r="TX81" s="1382"/>
      <c r="TY81" s="1382"/>
      <c r="TZ81" s="1382"/>
      <c r="UA81" s="1382"/>
      <c r="UB81" s="1382"/>
      <c r="UC81" s="1382"/>
      <c r="UD81" s="1382"/>
      <c r="UE81" s="1382"/>
      <c r="UF81" s="1382"/>
      <c r="UG81" s="1382"/>
      <c r="UH81" s="1382"/>
      <c r="UI81" s="1382"/>
      <c r="UJ81" s="1382"/>
      <c r="UK81" s="1382"/>
    </row>
    <row r="82" spans="1:557" ht="15.75" customHeight="1" x14ac:dyDescent="0.25">
      <c r="B82" s="260">
        <v>76</v>
      </c>
      <c r="C82" s="991"/>
      <c r="D82" s="990"/>
      <c r="E82" s="486"/>
      <c r="F82" s="1143"/>
      <c r="G82" s="995"/>
      <c r="H82" s="221"/>
      <c r="I82" s="183"/>
      <c r="J82" s="183"/>
      <c r="K82" s="1088"/>
      <c r="L82" s="375"/>
      <c r="M82" s="31"/>
      <c r="N82" s="1292"/>
      <c r="O82" s="1096"/>
      <c r="P82" s="147"/>
      <c r="Q82" s="147"/>
      <c r="R82" s="147"/>
      <c r="S82" s="147"/>
      <c r="T82" s="147"/>
      <c r="U82" s="147"/>
      <c r="V82" s="147"/>
      <c r="W82" s="147"/>
      <c r="X82" s="147"/>
      <c r="Y82" s="147"/>
      <c r="Z82" s="147"/>
      <c r="AA82" s="147"/>
      <c r="AB82" s="147"/>
      <c r="AC82" s="147"/>
      <c r="AD82" s="147"/>
      <c r="AE82" s="147"/>
      <c r="AF82" s="147"/>
      <c r="AG82" s="147"/>
      <c r="AH82" s="147"/>
      <c r="AI82" s="1006"/>
      <c r="AJ82" s="993"/>
      <c r="AK82" s="996"/>
      <c r="AL82" s="148"/>
      <c r="AM82" s="148"/>
      <c r="AN82" s="994"/>
      <c r="AO82" s="147"/>
      <c r="AP82" s="147"/>
      <c r="AQ82" s="997"/>
      <c r="AR82" s="999"/>
      <c r="AS82" s="1000"/>
      <c r="AT82" s="1006"/>
      <c r="AU82" s="993"/>
      <c r="AV82" s="996"/>
      <c r="AW82" s="148"/>
      <c r="AX82" s="148"/>
      <c r="AY82" s="994"/>
      <c r="AZ82" s="147"/>
      <c r="BA82" s="147"/>
      <c r="BB82" s="997"/>
      <c r="BC82" s="999"/>
      <c r="BD82" s="1000"/>
      <c r="BE82" s="1006"/>
      <c r="BF82" s="993"/>
      <c r="BG82" s="996"/>
      <c r="BH82" s="148"/>
      <c r="BI82" s="148"/>
      <c r="BJ82" s="994"/>
      <c r="BK82" s="147"/>
      <c r="BL82" s="147"/>
      <c r="BM82" s="997"/>
      <c r="BN82" s="999"/>
      <c r="BO82" s="1000"/>
      <c r="BP82" s="1006"/>
      <c r="BQ82" s="993"/>
      <c r="BR82" s="996"/>
      <c r="BS82" s="148"/>
      <c r="BT82" s="148"/>
      <c r="BU82" s="994"/>
      <c r="BV82" s="147"/>
      <c r="BW82" s="147"/>
      <c r="BX82" s="997"/>
      <c r="BY82" s="999"/>
      <c r="BZ82" s="1000"/>
      <c r="CA82" s="1006"/>
      <c r="CB82" s="993"/>
      <c r="CC82" s="994"/>
      <c r="CD82" s="148"/>
      <c r="CE82" s="148"/>
      <c r="CF82" s="994"/>
      <c r="CG82" s="147"/>
      <c r="CH82" s="147"/>
      <c r="CI82" s="997"/>
      <c r="CJ82" s="999"/>
      <c r="CK82" s="1000"/>
      <c r="CL82" s="1006"/>
      <c r="CM82" s="993"/>
      <c r="CN82" s="996"/>
      <c r="CO82" s="148"/>
      <c r="CP82" s="148"/>
      <c r="CQ82" s="994"/>
      <c r="CR82" s="147"/>
      <c r="CS82" s="147"/>
      <c r="CT82" s="997"/>
      <c r="CU82" s="999"/>
      <c r="CV82" s="1000"/>
      <c r="CW82" s="1006"/>
      <c r="CX82" s="993"/>
      <c r="CY82" s="996"/>
      <c r="CZ82" s="148"/>
      <c r="DA82" s="148"/>
      <c r="DB82" s="994"/>
      <c r="DC82" s="147"/>
      <c r="DD82" s="147"/>
      <c r="DE82" s="997"/>
      <c r="DF82" s="999"/>
      <c r="DG82" s="1000"/>
      <c r="DH82" s="1006"/>
      <c r="DI82" s="993"/>
      <c r="DJ82" s="996"/>
      <c r="DK82" s="148"/>
      <c r="DL82" s="148"/>
      <c r="DM82" s="994"/>
      <c r="DN82" s="147"/>
      <c r="DO82" s="147"/>
      <c r="DP82" s="997"/>
      <c r="DQ82" s="999"/>
      <c r="DR82" s="1000"/>
      <c r="DS82" s="1006"/>
      <c r="DT82" s="993"/>
      <c r="DU82" s="996"/>
      <c r="DV82" s="148"/>
      <c r="DW82" s="148"/>
      <c r="DX82" s="994"/>
      <c r="DY82" s="147"/>
      <c r="DZ82" s="147"/>
      <c r="EA82" s="997"/>
      <c r="EB82" s="999"/>
      <c r="EC82" s="1000"/>
      <c r="ED82" s="1006"/>
      <c r="EE82" s="993"/>
      <c r="EF82" s="996"/>
      <c r="EG82" s="148"/>
      <c r="EH82" s="148"/>
      <c r="EI82" s="994"/>
      <c r="EJ82" s="147"/>
      <c r="EK82" s="147"/>
      <c r="EL82" s="997"/>
      <c r="EM82" s="999"/>
      <c r="EN82" s="1000"/>
      <c r="EO82" s="1006"/>
      <c r="EP82" s="993"/>
      <c r="EQ82" s="996"/>
      <c r="ER82" s="148"/>
      <c r="ES82" s="148"/>
      <c r="ET82" s="994"/>
      <c r="EU82" s="147"/>
      <c r="EV82" s="147"/>
      <c r="EW82" s="997"/>
      <c r="EX82" s="999"/>
      <c r="EY82" s="1000"/>
      <c r="EZ82" s="1006"/>
      <c r="FA82" s="993"/>
      <c r="FB82" s="996"/>
      <c r="FC82" s="148"/>
      <c r="FD82" s="148"/>
      <c r="FE82" s="994"/>
      <c r="FF82" s="147"/>
      <c r="FG82" s="147"/>
      <c r="FH82" s="997"/>
      <c r="FI82" s="999"/>
      <c r="FJ82" s="1000"/>
      <c r="FK82" s="1006"/>
      <c r="FL82" s="993"/>
      <c r="FM82" s="996"/>
      <c r="FN82" s="148"/>
      <c r="FO82" s="148"/>
      <c r="FP82" s="994"/>
      <c r="FQ82" s="147"/>
      <c r="FR82" s="147"/>
      <c r="FS82" s="997"/>
      <c r="FT82" s="999"/>
      <c r="FU82" s="1000"/>
      <c r="FV82" s="1006"/>
      <c r="FW82" s="993"/>
      <c r="FX82" s="996"/>
      <c r="FY82" s="148"/>
      <c r="FZ82" s="148"/>
      <c r="GA82" s="994"/>
      <c r="GB82" s="147"/>
      <c r="GC82" s="147"/>
      <c r="GD82" s="997"/>
      <c r="GE82" s="999"/>
      <c r="GF82" s="1000"/>
      <c r="GG82" s="1006"/>
      <c r="GH82" s="993"/>
      <c r="GI82" s="996"/>
      <c r="GJ82" s="148"/>
      <c r="GK82" s="148"/>
      <c r="GL82" s="994"/>
      <c r="GM82" s="147"/>
      <c r="GN82" s="147"/>
      <c r="GO82" s="997"/>
      <c r="GP82" s="999"/>
      <c r="GQ82" s="1000"/>
      <c r="GR82" s="1006"/>
      <c r="GS82" s="993"/>
      <c r="GT82" s="996"/>
      <c r="GU82" s="148"/>
      <c r="GV82" s="148"/>
      <c r="GW82" s="994"/>
      <c r="GX82" s="147"/>
      <c r="GY82" s="147"/>
      <c r="GZ82" s="997"/>
      <c r="HA82" s="999"/>
      <c r="HB82" s="1000"/>
      <c r="HC82" s="1006"/>
      <c r="HD82" s="993"/>
      <c r="HE82" s="996"/>
      <c r="HF82" s="148"/>
      <c r="HG82" s="148"/>
      <c r="HH82" s="994"/>
      <c r="HI82" s="147"/>
      <c r="HJ82" s="147"/>
      <c r="HK82" s="997"/>
      <c r="HL82" s="999"/>
      <c r="HM82" s="1000"/>
      <c r="HN82" s="1006"/>
      <c r="HO82" s="993"/>
      <c r="HP82" s="996"/>
      <c r="HQ82" s="148"/>
      <c r="HR82" s="148"/>
      <c r="HS82" s="994"/>
      <c r="HT82" s="147"/>
      <c r="HU82" s="147"/>
      <c r="HV82" s="997"/>
      <c r="HW82" s="999"/>
      <c r="HX82" s="1000"/>
      <c r="HY82" s="1006"/>
      <c r="HZ82" s="993"/>
      <c r="IA82" s="996"/>
      <c r="IB82" s="148"/>
      <c r="IC82" s="148"/>
      <c r="ID82" s="994"/>
      <c r="IE82" s="147"/>
      <c r="IF82" s="147"/>
      <c r="IG82" s="997"/>
      <c r="IH82" s="999"/>
      <c r="II82" s="1000"/>
      <c r="IJ82" s="1006"/>
      <c r="IK82" s="993"/>
      <c r="IL82" s="996"/>
      <c r="IM82" s="148"/>
      <c r="IN82" s="148"/>
      <c r="IO82" s="994"/>
      <c r="IP82" s="147"/>
      <c r="IQ82" s="147"/>
      <c r="IR82" s="997"/>
      <c r="IS82" s="999"/>
      <c r="IT82" s="1000"/>
      <c r="IU82" s="30"/>
      <c r="IV82" s="30"/>
      <c r="IW82" s="30"/>
      <c r="IX82" s="30"/>
      <c r="IY82" s="1001"/>
      <c r="IZ82" s="1001"/>
      <c r="JA82" s="1005"/>
      <c r="JB82" s="1002"/>
      <c r="JD82" s="171"/>
      <c r="JE82" s="725" t="s">
        <v>782</v>
      </c>
      <c r="JF82" s="1009" t="s">
        <v>1186</v>
      </c>
      <c r="JG82" s="728" t="s">
        <v>384</v>
      </c>
      <c r="JH82" s="201" t="s">
        <v>348</v>
      </c>
      <c r="JI82" s="171"/>
    </row>
    <row r="83" spans="1:557" ht="15.75" customHeight="1" x14ac:dyDescent="0.25">
      <c r="B83" s="260">
        <v>77</v>
      </c>
      <c r="C83" s="991"/>
      <c r="D83" s="990"/>
      <c r="E83" s="486"/>
      <c r="F83" s="1143"/>
      <c r="G83" s="995"/>
      <c r="H83" s="221"/>
      <c r="I83" s="183"/>
      <c r="J83" s="183"/>
      <c r="K83" s="1088"/>
      <c r="L83" s="375"/>
      <c r="M83" s="31"/>
      <c r="N83" s="1292"/>
      <c r="O83" s="1096"/>
      <c r="P83" s="147"/>
      <c r="Q83" s="147"/>
      <c r="R83" s="147"/>
      <c r="S83" s="147"/>
      <c r="T83" s="147"/>
      <c r="U83" s="147"/>
      <c r="V83" s="147"/>
      <c r="W83" s="147"/>
      <c r="X83" s="147"/>
      <c r="Y83" s="147"/>
      <c r="Z83" s="147"/>
      <c r="AA83" s="147"/>
      <c r="AB83" s="147"/>
      <c r="AC83" s="147"/>
      <c r="AD83" s="147"/>
      <c r="AE83" s="147"/>
      <c r="AF83" s="147"/>
      <c r="AG83" s="147"/>
      <c r="AH83" s="147"/>
      <c r="AI83" s="1006"/>
      <c r="AJ83" s="993"/>
      <c r="AK83" s="996"/>
      <c r="AL83" s="148"/>
      <c r="AM83" s="148"/>
      <c r="AN83" s="994"/>
      <c r="AO83" s="147"/>
      <c r="AP83" s="147"/>
      <c r="AQ83" s="997"/>
      <c r="AR83" s="999"/>
      <c r="AS83" s="1000"/>
      <c r="AT83" s="1006"/>
      <c r="AU83" s="993"/>
      <c r="AV83" s="996"/>
      <c r="AW83" s="148"/>
      <c r="AX83" s="148"/>
      <c r="AY83" s="994"/>
      <c r="AZ83" s="147"/>
      <c r="BA83" s="147"/>
      <c r="BB83" s="997"/>
      <c r="BC83" s="999"/>
      <c r="BD83" s="1000"/>
      <c r="BE83" s="1006"/>
      <c r="BF83" s="993"/>
      <c r="BG83" s="996"/>
      <c r="BH83" s="148"/>
      <c r="BI83" s="148"/>
      <c r="BJ83" s="994"/>
      <c r="BK83" s="147"/>
      <c r="BL83" s="147"/>
      <c r="BM83" s="997"/>
      <c r="BN83" s="999"/>
      <c r="BO83" s="1000"/>
      <c r="BP83" s="1006"/>
      <c r="BQ83" s="993"/>
      <c r="BR83" s="996"/>
      <c r="BS83" s="148"/>
      <c r="BT83" s="148"/>
      <c r="BU83" s="994"/>
      <c r="BV83" s="147"/>
      <c r="BW83" s="147"/>
      <c r="BX83" s="997"/>
      <c r="BY83" s="999"/>
      <c r="BZ83" s="1000"/>
      <c r="CA83" s="1006"/>
      <c r="CB83" s="993"/>
      <c r="CC83" s="994"/>
      <c r="CD83" s="148"/>
      <c r="CE83" s="148"/>
      <c r="CF83" s="994"/>
      <c r="CG83" s="147"/>
      <c r="CH83" s="147"/>
      <c r="CI83" s="997"/>
      <c r="CJ83" s="999"/>
      <c r="CK83" s="1000"/>
      <c r="CL83" s="1006"/>
      <c r="CM83" s="993"/>
      <c r="CN83" s="996"/>
      <c r="CO83" s="148"/>
      <c r="CP83" s="148"/>
      <c r="CQ83" s="994"/>
      <c r="CR83" s="147"/>
      <c r="CS83" s="147"/>
      <c r="CT83" s="997"/>
      <c r="CU83" s="999"/>
      <c r="CV83" s="1000"/>
      <c r="CW83" s="1006"/>
      <c r="CX83" s="993"/>
      <c r="CY83" s="996"/>
      <c r="CZ83" s="148"/>
      <c r="DA83" s="148"/>
      <c r="DB83" s="994"/>
      <c r="DC83" s="147"/>
      <c r="DD83" s="147"/>
      <c r="DE83" s="997"/>
      <c r="DF83" s="999"/>
      <c r="DG83" s="1000"/>
      <c r="DH83" s="1006"/>
      <c r="DI83" s="993"/>
      <c r="DJ83" s="996"/>
      <c r="DK83" s="148"/>
      <c r="DL83" s="148"/>
      <c r="DM83" s="994"/>
      <c r="DN83" s="147"/>
      <c r="DO83" s="147"/>
      <c r="DP83" s="997"/>
      <c r="DQ83" s="999"/>
      <c r="DR83" s="1000"/>
      <c r="DS83" s="1006"/>
      <c r="DT83" s="993"/>
      <c r="DU83" s="996"/>
      <c r="DV83" s="148"/>
      <c r="DW83" s="148"/>
      <c r="DX83" s="994"/>
      <c r="DY83" s="147"/>
      <c r="DZ83" s="147"/>
      <c r="EA83" s="997"/>
      <c r="EB83" s="999"/>
      <c r="EC83" s="1000"/>
      <c r="ED83" s="1006"/>
      <c r="EE83" s="993"/>
      <c r="EF83" s="996"/>
      <c r="EG83" s="148"/>
      <c r="EH83" s="148"/>
      <c r="EI83" s="994"/>
      <c r="EJ83" s="147"/>
      <c r="EK83" s="147"/>
      <c r="EL83" s="997"/>
      <c r="EM83" s="999"/>
      <c r="EN83" s="1000"/>
      <c r="EO83" s="1006"/>
      <c r="EP83" s="993"/>
      <c r="EQ83" s="996"/>
      <c r="ER83" s="148"/>
      <c r="ES83" s="148"/>
      <c r="ET83" s="994"/>
      <c r="EU83" s="147"/>
      <c r="EV83" s="147"/>
      <c r="EW83" s="997"/>
      <c r="EX83" s="999"/>
      <c r="EY83" s="1000"/>
      <c r="EZ83" s="1006"/>
      <c r="FA83" s="993"/>
      <c r="FB83" s="996"/>
      <c r="FC83" s="148"/>
      <c r="FD83" s="148"/>
      <c r="FE83" s="994"/>
      <c r="FF83" s="147"/>
      <c r="FG83" s="147"/>
      <c r="FH83" s="997"/>
      <c r="FI83" s="999"/>
      <c r="FJ83" s="1000"/>
      <c r="FK83" s="1006"/>
      <c r="FL83" s="993"/>
      <c r="FM83" s="996"/>
      <c r="FN83" s="148"/>
      <c r="FO83" s="148"/>
      <c r="FP83" s="994"/>
      <c r="FQ83" s="147"/>
      <c r="FR83" s="147"/>
      <c r="FS83" s="997"/>
      <c r="FT83" s="999"/>
      <c r="FU83" s="1000"/>
      <c r="FV83" s="1006"/>
      <c r="FW83" s="993"/>
      <c r="FX83" s="996"/>
      <c r="FY83" s="148"/>
      <c r="FZ83" s="148"/>
      <c r="GA83" s="994"/>
      <c r="GB83" s="147"/>
      <c r="GC83" s="147"/>
      <c r="GD83" s="997"/>
      <c r="GE83" s="999"/>
      <c r="GF83" s="1000"/>
      <c r="GG83" s="1006"/>
      <c r="GH83" s="993"/>
      <c r="GI83" s="996"/>
      <c r="GJ83" s="148"/>
      <c r="GK83" s="148"/>
      <c r="GL83" s="994"/>
      <c r="GM83" s="147"/>
      <c r="GN83" s="147"/>
      <c r="GO83" s="997"/>
      <c r="GP83" s="999"/>
      <c r="GQ83" s="1000"/>
      <c r="GR83" s="1006"/>
      <c r="GS83" s="993"/>
      <c r="GT83" s="996"/>
      <c r="GU83" s="148"/>
      <c r="GV83" s="148"/>
      <c r="GW83" s="994"/>
      <c r="GX83" s="147"/>
      <c r="GY83" s="147"/>
      <c r="GZ83" s="997"/>
      <c r="HA83" s="999"/>
      <c r="HB83" s="1000"/>
      <c r="HC83" s="1006"/>
      <c r="HD83" s="993"/>
      <c r="HE83" s="996"/>
      <c r="HF83" s="148"/>
      <c r="HG83" s="148"/>
      <c r="HH83" s="994"/>
      <c r="HI83" s="147"/>
      <c r="HJ83" s="147"/>
      <c r="HK83" s="997"/>
      <c r="HL83" s="999"/>
      <c r="HM83" s="1000"/>
      <c r="HN83" s="1006"/>
      <c r="HO83" s="993"/>
      <c r="HP83" s="996"/>
      <c r="HQ83" s="148"/>
      <c r="HR83" s="148"/>
      <c r="HS83" s="994"/>
      <c r="HT83" s="147"/>
      <c r="HU83" s="147"/>
      <c r="HV83" s="997"/>
      <c r="HW83" s="999"/>
      <c r="HX83" s="1000"/>
      <c r="HY83" s="1006"/>
      <c r="HZ83" s="993"/>
      <c r="IA83" s="996"/>
      <c r="IB83" s="148"/>
      <c r="IC83" s="148"/>
      <c r="ID83" s="994"/>
      <c r="IE83" s="147"/>
      <c r="IF83" s="147"/>
      <c r="IG83" s="997"/>
      <c r="IH83" s="999"/>
      <c r="II83" s="1000"/>
      <c r="IJ83" s="1006"/>
      <c r="IK83" s="993"/>
      <c r="IL83" s="996"/>
      <c r="IM83" s="148"/>
      <c r="IN83" s="148"/>
      <c r="IO83" s="994"/>
      <c r="IP83" s="147"/>
      <c r="IQ83" s="147"/>
      <c r="IR83" s="997"/>
      <c r="IS83" s="999"/>
      <c r="IT83" s="1000"/>
      <c r="IU83" s="30"/>
      <c r="IV83" s="30"/>
      <c r="IW83" s="30"/>
      <c r="IX83" s="30"/>
      <c r="IY83" s="1001"/>
      <c r="IZ83" s="1001"/>
      <c r="JA83" s="1005"/>
      <c r="JB83" s="1002"/>
      <c r="JD83" s="171"/>
      <c r="JE83" s="1007" t="s">
        <v>1647</v>
      </c>
      <c r="JF83" s="1010" t="s">
        <v>1723</v>
      </c>
      <c r="JG83" s="1011" t="s">
        <v>2946</v>
      </c>
      <c r="JH83" s="201" t="s">
        <v>2947</v>
      </c>
      <c r="JI83" s="171"/>
    </row>
    <row r="84" spans="1:557" ht="15.75" customHeight="1" thickBot="1" x14ac:dyDescent="0.3">
      <c r="B84" s="260">
        <v>78</v>
      </c>
      <c r="C84" s="991"/>
      <c r="D84" s="990"/>
      <c r="E84" s="486"/>
      <c r="F84" s="1143"/>
      <c r="G84" s="995"/>
      <c r="H84" s="221"/>
      <c r="I84" s="183"/>
      <c r="J84" s="183"/>
      <c r="K84" s="1088"/>
      <c r="L84" s="375"/>
      <c r="M84" s="31"/>
      <c r="N84" s="1292"/>
      <c r="O84" s="1096"/>
      <c r="P84" s="147"/>
      <c r="Q84" s="147"/>
      <c r="R84" s="147"/>
      <c r="S84" s="147"/>
      <c r="T84" s="147"/>
      <c r="U84" s="147"/>
      <c r="V84" s="147"/>
      <c r="W84" s="147"/>
      <c r="X84" s="147"/>
      <c r="Y84" s="147"/>
      <c r="Z84" s="147"/>
      <c r="AA84" s="147"/>
      <c r="AB84" s="147"/>
      <c r="AC84" s="147"/>
      <c r="AD84" s="147"/>
      <c r="AE84" s="147"/>
      <c r="AF84" s="147"/>
      <c r="AG84" s="147"/>
      <c r="AH84" s="147"/>
      <c r="AI84" s="1006"/>
      <c r="AJ84" s="993"/>
      <c r="AK84" s="996"/>
      <c r="AL84" s="148"/>
      <c r="AM84" s="148"/>
      <c r="AN84" s="994"/>
      <c r="AO84" s="147"/>
      <c r="AP84" s="147"/>
      <c r="AQ84" s="997"/>
      <c r="AR84" s="999"/>
      <c r="AS84" s="1000"/>
      <c r="AT84" s="1006"/>
      <c r="AU84" s="993"/>
      <c r="AV84" s="996"/>
      <c r="AW84" s="148"/>
      <c r="AX84" s="148"/>
      <c r="AY84" s="994"/>
      <c r="AZ84" s="147"/>
      <c r="BA84" s="147"/>
      <c r="BB84" s="997"/>
      <c r="BC84" s="999"/>
      <c r="BD84" s="1000"/>
      <c r="BE84" s="1006"/>
      <c r="BF84" s="993"/>
      <c r="BG84" s="996"/>
      <c r="BH84" s="148"/>
      <c r="BI84" s="148"/>
      <c r="BJ84" s="994"/>
      <c r="BK84" s="147"/>
      <c r="BL84" s="147"/>
      <c r="BM84" s="997"/>
      <c r="BN84" s="999"/>
      <c r="BO84" s="1000"/>
      <c r="BP84" s="1006"/>
      <c r="BQ84" s="993"/>
      <c r="BR84" s="996"/>
      <c r="BS84" s="148"/>
      <c r="BT84" s="148"/>
      <c r="BU84" s="994"/>
      <c r="BV84" s="147"/>
      <c r="BW84" s="147"/>
      <c r="BX84" s="997"/>
      <c r="BY84" s="999"/>
      <c r="BZ84" s="1000"/>
      <c r="CA84" s="1006"/>
      <c r="CB84" s="993"/>
      <c r="CC84" s="994"/>
      <c r="CD84" s="148"/>
      <c r="CE84" s="148"/>
      <c r="CF84" s="994"/>
      <c r="CG84" s="147"/>
      <c r="CH84" s="147"/>
      <c r="CI84" s="997"/>
      <c r="CJ84" s="999"/>
      <c r="CK84" s="1000"/>
      <c r="CL84" s="1006"/>
      <c r="CM84" s="993"/>
      <c r="CN84" s="996"/>
      <c r="CO84" s="148"/>
      <c r="CP84" s="148"/>
      <c r="CQ84" s="994"/>
      <c r="CR84" s="147"/>
      <c r="CS84" s="147"/>
      <c r="CT84" s="997"/>
      <c r="CU84" s="999"/>
      <c r="CV84" s="1000"/>
      <c r="CW84" s="1006"/>
      <c r="CX84" s="993"/>
      <c r="CY84" s="996"/>
      <c r="CZ84" s="148"/>
      <c r="DA84" s="148"/>
      <c r="DB84" s="994"/>
      <c r="DC84" s="147"/>
      <c r="DD84" s="147"/>
      <c r="DE84" s="997"/>
      <c r="DF84" s="999"/>
      <c r="DG84" s="1000"/>
      <c r="DH84" s="1006"/>
      <c r="DI84" s="993"/>
      <c r="DJ84" s="996"/>
      <c r="DK84" s="148"/>
      <c r="DL84" s="148"/>
      <c r="DM84" s="994"/>
      <c r="DN84" s="147"/>
      <c r="DO84" s="147"/>
      <c r="DP84" s="997"/>
      <c r="DQ84" s="999"/>
      <c r="DR84" s="1000"/>
      <c r="DS84" s="1006"/>
      <c r="DT84" s="993"/>
      <c r="DU84" s="996"/>
      <c r="DV84" s="148"/>
      <c r="DW84" s="148"/>
      <c r="DX84" s="994"/>
      <c r="DY84" s="147"/>
      <c r="DZ84" s="147"/>
      <c r="EA84" s="997"/>
      <c r="EB84" s="999"/>
      <c r="EC84" s="1000"/>
      <c r="ED84" s="1006"/>
      <c r="EE84" s="993"/>
      <c r="EF84" s="996"/>
      <c r="EG84" s="148"/>
      <c r="EH84" s="148"/>
      <c r="EI84" s="994"/>
      <c r="EJ84" s="147"/>
      <c r="EK84" s="147"/>
      <c r="EL84" s="997"/>
      <c r="EM84" s="999"/>
      <c r="EN84" s="1000"/>
      <c r="EO84" s="1006"/>
      <c r="EP84" s="993"/>
      <c r="EQ84" s="996"/>
      <c r="ER84" s="148"/>
      <c r="ES84" s="148"/>
      <c r="ET84" s="994"/>
      <c r="EU84" s="147"/>
      <c r="EV84" s="147"/>
      <c r="EW84" s="997"/>
      <c r="EX84" s="999"/>
      <c r="EY84" s="1000"/>
      <c r="EZ84" s="1006"/>
      <c r="FA84" s="993"/>
      <c r="FB84" s="996"/>
      <c r="FC84" s="148"/>
      <c r="FD84" s="148"/>
      <c r="FE84" s="994"/>
      <c r="FF84" s="147"/>
      <c r="FG84" s="147"/>
      <c r="FH84" s="997"/>
      <c r="FI84" s="999"/>
      <c r="FJ84" s="1000"/>
      <c r="FK84" s="1006"/>
      <c r="FL84" s="993"/>
      <c r="FM84" s="996"/>
      <c r="FN84" s="148"/>
      <c r="FO84" s="148"/>
      <c r="FP84" s="994"/>
      <c r="FQ84" s="147"/>
      <c r="FR84" s="147"/>
      <c r="FS84" s="997"/>
      <c r="FT84" s="999"/>
      <c r="FU84" s="1000"/>
      <c r="FV84" s="1006"/>
      <c r="FW84" s="993"/>
      <c r="FX84" s="996"/>
      <c r="FY84" s="148"/>
      <c r="FZ84" s="148"/>
      <c r="GA84" s="994"/>
      <c r="GB84" s="147"/>
      <c r="GC84" s="147"/>
      <c r="GD84" s="997"/>
      <c r="GE84" s="999"/>
      <c r="GF84" s="1000"/>
      <c r="GG84" s="1006"/>
      <c r="GH84" s="993"/>
      <c r="GI84" s="996"/>
      <c r="GJ84" s="148"/>
      <c r="GK84" s="148"/>
      <c r="GL84" s="994"/>
      <c r="GM84" s="147"/>
      <c r="GN84" s="147"/>
      <c r="GO84" s="997"/>
      <c r="GP84" s="999"/>
      <c r="GQ84" s="1000"/>
      <c r="GR84" s="1006"/>
      <c r="GS84" s="993"/>
      <c r="GT84" s="996"/>
      <c r="GU84" s="148"/>
      <c r="GV84" s="148"/>
      <c r="GW84" s="994"/>
      <c r="GX84" s="147"/>
      <c r="GY84" s="147"/>
      <c r="GZ84" s="997"/>
      <c r="HA84" s="999"/>
      <c r="HB84" s="1000"/>
      <c r="HC84" s="1006"/>
      <c r="HD84" s="993"/>
      <c r="HE84" s="996"/>
      <c r="HF84" s="148"/>
      <c r="HG84" s="148"/>
      <c r="HH84" s="994"/>
      <c r="HI84" s="147"/>
      <c r="HJ84" s="147"/>
      <c r="HK84" s="997"/>
      <c r="HL84" s="999"/>
      <c r="HM84" s="1000"/>
      <c r="HN84" s="1006"/>
      <c r="HO84" s="993"/>
      <c r="HP84" s="996"/>
      <c r="HQ84" s="148"/>
      <c r="HR84" s="148"/>
      <c r="HS84" s="994"/>
      <c r="HT84" s="147"/>
      <c r="HU84" s="147"/>
      <c r="HV84" s="997"/>
      <c r="HW84" s="999"/>
      <c r="HX84" s="1000"/>
      <c r="HY84" s="1006"/>
      <c r="HZ84" s="993"/>
      <c r="IA84" s="996"/>
      <c r="IB84" s="148"/>
      <c r="IC84" s="148"/>
      <c r="ID84" s="994"/>
      <c r="IE84" s="147"/>
      <c r="IF84" s="147"/>
      <c r="IG84" s="997"/>
      <c r="IH84" s="999"/>
      <c r="II84" s="1000"/>
      <c r="IJ84" s="1006"/>
      <c r="IK84" s="993"/>
      <c r="IL84" s="996"/>
      <c r="IM84" s="148"/>
      <c r="IN84" s="148"/>
      <c r="IO84" s="994"/>
      <c r="IP84" s="147"/>
      <c r="IQ84" s="147"/>
      <c r="IR84" s="997"/>
      <c r="IS84" s="999"/>
      <c r="IT84" s="1000"/>
      <c r="IU84" s="30"/>
      <c r="IV84" s="30"/>
      <c r="IW84" s="30"/>
      <c r="IX84" s="30"/>
      <c r="IY84" s="1001"/>
      <c r="IZ84" s="1001"/>
      <c r="JA84" s="1005"/>
      <c r="JB84" s="1002"/>
      <c r="JD84" s="171"/>
      <c r="JE84" s="1008" t="s">
        <v>1648</v>
      </c>
      <c r="JF84" s="1012" t="s">
        <v>1724</v>
      </c>
      <c r="JG84" s="1013" t="s">
        <v>2947</v>
      </c>
      <c r="JH84" s="1014" t="s">
        <v>2947</v>
      </c>
      <c r="JI84" s="171"/>
    </row>
    <row r="85" spans="1:557" ht="15.75" customHeight="1" x14ac:dyDescent="0.25">
      <c r="B85" s="260">
        <v>79</v>
      </c>
      <c r="C85" s="991"/>
      <c r="D85" s="990"/>
      <c r="E85" s="486"/>
      <c r="F85" s="1143"/>
      <c r="G85" s="995"/>
      <c r="H85" s="221"/>
      <c r="I85" s="183"/>
      <c r="J85" s="183"/>
      <c r="K85" s="1088"/>
      <c r="L85" s="375"/>
      <c r="M85" s="31"/>
      <c r="N85" s="1292"/>
      <c r="O85" s="1096"/>
      <c r="P85" s="147"/>
      <c r="Q85" s="147"/>
      <c r="R85" s="147"/>
      <c r="S85" s="147"/>
      <c r="T85" s="147"/>
      <c r="U85" s="147"/>
      <c r="V85" s="147"/>
      <c r="W85" s="147"/>
      <c r="X85" s="147"/>
      <c r="Y85" s="147"/>
      <c r="Z85" s="147"/>
      <c r="AA85" s="147"/>
      <c r="AB85" s="147"/>
      <c r="AC85" s="147"/>
      <c r="AD85" s="147"/>
      <c r="AE85" s="147"/>
      <c r="AF85" s="147"/>
      <c r="AG85" s="147"/>
      <c r="AH85" s="147"/>
      <c r="AI85" s="1006"/>
      <c r="AJ85" s="993"/>
      <c r="AK85" s="996"/>
      <c r="AL85" s="148"/>
      <c r="AM85" s="148"/>
      <c r="AN85" s="994"/>
      <c r="AO85" s="147"/>
      <c r="AP85" s="147"/>
      <c r="AQ85" s="997"/>
      <c r="AR85" s="999"/>
      <c r="AS85" s="1000"/>
      <c r="AT85" s="1006"/>
      <c r="AU85" s="993"/>
      <c r="AV85" s="996"/>
      <c r="AW85" s="148"/>
      <c r="AX85" s="148"/>
      <c r="AY85" s="994"/>
      <c r="AZ85" s="147"/>
      <c r="BA85" s="147"/>
      <c r="BB85" s="997"/>
      <c r="BC85" s="999"/>
      <c r="BD85" s="1000"/>
      <c r="BE85" s="1006"/>
      <c r="BF85" s="993"/>
      <c r="BG85" s="996"/>
      <c r="BH85" s="148"/>
      <c r="BI85" s="148"/>
      <c r="BJ85" s="994"/>
      <c r="BK85" s="147"/>
      <c r="BL85" s="147"/>
      <c r="BM85" s="997"/>
      <c r="BN85" s="999"/>
      <c r="BO85" s="1000"/>
      <c r="BP85" s="1006"/>
      <c r="BQ85" s="993"/>
      <c r="BR85" s="996"/>
      <c r="BS85" s="148"/>
      <c r="BT85" s="148"/>
      <c r="BU85" s="994"/>
      <c r="BV85" s="147"/>
      <c r="BW85" s="147"/>
      <c r="BX85" s="997"/>
      <c r="BY85" s="999"/>
      <c r="BZ85" s="1000"/>
      <c r="CA85" s="1006"/>
      <c r="CB85" s="993"/>
      <c r="CC85" s="994"/>
      <c r="CD85" s="148"/>
      <c r="CE85" s="148"/>
      <c r="CF85" s="994"/>
      <c r="CG85" s="147"/>
      <c r="CH85" s="147"/>
      <c r="CI85" s="997"/>
      <c r="CJ85" s="999"/>
      <c r="CK85" s="1000"/>
      <c r="CL85" s="1006"/>
      <c r="CM85" s="993"/>
      <c r="CN85" s="996"/>
      <c r="CO85" s="148"/>
      <c r="CP85" s="148"/>
      <c r="CQ85" s="994"/>
      <c r="CR85" s="147"/>
      <c r="CS85" s="147"/>
      <c r="CT85" s="997"/>
      <c r="CU85" s="999"/>
      <c r="CV85" s="1000"/>
      <c r="CW85" s="1006"/>
      <c r="CX85" s="993"/>
      <c r="CY85" s="996"/>
      <c r="CZ85" s="148"/>
      <c r="DA85" s="148"/>
      <c r="DB85" s="994"/>
      <c r="DC85" s="147"/>
      <c r="DD85" s="147"/>
      <c r="DE85" s="997"/>
      <c r="DF85" s="999"/>
      <c r="DG85" s="1000"/>
      <c r="DH85" s="1006"/>
      <c r="DI85" s="993"/>
      <c r="DJ85" s="996"/>
      <c r="DK85" s="148"/>
      <c r="DL85" s="148"/>
      <c r="DM85" s="994"/>
      <c r="DN85" s="147"/>
      <c r="DO85" s="147"/>
      <c r="DP85" s="997"/>
      <c r="DQ85" s="999"/>
      <c r="DR85" s="1000"/>
      <c r="DS85" s="1006"/>
      <c r="DT85" s="993"/>
      <c r="DU85" s="996"/>
      <c r="DV85" s="148"/>
      <c r="DW85" s="148"/>
      <c r="DX85" s="994"/>
      <c r="DY85" s="147"/>
      <c r="DZ85" s="147"/>
      <c r="EA85" s="997"/>
      <c r="EB85" s="999"/>
      <c r="EC85" s="1000"/>
      <c r="ED85" s="1006"/>
      <c r="EE85" s="993"/>
      <c r="EF85" s="996"/>
      <c r="EG85" s="148"/>
      <c r="EH85" s="148"/>
      <c r="EI85" s="994"/>
      <c r="EJ85" s="147"/>
      <c r="EK85" s="147"/>
      <c r="EL85" s="997"/>
      <c r="EM85" s="999"/>
      <c r="EN85" s="1000"/>
      <c r="EO85" s="1006"/>
      <c r="EP85" s="993"/>
      <c r="EQ85" s="996"/>
      <c r="ER85" s="148"/>
      <c r="ES85" s="148"/>
      <c r="ET85" s="994"/>
      <c r="EU85" s="147"/>
      <c r="EV85" s="147"/>
      <c r="EW85" s="997"/>
      <c r="EX85" s="999"/>
      <c r="EY85" s="1000"/>
      <c r="EZ85" s="1006"/>
      <c r="FA85" s="993"/>
      <c r="FB85" s="996"/>
      <c r="FC85" s="148"/>
      <c r="FD85" s="148"/>
      <c r="FE85" s="994"/>
      <c r="FF85" s="147"/>
      <c r="FG85" s="147"/>
      <c r="FH85" s="997"/>
      <c r="FI85" s="999"/>
      <c r="FJ85" s="1000"/>
      <c r="FK85" s="1006"/>
      <c r="FL85" s="993"/>
      <c r="FM85" s="996"/>
      <c r="FN85" s="148"/>
      <c r="FO85" s="148"/>
      <c r="FP85" s="994"/>
      <c r="FQ85" s="147"/>
      <c r="FR85" s="147"/>
      <c r="FS85" s="997"/>
      <c r="FT85" s="999"/>
      <c r="FU85" s="1000"/>
      <c r="FV85" s="1006"/>
      <c r="FW85" s="993"/>
      <c r="FX85" s="996"/>
      <c r="FY85" s="148"/>
      <c r="FZ85" s="148"/>
      <c r="GA85" s="994"/>
      <c r="GB85" s="147"/>
      <c r="GC85" s="147"/>
      <c r="GD85" s="997"/>
      <c r="GE85" s="999"/>
      <c r="GF85" s="1000"/>
      <c r="GG85" s="1006"/>
      <c r="GH85" s="993"/>
      <c r="GI85" s="996"/>
      <c r="GJ85" s="148"/>
      <c r="GK85" s="148"/>
      <c r="GL85" s="994"/>
      <c r="GM85" s="147"/>
      <c r="GN85" s="147"/>
      <c r="GO85" s="997"/>
      <c r="GP85" s="999"/>
      <c r="GQ85" s="1000"/>
      <c r="GR85" s="1006"/>
      <c r="GS85" s="993"/>
      <c r="GT85" s="996"/>
      <c r="GU85" s="148"/>
      <c r="GV85" s="148"/>
      <c r="GW85" s="994"/>
      <c r="GX85" s="147"/>
      <c r="GY85" s="147"/>
      <c r="GZ85" s="997"/>
      <c r="HA85" s="999"/>
      <c r="HB85" s="1000"/>
      <c r="HC85" s="1006"/>
      <c r="HD85" s="993"/>
      <c r="HE85" s="996"/>
      <c r="HF85" s="148"/>
      <c r="HG85" s="148"/>
      <c r="HH85" s="994"/>
      <c r="HI85" s="147"/>
      <c r="HJ85" s="147"/>
      <c r="HK85" s="997"/>
      <c r="HL85" s="999"/>
      <c r="HM85" s="1000"/>
      <c r="HN85" s="1006"/>
      <c r="HO85" s="993"/>
      <c r="HP85" s="996"/>
      <c r="HQ85" s="148"/>
      <c r="HR85" s="148"/>
      <c r="HS85" s="994"/>
      <c r="HT85" s="147"/>
      <c r="HU85" s="147"/>
      <c r="HV85" s="997"/>
      <c r="HW85" s="999"/>
      <c r="HX85" s="1000"/>
      <c r="HY85" s="1006"/>
      <c r="HZ85" s="993"/>
      <c r="IA85" s="996"/>
      <c r="IB85" s="148"/>
      <c r="IC85" s="148"/>
      <c r="ID85" s="994"/>
      <c r="IE85" s="147"/>
      <c r="IF85" s="147"/>
      <c r="IG85" s="997"/>
      <c r="IH85" s="999"/>
      <c r="II85" s="1000"/>
      <c r="IJ85" s="1006"/>
      <c r="IK85" s="993"/>
      <c r="IL85" s="996"/>
      <c r="IM85" s="148"/>
      <c r="IN85" s="148"/>
      <c r="IO85" s="994"/>
      <c r="IP85" s="147"/>
      <c r="IQ85" s="147"/>
      <c r="IR85" s="997"/>
      <c r="IS85" s="999"/>
      <c r="IT85" s="1000"/>
      <c r="IU85" s="30"/>
      <c r="IV85" s="30"/>
      <c r="IW85" s="30"/>
      <c r="IX85" s="30"/>
      <c r="IY85" s="1001"/>
      <c r="IZ85" s="1001"/>
      <c r="JA85" s="1005"/>
      <c r="JB85" s="1002"/>
      <c r="JD85" s="171"/>
      <c r="JE85" s="171"/>
      <c r="JF85" s="171"/>
      <c r="JG85" s="171"/>
      <c r="JH85" s="171"/>
      <c r="JI85" s="171"/>
    </row>
    <row r="86" spans="1:557" ht="15.75" customHeight="1" x14ac:dyDescent="0.25">
      <c r="B86" s="260">
        <v>80</v>
      </c>
      <c r="C86" s="991"/>
      <c r="D86" s="990"/>
      <c r="E86" s="486"/>
      <c r="F86" s="1143"/>
      <c r="G86" s="995"/>
      <c r="H86" s="221"/>
      <c r="I86" s="183"/>
      <c r="J86" s="183"/>
      <c r="K86" s="1088"/>
      <c r="L86" s="375"/>
      <c r="M86" s="31"/>
      <c r="N86" s="1292"/>
      <c r="O86" s="1096"/>
      <c r="P86" s="147"/>
      <c r="Q86" s="147"/>
      <c r="R86" s="147"/>
      <c r="S86" s="147"/>
      <c r="T86" s="147"/>
      <c r="U86" s="147"/>
      <c r="V86" s="147"/>
      <c r="W86" s="147"/>
      <c r="X86" s="147"/>
      <c r="Y86" s="147"/>
      <c r="Z86" s="147"/>
      <c r="AA86" s="147"/>
      <c r="AB86" s="147"/>
      <c r="AC86" s="147"/>
      <c r="AD86" s="147"/>
      <c r="AE86" s="147"/>
      <c r="AF86" s="147"/>
      <c r="AG86" s="147"/>
      <c r="AH86" s="147"/>
      <c r="AI86" s="1006"/>
      <c r="AJ86" s="993"/>
      <c r="AK86" s="996"/>
      <c r="AL86" s="148"/>
      <c r="AM86" s="148"/>
      <c r="AN86" s="994"/>
      <c r="AO86" s="147"/>
      <c r="AP86" s="147"/>
      <c r="AQ86" s="997"/>
      <c r="AR86" s="999"/>
      <c r="AS86" s="1000"/>
      <c r="AT86" s="1006"/>
      <c r="AU86" s="993"/>
      <c r="AV86" s="996"/>
      <c r="AW86" s="148"/>
      <c r="AX86" s="148"/>
      <c r="AY86" s="994"/>
      <c r="AZ86" s="147"/>
      <c r="BA86" s="147"/>
      <c r="BB86" s="997"/>
      <c r="BC86" s="999"/>
      <c r="BD86" s="1000"/>
      <c r="BE86" s="1006"/>
      <c r="BF86" s="993"/>
      <c r="BG86" s="996"/>
      <c r="BH86" s="148"/>
      <c r="BI86" s="148"/>
      <c r="BJ86" s="994"/>
      <c r="BK86" s="147"/>
      <c r="BL86" s="147"/>
      <c r="BM86" s="997"/>
      <c r="BN86" s="999"/>
      <c r="BO86" s="1000"/>
      <c r="BP86" s="1006"/>
      <c r="BQ86" s="993"/>
      <c r="BR86" s="996"/>
      <c r="BS86" s="148"/>
      <c r="BT86" s="148"/>
      <c r="BU86" s="994"/>
      <c r="BV86" s="147"/>
      <c r="BW86" s="147"/>
      <c r="BX86" s="997"/>
      <c r="BY86" s="999"/>
      <c r="BZ86" s="1000"/>
      <c r="CA86" s="1006"/>
      <c r="CB86" s="993"/>
      <c r="CC86" s="994"/>
      <c r="CD86" s="148"/>
      <c r="CE86" s="148"/>
      <c r="CF86" s="994"/>
      <c r="CG86" s="147"/>
      <c r="CH86" s="147"/>
      <c r="CI86" s="997"/>
      <c r="CJ86" s="999"/>
      <c r="CK86" s="1000"/>
      <c r="CL86" s="1006"/>
      <c r="CM86" s="993"/>
      <c r="CN86" s="996"/>
      <c r="CO86" s="148"/>
      <c r="CP86" s="148"/>
      <c r="CQ86" s="994"/>
      <c r="CR86" s="147"/>
      <c r="CS86" s="147"/>
      <c r="CT86" s="997"/>
      <c r="CU86" s="999"/>
      <c r="CV86" s="1000"/>
      <c r="CW86" s="1006"/>
      <c r="CX86" s="993"/>
      <c r="CY86" s="996"/>
      <c r="CZ86" s="148"/>
      <c r="DA86" s="148"/>
      <c r="DB86" s="994"/>
      <c r="DC86" s="147"/>
      <c r="DD86" s="147"/>
      <c r="DE86" s="997"/>
      <c r="DF86" s="999"/>
      <c r="DG86" s="1000"/>
      <c r="DH86" s="1006"/>
      <c r="DI86" s="993"/>
      <c r="DJ86" s="996"/>
      <c r="DK86" s="148"/>
      <c r="DL86" s="148"/>
      <c r="DM86" s="994"/>
      <c r="DN86" s="147"/>
      <c r="DO86" s="147"/>
      <c r="DP86" s="997"/>
      <c r="DQ86" s="999"/>
      <c r="DR86" s="1000"/>
      <c r="DS86" s="1006"/>
      <c r="DT86" s="993"/>
      <c r="DU86" s="996"/>
      <c r="DV86" s="148"/>
      <c r="DW86" s="148"/>
      <c r="DX86" s="994"/>
      <c r="DY86" s="147"/>
      <c r="DZ86" s="147"/>
      <c r="EA86" s="997"/>
      <c r="EB86" s="999"/>
      <c r="EC86" s="1000"/>
      <c r="ED86" s="1006"/>
      <c r="EE86" s="993"/>
      <c r="EF86" s="996"/>
      <c r="EG86" s="148"/>
      <c r="EH86" s="148"/>
      <c r="EI86" s="994"/>
      <c r="EJ86" s="147"/>
      <c r="EK86" s="147"/>
      <c r="EL86" s="997"/>
      <c r="EM86" s="999"/>
      <c r="EN86" s="1000"/>
      <c r="EO86" s="1006"/>
      <c r="EP86" s="993"/>
      <c r="EQ86" s="996"/>
      <c r="ER86" s="148"/>
      <c r="ES86" s="148"/>
      <c r="ET86" s="994"/>
      <c r="EU86" s="147"/>
      <c r="EV86" s="147"/>
      <c r="EW86" s="997"/>
      <c r="EX86" s="999"/>
      <c r="EY86" s="1000"/>
      <c r="EZ86" s="1006"/>
      <c r="FA86" s="993"/>
      <c r="FB86" s="996"/>
      <c r="FC86" s="148"/>
      <c r="FD86" s="148"/>
      <c r="FE86" s="994"/>
      <c r="FF86" s="147"/>
      <c r="FG86" s="147"/>
      <c r="FH86" s="997"/>
      <c r="FI86" s="999"/>
      <c r="FJ86" s="1000"/>
      <c r="FK86" s="1006"/>
      <c r="FL86" s="993"/>
      <c r="FM86" s="996"/>
      <c r="FN86" s="148"/>
      <c r="FO86" s="148"/>
      <c r="FP86" s="994"/>
      <c r="FQ86" s="147"/>
      <c r="FR86" s="147"/>
      <c r="FS86" s="997"/>
      <c r="FT86" s="999"/>
      <c r="FU86" s="1000"/>
      <c r="FV86" s="1006"/>
      <c r="FW86" s="993"/>
      <c r="FX86" s="996"/>
      <c r="FY86" s="148"/>
      <c r="FZ86" s="148"/>
      <c r="GA86" s="994"/>
      <c r="GB86" s="147"/>
      <c r="GC86" s="147"/>
      <c r="GD86" s="997"/>
      <c r="GE86" s="999"/>
      <c r="GF86" s="1000"/>
      <c r="GG86" s="1006"/>
      <c r="GH86" s="993"/>
      <c r="GI86" s="996"/>
      <c r="GJ86" s="148"/>
      <c r="GK86" s="148"/>
      <c r="GL86" s="994"/>
      <c r="GM86" s="147"/>
      <c r="GN86" s="147"/>
      <c r="GO86" s="997"/>
      <c r="GP86" s="999"/>
      <c r="GQ86" s="1000"/>
      <c r="GR86" s="1006"/>
      <c r="GS86" s="993"/>
      <c r="GT86" s="996"/>
      <c r="GU86" s="148"/>
      <c r="GV86" s="148"/>
      <c r="GW86" s="994"/>
      <c r="GX86" s="147"/>
      <c r="GY86" s="147"/>
      <c r="GZ86" s="997"/>
      <c r="HA86" s="999"/>
      <c r="HB86" s="1000"/>
      <c r="HC86" s="1006"/>
      <c r="HD86" s="993"/>
      <c r="HE86" s="996"/>
      <c r="HF86" s="148"/>
      <c r="HG86" s="148"/>
      <c r="HH86" s="994"/>
      <c r="HI86" s="147"/>
      <c r="HJ86" s="147"/>
      <c r="HK86" s="997"/>
      <c r="HL86" s="999"/>
      <c r="HM86" s="1000"/>
      <c r="HN86" s="1006"/>
      <c r="HO86" s="993"/>
      <c r="HP86" s="996"/>
      <c r="HQ86" s="148"/>
      <c r="HR86" s="148"/>
      <c r="HS86" s="994"/>
      <c r="HT86" s="147"/>
      <c r="HU86" s="147"/>
      <c r="HV86" s="997"/>
      <c r="HW86" s="999"/>
      <c r="HX86" s="1000"/>
      <c r="HY86" s="1006"/>
      <c r="HZ86" s="993"/>
      <c r="IA86" s="996"/>
      <c r="IB86" s="148"/>
      <c r="IC86" s="148"/>
      <c r="ID86" s="994"/>
      <c r="IE86" s="147"/>
      <c r="IF86" s="147"/>
      <c r="IG86" s="997"/>
      <c r="IH86" s="999"/>
      <c r="II86" s="1000"/>
      <c r="IJ86" s="1006"/>
      <c r="IK86" s="993"/>
      <c r="IL86" s="996"/>
      <c r="IM86" s="148"/>
      <c r="IN86" s="148"/>
      <c r="IO86" s="994"/>
      <c r="IP86" s="147"/>
      <c r="IQ86" s="147"/>
      <c r="IR86" s="997"/>
      <c r="IS86" s="999"/>
      <c r="IT86" s="1000"/>
      <c r="IU86" s="30"/>
      <c r="IV86" s="30"/>
      <c r="IW86" s="30"/>
      <c r="IX86" s="30"/>
      <c r="IY86" s="1001"/>
      <c r="IZ86" s="1001"/>
      <c r="JA86" s="1005"/>
      <c r="JB86" s="1002"/>
      <c r="JD86" s="171"/>
      <c r="JE86" s="171"/>
      <c r="JF86" s="171"/>
      <c r="JG86" s="171"/>
      <c r="JH86" s="171"/>
      <c r="JI86" s="171"/>
    </row>
    <row r="87" spans="1:557" ht="15.75" customHeight="1" x14ac:dyDescent="0.25">
      <c r="B87" s="260">
        <v>81</v>
      </c>
      <c r="C87" s="991"/>
      <c r="D87" s="990"/>
      <c r="E87" s="486"/>
      <c r="F87" s="1143"/>
      <c r="G87" s="995"/>
      <c r="H87" s="221"/>
      <c r="I87" s="183"/>
      <c r="J87" s="183"/>
      <c r="K87" s="1088"/>
      <c r="L87" s="375"/>
      <c r="M87" s="31"/>
      <c r="N87" s="1292"/>
      <c r="O87" s="1096"/>
      <c r="P87" s="147"/>
      <c r="Q87" s="147"/>
      <c r="R87" s="147"/>
      <c r="S87" s="147"/>
      <c r="T87" s="147"/>
      <c r="U87" s="147"/>
      <c r="V87" s="147"/>
      <c r="W87" s="147"/>
      <c r="X87" s="147"/>
      <c r="Y87" s="147"/>
      <c r="Z87" s="147"/>
      <c r="AA87" s="147"/>
      <c r="AB87" s="147"/>
      <c r="AC87" s="147"/>
      <c r="AD87" s="147"/>
      <c r="AE87" s="147"/>
      <c r="AF87" s="147"/>
      <c r="AG87" s="147"/>
      <c r="AH87" s="147"/>
      <c r="AI87" s="1006"/>
      <c r="AJ87" s="993"/>
      <c r="AK87" s="996"/>
      <c r="AL87" s="148"/>
      <c r="AM87" s="148"/>
      <c r="AN87" s="994"/>
      <c r="AO87" s="147"/>
      <c r="AP87" s="147"/>
      <c r="AQ87" s="997"/>
      <c r="AR87" s="999"/>
      <c r="AS87" s="1000"/>
      <c r="AT87" s="1006"/>
      <c r="AU87" s="993"/>
      <c r="AV87" s="996"/>
      <c r="AW87" s="148"/>
      <c r="AX87" s="148"/>
      <c r="AY87" s="994"/>
      <c r="AZ87" s="147"/>
      <c r="BA87" s="147"/>
      <c r="BB87" s="997"/>
      <c r="BC87" s="999"/>
      <c r="BD87" s="1000"/>
      <c r="BE87" s="1006"/>
      <c r="BF87" s="993"/>
      <c r="BG87" s="996"/>
      <c r="BH87" s="148"/>
      <c r="BI87" s="148"/>
      <c r="BJ87" s="994"/>
      <c r="BK87" s="147"/>
      <c r="BL87" s="147"/>
      <c r="BM87" s="997"/>
      <c r="BN87" s="999"/>
      <c r="BO87" s="1000"/>
      <c r="BP87" s="1006"/>
      <c r="BQ87" s="993"/>
      <c r="BR87" s="996"/>
      <c r="BS87" s="148"/>
      <c r="BT87" s="148"/>
      <c r="BU87" s="994"/>
      <c r="BV87" s="147"/>
      <c r="BW87" s="147"/>
      <c r="BX87" s="997"/>
      <c r="BY87" s="999"/>
      <c r="BZ87" s="1000"/>
      <c r="CA87" s="1006"/>
      <c r="CB87" s="993"/>
      <c r="CC87" s="994"/>
      <c r="CD87" s="148"/>
      <c r="CE87" s="148"/>
      <c r="CF87" s="994"/>
      <c r="CG87" s="147"/>
      <c r="CH87" s="147"/>
      <c r="CI87" s="997"/>
      <c r="CJ87" s="999"/>
      <c r="CK87" s="1000"/>
      <c r="CL87" s="1006"/>
      <c r="CM87" s="993"/>
      <c r="CN87" s="996"/>
      <c r="CO87" s="148"/>
      <c r="CP87" s="148"/>
      <c r="CQ87" s="994"/>
      <c r="CR87" s="147"/>
      <c r="CS87" s="147"/>
      <c r="CT87" s="997"/>
      <c r="CU87" s="999"/>
      <c r="CV87" s="1000"/>
      <c r="CW87" s="1006"/>
      <c r="CX87" s="993"/>
      <c r="CY87" s="996"/>
      <c r="CZ87" s="148"/>
      <c r="DA87" s="148"/>
      <c r="DB87" s="994"/>
      <c r="DC87" s="147"/>
      <c r="DD87" s="147"/>
      <c r="DE87" s="997"/>
      <c r="DF87" s="999"/>
      <c r="DG87" s="1000"/>
      <c r="DH87" s="1006"/>
      <c r="DI87" s="993"/>
      <c r="DJ87" s="996"/>
      <c r="DK87" s="148"/>
      <c r="DL87" s="148"/>
      <c r="DM87" s="994"/>
      <c r="DN87" s="147"/>
      <c r="DO87" s="147"/>
      <c r="DP87" s="997"/>
      <c r="DQ87" s="999"/>
      <c r="DR87" s="1000"/>
      <c r="DS87" s="1006"/>
      <c r="DT87" s="993"/>
      <c r="DU87" s="996"/>
      <c r="DV87" s="148"/>
      <c r="DW87" s="148"/>
      <c r="DX87" s="994"/>
      <c r="DY87" s="147"/>
      <c r="DZ87" s="147"/>
      <c r="EA87" s="997"/>
      <c r="EB87" s="999"/>
      <c r="EC87" s="1000"/>
      <c r="ED87" s="1006"/>
      <c r="EE87" s="993"/>
      <c r="EF87" s="996"/>
      <c r="EG87" s="148"/>
      <c r="EH87" s="148"/>
      <c r="EI87" s="994"/>
      <c r="EJ87" s="147"/>
      <c r="EK87" s="147"/>
      <c r="EL87" s="997"/>
      <c r="EM87" s="999"/>
      <c r="EN87" s="1000"/>
      <c r="EO87" s="1006"/>
      <c r="EP87" s="993"/>
      <c r="EQ87" s="996"/>
      <c r="ER87" s="148"/>
      <c r="ES87" s="148"/>
      <c r="ET87" s="994"/>
      <c r="EU87" s="147"/>
      <c r="EV87" s="147"/>
      <c r="EW87" s="997"/>
      <c r="EX87" s="999"/>
      <c r="EY87" s="1000"/>
      <c r="EZ87" s="1006"/>
      <c r="FA87" s="993"/>
      <c r="FB87" s="996"/>
      <c r="FC87" s="148"/>
      <c r="FD87" s="148"/>
      <c r="FE87" s="994"/>
      <c r="FF87" s="147"/>
      <c r="FG87" s="147"/>
      <c r="FH87" s="997"/>
      <c r="FI87" s="999"/>
      <c r="FJ87" s="1000"/>
      <c r="FK87" s="1006"/>
      <c r="FL87" s="993"/>
      <c r="FM87" s="996"/>
      <c r="FN87" s="148"/>
      <c r="FO87" s="148"/>
      <c r="FP87" s="994"/>
      <c r="FQ87" s="147"/>
      <c r="FR87" s="147"/>
      <c r="FS87" s="997"/>
      <c r="FT87" s="999"/>
      <c r="FU87" s="1000"/>
      <c r="FV87" s="1006"/>
      <c r="FW87" s="993"/>
      <c r="FX87" s="996"/>
      <c r="FY87" s="148"/>
      <c r="FZ87" s="148"/>
      <c r="GA87" s="994"/>
      <c r="GB87" s="147"/>
      <c r="GC87" s="147"/>
      <c r="GD87" s="997"/>
      <c r="GE87" s="999"/>
      <c r="GF87" s="1000"/>
      <c r="GG87" s="1006"/>
      <c r="GH87" s="993"/>
      <c r="GI87" s="996"/>
      <c r="GJ87" s="148"/>
      <c r="GK87" s="148"/>
      <c r="GL87" s="994"/>
      <c r="GM87" s="147"/>
      <c r="GN87" s="147"/>
      <c r="GO87" s="997"/>
      <c r="GP87" s="999"/>
      <c r="GQ87" s="1000"/>
      <c r="GR87" s="1006"/>
      <c r="GS87" s="993"/>
      <c r="GT87" s="996"/>
      <c r="GU87" s="148"/>
      <c r="GV87" s="148"/>
      <c r="GW87" s="994"/>
      <c r="GX87" s="147"/>
      <c r="GY87" s="147"/>
      <c r="GZ87" s="997"/>
      <c r="HA87" s="999"/>
      <c r="HB87" s="1000"/>
      <c r="HC87" s="1006"/>
      <c r="HD87" s="993"/>
      <c r="HE87" s="996"/>
      <c r="HF87" s="148"/>
      <c r="HG87" s="148"/>
      <c r="HH87" s="994"/>
      <c r="HI87" s="147"/>
      <c r="HJ87" s="147"/>
      <c r="HK87" s="997"/>
      <c r="HL87" s="999"/>
      <c r="HM87" s="1000"/>
      <c r="HN87" s="1006"/>
      <c r="HO87" s="993"/>
      <c r="HP87" s="996"/>
      <c r="HQ87" s="148"/>
      <c r="HR87" s="148"/>
      <c r="HS87" s="994"/>
      <c r="HT87" s="147"/>
      <c r="HU87" s="147"/>
      <c r="HV87" s="997"/>
      <c r="HW87" s="999"/>
      <c r="HX87" s="1000"/>
      <c r="HY87" s="1006"/>
      <c r="HZ87" s="993"/>
      <c r="IA87" s="996"/>
      <c r="IB87" s="148"/>
      <c r="IC87" s="148"/>
      <c r="ID87" s="994"/>
      <c r="IE87" s="147"/>
      <c r="IF87" s="147"/>
      <c r="IG87" s="997"/>
      <c r="IH87" s="999"/>
      <c r="II87" s="1000"/>
      <c r="IJ87" s="1006"/>
      <c r="IK87" s="993"/>
      <c r="IL87" s="996"/>
      <c r="IM87" s="148"/>
      <c r="IN87" s="148"/>
      <c r="IO87" s="994"/>
      <c r="IP87" s="147"/>
      <c r="IQ87" s="147"/>
      <c r="IR87" s="997"/>
      <c r="IS87" s="999"/>
      <c r="IT87" s="1000"/>
      <c r="IU87" s="30"/>
      <c r="IV87" s="30"/>
      <c r="IW87" s="30"/>
      <c r="IX87" s="30"/>
      <c r="IY87" s="1001"/>
      <c r="IZ87" s="1001"/>
      <c r="JA87" s="1005"/>
      <c r="JB87" s="1002"/>
      <c r="JD87" s="171"/>
      <c r="JE87" s="171"/>
      <c r="JF87" s="171"/>
      <c r="JG87" s="171"/>
      <c r="JH87" s="171"/>
      <c r="JI87" s="171"/>
    </row>
    <row r="88" spans="1:557" ht="15.75" customHeight="1" x14ac:dyDescent="0.25">
      <c r="B88" s="260">
        <v>82</v>
      </c>
      <c r="C88" s="991"/>
      <c r="D88" s="990"/>
      <c r="E88" s="486"/>
      <c r="F88" s="1143"/>
      <c r="G88" s="995"/>
      <c r="H88" s="221"/>
      <c r="I88" s="183"/>
      <c r="J88" s="183"/>
      <c r="K88" s="1088"/>
      <c r="L88" s="375"/>
      <c r="M88" s="31"/>
      <c r="N88" s="1292"/>
      <c r="O88" s="1096"/>
      <c r="P88" s="147"/>
      <c r="Q88" s="147"/>
      <c r="R88" s="147"/>
      <c r="S88" s="147"/>
      <c r="T88" s="147"/>
      <c r="U88" s="147"/>
      <c r="V88" s="147"/>
      <c r="W88" s="147"/>
      <c r="X88" s="147"/>
      <c r="Y88" s="147"/>
      <c r="Z88" s="147"/>
      <c r="AA88" s="147"/>
      <c r="AB88" s="147"/>
      <c r="AC88" s="147"/>
      <c r="AD88" s="147"/>
      <c r="AE88" s="147"/>
      <c r="AF88" s="147"/>
      <c r="AG88" s="147"/>
      <c r="AH88" s="147"/>
      <c r="AI88" s="1006"/>
      <c r="AJ88" s="993"/>
      <c r="AK88" s="996"/>
      <c r="AL88" s="148"/>
      <c r="AM88" s="148"/>
      <c r="AN88" s="994"/>
      <c r="AO88" s="147"/>
      <c r="AP88" s="147"/>
      <c r="AQ88" s="997"/>
      <c r="AR88" s="999"/>
      <c r="AS88" s="1000"/>
      <c r="AT88" s="1006"/>
      <c r="AU88" s="993"/>
      <c r="AV88" s="996"/>
      <c r="AW88" s="148"/>
      <c r="AX88" s="148"/>
      <c r="AY88" s="994"/>
      <c r="AZ88" s="147"/>
      <c r="BA88" s="147"/>
      <c r="BB88" s="997"/>
      <c r="BC88" s="999"/>
      <c r="BD88" s="1000"/>
      <c r="BE88" s="1006"/>
      <c r="BF88" s="993"/>
      <c r="BG88" s="996"/>
      <c r="BH88" s="148"/>
      <c r="BI88" s="148"/>
      <c r="BJ88" s="994"/>
      <c r="BK88" s="147"/>
      <c r="BL88" s="147"/>
      <c r="BM88" s="997"/>
      <c r="BN88" s="999"/>
      <c r="BO88" s="1000"/>
      <c r="BP88" s="1006"/>
      <c r="BQ88" s="993"/>
      <c r="BR88" s="996"/>
      <c r="BS88" s="148"/>
      <c r="BT88" s="148"/>
      <c r="BU88" s="994"/>
      <c r="BV88" s="147"/>
      <c r="BW88" s="147"/>
      <c r="BX88" s="997"/>
      <c r="BY88" s="999"/>
      <c r="BZ88" s="1000"/>
      <c r="CA88" s="1006"/>
      <c r="CB88" s="993"/>
      <c r="CC88" s="994"/>
      <c r="CD88" s="148"/>
      <c r="CE88" s="148"/>
      <c r="CF88" s="994"/>
      <c r="CG88" s="147"/>
      <c r="CH88" s="147"/>
      <c r="CI88" s="997"/>
      <c r="CJ88" s="999"/>
      <c r="CK88" s="1000"/>
      <c r="CL88" s="1006"/>
      <c r="CM88" s="993"/>
      <c r="CN88" s="996"/>
      <c r="CO88" s="148"/>
      <c r="CP88" s="148"/>
      <c r="CQ88" s="994"/>
      <c r="CR88" s="147"/>
      <c r="CS88" s="147"/>
      <c r="CT88" s="997"/>
      <c r="CU88" s="999"/>
      <c r="CV88" s="1000"/>
      <c r="CW88" s="1006"/>
      <c r="CX88" s="993"/>
      <c r="CY88" s="996"/>
      <c r="CZ88" s="148"/>
      <c r="DA88" s="148"/>
      <c r="DB88" s="994"/>
      <c r="DC88" s="147"/>
      <c r="DD88" s="147"/>
      <c r="DE88" s="997"/>
      <c r="DF88" s="999"/>
      <c r="DG88" s="1000"/>
      <c r="DH88" s="1006"/>
      <c r="DI88" s="993"/>
      <c r="DJ88" s="996"/>
      <c r="DK88" s="148"/>
      <c r="DL88" s="148"/>
      <c r="DM88" s="994"/>
      <c r="DN88" s="147"/>
      <c r="DO88" s="147"/>
      <c r="DP88" s="997"/>
      <c r="DQ88" s="999"/>
      <c r="DR88" s="1000"/>
      <c r="DS88" s="1006"/>
      <c r="DT88" s="993"/>
      <c r="DU88" s="996"/>
      <c r="DV88" s="148"/>
      <c r="DW88" s="148"/>
      <c r="DX88" s="994"/>
      <c r="DY88" s="147"/>
      <c r="DZ88" s="147"/>
      <c r="EA88" s="997"/>
      <c r="EB88" s="999"/>
      <c r="EC88" s="1000"/>
      <c r="ED88" s="1006"/>
      <c r="EE88" s="993"/>
      <c r="EF88" s="996"/>
      <c r="EG88" s="148"/>
      <c r="EH88" s="148"/>
      <c r="EI88" s="994"/>
      <c r="EJ88" s="147"/>
      <c r="EK88" s="147"/>
      <c r="EL88" s="997"/>
      <c r="EM88" s="999"/>
      <c r="EN88" s="1000"/>
      <c r="EO88" s="1006"/>
      <c r="EP88" s="993"/>
      <c r="EQ88" s="996"/>
      <c r="ER88" s="148"/>
      <c r="ES88" s="148"/>
      <c r="ET88" s="994"/>
      <c r="EU88" s="147"/>
      <c r="EV88" s="147"/>
      <c r="EW88" s="997"/>
      <c r="EX88" s="999"/>
      <c r="EY88" s="1000"/>
      <c r="EZ88" s="1006"/>
      <c r="FA88" s="993"/>
      <c r="FB88" s="996"/>
      <c r="FC88" s="148"/>
      <c r="FD88" s="148"/>
      <c r="FE88" s="994"/>
      <c r="FF88" s="147"/>
      <c r="FG88" s="147"/>
      <c r="FH88" s="997"/>
      <c r="FI88" s="999"/>
      <c r="FJ88" s="1000"/>
      <c r="FK88" s="1006"/>
      <c r="FL88" s="993"/>
      <c r="FM88" s="996"/>
      <c r="FN88" s="148"/>
      <c r="FO88" s="148"/>
      <c r="FP88" s="994"/>
      <c r="FQ88" s="147"/>
      <c r="FR88" s="147"/>
      <c r="FS88" s="997"/>
      <c r="FT88" s="999"/>
      <c r="FU88" s="1000"/>
      <c r="FV88" s="1006"/>
      <c r="FW88" s="993"/>
      <c r="FX88" s="996"/>
      <c r="FY88" s="148"/>
      <c r="FZ88" s="148"/>
      <c r="GA88" s="994"/>
      <c r="GB88" s="147"/>
      <c r="GC88" s="147"/>
      <c r="GD88" s="997"/>
      <c r="GE88" s="999"/>
      <c r="GF88" s="1000"/>
      <c r="GG88" s="1006"/>
      <c r="GH88" s="993"/>
      <c r="GI88" s="996"/>
      <c r="GJ88" s="148"/>
      <c r="GK88" s="148"/>
      <c r="GL88" s="994"/>
      <c r="GM88" s="147"/>
      <c r="GN88" s="147"/>
      <c r="GO88" s="997"/>
      <c r="GP88" s="999"/>
      <c r="GQ88" s="1000"/>
      <c r="GR88" s="1006"/>
      <c r="GS88" s="993"/>
      <c r="GT88" s="996"/>
      <c r="GU88" s="148"/>
      <c r="GV88" s="148"/>
      <c r="GW88" s="994"/>
      <c r="GX88" s="147"/>
      <c r="GY88" s="147"/>
      <c r="GZ88" s="997"/>
      <c r="HA88" s="999"/>
      <c r="HB88" s="1000"/>
      <c r="HC88" s="1006"/>
      <c r="HD88" s="993"/>
      <c r="HE88" s="996"/>
      <c r="HF88" s="148"/>
      <c r="HG88" s="148"/>
      <c r="HH88" s="994"/>
      <c r="HI88" s="147"/>
      <c r="HJ88" s="147"/>
      <c r="HK88" s="997"/>
      <c r="HL88" s="999"/>
      <c r="HM88" s="1000"/>
      <c r="HN88" s="1006"/>
      <c r="HO88" s="993"/>
      <c r="HP88" s="996"/>
      <c r="HQ88" s="148"/>
      <c r="HR88" s="148"/>
      <c r="HS88" s="994"/>
      <c r="HT88" s="147"/>
      <c r="HU88" s="147"/>
      <c r="HV88" s="997"/>
      <c r="HW88" s="999"/>
      <c r="HX88" s="1000"/>
      <c r="HY88" s="1006"/>
      <c r="HZ88" s="993"/>
      <c r="IA88" s="996"/>
      <c r="IB88" s="148"/>
      <c r="IC88" s="148"/>
      <c r="ID88" s="994"/>
      <c r="IE88" s="147"/>
      <c r="IF88" s="147"/>
      <c r="IG88" s="997"/>
      <c r="IH88" s="999"/>
      <c r="II88" s="1000"/>
      <c r="IJ88" s="1006"/>
      <c r="IK88" s="993"/>
      <c r="IL88" s="996"/>
      <c r="IM88" s="148"/>
      <c r="IN88" s="148"/>
      <c r="IO88" s="994"/>
      <c r="IP88" s="147"/>
      <c r="IQ88" s="147"/>
      <c r="IR88" s="997"/>
      <c r="IS88" s="999"/>
      <c r="IT88" s="1000"/>
      <c r="IU88" s="30"/>
      <c r="IV88" s="30"/>
      <c r="IW88" s="30"/>
      <c r="IX88" s="30"/>
      <c r="IY88" s="1001"/>
      <c r="IZ88" s="1001"/>
      <c r="JA88" s="1005"/>
      <c r="JB88" s="1002"/>
      <c r="JD88" s="171"/>
      <c r="JE88" s="171"/>
      <c r="JF88" s="171"/>
      <c r="JG88" s="171"/>
      <c r="JH88" s="171"/>
      <c r="JI88" s="171"/>
    </row>
    <row r="89" spans="1:557" ht="15.75" customHeight="1" x14ac:dyDescent="0.25">
      <c r="B89" s="260">
        <v>83</v>
      </c>
      <c r="C89" s="991"/>
      <c r="D89" s="990"/>
      <c r="E89" s="486"/>
      <c r="F89" s="1143"/>
      <c r="G89" s="995"/>
      <c r="H89" s="221"/>
      <c r="I89" s="183"/>
      <c r="J89" s="183"/>
      <c r="K89" s="1088"/>
      <c r="L89" s="375"/>
      <c r="M89" s="31"/>
      <c r="N89" s="1292"/>
      <c r="O89" s="1096"/>
      <c r="P89" s="147"/>
      <c r="Q89" s="147"/>
      <c r="R89" s="147"/>
      <c r="S89" s="147"/>
      <c r="T89" s="147"/>
      <c r="U89" s="147"/>
      <c r="V89" s="147"/>
      <c r="W89" s="147"/>
      <c r="X89" s="147"/>
      <c r="Y89" s="147"/>
      <c r="Z89" s="147"/>
      <c r="AA89" s="147"/>
      <c r="AB89" s="147"/>
      <c r="AC89" s="147"/>
      <c r="AD89" s="147"/>
      <c r="AE89" s="147"/>
      <c r="AF89" s="147"/>
      <c r="AG89" s="147"/>
      <c r="AH89" s="147"/>
      <c r="AI89" s="1006"/>
      <c r="AJ89" s="993"/>
      <c r="AK89" s="996"/>
      <c r="AL89" s="148"/>
      <c r="AM89" s="148"/>
      <c r="AN89" s="994"/>
      <c r="AO89" s="147"/>
      <c r="AP89" s="147"/>
      <c r="AQ89" s="997"/>
      <c r="AR89" s="999"/>
      <c r="AS89" s="1000"/>
      <c r="AT89" s="1006"/>
      <c r="AU89" s="993"/>
      <c r="AV89" s="996"/>
      <c r="AW89" s="148"/>
      <c r="AX89" s="148"/>
      <c r="AY89" s="994"/>
      <c r="AZ89" s="147"/>
      <c r="BA89" s="147"/>
      <c r="BB89" s="997"/>
      <c r="BC89" s="999"/>
      <c r="BD89" s="1000"/>
      <c r="BE89" s="1006"/>
      <c r="BF89" s="993"/>
      <c r="BG89" s="996"/>
      <c r="BH89" s="148"/>
      <c r="BI89" s="148"/>
      <c r="BJ89" s="994"/>
      <c r="BK89" s="147"/>
      <c r="BL89" s="147"/>
      <c r="BM89" s="997"/>
      <c r="BN89" s="999"/>
      <c r="BO89" s="1000"/>
      <c r="BP89" s="1006"/>
      <c r="BQ89" s="993"/>
      <c r="BR89" s="996"/>
      <c r="BS89" s="148"/>
      <c r="BT89" s="148"/>
      <c r="BU89" s="994"/>
      <c r="BV89" s="147"/>
      <c r="BW89" s="147"/>
      <c r="BX89" s="997"/>
      <c r="BY89" s="999"/>
      <c r="BZ89" s="1000"/>
      <c r="CA89" s="1006"/>
      <c r="CB89" s="993"/>
      <c r="CC89" s="994"/>
      <c r="CD89" s="148"/>
      <c r="CE89" s="148"/>
      <c r="CF89" s="994"/>
      <c r="CG89" s="147"/>
      <c r="CH89" s="147"/>
      <c r="CI89" s="997"/>
      <c r="CJ89" s="999"/>
      <c r="CK89" s="1000"/>
      <c r="CL89" s="1006"/>
      <c r="CM89" s="993"/>
      <c r="CN89" s="996"/>
      <c r="CO89" s="148"/>
      <c r="CP89" s="148"/>
      <c r="CQ89" s="994"/>
      <c r="CR89" s="147"/>
      <c r="CS89" s="147"/>
      <c r="CT89" s="997"/>
      <c r="CU89" s="999"/>
      <c r="CV89" s="1000"/>
      <c r="CW89" s="1006"/>
      <c r="CX89" s="993"/>
      <c r="CY89" s="996"/>
      <c r="CZ89" s="148"/>
      <c r="DA89" s="148"/>
      <c r="DB89" s="994"/>
      <c r="DC89" s="147"/>
      <c r="DD89" s="147"/>
      <c r="DE89" s="997"/>
      <c r="DF89" s="999"/>
      <c r="DG89" s="1000"/>
      <c r="DH89" s="1006"/>
      <c r="DI89" s="993"/>
      <c r="DJ89" s="996"/>
      <c r="DK89" s="148"/>
      <c r="DL89" s="148"/>
      <c r="DM89" s="994"/>
      <c r="DN89" s="147"/>
      <c r="DO89" s="147"/>
      <c r="DP89" s="997"/>
      <c r="DQ89" s="999"/>
      <c r="DR89" s="1000"/>
      <c r="DS89" s="1006"/>
      <c r="DT89" s="993"/>
      <c r="DU89" s="996"/>
      <c r="DV89" s="148"/>
      <c r="DW89" s="148"/>
      <c r="DX89" s="994"/>
      <c r="DY89" s="147"/>
      <c r="DZ89" s="147"/>
      <c r="EA89" s="997"/>
      <c r="EB89" s="999"/>
      <c r="EC89" s="1000"/>
      <c r="ED89" s="1006"/>
      <c r="EE89" s="993"/>
      <c r="EF89" s="996"/>
      <c r="EG89" s="148"/>
      <c r="EH89" s="148"/>
      <c r="EI89" s="994"/>
      <c r="EJ89" s="147"/>
      <c r="EK89" s="147"/>
      <c r="EL89" s="997"/>
      <c r="EM89" s="999"/>
      <c r="EN89" s="1000"/>
      <c r="EO89" s="1006"/>
      <c r="EP89" s="993"/>
      <c r="EQ89" s="996"/>
      <c r="ER89" s="148"/>
      <c r="ES89" s="148"/>
      <c r="ET89" s="994"/>
      <c r="EU89" s="147"/>
      <c r="EV89" s="147"/>
      <c r="EW89" s="997"/>
      <c r="EX89" s="999"/>
      <c r="EY89" s="1000"/>
      <c r="EZ89" s="1006"/>
      <c r="FA89" s="993"/>
      <c r="FB89" s="996"/>
      <c r="FC89" s="148"/>
      <c r="FD89" s="148"/>
      <c r="FE89" s="994"/>
      <c r="FF89" s="147"/>
      <c r="FG89" s="147"/>
      <c r="FH89" s="997"/>
      <c r="FI89" s="999"/>
      <c r="FJ89" s="1000"/>
      <c r="FK89" s="1006"/>
      <c r="FL89" s="993"/>
      <c r="FM89" s="996"/>
      <c r="FN89" s="148"/>
      <c r="FO89" s="148"/>
      <c r="FP89" s="994"/>
      <c r="FQ89" s="147"/>
      <c r="FR89" s="147"/>
      <c r="FS89" s="997"/>
      <c r="FT89" s="999"/>
      <c r="FU89" s="1000"/>
      <c r="FV89" s="1006"/>
      <c r="FW89" s="993"/>
      <c r="FX89" s="996"/>
      <c r="FY89" s="148"/>
      <c r="FZ89" s="148"/>
      <c r="GA89" s="994"/>
      <c r="GB89" s="147"/>
      <c r="GC89" s="147"/>
      <c r="GD89" s="997"/>
      <c r="GE89" s="999"/>
      <c r="GF89" s="1000"/>
      <c r="GG89" s="1006"/>
      <c r="GH89" s="993"/>
      <c r="GI89" s="996"/>
      <c r="GJ89" s="148"/>
      <c r="GK89" s="148"/>
      <c r="GL89" s="994"/>
      <c r="GM89" s="147"/>
      <c r="GN89" s="147"/>
      <c r="GO89" s="997"/>
      <c r="GP89" s="999"/>
      <c r="GQ89" s="1000"/>
      <c r="GR89" s="1006"/>
      <c r="GS89" s="993"/>
      <c r="GT89" s="996"/>
      <c r="GU89" s="148"/>
      <c r="GV89" s="148"/>
      <c r="GW89" s="994"/>
      <c r="GX89" s="147"/>
      <c r="GY89" s="147"/>
      <c r="GZ89" s="997"/>
      <c r="HA89" s="999"/>
      <c r="HB89" s="1000"/>
      <c r="HC89" s="1006"/>
      <c r="HD89" s="993"/>
      <c r="HE89" s="996"/>
      <c r="HF89" s="148"/>
      <c r="HG89" s="148"/>
      <c r="HH89" s="994"/>
      <c r="HI89" s="147"/>
      <c r="HJ89" s="147"/>
      <c r="HK89" s="997"/>
      <c r="HL89" s="999"/>
      <c r="HM89" s="1000"/>
      <c r="HN89" s="1006"/>
      <c r="HO89" s="993"/>
      <c r="HP89" s="996"/>
      <c r="HQ89" s="148"/>
      <c r="HR89" s="148"/>
      <c r="HS89" s="994"/>
      <c r="HT89" s="147"/>
      <c r="HU89" s="147"/>
      <c r="HV89" s="997"/>
      <c r="HW89" s="999"/>
      <c r="HX89" s="1000"/>
      <c r="HY89" s="1006"/>
      <c r="HZ89" s="993"/>
      <c r="IA89" s="996"/>
      <c r="IB89" s="148"/>
      <c r="IC89" s="148"/>
      <c r="ID89" s="994"/>
      <c r="IE89" s="147"/>
      <c r="IF89" s="147"/>
      <c r="IG89" s="997"/>
      <c r="IH89" s="999"/>
      <c r="II89" s="1000"/>
      <c r="IJ89" s="1006"/>
      <c r="IK89" s="993"/>
      <c r="IL89" s="996"/>
      <c r="IM89" s="148"/>
      <c r="IN89" s="148"/>
      <c r="IO89" s="994"/>
      <c r="IP89" s="147"/>
      <c r="IQ89" s="147"/>
      <c r="IR89" s="997"/>
      <c r="IS89" s="999"/>
      <c r="IT89" s="1000"/>
      <c r="IU89" s="30"/>
      <c r="IV89" s="30"/>
      <c r="IW89" s="30"/>
      <c r="IX89" s="30"/>
      <c r="IY89" s="1001"/>
      <c r="IZ89" s="1001"/>
      <c r="JA89" s="1005"/>
      <c r="JB89" s="1002"/>
      <c r="JD89" s="171"/>
      <c r="JE89" s="171"/>
      <c r="JF89" s="171"/>
      <c r="JG89" s="171"/>
      <c r="JH89" s="171"/>
      <c r="JI89" s="171"/>
    </row>
    <row r="90" spans="1:557" ht="15.75" customHeight="1" x14ac:dyDescent="0.25">
      <c r="B90" s="260">
        <v>84</v>
      </c>
      <c r="C90" s="991"/>
      <c r="D90" s="990"/>
      <c r="E90" s="486"/>
      <c r="F90" s="1143"/>
      <c r="G90" s="995"/>
      <c r="H90" s="221"/>
      <c r="I90" s="183"/>
      <c r="J90" s="183"/>
      <c r="K90" s="1088"/>
      <c r="L90" s="375"/>
      <c r="M90" s="31"/>
      <c r="N90" s="1292"/>
      <c r="O90" s="1096"/>
      <c r="P90" s="147"/>
      <c r="Q90" s="147"/>
      <c r="R90" s="147"/>
      <c r="S90" s="147"/>
      <c r="T90" s="147"/>
      <c r="U90" s="147"/>
      <c r="V90" s="147"/>
      <c r="W90" s="147"/>
      <c r="X90" s="147"/>
      <c r="Y90" s="147"/>
      <c r="Z90" s="147"/>
      <c r="AA90" s="147"/>
      <c r="AB90" s="147"/>
      <c r="AC90" s="147"/>
      <c r="AD90" s="147"/>
      <c r="AE90" s="147"/>
      <c r="AF90" s="147"/>
      <c r="AG90" s="147"/>
      <c r="AH90" s="147"/>
      <c r="AI90" s="1006"/>
      <c r="AJ90" s="993"/>
      <c r="AK90" s="996"/>
      <c r="AL90" s="148"/>
      <c r="AM90" s="148"/>
      <c r="AN90" s="994"/>
      <c r="AO90" s="147"/>
      <c r="AP90" s="147"/>
      <c r="AQ90" s="997"/>
      <c r="AR90" s="999"/>
      <c r="AS90" s="1000"/>
      <c r="AT90" s="1006"/>
      <c r="AU90" s="993"/>
      <c r="AV90" s="996"/>
      <c r="AW90" s="148"/>
      <c r="AX90" s="148"/>
      <c r="AY90" s="994"/>
      <c r="AZ90" s="147"/>
      <c r="BA90" s="147"/>
      <c r="BB90" s="997"/>
      <c r="BC90" s="999"/>
      <c r="BD90" s="1000"/>
      <c r="BE90" s="1006"/>
      <c r="BF90" s="993"/>
      <c r="BG90" s="996"/>
      <c r="BH90" s="148"/>
      <c r="BI90" s="148"/>
      <c r="BJ90" s="994"/>
      <c r="BK90" s="147"/>
      <c r="BL90" s="147"/>
      <c r="BM90" s="997"/>
      <c r="BN90" s="999"/>
      <c r="BO90" s="1000"/>
      <c r="BP90" s="1006"/>
      <c r="BQ90" s="993"/>
      <c r="BR90" s="996"/>
      <c r="BS90" s="148"/>
      <c r="BT90" s="148"/>
      <c r="BU90" s="994"/>
      <c r="BV90" s="147"/>
      <c r="BW90" s="147"/>
      <c r="BX90" s="997"/>
      <c r="BY90" s="999"/>
      <c r="BZ90" s="1000"/>
      <c r="CA90" s="1006"/>
      <c r="CB90" s="993"/>
      <c r="CC90" s="994"/>
      <c r="CD90" s="148"/>
      <c r="CE90" s="148"/>
      <c r="CF90" s="994"/>
      <c r="CG90" s="147"/>
      <c r="CH90" s="147"/>
      <c r="CI90" s="997"/>
      <c r="CJ90" s="999"/>
      <c r="CK90" s="1000"/>
      <c r="CL90" s="1006"/>
      <c r="CM90" s="993"/>
      <c r="CN90" s="996"/>
      <c r="CO90" s="148"/>
      <c r="CP90" s="148"/>
      <c r="CQ90" s="994"/>
      <c r="CR90" s="147"/>
      <c r="CS90" s="147"/>
      <c r="CT90" s="997"/>
      <c r="CU90" s="999"/>
      <c r="CV90" s="1000"/>
      <c r="CW90" s="1006"/>
      <c r="CX90" s="993"/>
      <c r="CY90" s="996"/>
      <c r="CZ90" s="148"/>
      <c r="DA90" s="148"/>
      <c r="DB90" s="994"/>
      <c r="DC90" s="147"/>
      <c r="DD90" s="147"/>
      <c r="DE90" s="997"/>
      <c r="DF90" s="999"/>
      <c r="DG90" s="1000"/>
      <c r="DH90" s="1006"/>
      <c r="DI90" s="993"/>
      <c r="DJ90" s="996"/>
      <c r="DK90" s="148"/>
      <c r="DL90" s="148"/>
      <c r="DM90" s="994"/>
      <c r="DN90" s="147"/>
      <c r="DO90" s="147"/>
      <c r="DP90" s="997"/>
      <c r="DQ90" s="999"/>
      <c r="DR90" s="1000"/>
      <c r="DS90" s="1006"/>
      <c r="DT90" s="993"/>
      <c r="DU90" s="996"/>
      <c r="DV90" s="148"/>
      <c r="DW90" s="148"/>
      <c r="DX90" s="994"/>
      <c r="DY90" s="147"/>
      <c r="DZ90" s="147"/>
      <c r="EA90" s="997"/>
      <c r="EB90" s="999"/>
      <c r="EC90" s="1000"/>
      <c r="ED90" s="1006"/>
      <c r="EE90" s="993"/>
      <c r="EF90" s="996"/>
      <c r="EG90" s="148"/>
      <c r="EH90" s="148"/>
      <c r="EI90" s="994"/>
      <c r="EJ90" s="147"/>
      <c r="EK90" s="147"/>
      <c r="EL90" s="997"/>
      <c r="EM90" s="999"/>
      <c r="EN90" s="1000"/>
      <c r="EO90" s="1006"/>
      <c r="EP90" s="993"/>
      <c r="EQ90" s="996"/>
      <c r="ER90" s="148"/>
      <c r="ES90" s="148"/>
      <c r="ET90" s="994"/>
      <c r="EU90" s="147"/>
      <c r="EV90" s="147"/>
      <c r="EW90" s="997"/>
      <c r="EX90" s="999"/>
      <c r="EY90" s="1000"/>
      <c r="EZ90" s="1006"/>
      <c r="FA90" s="993"/>
      <c r="FB90" s="996"/>
      <c r="FC90" s="148"/>
      <c r="FD90" s="148"/>
      <c r="FE90" s="994"/>
      <c r="FF90" s="147"/>
      <c r="FG90" s="147"/>
      <c r="FH90" s="997"/>
      <c r="FI90" s="999"/>
      <c r="FJ90" s="1000"/>
      <c r="FK90" s="1006"/>
      <c r="FL90" s="993"/>
      <c r="FM90" s="996"/>
      <c r="FN90" s="148"/>
      <c r="FO90" s="148"/>
      <c r="FP90" s="994"/>
      <c r="FQ90" s="147"/>
      <c r="FR90" s="147"/>
      <c r="FS90" s="997"/>
      <c r="FT90" s="999"/>
      <c r="FU90" s="1000"/>
      <c r="FV90" s="1006"/>
      <c r="FW90" s="993"/>
      <c r="FX90" s="996"/>
      <c r="FY90" s="148"/>
      <c r="FZ90" s="148"/>
      <c r="GA90" s="994"/>
      <c r="GB90" s="147"/>
      <c r="GC90" s="147"/>
      <c r="GD90" s="997"/>
      <c r="GE90" s="999"/>
      <c r="GF90" s="1000"/>
      <c r="GG90" s="1006"/>
      <c r="GH90" s="993"/>
      <c r="GI90" s="996"/>
      <c r="GJ90" s="148"/>
      <c r="GK90" s="148"/>
      <c r="GL90" s="994"/>
      <c r="GM90" s="147"/>
      <c r="GN90" s="147"/>
      <c r="GO90" s="997"/>
      <c r="GP90" s="999"/>
      <c r="GQ90" s="1000"/>
      <c r="GR90" s="1006"/>
      <c r="GS90" s="993"/>
      <c r="GT90" s="996"/>
      <c r="GU90" s="148"/>
      <c r="GV90" s="148"/>
      <c r="GW90" s="994"/>
      <c r="GX90" s="147"/>
      <c r="GY90" s="147"/>
      <c r="GZ90" s="997"/>
      <c r="HA90" s="999"/>
      <c r="HB90" s="1000"/>
      <c r="HC90" s="1006"/>
      <c r="HD90" s="993"/>
      <c r="HE90" s="996"/>
      <c r="HF90" s="148"/>
      <c r="HG90" s="148"/>
      <c r="HH90" s="994"/>
      <c r="HI90" s="147"/>
      <c r="HJ90" s="147"/>
      <c r="HK90" s="997"/>
      <c r="HL90" s="999"/>
      <c r="HM90" s="1000"/>
      <c r="HN90" s="1006"/>
      <c r="HO90" s="993"/>
      <c r="HP90" s="996"/>
      <c r="HQ90" s="148"/>
      <c r="HR90" s="148"/>
      <c r="HS90" s="994"/>
      <c r="HT90" s="147"/>
      <c r="HU90" s="147"/>
      <c r="HV90" s="997"/>
      <c r="HW90" s="999"/>
      <c r="HX90" s="1000"/>
      <c r="HY90" s="1006"/>
      <c r="HZ90" s="993"/>
      <c r="IA90" s="996"/>
      <c r="IB90" s="148"/>
      <c r="IC90" s="148"/>
      <c r="ID90" s="994"/>
      <c r="IE90" s="147"/>
      <c r="IF90" s="147"/>
      <c r="IG90" s="997"/>
      <c r="IH90" s="999"/>
      <c r="II90" s="1000"/>
      <c r="IJ90" s="1006"/>
      <c r="IK90" s="993"/>
      <c r="IL90" s="996"/>
      <c r="IM90" s="148"/>
      <c r="IN90" s="148"/>
      <c r="IO90" s="994"/>
      <c r="IP90" s="147"/>
      <c r="IQ90" s="147"/>
      <c r="IR90" s="997"/>
      <c r="IS90" s="999"/>
      <c r="IT90" s="1000"/>
      <c r="IU90" s="30"/>
      <c r="IV90" s="30"/>
      <c r="IW90" s="30"/>
      <c r="IX90" s="30"/>
      <c r="IY90" s="1001"/>
      <c r="IZ90" s="1001"/>
      <c r="JA90" s="1005"/>
      <c r="JB90" s="1002"/>
      <c r="JD90" s="171"/>
      <c r="JE90" s="171"/>
      <c r="JF90" s="171"/>
      <c r="JG90" s="171"/>
      <c r="JH90" s="171"/>
      <c r="JI90" s="171"/>
    </row>
    <row r="91" spans="1:557" ht="15.75" customHeight="1" x14ac:dyDescent="0.25">
      <c r="B91" s="260">
        <v>85</v>
      </c>
      <c r="C91" s="991"/>
      <c r="D91" s="990"/>
      <c r="E91" s="486"/>
      <c r="F91" s="1143"/>
      <c r="G91" s="995"/>
      <c r="H91" s="221"/>
      <c r="I91" s="183"/>
      <c r="J91" s="183"/>
      <c r="K91" s="1088"/>
      <c r="L91" s="375"/>
      <c r="M91" s="31"/>
      <c r="N91" s="1292"/>
      <c r="O91" s="1096"/>
      <c r="P91" s="147"/>
      <c r="Q91" s="147"/>
      <c r="R91" s="147"/>
      <c r="S91" s="147"/>
      <c r="T91" s="147"/>
      <c r="U91" s="147"/>
      <c r="V91" s="147"/>
      <c r="W91" s="147"/>
      <c r="X91" s="147"/>
      <c r="Y91" s="147"/>
      <c r="Z91" s="147"/>
      <c r="AA91" s="147"/>
      <c r="AB91" s="147"/>
      <c r="AC91" s="147"/>
      <c r="AD91" s="147"/>
      <c r="AE91" s="147"/>
      <c r="AF91" s="147"/>
      <c r="AG91" s="147"/>
      <c r="AH91" s="147"/>
      <c r="AI91" s="1006"/>
      <c r="AJ91" s="993"/>
      <c r="AK91" s="996"/>
      <c r="AL91" s="148"/>
      <c r="AM91" s="148"/>
      <c r="AN91" s="994"/>
      <c r="AO91" s="147"/>
      <c r="AP91" s="147"/>
      <c r="AQ91" s="997"/>
      <c r="AR91" s="999"/>
      <c r="AS91" s="1000"/>
      <c r="AT91" s="1006"/>
      <c r="AU91" s="993"/>
      <c r="AV91" s="996"/>
      <c r="AW91" s="148"/>
      <c r="AX91" s="148"/>
      <c r="AY91" s="994"/>
      <c r="AZ91" s="147"/>
      <c r="BA91" s="147"/>
      <c r="BB91" s="997"/>
      <c r="BC91" s="999"/>
      <c r="BD91" s="1000"/>
      <c r="BE91" s="1006"/>
      <c r="BF91" s="993"/>
      <c r="BG91" s="996"/>
      <c r="BH91" s="148"/>
      <c r="BI91" s="148"/>
      <c r="BJ91" s="994"/>
      <c r="BK91" s="147"/>
      <c r="BL91" s="147"/>
      <c r="BM91" s="997"/>
      <c r="BN91" s="999"/>
      <c r="BO91" s="1000"/>
      <c r="BP91" s="1006"/>
      <c r="BQ91" s="993"/>
      <c r="BR91" s="996"/>
      <c r="BS91" s="148"/>
      <c r="BT91" s="148"/>
      <c r="BU91" s="994"/>
      <c r="BV91" s="147"/>
      <c r="BW91" s="147"/>
      <c r="BX91" s="997"/>
      <c r="BY91" s="999"/>
      <c r="BZ91" s="1000"/>
      <c r="CA91" s="1006"/>
      <c r="CB91" s="993"/>
      <c r="CC91" s="994"/>
      <c r="CD91" s="148"/>
      <c r="CE91" s="148"/>
      <c r="CF91" s="994"/>
      <c r="CG91" s="147"/>
      <c r="CH91" s="147"/>
      <c r="CI91" s="997"/>
      <c r="CJ91" s="999"/>
      <c r="CK91" s="1000"/>
      <c r="CL91" s="1006"/>
      <c r="CM91" s="993"/>
      <c r="CN91" s="996"/>
      <c r="CO91" s="148"/>
      <c r="CP91" s="148"/>
      <c r="CQ91" s="994"/>
      <c r="CR91" s="147"/>
      <c r="CS91" s="147"/>
      <c r="CT91" s="997"/>
      <c r="CU91" s="999"/>
      <c r="CV91" s="1000"/>
      <c r="CW91" s="1006"/>
      <c r="CX91" s="993"/>
      <c r="CY91" s="996"/>
      <c r="CZ91" s="148"/>
      <c r="DA91" s="148"/>
      <c r="DB91" s="994"/>
      <c r="DC91" s="147"/>
      <c r="DD91" s="147"/>
      <c r="DE91" s="997"/>
      <c r="DF91" s="999"/>
      <c r="DG91" s="1000"/>
      <c r="DH91" s="1006"/>
      <c r="DI91" s="993"/>
      <c r="DJ91" s="996"/>
      <c r="DK91" s="148"/>
      <c r="DL91" s="148"/>
      <c r="DM91" s="994"/>
      <c r="DN91" s="147"/>
      <c r="DO91" s="147"/>
      <c r="DP91" s="997"/>
      <c r="DQ91" s="999"/>
      <c r="DR91" s="1000"/>
      <c r="DS91" s="1006"/>
      <c r="DT91" s="993"/>
      <c r="DU91" s="996"/>
      <c r="DV91" s="148"/>
      <c r="DW91" s="148"/>
      <c r="DX91" s="994"/>
      <c r="DY91" s="147"/>
      <c r="DZ91" s="147"/>
      <c r="EA91" s="997"/>
      <c r="EB91" s="999"/>
      <c r="EC91" s="1000"/>
      <c r="ED91" s="1006"/>
      <c r="EE91" s="993"/>
      <c r="EF91" s="996"/>
      <c r="EG91" s="148"/>
      <c r="EH91" s="148"/>
      <c r="EI91" s="994"/>
      <c r="EJ91" s="147"/>
      <c r="EK91" s="147"/>
      <c r="EL91" s="997"/>
      <c r="EM91" s="999"/>
      <c r="EN91" s="1000"/>
      <c r="EO91" s="1006"/>
      <c r="EP91" s="993"/>
      <c r="EQ91" s="996"/>
      <c r="ER91" s="148"/>
      <c r="ES91" s="148"/>
      <c r="ET91" s="994"/>
      <c r="EU91" s="147"/>
      <c r="EV91" s="147"/>
      <c r="EW91" s="997"/>
      <c r="EX91" s="999"/>
      <c r="EY91" s="1000"/>
      <c r="EZ91" s="1006"/>
      <c r="FA91" s="993"/>
      <c r="FB91" s="996"/>
      <c r="FC91" s="148"/>
      <c r="FD91" s="148"/>
      <c r="FE91" s="994"/>
      <c r="FF91" s="147"/>
      <c r="FG91" s="147"/>
      <c r="FH91" s="997"/>
      <c r="FI91" s="999"/>
      <c r="FJ91" s="1000"/>
      <c r="FK91" s="1006"/>
      <c r="FL91" s="993"/>
      <c r="FM91" s="996"/>
      <c r="FN91" s="148"/>
      <c r="FO91" s="148"/>
      <c r="FP91" s="994"/>
      <c r="FQ91" s="147"/>
      <c r="FR91" s="147"/>
      <c r="FS91" s="997"/>
      <c r="FT91" s="999"/>
      <c r="FU91" s="1000"/>
      <c r="FV91" s="1006"/>
      <c r="FW91" s="993"/>
      <c r="FX91" s="996"/>
      <c r="FY91" s="148"/>
      <c r="FZ91" s="148"/>
      <c r="GA91" s="994"/>
      <c r="GB91" s="147"/>
      <c r="GC91" s="147"/>
      <c r="GD91" s="997"/>
      <c r="GE91" s="999"/>
      <c r="GF91" s="1000"/>
      <c r="GG91" s="1006"/>
      <c r="GH91" s="993"/>
      <c r="GI91" s="996"/>
      <c r="GJ91" s="148"/>
      <c r="GK91" s="148"/>
      <c r="GL91" s="994"/>
      <c r="GM91" s="147"/>
      <c r="GN91" s="147"/>
      <c r="GO91" s="997"/>
      <c r="GP91" s="999"/>
      <c r="GQ91" s="1000"/>
      <c r="GR91" s="1006"/>
      <c r="GS91" s="993"/>
      <c r="GT91" s="996"/>
      <c r="GU91" s="148"/>
      <c r="GV91" s="148"/>
      <c r="GW91" s="994"/>
      <c r="GX91" s="147"/>
      <c r="GY91" s="147"/>
      <c r="GZ91" s="997"/>
      <c r="HA91" s="999"/>
      <c r="HB91" s="1000"/>
      <c r="HC91" s="1006"/>
      <c r="HD91" s="993"/>
      <c r="HE91" s="996"/>
      <c r="HF91" s="148"/>
      <c r="HG91" s="148"/>
      <c r="HH91" s="994"/>
      <c r="HI91" s="147"/>
      <c r="HJ91" s="147"/>
      <c r="HK91" s="997"/>
      <c r="HL91" s="999"/>
      <c r="HM91" s="1000"/>
      <c r="HN91" s="1006"/>
      <c r="HO91" s="993"/>
      <c r="HP91" s="996"/>
      <c r="HQ91" s="148"/>
      <c r="HR91" s="148"/>
      <c r="HS91" s="994"/>
      <c r="HT91" s="147"/>
      <c r="HU91" s="147"/>
      <c r="HV91" s="997"/>
      <c r="HW91" s="999"/>
      <c r="HX91" s="1000"/>
      <c r="HY91" s="1006"/>
      <c r="HZ91" s="993"/>
      <c r="IA91" s="996"/>
      <c r="IB91" s="148"/>
      <c r="IC91" s="148"/>
      <c r="ID91" s="994"/>
      <c r="IE91" s="147"/>
      <c r="IF91" s="147"/>
      <c r="IG91" s="997"/>
      <c r="IH91" s="999"/>
      <c r="II91" s="1000"/>
      <c r="IJ91" s="1006"/>
      <c r="IK91" s="993"/>
      <c r="IL91" s="996"/>
      <c r="IM91" s="148"/>
      <c r="IN91" s="148"/>
      <c r="IO91" s="994"/>
      <c r="IP91" s="147"/>
      <c r="IQ91" s="147"/>
      <c r="IR91" s="997"/>
      <c r="IS91" s="999"/>
      <c r="IT91" s="1000"/>
      <c r="IU91" s="30"/>
      <c r="IV91" s="30"/>
      <c r="IW91" s="30"/>
      <c r="IX91" s="30"/>
      <c r="IY91" s="1001"/>
      <c r="IZ91" s="1001"/>
      <c r="JA91" s="1005"/>
      <c r="JB91" s="1002"/>
      <c r="JD91" s="171"/>
      <c r="JE91" s="171"/>
      <c r="JF91" s="171"/>
      <c r="JG91" s="171"/>
      <c r="JH91" s="171"/>
      <c r="JI91" s="171"/>
    </row>
    <row r="92" spans="1:557" ht="15.75" customHeight="1" x14ac:dyDescent="0.25">
      <c r="B92" s="260">
        <v>86</v>
      </c>
      <c r="C92" s="991"/>
      <c r="D92" s="990"/>
      <c r="E92" s="486"/>
      <c r="F92" s="1143"/>
      <c r="G92" s="995"/>
      <c r="H92" s="221"/>
      <c r="I92" s="183"/>
      <c r="J92" s="183"/>
      <c r="K92" s="1088"/>
      <c r="L92" s="375"/>
      <c r="M92" s="31"/>
      <c r="N92" s="1292"/>
      <c r="O92" s="1096"/>
      <c r="P92" s="147"/>
      <c r="Q92" s="147"/>
      <c r="R92" s="147"/>
      <c r="S92" s="147"/>
      <c r="T92" s="147"/>
      <c r="U92" s="147"/>
      <c r="V92" s="147"/>
      <c r="W92" s="147"/>
      <c r="X92" s="147"/>
      <c r="Y92" s="147"/>
      <c r="Z92" s="147"/>
      <c r="AA92" s="147"/>
      <c r="AB92" s="147"/>
      <c r="AC92" s="147"/>
      <c r="AD92" s="147"/>
      <c r="AE92" s="147"/>
      <c r="AF92" s="147"/>
      <c r="AG92" s="147"/>
      <c r="AH92" s="147"/>
      <c r="AI92" s="1006"/>
      <c r="AJ92" s="993"/>
      <c r="AK92" s="996"/>
      <c r="AL92" s="148"/>
      <c r="AM92" s="148"/>
      <c r="AN92" s="994"/>
      <c r="AO92" s="147"/>
      <c r="AP92" s="147"/>
      <c r="AQ92" s="997"/>
      <c r="AR92" s="999"/>
      <c r="AS92" s="1000"/>
      <c r="AT92" s="1006"/>
      <c r="AU92" s="993"/>
      <c r="AV92" s="996"/>
      <c r="AW92" s="148"/>
      <c r="AX92" s="148"/>
      <c r="AY92" s="994"/>
      <c r="AZ92" s="147"/>
      <c r="BA92" s="147"/>
      <c r="BB92" s="997"/>
      <c r="BC92" s="999"/>
      <c r="BD92" s="1000"/>
      <c r="BE92" s="1006"/>
      <c r="BF92" s="993"/>
      <c r="BG92" s="996"/>
      <c r="BH92" s="148"/>
      <c r="BI92" s="148"/>
      <c r="BJ92" s="994"/>
      <c r="BK92" s="147"/>
      <c r="BL92" s="147"/>
      <c r="BM92" s="997"/>
      <c r="BN92" s="999"/>
      <c r="BO92" s="1000"/>
      <c r="BP92" s="1006"/>
      <c r="BQ92" s="993"/>
      <c r="BR92" s="996"/>
      <c r="BS92" s="148"/>
      <c r="BT92" s="148"/>
      <c r="BU92" s="994"/>
      <c r="BV92" s="147"/>
      <c r="BW92" s="147"/>
      <c r="BX92" s="997"/>
      <c r="BY92" s="999"/>
      <c r="BZ92" s="1000"/>
      <c r="CA92" s="1006"/>
      <c r="CB92" s="993"/>
      <c r="CC92" s="994"/>
      <c r="CD92" s="148"/>
      <c r="CE92" s="148"/>
      <c r="CF92" s="994"/>
      <c r="CG92" s="147"/>
      <c r="CH92" s="147"/>
      <c r="CI92" s="997"/>
      <c r="CJ92" s="999"/>
      <c r="CK92" s="1000"/>
      <c r="CL92" s="1006"/>
      <c r="CM92" s="993"/>
      <c r="CN92" s="996"/>
      <c r="CO92" s="148"/>
      <c r="CP92" s="148"/>
      <c r="CQ92" s="994"/>
      <c r="CR92" s="147"/>
      <c r="CS92" s="147"/>
      <c r="CT92" s="997"/>
      <c r="CU92" s="999"/>
      <c r="CV92" s="1000"/>
      <c r="CW92" s="1006"/>
      <c r="CX92" s="993"/>
      <c r="CY92" s="996"/>
      <c r="CZ92" s="148"/>
      <c r="DA92" s="148"/>
      <c r="DB92" s="994"/>
      <c r="DC92" s="147"/>
      <c r="DD92" s="147"/>
      <c r="DE92" s="997"/>
      <c r="DF92" s="999"/>
      <c r="DG92" s="1000"/>
      <c r="DH92" s="1006"/>
      <c r="DI92" s="993"/>
      <c r="DJ92" s="996"/>
      <c r="DK92" s="148"/>
      <c r="DL92" s="148"/>
      <c r="DM92" s="994"/>
      <c r="DN92" s="147"/>
      <c r="DO92" s="147"/>
      <c r="DP92" s="997"/>
      <c r="DQ92" s="999"/>
      <c r="DR92" s="1000"/>
      <c r="DS92" s="1006"/>
      <c r="DT92" s="993"/>
      <c r="DU92" s="996"/>
      <c r="DV92" s="148"/>
      <c r="DW92" s="148"/>
      <c r="DX92" s="994"/>
      <c r="DY92" s="147"/>
      <c r="DZ92" s="147"/>
      <c r="EA92" s="997"/>
      <c r="EB92" s="999"/>
      <c r="EC92" s="1000"/>
      <c r="ED92" s="1006"/>
      <c r="EE92" s="993"/>
      <c r="EF92" s="996"/>
      <c r="EG92" s="148"/>
      <c r="EH92" s="148"/>
      <c r="EI92" s="994"/>
      <c r="EJ92" s="147"/>
      <c r="EK92" s="147"/>
      <c r="EL92" s="997"/>
      <c r="EM92" s="999"/>
      <c r="EN92" s="1000"/>
      <c r="EO92" s="1006"/>
      <c r="EP92" s="993"/>
      <c r="EQ92" s="996"/>
      <c r="ER92" s="148"/>
      <c r="ES92" s="148"/>
      <c r="ET92" s="994"/>
      <c r="EU92" s="147"/>
      <c r="EV92" s="147"/>
      <c r="EW92" s="997"/>
      <c r="EX92" s="999"/>
      <c r="EY92" s="1000"/>
      <c r="EZ92" s="1006"/>
      <c r="FA92" s="993"/>
      <c r="FB92" s="996"/>
      <c r="FC92" s="148"/>
      <c r="FD92" s="148"/>
      <c r="FE92" s="994"/>
      <c r="FF92" s="147"/>
      <c r="FG92" s="147"/>
      <c r="FH92" s="997"/>
      <c r="FI92" s="999"/>
      <c r="FJ92" s="1000"/>
      <c r="FK92" s="1006"/>
      <c r="FL92" s="993"/>
      <c r="FM92" s="996"/>
      <c r="FN92" s="148"/>
      <c r="FO92" s="148"/>
      <c r="FP92" s="994"/>
      <c r="FQ92" s="147"/>
      <c r="FR92" s="147"/>
      <c r="FS92" s="997"/>
      <c r="FT92" s="999"/>
      <c r="FU92" s="1000"/>
      <c r="FV92" s="1006"/>
      <c r="FW92" s="993"/>
      <c r="FX92" s="996"/>
      <c r="FY92" s="148"/>
      <c r="FZ92" s="148"/>
      <c r="GA92" s="994"/>
      <c r="GB92" s="147"/>
      <c r="GC92" s="147"/>
      <c r="GD92" s="997"/>
      <c r="GE92" s="999"/>
      <c r="GF92" s="1000"/>
      <c r="GG92" s="1006"/>
      <c r="GH92" s="993"/>
      <c r="GI92" s="996"/>
      <c r="GJ92" s="148"/>
      <c r="GK92" s="148"/>
      <c r="GL92" s="994"/>
      <c r="GM92" s="147"/>
      <c r="GN92" s="147"/>
      <c r="GO92" s="997"/>
      <c r="GP92" s="999"/>
      <c r="GQ92" s="1000"/>
      <c r="GR92" s="1006"/>
      <c r="GS92" s="993"/>
      <c r="GT92" s="996"/>
      <c r="GU92" s="148"/>
      <c r="GV92" s="148"/>
      <c r="GW92" s="994"/>
      <c r="GX92" s="147"/>
      <c r="GY92" s="147"/>
      <c r="GZ92" s="997"/>
      <c r="HA92" s="999"/>
      <c r="HB92" s="1000"/>
      <c r="HC92" s="1006"/>
      <c r="HD92" s="993"/>
      <c r="HE92" s="996"/>
      <c r="HF92" s="148"/>
      <c r="HG92" s="148"/>
      <c r="HH92" s="994"/>
      <c r="HI92" s="147"/>
      <c r="HJ92" s="147"/>
      <c r="HK92" s="997"/>
      <c r="HL92" s="999"/>
      <c r="HM92" s="1000"/>
      <c r="HN92" s="1006"/>
      <c r="HO92" s="993"/>
      <c r="HP92" s="996"/>
      <c r="HQ92" s="148"/>
      <c r="HR92" s="148"/>
      <c r="HS92" s="994"/>
      <c r="HT92" s="147"/>
      <c r="HU92" s="147"/>
      <c r="HV92" s="997"/>
      <c r="HW92" s="999"/>
      <c r="HX92" s="1000"/>
      <c r="HY92" s="1006"/>
      <c r="HZ92" s="993"/>
      <c r="IA92" s="996"/>
      <c r="IB92" s="148"/>
      <c r="IC92" s="148"/>
      <c r="ID92" s="994"/>
      <c r="IE92" s="147"/>
      <c r="IF92" s="147"/>
      <c r="IG92" s="997"/>
      <c r="IH92" s="999"/>
      <c r="II92" s="1000"/>
      <c r="IJ92" s="1006"/>
      <c r="IK92" s="993"/>
      <c r="IL92" s="996"/>
      <c r="IM92" s="148"/>
      <c r="IN92" s="148"/>
      <c r="IO92" s="994"/>
      <c r="IP92" s="147"/>
      <c r="IQ92" s="147"/>
      <c r="IR92" s="997"/>
      <c r="IS92" s="999"/>
      <c r="IT92" s="1000"/>
      <c r="IU92" s="30"/>
      <c r="IV92" s="30"/>
      <c r="IW92" s="30"/>
      <c r="IX92" s="30"/>
      <c r="IY92" s="1001"/>
      <c r="IZ92" s="1001"/>
      <c r="JA92" s="1005"/>
      <c r="JB92" s="1002"/>
      <c r="JD92" s="171"/>
      <c r="JE92" s="171"/>
      <c r="JF92" s="171"/>
      <c r="JG92" s="171"/>
      <c r="JH92" s="171"/>
      <c r="JI92" s="171"/>
    </row>
    <row r="93" spans="1:557" ht="15.75" customHeight="1" x14ac:dyDescent="0.25">
      <c r="B93" s="260">
        <v>87</v>
      </c>
      <c r="C93" s="991"/>
      <c r="D93" s="990"/>
      <c r="E93" s="486"/>
      <c r="F93" s="1143"/>
      <c r="G93" s="995"/>
      <c r="H93" s="221"/>
      <c r="I93" s="183"/>
      <c r="J93" s="183"/>
      <c r="K93" s="1088"/>
      <c r="L93" s="375"/>
      <c r="M93" s="31"/>
      <c r="N93" s="1292"/>
      <c r="O93" s="1096"/>
      <c r="P93" s="147"/>
      <c r="Q93" s="147"/>
      <c r="R93" s="147"/>
      <c r="S93" s="147"/>
      <c r="T93" s="147"/>
      <c r="U93" s="147"/>
      <c r="V93" s="147"/>
      <c r="W93" s="147"/>
      <c r="X93" s="147"/>
      <c r="Y93" s="147"/>
      <c r="Z93" s="147"/>
      <c r="AA93" s="147"/>
      <c r="AB93" s="147"/>
      <c r="AC93" s="147"/>
      <c r="AD93" s="147"/>
      <c r="AE93" s="147"/>
      <c r="AF93" s="147"/>
      <c r="AG93" s="147"/>
      <c r="AH93" s="147"/>
      <c r="AI93" s="1006"/>
      <c r="AJ93" s="993"/>
      <c r="AK93" s="996"/>
      <c r="AL93" s="148"/>
      <c r="AM93" s="148"/>
      <c r="AN93" s="994"/>
      <c r="AO93" s="147"/>
      <c r="AP93" s="147"/>
      <c r="AQ93" s="997"/>
      <c r="AR93" s="999"/>
      <c r="AS93" s="1000"/>
      <c r="AT93" s="1006"/>
      <c r="AU93" s="993"/>
      <c r="AV93" s="996"/>
      <c r="AW93" s="148"/>
      <c r="AX93" s="148"/>
      <c r="AY93" s="994"/>
      <c r="AZ93" s="147"/>
      <c r="BA93" s="147"/>
      <c r="BB93" s="997"/>
      <c r="BC93" s="999"/>
      <c r="BD93" s="1000"/>
      <c r="BE93" s="1006"/>
      <c r="BF93" s="993"/>
      <c r="BG93" s="996"/>
      <c r="BH93" s="148"/>
      <c r="BI93" s="148"/>
      <c r="BJ93" s="994"/>
      <c r="BK93" s="147"/>
      <c r="BL93" s="147"/>
      <c r="BM93" s="997"/>
      <c r="BN93" s="999"/>
      <c r="BO93" s="1000"/>
      <c r="BP93" s="1006"/>
      <c r="BQ93" s="993"/>
      <c r="BR93" s="996"/>
      <c r="BS93" s="148"/>
      <c r="BT93" s="148"/>
      <c r="BU93" s="994"/>
      <c r="BV93" s="147"/>
      <c r="BW93" s="147"/>
      <c r="BX93" s="997"/>
      <c r="BY93" s="999"/>
      <c r="BZ93" s="1000"/>
      <c r="CA93" s="1006"/>
      <c r="CB93" s="993"/>
      <c r="CC93" s="994"/>
      <c r="CD93" s="148"/>
      <c r="CE93" s="148"/>
      <c r="CF93" s="994"/>
      <c r="CG93" s="147"/>
      <c r="CH93" s="147"/>
      <c r="CI93" s="997"/>
      <c r="CJ93" s="999"/>
      <c r="CK93" s="1000"/>
      <c r="CL93" s="1006"/>
      <c r="CM93" s="993"/>
      <c r="CN93" s="996"/>
      <c r="CO93" s="148"/>
      <c r="CP93" s="148"/>
      <c r="CQ93" s="994"/>
      <c r="CR93" s="147"/>
      <c r="CS93" s="147"/>
      <c r="CT93" s="997"/>
      <c r="CU93" s="999"/>
      <c r="CV93" s="1000"/>
      <c r="CW93" s="1006"/>
      <c r="CX93" s="993"/>
      <c r="CY93" s="996"/>
      <c r="CZ93" s="148"/>
      <c r="DA93" s="148"/>
      <c r="DB93" s="994"/>
      <c r="DC93" s="147"/>
      <c r="DD93" s="147"/>
      <c r="DE93" s="997"/>
      <c r="DF93" s="999"/>
      <c r="DG93" s="1000"/>
      <c r="DH93" s="1006"/>
      <c r="DI93" s="993"/>
      <c r="DJ93" s="996"/>
      <c r="DK93" s="148"/>
      <c r="DL93" s="148"/>
      <c r="DM93" s="994"/>
      <c r="DN93" s="147"/>
      <c r="DO93" s="147"/>
      <c r="DP93" s="997"/>
      <c r="DQ93" s="999"/>
      <c r="DR93" s="1000"/>
      <c r="DS93" s="1006"/>
      <c r="DT93" s="993"/>
      <c r="DU93" s="996"/>
      <c r="DV93" s="148"/>
      <c r="DW93" s="148"/>
      <c r="DX93" s="994"/>
      <c r="DY93" s="147"/>
      <c r="DZ93" s="147"/>
      <c r="EA93" s="997"/>
      <c r="EB93" s="999"/>
      <c r="EC93" s="1000"/>
      <c r="ED93" s="1006"/>
      <c r="EE93" s="993"/>
      <c r="EF93" s="996"/>
      <c r="EG93" s="148"/>
      <c r="EH93" s="148"/>
      <c r="EI93" s="994"/>
      <c r="EJ93" s="147"/>
      <c r="EK93" s="147"/>
      <c r="EL93" s="997"/>
      <c r="EM93" s="999"/>
      <c r="EN93" s="1000"/>
      <c r="EO93" s="1006"/>
      <c r="EP93" s="993"/>
      <c r="EQ93" s="996"/>
      <c r="ER93" s="148"/>
      <c r="ES93" s="148"/>
      <c r="ET93" s="994"/>
      <c r="EU93" s="147"/>
      <c r="EV93" s="147"/>
      <c r="EW93" s="997"/>
      <c r="EX93" s="999"/>
      <c r="EY93" s="1000"/>
      <c r="EZ93" s="1006"/>
      <c r="FA93" s="993"/>
      <c r="FB93" s="996"/>
      <c r="FC93" s="148"/>
      <c r="FD93" s="148"/>
      <c r="FE93" s="994"/>
      <c r="FF93" s="147"/>
      <c r="FG93" s="147"/>
      <c r="FH93" s="997"/>
      <c r="FI93" s="999"/>
      <c r="FJ93" s="1000"/>
      <c r="FK93" s="1006"/>
      <c r="FL93" s="993"/>
      <c r="FM93" s="996"/>
      <c r="FN93" s="148"/>
      <c r="FO93" s="148"/>
      <c r="FP93" s="994"/>
      <c r="FQ93" s="147"/>
      <c r="FR93" s="147"/>
      <c r="FS93" s="997"/>
      <c r="FT93" s="999"/>
      <c r="FU93" s="1000"/>
      <c r="FV93" s="1006"/>
      <c r="FW93" s="993"/>
      <c r="FX93" s="996"/>
      <c r="FY93" s="148"/>
      <c r="FZ93" s="148"/>
      <c r="GA93" s="994"/>
      <c r="GB93" s="147"/>
      <c r="GC93" s="147"/>
      <c r="GD93" s="997"/>
      <c r="GE93" s="999"/>
      <c r="GF93" s="1000"/>
      <c r="GG93" s="1006"/>
      <c r="GH93" s="993"/>
      <c r="GI93" s="996"/>
      <c r="GJ93" s="148"/>
      <c r="GK93" s="148"/>
      <c r="GL93" s="994"/>
      <c r="GM93" s="147"/>
      <c r="GN93" s="147"/>
      <c r="GO93" s="997"/>
      <c r="GP93" s="999"/>
      <c r="GQ93" s="1000"/>
      <c r="GR93" s="1006"/>
      <c r="GS93" s="993"/>
      <c r="GT93" s="996"/>
      <c r="GU93" s="148"/>
      <c r="GV93" s="148"/>
      <c r="GW93" s="994"/>
      <c r="GX93" s="147"/>
      <c r="GY93" s="147"/>
      <c r="GZ93" s="997"/>
      <c r="HA93" s="999"/>
      <c r="HB93" s="1000"/>
      <c r="HC93" s="1006"/>
      <c r="HD93" s="993"/>
      <c r="HE93" s="996"/>
      <c r="HF93" s="148"/>
      <c r="HG93" s="148"/>
      <c r="HH93" s="994"/>
      <c r="HI93" s="147"/>
      <c r="HJ93" s="147"/>
      <c r="HK93" s="997"/>
      <c r="HL93" s="999"/>
      <c r="HM93" s="1000"/>
      <c r="HN93" s="1006"/>
      <c r="HO93" s="993"/>
      <c r="HP93" s="996"/>
      <c r="HQ93" s="148"/>
      <c r="HR93" s="148"/>
      <c r="HS93" s="994"/>
      <c r="HT93" s="147"/>
      <c r="HU93" s="147"/>
      <c r="HV93" s="997"/>
      <c r="HW93" s="999"/>
      <c r="HX93" s="1000"/>
      <c r="HY93" s="1006"/>
      <c r="HZ93" s="993"/>
      <c r="IA93" s="996"/>
      <c r="IB93" s="148"/>
      <c r="IC93" s="148"/>
      <c r="ID93" s="994"/>
      <c r="IE93" s="147"/>
      <c r="IF93" s="147"/>
      <c r="IG93" s="997"/>
      <c r="IH93" s="999"/>
      <c r="II93" s="1000"/>
      <c r="IJ93" s="1006"/>
      <c r="IK93" s="993"/>
      <c r="IL93" s="996"/>
      <c r="IM93" s="148"/>
      <c r="IN93" s="148"/>
      <c r="IO93" s="994"/>
      <c r="IP93" s="147"/>
      <c r="IQ93" s="147"/>
      <c r="IR93" s="997"/>
      <c r="IS93" s="999"/>
      <c r="IT93" s="1000"/>
      <c r="IU93" s="30"/>
      <c r="IV93" s="30"/>
      <c r="IW93" s="30"/>
      <c r="IX93" s="30"/>
      <c r="IY93" s="1001"/>
      <c r="IZ93" s="1001"/>
      <c r="JA93" s="1005"/>
      <c r="JB93" s="1002"/>
      <c r="JD93" s="171"/>
      <c r="JE93" s="171"/>
      <c r="JF93" s="171"/>
      <c r="JG93" s="171"/>
      <c r="JH93" s="171"/>
      <c r="JI93" s="171"/>
    </row>
    <row r="94" spans="1:557" ht="15.75" customHeight="1" x14ac:dyDescent="0.25">
      <c r="B94" s="260">
        <v>88</v>
      </c>
      <c r="C94" s="991"/>
      <c r="D94" s="990"/>
      <c r="E94" s="486"/>
      <c r="F94" s="1143"/>
      <c r="G94" s="995"/>
      <c r="H94" s="221"/>
      <c r="I94" s="183"/>
      <c r="J94" s="183"/>
      <c r="K94" s="1088"/>
      <c r="L94" s="375"/>
      <c r="M94" s="31"/>
      <c r="N94" s="1292"/>
      <c r="O94" s="1096"/>
      <c r="P94" s="147"/>
      <c r="Q94" s="147"/>
      <c r="R94" s="147"/>
      <c r="S94" s="147"/>
      <c r="T94" s="147"/>
      <c r="U94" s="147"/>
      <c r="V94" s="147"/>
      <c r="W94" s="147"/>
      <c r="X94" s="147"/>
      <c r="Y94" s="147"/>
      <c r="Z94" s="147"/>
      <c r="AA94" s="147"/>
      <c r="AB94" s="147"/>
      <c r="AC94" s="147"/>
      <c r="AD94" s="147"/>
      <c r="AE94" s="147"/>
      <c r="AF94" s="147"/>
      <c r="AG94" s="147"/>
      <c r="AH94" s="147"/>
      <c r="AI94" s="1006"/>
      <c r="AJ94" s="993"/>
      <c r="AK94" s="996"/>
      <c r="AL94" s="148"/>
      <c r="AM94" s="148"/>
      <c r="AN94" s="994"/>
      <c r="AO94" s="147"/>
      <c r="AP94" s="147"/>
      <c r="AQ94" s="997"/>
      <c r="AR94" s="999"/>
      <c r="AS94" s="1000"/>
      <c r="AT94" s="1006"/>
      <c r="AU94" s="993"/>
      <c r="AV94" s="996"/>
      <c r="AW94" s="148"/>
      <c r="AX94" s="148"/>
      <c r="AY94" s="994"/>
      <c r="AZ94" s="147"/>
      <c r="BA94" s="147"/>
      <c r="BB94" s="997"/>
      <c r="BC94" s="999"/>
      <c r="BD94" s="1000"/>
      <c r="BE94" s="1006"/>
      <c r="BF94" s="993"/>
      <c r="BG94" s="996"/>
      <c r="BH94" s="148"/>
      <c r="BI94" s="148"/>
      <c r="BJ94" s="994"/>
      <c r="BK94" s="147"/>
      <c r="BL94" s="147"/>
      <c r="BM94" s="997"/>
      <c r="BN94" s="999"/>
      <c r="BO94" s="1000"/>
      <c r="BP94" s="1006"/>
      <c r="BQ94" s="993"/>
      <c r="BR94" s="996"/>
      <c r="BS94" s="148"/>
      <c r="BT94" s="148"/>
      <c r="BU94" s="994"/>
      <c r="BV94" s="147"/>
      <c r="BW94" s="147"/>
      <c r="BX94" s="997"/>
      <c r="BY94" s="999"/>
      <c r="BZ94" s="1000"/>
      <c r="CA94" s="1006"/>
      <c r="CB94" s="993"/>
      <c r="CC94" s="994"/>
      <c r="CD94" s="148"/>
      <c r="CE94" s="148"/>
      <c r="CF94" s="994"/>
      <c r="CG94" s="147"/>
      <c r="CH94" s="147"/>
      <c r="CI94" s="997"/>
      <c r="CJ94" s="999"/>
      <c r="CK94" s="1000"/>
      <c r="CL94" s="1006"/>
      <c r="CM94" s="993"/>
      <c r="CN94" s="996"/>
      <c r="CO94" s="148"/>
      <c r="CP94" s="148"/>
      <c r="CQ94" s="994"/>
      <c r="CR94" s="147"/>
      <c r="CS94" s="147"/>
      <c r="CT94" s="997"/>
      <c r="CU94" s="999"/>
      <c r="CV94" s="1000"/>
      <c r="CW94" s="1006"/>
      <c r="CX94" s="993"/>
      <c r="CY94" s="996"/>
      <c r="CZ94" s="148"/>
      <c r="DA94" s="148"/>
      <c r="DB94" s="994"/>
      <c r="DC94" s="147"/>
      <c r="DD94" s="147"/>
      <c r="DE94" s="997"/>
      <c r="DF94" s="999"/>
      <c r="DG94" s="1000"/>
      <c r="DH94" s="1006"/>
      <c r="DI94" s="993"/>
      <c r="DJ94" s="996"/>
      <c r="DK94" s="148"/>
      <c r="DL94" s="148"/>
      <c r="DM94" s="994"/>
      <c r="DN94" s="147"/>
      <c r="DO94" s="147"/>
      <c r="DP94" s="997"/>
      <c r="DQ94" s="999"/>
      <c r="DR94" s="1000"/>
      <c r="DS94" s="1006"/>
      <c r="DT94" s="993"/>
      <c r="DU94" s="996"/>
      <c r="DV94" s="148"/>
      <c r="DW94" s="148"/>
      <c r="DX94" s="994"/>
      <c r="DY94" s="147"/>
      <c r="DZ94" s="147"/>
      <c r="EA94" s="997"/>
      <c r="EB94" s="999"/>
      <c r="EC94" s="1000"/>
      <c r="ED94" s="1006"/>
      <c r="EE94" s="993"/>
      <c r="EF94" s="996"/>
      <c r="EG94" s="148"/>
      <c r="EH94" s="148"/>
      <c r="EI94" s="994"/>
      <c r="EJ94" s="147"/>
      <c r="EK94" s="147"/>
      <c r="EL94" s="997"/>
      <c r="EM94" s="999"/>
      <c r="EN94" s="1000"/>
      <c r="EO94" s="1006"/>
      <c r="EP94" s="993"/>
      <c r="EQ94" s="996"/>
      <c r="ER94" s="148"/>
      <c r="ES94" s="148"/>
      <c r="ET94" s="994"/>
      <c r="EU94" s="147"/>
      <c r="EV94" s="147"/>
      <c r="EW94" s="997"/>
      <c r="EX94" s="999"/>
      <c r="EY94" s="1000"/>
      <c r="EZ94" s="1006"/>
      <c r="FA94" s="993"/>
      <c r="FB94" s="996"/>
      <c r="FC94" s="148"/>
      <c r="FD94" s="148"/>
      <c r="FE94" s="994"/>
      <c r="FF94" s="147"/>
      <c r="FG94" s="147"/>
      <c r="FH94" s="997"/>
      <c r="FI94" s="999"/>
      <c r="FJ94" s="1000"/>
      <c r="FK94" s="1006"/>
      <c r="FL94" s="993"/>
      <c r="FM94" s="996"/>
      <c r="FN94" s="148"/>
      <c r="FO94" s="148"/>
      <c r="FP94" s="994"/>
      <c r="FQ94" s="147"/>
      <c r="FR94" s="147"/>
      <c r="FS94" s="997"/>
      <c r="FT94" s="999"/>
      <c r="FU94" s="1000"/>
      <c r="FV94" s="1006"/>
      <c r="FW94" s="993"/>
      <c r="FX94" s="996"/>
      <c r="FY94" s="148"/>
      <c r="FZ94" s="148"/>
      <c r="GA94" s="994"/>
      <c r="GB94" s="147"/>
      <c r="GC94" s="147"/>
      <c r="GD94" s="997"/>
      <c r="GE94" s="999"/>
      <c r="GF94" s="1000"/>
      <c r="GG94" s="1006"/>
      <c r="GH94" s="993"/>
      <c r="GI94" s="996"/>
      <c r="GJ94" s="148"/>
      <c r="GK94" s="148"/>
      <c r="GL94" s="994"/>
      <c r="GM94" s="147"/>
      <c r="GN94" s="147"/>
      <c r="GO94" s="997"/>
      <c r="GP94" s="999"/>
      <c r="GQ94" s="1000"/>
      <c r="GR94" s="1006"/>
      <c r="GS94" s="993"/>
      <c r="GT94" s="996"/>
      <c r="GU94" s="148"/>
      <c r="GV94" s="148"/>
      <c r="GW94" s="994"/>
      <c r="GX94" s="147"/>
      <c r="GY94" s="147"/>
      <c r="GZ94" s="997"/>
      <c r="HA94" s="999"/>
      <c r="HB94" s="1000"/>
      <c r="HC94" s="1006"/>
      <c r="HD94" s="993"/>
      <c r="HE94" s="996"/>
      <c r="HF94" s="148"/>
      <c r="HG94" s="148"/>
      <c r="HH94" s="994"/>
      <c r="HI94" s="147"/>
      <c r="HJ94" s="147"/>
      <c r="HK94" s="997"/>
      <c r="HL94" s="999"/>
      <c r="HM94" s="1000"/>
      <c r="HN94" s="1006"/>
      <c r="HO94" s="993"/>
      <c r="HP94" s="996"/>
      <c r="HQ94" s="148"/>
      <c r="HR94" s="148"/>
      <c r="HS94" s="994"/>
      <c r="HT94" s="147"/>
      <c r="HU94" s="147"/>
      <c r="HV94" s="997"/>
      <c r="HW94" s="999"/>
      <c r="HX94" s="1000"/>
      <c r="HY94" s="1006"/>
      <c r="HZ94" s="993"/>
      <c r="IA94" s="996"/>
      <c r="IB94" s="148"/>
      <c r="IC94" s="148"/>
      <c r="ID94" s="994"/>
      <c r="IE94" s="147"/>
      <c r="IF94" s="147"/>
      <c r="IG94" s="997"/>
      <c r="IH94" s="999"/>
      <c r="II94" s="1000"/>
      <c r="IJ94" s="1006"/>
      <c r="IK94" s="993"/>
      <c r="IL94" s="996"/>
      <c r="IM94" s="148"/>
      <c r="IN94" s="148"/>
      <c r="IO94" s="994"/>
      <c r="IP94" s="147"/>
      <c r="IQ94" s="147"/>
      <c r="IR94" s="997"/>
      <c r="IS94" s="999"/>
      <c r="IT94" s="1000"/>
      <c r="IU94" s="30"/>
      <c r="IV94" s="30"/>
      <c r="IW94" s="30"/>
      <c r="IX94" s="30"/>
      <c r="IY94" s="1001"/>
      <c r="IZ94" s="1001"/>
      <c r="JA94" s="1005"/>
      <c r="JB94" s="1002"/>
      <c r="JD94" s="171"/>
      <c r="JE94" s="171"/>
      <c r="JF94" s="171"/>
      <c r="JG94" s="171"/>
      <c r="JH94" s="171"/>
      <c r="JI94" s="171"/>
    </row>
    <row r="95" spans="1:557" ht="15.75" customHeight="1" x14ac:dyDescent="0.25">
      <c r="B95" s="260">
        <v>89</v>
      </c>
      <c r="C95" s="991"/>
      <c r="D95" s="990"/>
      <c r="E95" s="486"/>
      <c r="F95" s="1143"/>
      <c r="G95" s="995"/>
      <c r="H95" s="221"/>
      <c r="I95" s="183"/>
      <c r="J95" s="183"/>
      <c r="K95" s="1088"/>
      <c r="L95" s="375"/>
      <c r="M95" s="31"/>
      <c r="N95" s="1292"/>
      <c r="O95" s="1096"/>
      <c r="P95" s="147"/>
      <c r="Q95" s="147"/>
      <c r="R95" s="147"/>
      <c r="S95" s="147"/>
      <c r="T95" s="147"/>
      <c r="U95" s="147"/>
      <c r="V95" s="147"/>
      <c r="W95" s="147"/>
      <c r="X95" s="147"/>
      <c r="Y95" s="147"/>
      <c r="Z95" s="147"/>
      <c r="AA95" s="147"/>
      <c r="AB95" s="147"/>
      <c r="AC95" s="147"/>
      <c r="AD95" s="147"/>
      <c r="AE95" s="147"/>
      <c r="AF95" s="147"/>
      <c r="AG95" s="147"/>
      <c r="AH95" s="147"/>
      <c r="AI95" s="1006"/>
      <c r="AJ95" s="993"/>
      <c r="AK95" s="996"/>
      <c r="AL95" s="148"/>
      <c r="AM95" s="148"/>
      <c r="AN95" s="994"/>
      <c r="AO95" s="147"/>
      <c r="AP95" s="147"/>
      <c r="AQ95" s="997"/>
      <c r="AR95" s="999"/>
      <c r="AS95" s="1000"/>
      <c r="AT95" s="1006"/>
      <c r="AU95" s="993"/>
      <c r="AV95" s="996"/>
      <c r="AW95" s="148"/>
      <c r="AX95" s="148"/>
      <c r="AY95" s="994"/>
      <c r="AZ95" s="147"/>
      <c r="BA95" s="147"/>
      <c r="BB95" s="997"/>
      <c r="BC95" s="999"/>
      <c r="BD95" s="1000"/>
      <c r="BE95" s="1006"/>
      <c r="BF95" s="993"/>
      <c r="BG95" s="996"/>
      <c r="BH95" s="148"/>
      <c r="BI95" s="148"/>
      <c r="BJ95" s="994"/>
      <c r="BK95" s="147"/>
      <c r="BL95" s="147"/>
      <c r="BM95" s="997"/>
      <c r="BN95" s="999"/>
      <c r="BO95" s="1000"/>
      <c r="BP95" s="1006"/>
      <c r="BQ95" s="993"/>
      <c r="BR95" s="996"/>
      <c r="BS95" s="148"/>
      <c r="BT95" s="148"/>
      <c r="BU95" s="994"/>
      <c r="BV95" s="147"/>
      <c r="BW95" s="147"/>
      <c r="BX95" s="997"/>
      <c r="BY95" s="999"/>
      <c r="BZ95" s="1000"/>
      <c r="CA95" s="1006"/>
      <c r="CB95" s="993"/>
      <c r="CC95" s="994"/>
      <c r="CD95" s="148"/>
      <c r="CE95" s="148"/>
      <c r="CF95" s="994"/>
      <c r="CG95" s="147"/>
      <c r="CH95" s="147"/>
      <c r="CI95" s="997"/>
      <c r="CJ95" s="999"/>
      <c r="CK95" s="1000"/>
      <c r="CL95" s="1006"/>
      <c r="CM95" s="993"/>
      <c r="CN95" s="996"/>
      <c r="CO95" s="148"/>
      <c r="CP95" s="148"/>
      <c r="CQ95" s="994"/>
      <c r="CR95" s="147"/>
      <c r="CS95" s="147"/>
      <c r="CT95" s="997"/>
      <c r="CU95" s="999"/>
      <c r="CV95" s="1000"/>
      <c r="CW95" s="1006"/>
      <c r="CX95" s="993"/>
      <c r="CY95" s="996"/>
      <c r="CZ95" s="148"/>
      <c r="DA95" s="148"/>
      <c r="DB95" s="994"/>
      <c r="DC95" s="147"/>
      <c r="DD95" s="147"/>
      <c r="DE95" s="997"/>
      <c r="DF95" s="999"/>
      <c r="DG95" s="1000"/>
      <c r="DH95" s="1006"/>
      <c r="DI95" s="993"/>
      <c r="DJ95" s="996"/>
      <c r="DK95" s="148"/>
      <c r="DL95" s="148"/>
      <c r="DM95" s="994"/>
      <c r="DN95" s="147"/>
      <c r="DO95" s="147"/>
      <c r="DP95" s="997"/>
      <c r="DQ95" s="999"/>
      <c r="DR95" s="1000"/>
      <c r="DS95" s="1006"/>
      <c r="DT95" s="993"/>
      <c r="DU95" s="996"/>
      <c r="DV95" s="148"/>
      <c r="DW95" s="148"/>
      <c r="DX95" s="994"/>
      <c r="DY95" s="147"/>
      <c r="DZ95" s="147"/>
      <c r="EA95" s="997"/>
      <c r="EB95" s="999"/>
      <c r="EC95" s="1000"/>
      <c r="ED95" s="1006"/>
      <c r="EE95" s="993"/>
      <c r="EF95" s="996"/>
      <c r="EG95" s="148"/>
      <c r="EH95" s="148"/>
      <c r="EI95" s="994"/>
      <c r="EJ95" s="147"/>
      <c r="EK95" s="147"/>
      <c r="EL95" s="997"/>
      <c r="EM95" s="999"/>
      <c r="EN95" s="1000"/>
      <c r="EO95" s="1006"/>
      <c r="EP95" s="993"/>
      <c r="EQ95" s="996"/>
      <c r="ER95" s="148"/>
      <c r="ES95" s="148"/>
      <c r="ET95" s="994"/>
      <c r="EU95" s="147"/>
      <c r="EV95" s="147"/>
      <c r="EW95" s="997"/>
      <c r="EX95" s="999"/>
      <c r="EY95" s="1000"/>
      <c r="EZ95" s="1006"/>
      <c r="FA95" s="993"/>
      <c r="FB95" s="996"/>
      <c r="FC95" s="148"/>
      <c r="FD95" s="148"/>
      <c r="FE95" s="994"/>
      <c r="FF95" s="147"/>
      <c r="FG95" s="147"/>
      <c r="FH95" s="997"/>
      <c r="FI95" s="999"/>
      <c r="FJ95" s="1000"/>
      <c r="FK95" s="1006"/>
      <c r="FL95" s="993"/>
      <c r="FM95" s="996"/>
      <c r="FN95" s="148"/>
      <c r="FO95" s="148"/>
      <c r="FP95" s="994"/>
      <c r="FQ95" s="147"/>
      <c r="FR95" s="147"/>
      <c r="FS95" s="997"/>
      <c r="FT95" s="999"/>
      <c r="FU95" s="1000"/>
      <c r="FV95" s="1006"/>
      <c r="FW95" s="993"/>
      <c r="FX95" s="996"/>
      <c r="FY95" s="148"/>
      <c r="FZ95" s="148"/>
      <c r="GA95" s="994"/>
      <c r="GB95" s="147"/>
      <c r="GC95" s="147"/>
      <c r="GD95" s="997"/>
      <c r="GE95" s="999"/>
      <c r="GF95" s="1000"/>
      <c r="GG95" s="1006"/>
      <c r="GH95" s="993"/>
      <c r="GI95" s="996"/>
      <c r="GJ95" s="148"/>
      <c r="GK95" s="148"/>
      <c r="GL95" s="994"/>
      <c r="GM95" s="147"/>
      <c r="GN95" s="147"/>
      <c r="GO95" s="997"/>
      <c r="GP95" s="999"/>
      <c r="GQ95" s="1000"/>
      <c r="GR95" s="1006"/>
      <c r="GS95" s="993"/>
      <c r="GT95" s="996"/>
      <c r="GU95" s="148"/>
      <c r="GV95" s="148"/>
      <c r="GW95" s="994"/>
      <c r="GX95" s="147"/>
      <c r="GY95" s="147"/>
      <c r="GZ95" s="997"/>
      <c r="HA95" s="999"/>
      <c r="HB95" s="1000"/>
      <c r="HC95" s="1006"/>
      <c r="HD95" s="993"/>
      <c r="HE95" s="996"/>
      <c r="HF95" s="148"/>
      <c r="HG95" s="148"/>
      <c r="HH95" s="994"/>
      <c r="HI95" s="147"/>
      <c r="HJ95" s="147"/>
      <c r="HK95" s="997"/>
      <c r="HL95" s="999"/>
      <c r="HM95" s="1000"/>
      <c r="HN95" s="1006"/>
      <c r="HO95" s="993"/>
      <c r="HP95" s="996"/>
      <c r="HQ95" s="148"/>
      <c r="HR95" s="148"/>
      <c r="HS95" s="994"/>
      <c r="HT95" s="147"/>
      <c r="HU95" s="147"/>
      <c r="HV95" s="997"/>
      <c r="HW95" s="999"/>
      <c r="HX95" s="1000"/>
      <c r="HY95" s="1006"/>
      <c r="HZ95" s="993"/>
      <c r="IA95" s="996"/>
      <c r="IB95" s="148"/>
      <c r="IC95" s="148"/>
      <c r="ID95" s="994"/>
      <c r="IE95" s="147"/>
      <c r="IF95" s="147"/>
      <c r="IG95" s="997"/>
      <c r="IH95" s="999"/>
      <c r="II95" s="1000"/>
      <c r="IJ95" s="1006"/>
      <c r="IK95" s="993"/>
      <c r="IL95" s="996"/>
      <c r="IM95" s="148"/>
      <c r="IN95" s="148"/>
      <c r="IO95" s="994"/>
      <c r="IP95" s="147"/>
      <c r="IQ95" s="147"/>
      <c r="IR95" s="997"/>
      <c r="IS95" s="999"/>
      <c r="IT95" s="1000"/>
      <c r="IU95" s="30"/>
      <c r="IV95" s="30"/>
      <c r="IW95" s="30"/>
      <c r="IX95" s="30"/>
      <c r="IY95" s="1001"/>
      <c r="IZ95" s="1001"/>
      <c r="JA95" s="1005"/>
      <c r="JB95" s="1002"/>
      <c r="JD95" s="171"/>
      <c r="JE95" s="171"/>
      <c r="JF95" s="171"/>
      <c r="JG95" s="171"/>
      <c r="JH95" s="171"/>
      <c r="JI95" s="171"/>
    </row>
    <row r="96" spans="1:557" ht="15.75" customHeight="1" x14ac:dyDescent="0.25">
      <c r="B96" s="260">
        <v>90</v>
      </c>
      <c r="C96" s="991"/>
      <c r="D96" s="990"/>
      <c r="E96" s="486"/>
      <c r="F96" s="1143"/>
      <c r="G96" s="995"/>
      <c r="H96" s="221"/>
      <c r="I96" s="183"/>
      <c r="J96" s="183"/>
      <c r="K96" s="1088"/>
      <c r="L96" s="375"/>
      <c r="M96" s="31"/>
      <c r="N96" s="1292"/>
      <c r="O96" s="1096"/>
      <c r="P96" s="147"/>
      <c r="Q96" s="147"/>
      <c r="R96" s="147"/>
      <c r="S96" s="147"/>
      <c r="T96" s="147"/>
      <c r="U96" s="147"/>
      <c r="V96" s="147"/>
      <c r="W96" s="147"/>
      <c r="X96" s="147"/>
      <c r="Y96" s="147"/>
      <c r="Z96" s="147"/>
      <c r="AA96" s="147"/>
      <c r="AB96" s="147"/>
      <c r="AC96" s="147"/>
      <c r="AD96" s="147"/>
      <c r="AE96" s="147"/>
      <c r="AF96" s="147"/>
      <c r="AG96" s="147"/>
      <c r="AH96" s="147"/>
      <c r="AI96" s="1006"/>
      <c r="AJ96" s="993"/>
      <c r="AK96" s="996"/>
      <c r="AL96" s="148"/>
      <c r="AM96" s="148"/>
      <c r="AN96" s="994"/>
      <c r="AO96" s="147"/>
      <c r="AP96" s="147"/>
      <c r="AQ96" s="997"/>
      <c r="AR96" s="999"/>
      <c r="AS96" s="1000"/>
      <c r="AT96" s="1006"/>
      <c r="AU96" s="993"/>
      <c r="AV96" s="996"/>
      <c r="AW96" s="148"/>
      <c r="AX96" s="148"/>
      <c r="AY96" s="994"/>
      <c r="AZ96" s="147"/>
      <c r="BA96" s="147"/>
      <c r="BB96" s="997"/>
      <c r="BC96" s="999"/>
      <c r="BD96" s="1000"/>
      <c r="BE96" s="1006"/>
      <c r="BF96" s="993"/>
      <c r="BG96" s="996"/>
      <c r="BH96" s="148"/>
      <c r="BI96" s="148"/>
      <c r="BJ96" s="994"/>
      <c r="BK96" s="147"/>
      <c r="BL96" s="147"/>
      <c r="BM96" s="997"/>
      <c r="BN96" s="999"/>
      <c r="BO96" s="1000"/>
      <c r="BP96" s="1006"/>
      <c r="BQ96" s="993"/>
      <c r="BR96" s="996"/>
      <c r="BS96" s="148"/>
      <c r="BT96" s="148"/>
      <c r="BU96" s="994"/>
      <c r="BV96" s="147"/>
      <c r="BW96" s="147"/>
      <c r="BX96" s="997"/>
      <c r="BY96" s="999"/>
      <c r="BZ96" s="1000"/>
      <c r="CA96" s="1006"/>
      <c r="CB96" s="993"/>
      <c r="CC96" s="994"/>
      <c r="CD96" s="148"/>
      <c r="CE96" s="148"/>
      <c r="CF96" s="994"/>
      <c r="CG96" s="147"/>
      <c r="CH96" s="147"/>
      <c r="CI96" s="997"/>
      <c r="CJ96" s="999"/>
      <c r="CK96" s="1000"/>
      <c r="CL96" s="1006"/>
      <c r="CM96" s="993"/>
      <c r="CN96" s="996"/>
      <c r="CO96" s="148"/>
      <c r="CP96" s="148"/>
      <c r="CQ96" s="994"/>
      <c r="CR96" s="147"/>
      <c r="CS96" s="147"/>
      <c r="CT96" s="997"/>
      <c r="CU96" s="999"/>
      <c r="CV96" s="1000"/>
      <c r="CW96" s="1006"/>
      <c r="CX96" s="993"/>
      <c r="CY96" s="996"/>
      <c r="CZ96" s="148"/>
      <c r="DA96" s="148"/>
      <c r="DB96" s="994"/>
      <c r="DC96" s="147"/>
      <c r="DD96" s="147"/>
      <c r="DE96" s="997"/>
      <c r="DF96" s="999"/>
      <c r="DG96" s="1000"/>
      <c r="DH96" s="1006"/>
      <c r="DI96" s="993"/>
      <c r="DJ96" s="996"/>
      <c r="DK96" s="148"/>
      <c r="DL96" s="148"/>
      <c r="DM96" s="994"/>
      <c r="DN96" s="147"/>
      <c r="DO96" s="147"/>
      <c r="DP96" s="997"/>
      <c r="DQ96" s="999"/>
      <c r="DR96" s="1000"/>
      <c r="DS96" s="1006"/>
      <c r="DT96" s="993"/>
      <c r="DU96" s="996"/>
      <c r="DV96" s="148"/>
      <c r="DW96" s="148"/>
      <c r="DX96" s="994"/>
      <c r="DY96" s="147"/>
      <c r="DZ96" s="147"/>
      <c r="EA96" s="997"/>
      <c r="EB96" s="999"/>
      <c r="EC96" s="1000"/>
      <c r="ED96" s="1006"/>
      <c r="EE96" s="993"/>
      <c r="EF96" s="996"/>
      <c r="EG96" s="148"/>
      <c r="EH96" s="148"/>
      <c r="EI96" s="994"/>
      <c r="EJ96" s="147"/>
      <c r="EK96" s="147"/>
      <c r="EL96" s="997"/>
      <c r="EM96" s="999"/>
      <c r="EN96" s="1000"/>
      <c r="EO96" s="1006"/>
      <c r="EP96" s="993"/>
      <c r="EQ96" s="996"/>
      <c r="ER96" s="148"/>
      <c r="ES96" s="148"/>
      <c r="ET96" s="994"/>
      <c r="EU96" s="147"/>
      <c r="EV96" s="147"/>
      <c r="EW96" s="997"/>
      <c r="EX96" s="999"/>
      <c r="EY96" s="1000"/>
      <c r="EZ96" s="1006"/>
      <c r="FA96" s="993"/>
      <c r="FB96" s="996"/>
      <c r="FC96" s="148"/>
      <c r="FD96" s="148"/>
      <c r="FE96" s="994"/>
      <c r="FF96" s="147"/>
      <c r="FG96" s="147"/>
      <c r="FH96" s="997"/>
      <c r="FI96" s="999"/>
      <c r="FJ96" s="1000"/>
      <c r="FK96" s="1006"/>
      <c r="FL96" s="993"/>
      <c r="FM96" s="996"/>
      <c r="FN96" s="148"/>
      <c r="FO96" s="148"/>
      <c r="FP96" s="994"/>
      <c r="FQ96" s="147"/>
      <c r="FR96" s="147"/>
      <c r="FS96" s="997"/>
      <c r="FT96" s="999"/>
      <c r="FU96" s="1000"/>
      <c r="FV96" s="1006"/>
      <c r="FW96" s="993"/>
      <c r="FX96" s="996"/>
      <c r="FY96" s="148"/>
      <c r="FZ96" s="148"/>
      <c r="GA96" s="994"/>
      <c r="GB96" s="147"/>
      <c r="GC96" s="147"/>
      <c r="GD96" s="997"/>
      <c r="GE96" s="999"/>
      <c r="GF96" s="1000"/>
      <c r="GG96" s="1006"/>
      <c r="GH96" s="993"/>
      <c r="GI96" s="996"/>
      <c r="GJ96" s="148"/>
      <c r="GK96" s="148"/>
      <c r="GL96" s="994"/>
      <c r="GM96" s="147"/>
      <c r="GN96" s="147"/>
      <c r="GO96" s="997"/>
      <c r="GP96" s="999"/>
      <c r="GQ96" s="1000"/>
      <c r="GR96" s="1006"/>
      <c r="GS96" s="993"/>
      <c r="GT96" s="996"/>
      <c r="GU96" s="148"/>
      <c r="GV96" s="148"/>
      <c r="GW96" s="994"/>
      <c r="GX96" s="147"/>
      <c r="GY96" s="147"/>
      <c r="GZ96" s="997"/>
      <c r="HA96" s="999"/>
      <c r="HB96" s="1000"/>
      <c r="HC96" s="1006"/>
      <c r="HD96" s="993"/>
      <c r="HE96" s="996"/>
      <c r="HF96" s="148"/>
      <c r="HG96" s="148"/>
      <c r="HH96" s="994"/>
      <c r="HI96" s="147"/>
      <c r="HJ96" s="147"/>
      <c r="HK96" s="997"/>
      <c r="HL96" s="999"/>
      <c r="HM96" s="1000"/>
      <c r="HN96" s="1006"/>
      <c r="HO96" s="993"/>
      <c r="HP96" s="996"/>
      <c r="HQ96" s="148"/>
      <c r="HR96" s="148"/>
      <c r="HS96" s="994"/>
      <c r="HT96" s="147"/>
      <c r="HU96" s="147"/>
      <c r="HV96" s="997"/>
      <c r="HW96" s="999"/>
      <c r="HX96" s="1000"/>
      <c r="HY96" s="1006"/>
      <c r="HZ96" s="993"/>
      <c r="IA96" s="996"/>
      <c r="IB96" s="148"/>
      <c r="IC96" s="148"/>
      <c r="ID96" s="994"/>
      <c r="IE96" s="147"/>
      <c r="IF96" s="147"/>
      <c r="IG96" s="997"/>
      <c r="IH96" s="999"/>
      <c r="II96" s="1000"/>
      <c r="IJ96" s="1006"/>
      <c r="IK96" s="993"/>
      <c r="IL96" s="996"/>
      <c r="IM96" s="148"/>
      <c r="IN96" s="148"/>
      <c r="IO96" s="994"/>
      <c r="IP96" s="147"/>
      <c r="IQ96" s="147"/>
      <c r="IR96" s="997"/>
      <c r="IS96" s="999"/>
      <c r="IT96" s="1000"/>
      <c r="IU96" s="30"/>
      <c r="IV96" s="30"/>
      <c r="IW96" s="30"/>
      <c r="IX96" s="30"/>
      <c r="IY96" s="1001"/>
      <c r="IZ96" s="1001"/>
      <c r="JA96" s="1005"/>
      <c r="JB96" s="1002"/>
      <c r="JD96" s="171"/>
      <c r="JE96" s="171"/>
      <c r="JF96" s="171"/>
      <c r="JG96" s="171"/>
      <c r="JH96" s="171"/>
      <c r="JI96" s="171"/>
    </row>
    <row r="97" spans="2:269" ht="15.75" customHeight="1" x14ac:dyDescent="0.25">
      <c r="B97" s="260">
        <v>91</v>
      </c>
      <c r="C97" s="991"/>
      <c r="D97" s="990"/>
      <c r="E97" s="486"/>
      <c r="F97" s="1143"/>
      <c r="G97" s="995"/>
      <c r="H97" s="221"/>
      <c r="I97" s="183"/>
      <c r="J97" s="183"/>
      <c r="K97" s="1088"/>
      <c r="L97" s="375"/>
      <c r="M97" s="31"/>
      <c r="N97" s="1292"/>
      <c r="O97" s="1096"/>
      <c r="P97" s="147"/>
      <c r="Q97" s="147"/>
      <c r="R97" s="147"/>
      <c r="S97" s="147"/>
      <c r="T97" s="147"/>
      <c r="U97" s="147"/>
      <c r="V97" s="147"/>
      <c r="W97" s="147"/>
      <c r="X97" s="147"/>
      <c r="Y97" s="147"/>
      <c r="Z97" s="147"/>
      <c r="AA97" s="147"/>
      <c r="AB97" s="147"/>
      <c r="AC97" s="147"/>
      <c r="AD97" s="147"/>
      <c r="AE97" s="147"/>
      <c r="AF97" s="147"/>
      <c r="AG97" s="147"/>
      <c r="AH97" s="147"/>
      <c r="AI97" s="1006"/>
      <c r="AJ97" s="993"/>
      <c r="AK97" s="996"/>
      <c r="AL97" s="148"/>
      <c r="AM97" s="148"/>
      <c r="AN97" s="994"/>
      <c r="AO97" s="147"/>
      <c r="AP97" s="147"/>
      <c r="AQ97" s="997"/>
      <c r="AR97" s="999"/>
      <c r="AS97" s="1000"/>
      <c r="AT97" s="1006"/>
      <c r="AU97" s="993"/>
      <c r="AV97" s="996"/>
      <c r="AW97" s="148"/>
      <c r="AX97" s="148"/>
      <c r="AY97" s="994"/>
      <c r="AZ97" s="147"/>
      <c r="BA97" s="147"/>
      <c r="BB97" s="997"/>
      <c r="BC97" s="999"/>
      <c r="BD97" s="1000"/>
      <c r="BE97" s="1006"/>
      <c r="BF97" s="993"/>
      <c r="BG97" s="996"/>
      <c r="BH97" s="148"/>
      <c r="BI97" s="148"/>
      <c r="BJ97" s="994"/>
      <c r="BK97" s="147"/>
      <c r="BL97" s="147"/>
      <c r="BM97" s="997"/>
      <c r="BN97" s="999"/>
      <c r="BO97" s="1000"/>
      <c r="BP97" s="1006"/>
      <c r="BQ97" s="993"/>
      <c r="BR97" s="996"/>
      <c r="BS97" s="148"/>
      <c r="BT97" s="148"/>
      <c r="BU97" s="994"/>
      <c r="BV97" s="147"/>
      <c r="BW97" s="147"/>
      <c r="BX97" s="997"/>
      <c r="BY97" s="999"/>
      <c r="BZ97" s="1000"/>
      <c r="CA97" s="1006"/>
      <c r="CB97" s="993"/>
      <c r="CC97" s="994"/>
      <c r="CD97" s="148"/>
      <c r="CE97" s="148"/>
      <c r="CF97" s="994"/>
      <c r="CG97" s="147"/>
      <c r="CH97" s="147"/>
      <c r="CI97" s="997"/>
      <c r="CJ97" s="999"/>
      <c r="CK97" s="1000"/>
      <c r="CL97" s="1006"/>
      <c r="CM97" s="993"/>
      <c r="CN97" s="996"/>
      <c r="CO97" s="148"/>
      <c r="CP97" s="148"/>
      <c r="CQ97" s="994"/>
      <c r="CR97" s="147"/>
      <c r="CS97" s="147"/>
      <c r="CT97" s="997"/>
      <c r="CU97" s="999"/>
      <c r="CV97" s="1000"/>
      <c r="CW97" s="1006"/>
      <c r="CX97" s="993"/>
      <c r="CY97" s="996"/>
      <c r="CZ97" s="148"/>
      <c r="DA97" s="148"/>
      <c r="DB97" s="994"/>
      <c r="DC97" s="147"/>
      <c r="DD97" s="147"/>
      <c r="DE97" s="997"/>
      <c r="DF97" s="999"/>
      <c r="DG97" s="1000"/>
      <c r="DH97" s="1006"/>
      <c r="DI97" s="993"/>
      <c r="DJ97" s="996"/>
      <c r="DK97" s="148"/>
      <c r="DL97" s="148"/>
      <c r="DM97" s="994"/>
      <c r="DN97" s="147"/>
      <c r="DO97" s="147"/>
      <c r="DP97" s="997"/>
      <c r="DQ97" s="999"/>
      <c r="DR97" s="1000"/>
      <c r="DS97" s="1006"/>
      <c r="DT97" s="993"/>
      <c r="DU97" s="996"/>
      <c r="DV97" s="148"/>
      <c r="DW97" s="148"/>
      <c r="DX97" s="994"/>
      <c r="DY97" s="147"/>
      <c r="DZ97" s="147"/>
      <c r="EA97" s="997"/>
      <c r="EB97" s="999"/>
      <c r="EC97" s="1000"/>
      <c r="ED97" s="1006"/>
      <c r="EE97" s="993"/>
      <c r="EF97" s="996"/>
      <c r="EG97" s="148"/>
      <c r="EH97" s="148"/>
      <c r="EI97" s="994"/>
      <c r="EJ97" s="147"/>
      <c r="EK97" s="147"/>
      <c r="EL97" s="997"/>
      <c r="EM97" s="999"/>
      <c r="EN97" s="1000"/>
      <c r="EO97" s="1006"/>
      <c r="EP97" s="993"/>
      <c r="EQ97" s="996"/>
      <c r="ER97" s="148"/>
      <c r="ES97" s="148"/>
      <c r="ET97" s="994"/>
      <c r="EU97" s="147"/>
      <c r="EV97" s="147"/>
      <c r="EW97" s="997"/>
      <c r="EX97" s="999"/>
      <c r="EY97" s="1000"/>
      <c r="EZ97" s="1006"/>
      <c r="FA97" s="993"/>
      <c r="FB97" s="996"/>
      <c r="FC97" s="148"/>
      <c r="FD97" s="148"/>
      <c r="FE97" s="994"/>
      <c r="FF97" s="147"/>
      <c r="FG97" s="147"/>
      <c r="FH97" s="997"/>
      <c r="FI97" s="999"/>
      <c r="FJ97" s="1000"/>
      <c r="FK97" s="1006"/>
      <c r="FL97" s="993"/>
      <c r="FM97" s="996"/>
      <c r="FN97" s="148"/>
      <c r="FO97" s="148"/>
      <c r="FP97" s="994"/>
      <c r="FQ97" s="147"/>
      <c r="FR97" s="147"/>
      <c r="FS97" s="997"/>
      <c r="FT97" s="999"/>
      <c r="FU97" s="1000"/>
      <c r="FV97" s="1006"/>
      <c r="FW97" s="993"/>
      <c r="FX97" s="996"/>
      <c r="FY97" s="148"/>
      <c r="FZ97" s="148"/>
      <c r="GA97" s="994"/>
      <c r="GB97" s="147"/>
      <c r="GC97" s="147"/>
      <c r="GD97" s="997"/>
      <c r="GE97" s="999"/>
      <c r="GF97" s="1000"/>
      <c r="GG97" s="1006"/>
      <c r="GH97" s="993"/>
      <c r="GI97" s="996"/>
      <c r="GJ97" s="148"/>
      <c r="GK97" s="148"/>
      <c r="GL97" s="994"/>
      <c r="GM97" s="147"/>
      <c r="GN97" s="147"/>
      <c r="GO97" s="997"/>
      <c r="GP97" s="999"/>
      <c r="GQ97" s="1000"/>
      <c r="GR97" s="1006"/>
      <c r="GS97" s="993"/>
      <c r="GT97" s="996"/>
      <c r="GU97" s="148"/>
      <c r="GV97" s="148"/>
      <c r="GW97" s="994"/>
      <c r="GX97" s="147"/>
      <c r="GY97" s="147"/>
      <c r="GZ97" s="997"/>
      <c r="HA97" s="999"/>
      <c r="HB97" s="1000"/>
      <c r="HC97" s="1006"/>
      <c r="HD97" s="993"/>
      <c r="HE97" s="996"/>
      <c r="HF97" s="148"/>
      <c r="HG97" s="148"/>
      <c r="HH97" s="994"/>
      <c r="HI97" s="147"/>
      <c r="HJ97" s="147"/>
      <c r="HK97" s="997"/>
      <c r="HL97" s="999"/>
      <c r="HM97" s="1000"/>
      <c r="HN97" s="1006"/>
      <c r="HO97" s="993"/>
      <c r="HP97" s="996"/>
      <c r="HQ97" s="148"/>
      <c r="HR97" s="148"/>
      <c r="HS97" s="994"/>
      <c r="HT97" s="147"/>
      <c r="HU97" s="147"/>
      <c r="HV97" s="997"/>
      <c r="HW97" s="999"/>
      <c r="HX97" s="1000"/>
      <c r="HY97" s="1006"/>
      <c r="HZ97" s="993"/>
      <c r="IA97" s="996"/>
      <c r="IB97" s="148"/>
      <c r="IC97" s="148"/>
      <c r="ID97" s="994"/>
      <c r="IE97" s="147"/>
      <c r="IF97" s="147"/>
      <c r="IG97" s="997"/>
      <c r="IH97" s="999"/>
      <c r="II97" s="1000"/>
      <c r="IJ97" s="1006"/>
      <c r="IK97" s="993"/>
      <c r="IL97" s="996"/>
      <c r="IM97" s="148"/>
      <c r="IN97" s="148"/>
      <c r="IO97" s="994"/>
      <c r="IP97" s="147"/>
      <c r="IQ97" s="147"/>
      <c r="IR97" s="997"/>
      <c r="IS97" s="999"/>
      <c r="IT97" s="1000"/>
      <c r="IU97" s="30"/>
      <c r="IV97" s="30"/>
      <c r="IW97" s="30"/>
      <c r="IX97" s="30"/>
      <c r="IY97" s="1001"/>
      <c r="IZ97" s="1001"/>
      <c r="JA97" s="1005"/>
      <c r="JB97" s="1002"/>
      <c r="JD97" s="171"/>
      <c r="JE97" s="171"/>
      <c r="JF97" s="171"/>
      <c r="JG97" s="171"/>
      <c r="JH97" s="171"/>
      <c r="JI97" s="171"/>
    </row>
    <row r="98" spans="2:269" ht="15.75" customHeight="1" x14ac:dyDescent="0.25">
      <c r="B98" s="260">
        <v>92</v>
      </c>
      <c r="C98" s="991"/>
      <c r="D98" s="990"/>
      <c r="E98" s="486"/>
      <c r="F98" s="1143"/>
      <c r="G98" s="995"/>
      <c r="H98" s="221"/>
      <c r="I98" s="183"/>
      <c r="J98" s="183"/>
      <c r="K98" s="1088"/>
      <c r="L98" s="375"/>
      <c r="M98" s="31"/>
      <c r="N98" s="1292"/>
      <c r="O98" s="1096"/>
      <c r="P98" s="147"/>
      <c r="Q98" s="147"/>
      <c r="R98" s="147"/>
      <c r="S98" s="147"/>
      <c r="T98" s="147"/>
      <c r="U98" s="147"/>
      <c r="V98" s="147"/>
      <c r="W98" s="147"/>
      <c r="X98" s="147"/>
      <c r="Y98" s="147"/>
      <c r="Z98" s="147"/>
      <c r="AA98" s="147"/>
      <c r="AB98" s="147"/>
      <c r="AC98" s="147"/>
      <c r="AD98" s="147"/>
      <c r="AE98" s="147"/>
      <c r="AF98" s="147"/>
      <c r="AG98" s="147"/>
      <c r="AH98" s="147"/>
      <c r="AI98" s="1006"/>
      <c r="AJ98" s="993"/>
      <c r="AK98" s="996"/>
      <c r="AL98" s="148"/>
      <c r="AM98" s="148"/>
      <c r="AN98" s="994"/>
      <c r="AO98" s="147"/>
      <c r="AP98" s="147"/>
      <c r="AQ98" s="997"/>
      <c r="AR98" s="999"/>
      <c r="AS98" s="1000"/>
      <c r="AT98" s="1006"/>
      <c r="AU98" s="993"/>
      <c r="AV98" s="996"/>
      <c r="AW98" s="148"/>
      <c r="AX98" s="148"/>
      <c r="AY98" s="994"/>
      <c r="AZ98" s="147"/>
      <c r="BA98" s="147"/>
      <c r="BB98" s="997"/>
      <c r="BC98" s="999"/>
      <c r="BD98" s="1000"/>
      <c r="BE98" s="1006"/>
      <c r="BF98" s="993"/>
      <c r="BG98" s="996"/>
      <c r="BH98" s="148"/>
      <c r="BI98" s="148"/>
      <c r="BJ98" s="994"/>
      <c r="BK98" s="147"/>
      <c r="BL98" s="147"/>
      <c r="BM98" s="997"/>
      <c r="BN98" s="999"/>
      <c r="BO98" s="1000"/>
      <c r="BP98" s="1006"/>
      <c r="BQ98" s="993"/>
      <c r="BR98" s="996"/>
      <c r="BS98" s="148"/>
      <c r="BT98" s="148"/>
      <c r="BU98" s="994"/>
      <c r="BV98" s="147"/>
      <c r="BW98" s="147"/>
      <c r="BX98" s="997"/>
      <c r="BY98" s="999"/>
      <c r="BZ98" s="1000"/>
      <c r="CA98" s="1006"/>
      <c r="CB98" s="993"/>
      <c r="CC98" s="994"/>
      <c r="CD98" s="148"/>
      <c r="CE98" s="148"/>
      <c r="CF98" s="994"/>
      <c r="CG98" s="147"/>
      <c r="CH98" s="147"/>
      <c r="CI98" s="997"/>
      <c r="CJ98" s="999"/>
      <c r="CK98" s="1000"/>
      <c r="CL98" s="1006"/>
      <c r="CM98" s="993"/>
      <c r="CN98" s="996"/>
      <c r="CO98" s="148"/>
      <c r="CP98" s="148"/>
      <c r="CQ98" s="994"/>
      <c r="CR98" s="147"/>
      <c r="CS98" s="147"/>
      <c r="CT98" s="997"/>
      <c r="CU98" s="999"/>
      <c r="CV98" s="1000"/>
      <c r="CW98" s="1006"/>
      <c r="CX98" s="993"/>
      <c r="CY98" s="996"/>
      <c r="CZ98" s="148"/>
      <c r="DA98" s="148"/>
      <c r="DB98" s="994"/>
      <c r="DC98" s="147"/>
      <c r="DD98" s="147"/>
      <c r="DE98" s="997"/>
      <c r="DF98" s="999"/>
      <c r="DG98" s="1000"/>
      <c r="DH98" s="1006"/>
      <c r="DI98" s="993"/>
      <c r="DJ98" s="996"/>
      <c r="DK98" s="148"/>
      <c r="DL98" s="148"/>
      <c r="DM98" s="994"/>
      <c r="DN98" s="147"/>
      <c r="DO98" s="147"/>
      <c r="DP98" s="997"/>
      <c r="DQ98" s="999"/>
      <c r="DR98" s="1000"/>
      <c r="DS98" s="1006"/>
      <c r="DT98" s="993"/>
      <c r="DU98" s="996"/>
      <c r="DV98" s="148"/>
      <c r="DW98" s="148"/>
      <c r="DX98" s="994"/>
      <c r="DY98" s="147"/>
      <c r="DZ98" s="147"/>
      <c r="EA98" s="997"/>
      <c r="EB98" s="999"/>
      <c r="EC98" s="1000"/>
      <c r="ED98" s="1006"/>
      <c r="EE98" s="993"/>
      <c r="EF98" s="996"/>
      <c r="EG98" s="148"/>
      <c r="EH98" s="148"/>
      <c r="EI98" s="994"/>
      <c r="EJ98" s="147"/>
      <c r="EK98" s="147"/>
      <c r="EL98" s="997"/>
      <c r="EM98" s="999"/>
      <c r="EN98" s="1000"/>
      <c r="EO98" s="1006"/>
      <c r="EP98" s="993"/>
      <c r="EQ98" s="996"/>
      <c r="ER98" s="148"/>
      <c r="ES98" s="148"/>
      <c r="ET98" s="994"/>
      <c r="EU98" s="147"/>
      <c r="EV98" s="147"/>
      <c r="EW98" s="997"/>
      <c r="EX98" s="999"/>
      <c r="EY98" s="1000"/>
      <c r="EZ98" s="1006"/>
      <c r="FA98" s="993"/>
      <c r="FB98" s="996"/>
      <c r="FC98" s="148"/>
      <c r="FD98" s="148"/>
      <c r="FE98" s="994"/>
      <c r="FF98" s="147"/>
      <c r="FG98" s="147"/>
      <c r="FH98" s="997"/>
      <c r="FI98" s="999"/>
      <c r="FJ98" s="1000"/>
      <c r="FK98" s="1006"/>
      <c r="FL98" s="993"/>
      <c r="FM98" s="996"/>
      <c r="FN98" s="148"/>
      <c r="FO98" s="148"/>
      <c r="FP98" s="994"/>
      <c r="FQ98" s="147"/>
      <c r="FR98" s="147"/>
      <c r="FS98" s="997"/>
      <c r="FT98" s="999"/>
      <c r="FU98" s="1000"/>
      <c r="FV98" s="1006"/>
      <c r="FW98" s="993"/>
      <c r="FX98" s="996"/>
      <c r="FY98" s="148"/>
      <c r="FZ98" s="148"/>
      <c r="GA98" s="994"/>
      <c r="GB98" s="147"/>
      <c r="GC98" s="147"/>
      <c r="GD98" s="997"/>
      <c r="GE98" s="999"/>
      <c r="GF98" s="1000"/>
      <c r="GG98" s="1006"/>
      <c r="GH98" s="993"/>
      <c r="GI98" s="996"/>
      <c r="GJ98" s="148"/>
      <c r="GK98" s="148"/>
      <c r="GL98" s="994"/>
      <c r="GM98" s="147"/>
      <c r="GN98" s="147"/>
      <c r="GO98" s="997"/>
      <c r="GP98" s="999"/>
      <c r="GQ98" s="1000"/>
      <c r="GR98" s="1006"/>
      <c r="GS98" s="993"/>
      <c r="GT98" s="996"/>
      <c r="GU98" s="148"/>
      <c r="GV98" s="148"/>
      <c r="GW98" s="994"/>
      <c r="GX98" s="147"/>
      <c r="GY98" s="147"/>
      <c r="GZ98" s="997"/>
      <c r="HA98" s="999"/>
      <c r="HB98" s="1000"/>
      <c r="HC98" s="1006"/>
      <c r="HD98" s="993"/>
      <c r="HE98" s="996"/>
      <c r="HF98" s="148"/>
      <c r="HG98" s="148"/>
      <c r="HH98" s="994"/>
      <c r="HI98" s="147"/>
      <c r="HJ98" s="147"/>
      <c r="HK98" s="997"/>
      <c r="HL98" s="999"/>
      <c r="HM98" s="1000"/>
      <c r="HN98" s="1006"/>
      <c r="HO98" s="993"/>
      <c r="HP98" s="996"/>
      <c r="HQ98" s="148"/>
      <c r="HR98" s="148"/>
      <c r="HS98" s="994"/>
      <c r="HT98" s="147"/>
      <c r="HU98" s="147"/>
      <c r="HV98" s="997"/>
      <c r="HW98" s="999"/>
      <c r="HX98" s="1000"/>
      <c r="HY98" s="1006"/>
      <c r="HZ98" s="993"/>
      <c r="IA98" s="996"/>
      <c r="IB98" s="148"/>
      <c r="IC98" s="148"/>
      <c r="ID98" s="994"/>
      <c r="IE98" s="147"/>
      <c r="IF98" s="147"/>
      <c r="IG98" s="997"/>
      <c r="IH98" s="999"/>
      <c r="II98" s="1000"/>
      <c r="IJ98" s="1006"/>
      <c r="IK98" s="993"/>
      <c r="IL98" s="996"/>
      <c r="IM98" s="148"/>
      <c r="IN98" s="148"/>
      <c r="IO98" s="994"/>
      <c r="IP98" s="147"/>
      <c r="IQ98" s="147"/>
      <c r="IR98" s="997"/>
      <c r="IS98" s="999"/>
      <c r="IT98" s="1000"/>
      <c r="IU98" s="30"/>
      <c r="IV98" s="30"/>
      <c r="IW98" s="30"/>
      <c r="IX98" s="30"/>
      <c r="IY98" s="1001"/>
      <c r="IZ98" s="1001"/>
      <c r="JA98" s="1005"/>
      <c r="JB98" s="1002"/>
      <c r="JD98" s="171"/>
      <c r="JE98" s="171"/>
      <c r="JF98" s="171"/>
      <c r="JG98" s="171"/>
      <c r="JH98" s="171"/>
      <c r="JI98" s="171"/>
    </row>
    <row r="99" spans="2:269" ht="15.75" customHeight="1" x14ac:dyDescent="0.25">
      <c r="B99" s="260">
        <v>93</v>
      </c>
      <c r="C99" s="991"/>
      <c r="D99" s="990"/>
      <c r="E99" s="486"/>
      <c r="F99" s="1143"/>
      <c r="G99" s="995"/>
      <c r="H99" s="221"/>
      <c r="I99" s="183"/>
      <c r="J99" s="183"/>
      <c r="K99" s="1088"/>
      <c r="L99" s="375"/>
      <c r="M99" s="31"/>
      <c r="N99" s="1292"/>
      <c r="O99" s="1096"/>
      <c r="P99" s="147"/>
      <c r="Q99" s="147"/>
      <c r="R99" s="147"/>
      <c r="S99" s="147"/>
      <c r="T99" s="147"/>
      <c r="U99" s="147"/>
      <c r="V99" s="147"/>
      <c r="W99" s="147"/>
      <c r="X99" s="147"/>
      <c r="Y99" s="147"/>
      <c r="Z99" s="147"/>
      <c r="AA99" s="147"/>
      <c r="AB99" s="147"/>
      <c r="AC99" s="147"/>
      <c r="AD99" s="147"/>
      <c r="AE99" s="147"/>
      <c r="AF99" s="147"/>
      <c r="AG99" s="147"/>
      <c r="AH99" s="147"/>
      <c r="AI99" s="1006"/>
      <c r="AJ99" s="993"/>
      <c r="AK99" s="996"/>
      <c r="AL99" s="148"/>
      <c r="AM99" s="148"/>
      <c r="AN99" s="994"/>
      <c r="AO99" s="147"/>
      <c r="AP99" s="147"/>
      <c r="AQ99" s="997"/>
      <c r="AR99" s="999"/>
      <c r="AS99" s="1000"/>
      <c r="AT99" s="1006"/>
      <c r="AU99" s="993"/>
      <c r="AV99" s="996"/>
      <c r="AW99" s="148"/>
      <c r="AX99" s="148"/>
      <c r="AY99" s="994"/>
      <c r="AZ99" s="147"/>
      <c r="BA99" s="147"/>
      <c r="BB99" s="997"/>
      <c r="BC99" s="999"/>
      <c r="BD99" s="1000"/>
      <c r="BE99" s="1006"/>
      <c r="BF99" s="993"/>
      <c r="BG99" s="996"/>
      <c r="BH99" s="148"/>
      <c r="BI99" s="148"/>
      <c r="BJ99" s="994"/>
      <c r="BK99" s="147"/>
      <c r="BL99" s="147"/>
      <c r="BM99" s="997"/>
      <c r="BN99" s="999"/>
      <c r="BO99" s="1000"/>
      <c r="BP99" s="1006"/>
      <c r="BQ99" s="993"/>
      <c r="BR99" s="996"/>
      <c r="BS99" s="148"/>
      <c r="BT99" s="148"/>
      <c r="BU99" s="994"/>
      <c r="BV99" s="147"/>
      <c r="BW99" s="147"/>
      <c r="BX99" s="997"/>
      <c r="BY99" s="999"/>
      <c r="BZ99" s="1000"/>
      <c r="CA99" s="1006"/>
      <c r="CB99" s="993"/>
      <c r="CC99" s="994"/>
      <c r="CD99" s="148"/>
      <c r="CE99" s="148"/>
      <c r="CF99" s="994"/>
      <c r="CG99" s="147"/>
      <c r="CH99" s="147"/>
      <c r="CI99" s="997"/>
      <c r="CJ99" s="999"/>
      <c r="CK99" s="1000"/>
      <c r="CL99" s="1006"/>
      <c r="CM99" s="993"/>
      <c r="CN99" s="996"/>
      <c r="CO99" s="148"/>
      <c r="CP99" s="148"/>
      <c r="CQ99" s="994"/>
      <c r="CR99" s="147"/>
      <c r="CS99" s="147"/>
      <c r="CT99" s="997"/>
      <c r="CU99" s="999"/>
      <c r="CV99" s="1000"/>
      <c r="CW99" s="1006"/>
      <c r="CX99" s="993"/>
      <c r="CY99" s="996"/>
      <c r="CZ99" s="148"/>
      <c r="DA99" s="148"/>
      <c r="DB99" s="994"/>
      <c r="DC99" s="147"/>
      <c r="DD99" s="147"/>
      <c r="DE99" s="997"/>
      <c r="DF99" s="999"/>
      <c r="DG99" s="1000"/>
      <c r="DH99" s="1006"/>
      <c r="DI99" s="993"/>
      <c r="DJ99" s="996"/>
      <c r="DK99" s="148"/>
      <c r="DL99" s="148"/>
      <c r="DM99" s="994"/>
      <c r="DN99" s="147"/>
      <c r="DO99" s="147"/>
      <c r="DP99" s="997"/>
      <c r="DQ99" s="999"/>
      <c r="DR99" s="1000"/>
      <c r="DS99" s="1006"/>
      <c r="DT99" s="993"/>
      <c r="DU99" s="996"/>
      <c r="DV99" s="148"/>
      <c r="DW99" s="148"/>
      <c r="DX99" s="994"/>
      <c r="DY99" s="147"/>
      <c r="DZ99" s="147"/>
      <c r="EA99" s="997"/>
      <c r="EB99" s="999"/>
      <c r="EC99" s="1000"/>
      <c r="ED99" s="1006"/>
      <c r="EE99" s="993"/>
      <c r="EF99" s="996"/>
      <c r="EG99" s="148"/>
      <c r="EH99" s="148"/>
      <c r="EI99" s="994"/>
      <c r="EJ99" s="147"/>
      <c r="EK99" s="147"/>
      <c r="EL99" s="997"/>
      <c r="EM99" s="999"/>
      <c r="EN99" s="1000"/>
      <c r="EO99" s="1006"/>
      <c r="EP99" s="993"/>
      <c r="EQ99" s="996"/>
      <c r="ER99" s="148"/>
      <c r="ES99" s="148"/>
      <c r="ET99" s="994"/>
      <c r="EU99" s="147"/>
      <c r="EV99" s="147"/>
      <c r="EW99" s="997"/>
      <c r="EX99" s="999"/>
      <c r="EY99" s="1000"/>
      <c r="EZ99" s="1006"/>
      <c r="FA99" s="993"/>
      <c r="FB99" s="996"/>
      <c r="FC99" s="148"/>
      <c r="FD99" s="148"/>
      <c r="FE99" s="994"/>
      <c r="FF99" s="147"/>
      <c r="FG99" s="147"/>
      <c r="FH99" s="997"/>
      <c r="FI99" s="999"/>
      <c r="FJ99" s="1000"/>
      <c r="FK99" s="1006"/>
      <c r="FL99" s="993"/>
      <c r="FM99" s="996"/>
      <c r="FN99" s="148"/>
      <c r="FO99" s="148"/>
      <c r="FP99" s="994"/>
      <c r="FQ99" s="147"/>
      <c r="FR99" s="147"/>
      <c r="FS99" s="997"/>
      <c r="FT99" s="999"/>
      <c r="FU99" s="1000"/>
      <c r="FV99" s="1006"/>
      <c r="FW99" s="993"/>
      <c r="FX99" s="996"/>
      <c r="FY99" s="148"/>
      <c r="FZ99" s="148"/>
      <c r="GA99" s="994"/>
      <c r="GB99" s="147"/>
      <c r="GC99" s="147"/>
      <c r="GD99" s="997"/>
      <c r="GE99" s="999"/>
      <c r="GF99" s="1000"/>
      <c r="GG99" s="1006"/>
      <c r="GH99" s="993"/>
      <c r="GI99" s="996"/>
      <c r="GJ99" s="148"/>
      <c r="GK99" s="148"/>
      <c r="GL99" s="994"/>
      <c r="GM99" s="147"/>
      <c r="GN99" s="147"/>
      <c r="GO99" s="997"/>
      <c r="GP99" s="999"/>
      <c r="GQ99" s="1000"/>
      <c r="GR99" s="1006"/>
      <c r="GS99" s="993"/>
      <c r="GT99" s="996"/>
      <c r="GU99" s="148"/>
      <c r="GV99" s="148"/>
      <c r="GW99" s="994"/>
      <c r="GX99" s="147"/>
      <c r="GY99" s="147"/>
      <c r="GZ99" s="997"/>
      <c r="HA99" s="999"/>
      <c r="HB99" s="1000"/>
      <c r="HC99" s="1006"/>
      <c r="HD99" s="993"/>
      <c r="HE99" s="996"/>
      <c r="HF99" s="148"/>
      <c r="HG99" s="148"/>
      <c r="HH99" s="994"/>
      <c r="HI99" s="147"/>
      <c r="HJ99" s="147"/>
      <c r="HK99" s="997"/>
      <c r="HL99" s="999"/>
      <c r="HM99" s="1000"/>
      <c r="HN99" s="1006"/>
      <c r="HO99" s="993"/>
      <c r="HP99" s="996"/>
      <c r="HQ99" s="148"/>
      <c r="HR99" s="148"/>
      <c r="HS99" s="994"/>
      <c r="HT99" s="147"/>
      <c r="HU99" s="147"/>
      <c r="HV99" s="997"/>
      <c r="HW99" s="999"/>
      <c r="HX99" s="1000"/>
      <c r="HY99" s="1006"/>
      <c r="HZ99" s="993"/>
      <c r="IA99" s="996"/>
      <c r="IB99" s="148"/>
      <c r="IC99" s="148"/>
      <c r="ID99" s="994"/>
      <c r="IE99" s="147"/>
      <c r="IF99" s="147"/>
      <c r="IG99" s="997"/>
      <c r="IH99" s="999"/>
      <c r="II99" s="1000"/>
      <c r="IJ99" s="1006"/>
      <c r="IK99" s="993"/>
      <c r="IL99" s="996"/>
      <c r="IM99" s="148"/>
      <c r="IN99" s="148"/>
      <c r="IO99" s="994"/>
      <c r="IP99" s="147"/>
      <c r="IQ99" s="147"/>
      <c r="IR99" s="997"/>
      <c r="IS99" s="999"/>
      <c r="IT99" s="1000"/>
      <c r="IU99" s="30"/>
      <c r="IV99" s="30"/>
      <c r="IW99" s="30"/>
      <c r="IX99" s="30"/>
      <c r="IY99" s="1001"/>
      <c r="IZ99" s="1001"/>
      <c r="JA99" s="1005"/>
      <c r="JB99" s="1002"/>
      <c r="JD99" s="171"/>
      <c r="JE99" s="171"/>
      <c r="JF99" s="171"/>
      <c r="JG99" s="171"/>
      <c r="JH99" s="171"/>
      <c r="JI99" s="171"/>
    </row>
    <row r="100" spans="2:269" ht="15.75" customHeight="1" x14ac:dyDescent="0.25">
      <c r="B100" s="260">
        <v>94</v>
      </c>
      <c r="C100" s="991"/>
      <c r="D100" s="990"/>
      <c r="E100" s="486"/>
      <c r="F100" s="1143"/>
      <c r="G100" s="995"/>
      <c r="H100" s="221"/>
      <c r="I100" s="183"/>
      <c r="J100" s="183"/>
      <c r="K100" s="1088"/>
      <c r="L100" s="375"/>
      <c r="M100" s="31"/>
      <c r="N100" s="1292"/>
      <c r="O100" s="1096"/>
      <c r="P100" s="147"/>
      <c r="Q100" s="147"/>
      <c r="R100" s="147"/>
      <c r="S100" s="147"/>
      <c r="T100" s="147"/>
      <c r="U100" s="147"/>
      <c r="V100" s="147"/>
      <c r="W100" s="147"/>
      <c r="X100" s="147"/>
      <c r="Y100" s="147"/>
      <c r="Z100" s="147"/>
      <c r="AA100" s="147"/>
      <c r="AB100" s="147"/>
      <c r="AC100" s="147"/>
      <c r="AD100" s="147"/>
      <c r="AE100" s="147"/>
      <c r="AF100" s="147"/>
      <c r="AG100" s="147"/>
      <c r="AH100" s="147"/>
      <c r="AI100" s="1006"/>
      <c r="AJ100" s="993"/>
      <c r="AK100" s="996"/>
      <c r="AL100" s="148"/>
      <c r="AM100" s="148"/>
      <c r="AN100" s="994"/>
      <c r="AO100" s="147"/>
      <c r="AP100" s="147"/>
      <c r="AQ100" s="997"/>
      <c r="AR100" s="999"/>
      <c r="AS100" s="1000"/>
      <c r="AT100" s="1006"/>
      <c r="AU100" s="993"/>
      <c r="AV100" s="996"/>
      <c r="AW100" s="148"/>
      <c r="AX100" s="148"/>
      <c r="AY100" s="994"/>
      <c r="AZ100" s="147"/>
      <c r="BA100" s="147"/>
      <c r="BB100" s="997"/>
      <c r="BC100" s="999"/>
      <c r="BD100" s="1000"/>
      <c r="BE100" s="1006"/>
      <c r="BF100" s="993"/>
      <c r="BG100" s="996"/>
      <c r="BH100" s="148"/>
      <c r="BI100" s="148"/>
      <c r="BJ100" s="994"/>
      <c r="BK100" s="147"/>
      <c r="BL100" s="147"/>
      <c r="BM100" s="997"/>
      <c r="BN100" s="999"/>
      <c r="BO100" s="1000"/>
      <c r="BP100" s="1006"/>
      <c r="BQ100" s="993"/>
      <c r="BR100" s="996"/>
      <c r="BS100" s="148"/>
      <c r="BT100" s="148"/>
      <c r="BU100" s="994"/>
      <c r="BV100" s="147"/>
      <c r="BW100" s="147"/>
      <c r="BX100" s="997"/>
      <c r="BY100" s="999"/>
      <c r="BZ100" s="1000"/>
      <c r="CA100" s="1006"/>
      <c r="CB100" s="993"/>
      <c r="CC100" s="994"/>
      <c r="CD100" s="148"/>
      <c r="CE100" s="148"/>
      <c r="CF100" s="994"/>
      <c r="CG100" s="147"/>
      <c r="CH100" s="147"/>
      <c r="CI100" s="997"/>
      <c r="CJ100" s="999"/>
      <c r="CK100" s="1000"/>
      <c r="CL100" s="1006"/>
      <c r="CM100" s="993"/>
      <c r="CN100" s="996"/>
      <c r="CO100" s="148"/>
      <c r="CP100" s="148"/>
      <c r="CQ100" s="994"/>
      <c r="CR100" s="147"/>
      <c r="CS100" s="147"/>
      <c r="CT100" s="997"/>
      <c r="CU100" s="999"/>
      <c r="CV100" s="1000"/>
      <c r="CW100" s="1006"/>
      <c r="CX100" s="993"/>
      <c r="CY100" s="996"/>
      <c r="CZ100" s="148"/>
      <c r="DA100" s="148"/>
      <c r="DB100" s="994"/>
      <c r="DC100" s="147"/>
      <c r="DD100" s="147"/>
      <c r="DE100" s="997"/>
      <c r="DF100" s="999"/>
      <c r="DG100" s="1000"/>
      <c r="DH100" s="1006"/>
      <c r="DI100" s="993"/>
      <c r="DJ100" s="996"/>
      <c r="DK100" s="148"/>
      <c r="DL100" s="148"/>
      <c r="DM100" s="994"/>
      <c r="DN100" s="147"/>
      <c r="DO100" s="147"/>
      <c r="DP100" s="997"/>
      <c r="DQ100" s="999"/>
      <c r="DR100" s="1000"/>
      <c r="DS100" s="1006"/>
      <c r="DT100" s="993"/>
      <c r="DU100" s="996"/>
      <c r="DV100" s="148"/>
      <c r="DW100" s="148"/>
      <c r="DX100" s="994"/>
      <c r="DY100" s="147"/>
      <c r="DZ100" s="147"/>
      <c r="EA100" s="997"/>
      <c r="EB100" s="999"/>
      <c r="EC100" s="1000"/>
      <c r="ED100" s="1006"/>
      <c r="EE100" s="993"/>
      <c r="EF100" s="996"/>
      <c r="EG100" s="148"/>
      <c r="EH100" s="148"/>
      <c r="EI100" s="994"/>
      <c r="EJ100" s="147"/>
      <c r="EK100" s="147"/>
      <c r="EL100" s="997"/>
      <c r="EM100" s="999"/>
      <c r="EN100" s="1000"/>
      <c r="EO100" s="1006"/>
      <c r="EP100" s="993"/>
      <c r="EQ100" s="996"/>
      <c r="ER100" s="148"/>
      <c r="ES100" s="148"/>
      <c r="ET100" s="994"/>
      <c r="EU100" s="147"/>
      <c r="EV100" s="147"/>
      <c r="EW100" s="997"/>
      <c r="EX100" s="999"/>
      <c r="EY100" s="1000"/>
      <c r="EZ100" s="1006"/>
      <c r="FA100" s="993"/>
      <c r="FB100" s="996"/>
      <c r="FC100" s="148"/>
      <c r="FD100" s="148"/>
      <c r="FE100" s="994"/>
      <c r="FF100" s="147"/>
      <c r="FG100" s="147"/>
      <c r="FH100" s="997"/>
      <c r="FI100" s="999"/>
      <c r="FJ100" s="1000"/>
      <c r="FK100" s="1006"/>
      <c r="FL100" s="993"/>
      <c r="FM100" s="996"/>
      <c r="FN100" s="148"/>
      <c r="FO100" s="148"/>
      <c r="FP100" s="994"/>
      <c r="FQ100" s="147"/>
      <c r="FR100" s="147"/>
      <c r="FS100" s="997"/>
      <c r="FT100" s="999"/>
      <c r="FU100" s="1000"/>
      <c r="FV100" s="1006"/>
      <c r="FW100" s="993"/>
      <c r="FX100" s="996"/>
      <c r="FY100" s="148"/>
      <c r="FZ100" s="148"/>
      <c r="GA100" s="994"/>
      <c r="GB100" s="147"/>
      <c r="GC100" s="147"/>
      <c r="GD100" s="997"/>
      <c r="GE100" s="999"/>
      <c r="GF100" s="1000"/>
      <c r="GG100" s="1006"/>
      <c r="GH100" s="993"/>
      <c r="GI100" s="996"/>
      <c r="GJ100" s="148"/>
      <c r="GK100" s="148"/>
      <c r="GL100" s="994"/>
      <c r="GM100" s="147"/>
      <c r="GN100" s="147"/>
      <c r="GO100" s="997"/>
      <c r="GP100" s="999"/>
      <c r="GQ100" s="1000"/>
      <c r="GR100" s="1006"/>
      <c r="GS100" s="993"/>
      <c r="GT100" s="996"/>
      <c r="GU100" s="148"/>
      <c r="GV100" s="148"/>
      <c r="GW100" s="994"/>
      <c r="GX100" s="147"/>
      <c r="GY100" s="147"/>
      <c r="GZ100" s="997"/>
      <c r="HA100" s="999"/>
      <c r="HB100" s="1000"/>
      <c r="HC100" s="1006"/>
      <c r="HD100" s="993"/>
      <c r="HE100" s="996"/>
      <c r="HF100" s="148"/>
      <c r="HG100" s="148"/>
      <c r="HH100" s="994"/>
      <c r="HI100" s="147"/>
      <c r="HJ100" s="147"/>
      <c r="HK100" s="997"/>
      <c r="HL100" s="999"/>
      <c r="HM100" s="1000"/>
      <c r="HN100" s="1006"/>
      <c r="HO100" s="993"/>
      <c r="HP100" s="996"/>
      <c r="HQ100" s="148"/>
      <c r="HR100" s="148"/>
      <c r="HS100" s="994"/>
      <c r="HT100" s="147"/>
      <c r="HU100" s="147"/>
      <c r="HV100" s="997"/>
      <c r="HW100" s="999"/>
      <c r="HX100" s="1000"/>
      <c r="HY100" s="1006"/>
      <c r="HZ100" s="993"/>
      <c r="IA100" s="996"/>
      <c r="IB100" s="148"/>
      <c r="IC100" s="148"/>
      <c r="ID100" s="994"/>
      <c r="IE100" s="147"/>
      <c r="IF100" s="147"/>
      <c r="IG100" s="997"/>
      <c r="IH100" s="999"/>
      <c r="II100" s="1000"/>
      <c r="IJ100" s="1006"/>
      <c r="IK100" s="993"/>
      <c r="IL100" s="996"/>
      <c r="IM100" s="148"/>
      <c r="IN100" s="148"/>
      <c r="IO100" s="994"/>
      <c r="IP100" s="147"/>
      <c r="IQ100" s="147"/>
      <c r="IR100" s="997"/>
      <c r="IS100" s="999"/>
      <c r="IT100" s="1000"/>
      <c r="IU100" s="30"/>
      <c r="IV100" s="30"/>
      <c r="IW100" s="30"/>
      <c r="IX100" s="30"/>
      <c r="IY100" s="1001"/>
      <c r="IZ100" s="1001"/>
      <c r="JA100" s="1005"/>
      <c r="JB100" s="1002"/>
      <c r="JD100" s="171"/>
      <c r="JE100" s="171"/>
      <c r="JF100" s="171"/>
      <c r="JG100" s="171"/>
      <c r="JH100" s="171"/>
      <c r="JI100" s="171"/>
    </row>
    <row r="101" spans="2:269" ht="15.75" customHeight="1" x14ac:dyDescent="0.25">
      <c r="B101" s="260">
        <v>95</v>
      </c>
      <c r="C101" s="991"/>
      <c r="D101" s="990"/>
      <c r="E101" s="486"/>
      <c r="F101" s="1143"/>
      <c r="G101" s="995"/>
      <c r="H101" s="221"/>
      <c r="I101" s="183"/>
      <c r="J101" s="183"/>
      <c r="K101" s="1088"/>
      <c r="L101" s="375"/>
      <c r="M101" s="31"/>
      <c r="N101" s="1292"/>
      <c r="O101" s="1096"/>
      <c r="P101" s="147"/>
      <c r="Q101" s="147"/>
      <c r="R101" s="147"/>
      <c r="S101" s="147"/>
      <c r="T101" s="147"/>
      <c r="U101" s="147"/>
      <c r="V101" s="147"/>
      <c r="W101" s="147"/>
      <c r="X101" s="147"/>
      <c r="Y101" s="147"/>
      <c r="Z101" s="147"/>
      <c r="AA101" s="147"/>
      <c r="AB101" s="147"/>
      <c r="AC101" s="147"/>
      <c r="AD101" s="147"/>
      <c r="AE101" s="147"/>
      <c r="AF101" s="147"/>
      <c r="AG101" s="147"/>
      <c r="AH101" s="147"/>
      <c r="AI101" s="1006"/>
      <c r="AJ101" s="993"/>
      <c r="AK101" s="996"/>
      <c r="AL101" s="148"/>
      <c r="AM101" s="148"/>
      <c r="AN101" s="994"/>
      <c r="AO101" s="147"/>
      <c r="AP101" s="147"/>
      <c r="AQ101" s="997"/>
      <c r="AR101" s="999"/>
      <c r="AS101" s="1000"/>
      <c r="AT101" s="1006"/>
      <c r="AU101" s="993"/>
      <c r="AV101" s="996"/>
      <c r="AW101" s="148"/>
      <c r="AX101" s="148"/>
      <c r="AY101" s="994"/>
      <c r="AZ101" s="147"/>
      <c r="BA101" s="147"/>
      <c r="BB101" s="997"/>
      <c r="BC101" s="999"/>
      <c r="BD101" s="1000"/>
      <c r="BE101" s="1006"/>
      <c r="BF101" s="993"/>
      <c r="BG101" s="996"/>
      <c r="BH101" s="148"/>
      <c r="BI101" s="148"/>
      <c r="BJ101" s="994"/>
      <c r="BK101" s="147"/>
      <c r="BL101" s="147"/>
      <c r="BM101" s="997"/>
      <c r="BN101" s="999"/>
      <c r="BO101" s="1000"/>
      <c r="BP101" s="1006"/>
      <c r="BQ101" s="993"/>
      <c r="BR101" s="996"/>
      <c r="BS101" s="148"/>
      <c r="BT101" s="148"/>
      <c r="BU101" s="994"/>
      <c r="BV101" s="147"/>
      <c r="BW101" s="147"/>
      <c r="BX101" s="997"/>
      <c r="BY101" s="999"/>
      <c r="BZ101" s="1000"/>
      <c r="CA101" s="1006"/>
      <c r="CB101" s="993"/>
      <c r="CC101" s="994"/>
      <c r="CD101" s="148"/>
      <c r="CE101" s="148"/>
      <c r="CF101" s="994"/>
      <c r="CG101" s="147"/>
      <c r="CH101" s="147"/>
      <c r="CI101" s="997"/>
      <c r="CJ101" s="999"/>
      <c r="CK101" s="1000"/>
      <c r="CL101" s="1006"/>
      <c r="CM101" s="993"/>
      <c r="CN101" s="996"/>
      <c r="CO101" s="148"/>
      <c r="CP101" s="148"/>
      <c r="CQ101" s="994"/>
      <c r="CR101" s="147"/>
      <c r="CS101" s="147"/>
      <c r="CT101" s="997"/>
      <c r="CU101" s="999"/>
      <c r="CV101" s="1000"/>
      <c r="CW101" s="1006"/>
      <c r="CX101" s="993"/>
      <c r="CY101" s="996"/>
      <c r="CZ101" s="148"/>
      <c r="DA101" s="148"/>
      <c r="DB101" s="994"/>
      <c r="DC101" s="147"/>
      <c r="DD101" s="147"/>
      <c r="DE101" s="997"/>
      <c r="DF101" s="999"/>
      <c r="DG101" s="1000"/>
      <c r="DH101" s="1006"/>
      <c r="DI101" s="993"/>
      <c r="DJ101" s="996"/>
      <c r="DK101" s="148"/>
      <c r="DL101" s="148"/>
      <c r="DM101" s="994"/>
      <c r="DN101" s="147"/>
      <c r="DO101" s="147"/>
      <c r="DP101" s="997"/>
      <c r="DQ101" s="999"/>
      <c r="DR101" s="1000"/>
      <c r="DS101" s="1006"/>
      <c r="DT101" s="993"/>
      <c r="DU101" s="996"/>
      <c r="DV101" s="148"/>
      <c r="DW101" s="148"/>
      <c r="DX101" s="994"/>
      <c r="DY101" s="147"/>
      <c r="DZ101" s="147"/>
      <c r="EA101" s="997"/>
      <c r="EB101" s="999"/>
      <c r="EC101" s="1000"/>
      <c r="ED101" s="1006"/>
      <c r="EE101" s="993"/>
      <c r="EF101" s="996"/>
      <c r="EG101" s="148"/>
      <c r="EH101" s="148"/>
      <c r="EI101" s="994"/>
      <c r="EJ101" s="147"/>
      <c r="EK101" s="147"/>
      <c r="EL101" s="997"/>
      <c r="EM101" s="999"/>
      <c r="EN101" s="1000"/>
      <c r="EO101" s="1006"/>
      <c r="EP101" s="993"/>
      <c r="EQ101" s="996"/>
      <c r="ER101" s="148"/>
      <c r="ES101" s="148"/>
      <c r="ET101" s="994"/>
      <c r="EU101" s="147"/>
      <c r="EV101" s="147"/>
      <c r="EW101" s="997"/>
      <c r="EX101" s="999"/>
      <c r="EY101" s="1000"/>
      <c r="EZ101" s="1006"/>
      <c r="FA101" s="993"/>
      <c r="FB101" s="996"/>
      <c r="FC101" s="148"/>
      <c r="FD101" s="148"/>
      <c r="FE101" s="994"/>
      <c r="FF101" s="147"/>
      <c r="FG101" s="147"/>
      <c r="FH101" s="997"/>
      <c r="FI101" s="999"/>
      <c r="FJ101" s="1000"/>
      <c r="FK101" s="1006"/>
      <c r="FL101" s="993"/>
      <c r="FM101" s="996"/>
      <c r="FN101" s="148"/>
      <c r="FO101" s="148"/>
      <c r="FP101" s="994"/>
      <c r="FQ101" s="147"/>
      <c r="FR101" s="147"/>
      <c r="FS101" s="997"/>
      <c r="FT101" s="999"/>
      <c r="FU101" s="1000"/>
      <c r="FV101" s="1006"/>
      <c r="FW101" s="993"/>
      <c r="FX101" s="996"/>
      <c r="FY101" s="148"/>
      <c r="FZ101" s="148"/>
      <c r="GA101" s="994"/>
      <c r="GB101" s="147"/>
      <c r="GC101" s="147"/>
      <c r="GD101" s="997"/>
      <c r="GE101" s="999"/>
      <c r="GF101" s="1000"/>
      <c r="GG101" s="1006"/>
      <c r="GH101" s="993"/>
      <c r="GI101" s="996"/>
      <c r="GJ101" s="148"/>
      <c r="GK101" s="148"/>
      <c r="GL101" s="994"/>
      <c r="GM101" s="147"/>
      <c r="GN101" s="147"/>
      <c r="GO101" s="997"/>
      <c r="GP101" s="999"/>
      <c r="GQ101" s="1000"/>
      <c r="GR101" s="1006"/>
      <c r="GS101" s="993"/>
      <c r="GT101" s="996"/>
      <c r="GU101" s="148"/>
      <c r="GV101" s="148"/>
      <c r="GW101" s="994"/>
      <c r="GX101" s="147"/>
      <c r="GY101" s="147"/>
      <c r="GZ101" s="997"/>
      <c r="HA101" s="999"/>
      <c r="HB101" s="1000"/>
      <c r="HC101" s="1006"/>
      <c r="HD101" s="993"/>
      <c r="HE101" s="996"/>
      <c r="HF101" s="148"/>
      <c r="HG101" s="148"/>
      <c r="HH101" s="994"/>
      <c r="HI101" s="147"/>
      <c r="HJ101" s="147"/>
      <c r="HK101" s="997"/>
      <c r="HL101" s="999"/>
      <c r="HM101" s="1000"/>
      <c r="HN101" s="1006"/>
      <c r="HO101" s="993"/>
      <c r="HP101" s="996"/>
      <c r="HQ101" s="148"/>
      <c r="HR101" s="148"/>
      <c r="HS101" s="994"/>
      <c r="HT101" s="147"/>
      <c r="HU101" s="147"/>
      <c r="HV101" s="997"/>
      <c r="HW101" s="999"/>
      <c r="HX101" s="1000"/>
      <c r="HY101" s="1006"/>
      <c r="HZ101" s="993"/>
      <c r="IA101" s="996"/>
      <c r="IB101" s="148"/>
      <c r="IC101" s="148"/>
      <c r="ID101" s="994"/>
      <c r="IE101" s="147"/>
      <c r="IF101" s="147"/>
      <c r="IG101" s="997"/>
      <c r="IH101" s="999"/>
      <c r="II101" s="1000"/>
      <c r="IJ101" s="1006"/>
      <c r="IK101" s="993"/>
      <c r="IL101" s="996"/>
      <c r="IM101" s="148"/>
      <c r="IN101" s="148"/>
      <c r="IO101" s="994"/>
      <c r="IP101" s="147"/>
      <c r="IQ101" s="147"/>
      <c r="IR101" s="997"/>
      <c r="IS101" s="999"/>
      <c r="IT101" s="1000"/>
      <c r="IU101" s="30"/>
      <c r="IV101" s="30"/>
      <c r="IW101" s="30"/>
      <c r="IX101" s="30"/>
      <c r="IY101" s="1001"/>
      <c r="IZ101" s="1001"/>
      <c r="JA101" s="1005"/>
      <c r="JB101" s="1002"/>
      <c r="JD101" s="171"/>
      <c r="JE101" s="171"/>
      <c r="JF101" s="171"/>
      <c r="JG101" s="171"/>
      <c r="JH101" s="171"/>
      <c r="JI101" s="171"/>
    </row>
    <row r="102" spans="2:269" ht="15.75" customHeight="1" x14ac:dyDescent="0.25">
      <c r="B102" s="260">
        <v>96</v>
      </c>
      <c r="C102" s="991"/>
      <c r="D102" s="990"/>
      <c r="E102" s="486"/>
      <c r="F102" s="1143"/>
      <c r="G102" s="995"/>
      <c r="H102" s="221"/>
      <c r="I102" s="183"/>
      <c r="J102" s="183"/>
      <c r="K102" s="1088"/>
      <c r="L102" s="375"/>
      <c r="M102" s="31"/>
      <c r="N102" s="1292"/>
      <c r="O102" s="1096"/>
      <c r="P102" s="147"/>
      <c r="Q102" s="147"/>
      <c r="R102" s="147"/>
      <c r="S102" s="147"/>
      <c r="T102" s="147"/>
      <c r="U102" s="147"/>
      <c r="V102" s="147"/>
      <c r="W102" s="147"/>
      <c r="X102" s="147"/>
      <c r="Y102" s="147"/>
      <c r="Z102" s="147"/>
      <c r="AA102" s="147"/>
      <c r="AB102" s="147"/>
      <c r="AC102" s="147"/>
      <c r="AD102" s="147"/>
      <c r="AE102" s="147"/>
      <c r="AF102" s="147"/>
      <c r="AG102" s="147"/>
      <c r="AH102" s="147"/>
      <c r="AI102" s="1006"/>
      <c r="AJ102" s="993"/>
      <c r="AK102" s="996"/>
      <c r="AL102" s="148"/>
      <c r="AM102" s="148"/>
      <c r="AN102" s="994"/>
      <c r="AO102" s="147"/>
      <c r="AP102" s="147"/>
      <c r="AQ102" s="997"/>
      <c r="AR102" s="999"/>
      <c r="AS102" s="1000"/>
      <c r="AT102" s="1006"/>
      <c r="AU102" s="993"/>
      <c r="AV102" s="996"/>
      <c r="AW102" s="148"/>
      <c r="AX102" s="148"/>
      <c r="AY102" s="994"/>
      <c r="AZ102" s="147"/>
      <c r="BA102" s="147"/>
      <c r="BB102" s="997"/>
      <c r="BC102" s="999"/>
      <c r="BD102" s="1000"/>
      <c r="BE102" s="1006"/>
      <c r="BF102" s="993"/>
      <c r="BG102" s="996"/>
      <c r="BH102" s="148"/>
      <c r="BI102" s="148"/>
      <c r="BJ102" s="994"/>
      <c r="BK102" s="147"/>
      <c r="BL102" s="147"/>
      <c r="BM102" s="997"/>
      <c r="BN102" s="999"/>
      <c r="BO102" s="1000"/>
      <c r="BP102" s="1006"/>
      <c r="BQ102" s="993"/>
      <c r="BR102" s="996"/>
      <c r="BS102" s="148"/>
      <c r="BT102" s="148"/>
      <c r="BU102" s="994"/>
      <c r="BV102" s="147"/>
      <c r="BW102" s="147"/>
      <c r="BX102" s="997"/>
      <c r="BY102" s="999"/>
      <c r="BZ102" s="1000"/>
      <c r="CA102" s="1006"/>
      <c r="CB102" s="993"/>
      <c r="CC102" s="994"/>
      <c r="CD102" s="148"/>
      <c r="CE102" s="148"/>
      <c r="CF102" s="994"/>
      <c r="CG102" s="147"/>
      <c r="CH102" s="147"/>
      <c r="CI102" s="997"/>
      <c r="CJ102" s="999"/>
      <c r="CK102" s="1000"/>
      <c r="CL102" s="1006"/>
      <c r="CM102" s="993"/>
      <c r="CN102" s="996"/>
      <c r="CO102" s="148"/>
      <c r="CP102" s="148"/>
      <c r="CQ102" s="994"/>
      <c r="CR102" s="147"/>
      <c r="CS102" s="147"/>
      <c r="CT102" s="997"/>
      <c r="CU102" s="999"/>
      <c r="CV102" s="1000"/>
      <c r="CW102" s="1006"/>
      <c r="CX102" s="993"/>
      <c r="CY102" s="996"/>
      <c r="CZ102" s="148"/>
      <c r="DA102" s="148"/>
      <c r="DB102" s="994"/>
      <c r="DC102" s="147"/>
      <c r="DD102" s="147"/>
      <c r="DE102" s="997"/>
      <c r="DF102" s="999"/>
      <c r="DG102" s="1000"/>
      <c r="DH102" s="1006"/>
      <c r="DI102" s="993"/>
      <c r="DJ102" s="996"/>
      <c r="DK102" s="148"/>
      <c r="DL102" s="148"/>
      <c r="DM102" s="994"/>
      <c r="DN102" s="147"/>
      <c r="DO102" s="147"/>
      <c r="DP102" s="997"/>
      <c r="DQ102" s="999"/>
      <c r="DR102" s="1000"/>
      <c r="DS102" s="1006"/>
      <c r="DT102" s="993"/>
      <c r="DU102" s="996"/>
      <c r="DV102" s="148"/>
      <c r="DW102" s="148"/>
      <c r="DX102" s="994"/>
      <c r="DY102" s="147"/>
      <c r="DZ102" s="147"/>
      <c r="EA102" s="997"/>
      <c r="EB102" s="999"/>
      <c r="EC102" s="1000"/>
      <c r="ED102" s="1006"/>
      <c r="EE102" s="993"/>
      <c r="EF102" s="996"/>
      <c r="EG102" s="148"/>
      <c r="EH102" s="148"/>
      <c r="EI102" s="994"/>
      <c r="EJ102" s="147"/>
      <c r="EK102" s="147"/>
      <c r="EL102" s="997"/>
      <c r="EM102" s="999"/>
      <c r="EN102" s="1000"/>
      <c r="EO102" s="1006"/>
      <c r="EP102" s="993"/>
      <c r="EQ102" s="996"/>
      <c r="ER102" s="148"/>
      <c r="ES102" s="148"/>
      <c r="ET102" s="994"/>
      <c r="EU102" s="147"/>
      <c r="EV102" s="147"/>
      <c r="EW102" s="997"/>
      <c r="EX102" s="999"/>
      <c r="EY102" s="1000"/>
      <c r="EZ102" s="1006"/>
      <c r="FA102" s="993"/>
      <c r="FB102" s="996"/>
      <c r="FC102" s="148"/>
      <c r="FD102" s="148"/>
      <c r="FE102" s="994"/>
      <c r="FF102" s="147"/>
      <c r="FG102" s="147"/>
      <c r="FH102" s="997"/>
      <c r="FI102" s="999"/>
      <c r="FJ102" s="1000"/>
      <c r="FK102" s="1006"/>
      <c r="FL102" s="993"/>
      <c r="FM102" s="996"/>
      <c r="FN102" s="148"/>
      <c r="FO102" s="148"/>
      <c r="FP102" s="994"/>
      <c r="FQ102" s="147"/>
      <c r="FR102" s="147"/>
      <c r="FS102" s="997"/>
      <c r="FT102" s="999"/>
      <c r="FU102" s="1000"/>
      <c r="FV102" s="1006"/>
      <c r="FW102" s="993"/>
      <c r="FX102" s="996"/>
      <c r="FY102" s="148"/>
      <c r="FZ102" s="148"/>
      <c r="GA102" s="994"/>
      <c r="GB102" s="147"/>
      <c r="GC102" s="147"/>
      <c r="GD102" s="997"/>
      <c r="GE102" s="999"/>
      <c r="GF102" s="1000"/>
      <c r="GG102" s="1006"/>
      <c r="GH102" s="993"/>
      <c r="GI102" s="996"/>
      <c r="GJ102" s="148"/>
      <c r="GK102" s="148"/>
      <c r="GL102" s="994"/>
      <c r="GM102" s="147"/>
      <c r="GN102" s="147"/>
      <c r="GO102" s="997"/>
      <c r="GP102" s="999"/>
      <c r="GQ102" s="1000"/>
      <c r="GR102" s="1006"/>
      <c r="GS102" s="993"/>
      <c r="GT102" s="996"/>
      <c r="GU102" s="148"/>
      <c r="GV102" s="148"/>
      <c r="GW102" s="994"/>
      <c r="GX102" s="147"/>
      <c r="GY102" s="147"/>
      <c r="GZ102" s="997"/>
      <c r="HA102" s="999"/>
      <c r="HB102" s="1000"/>
      <c r="HC102" s="1006"/>
      <c r="HD102" s="993"/>
      <c r="HE102" s="996"/>
      <c r="HF102" s="148"/>
      <c r="HG102" s="148"/>
      <c r="HH102" s="994"/>
      <c r="HI102" s="147"/>
      <c r="HJ102" s="147"/>
      <c r="HK102" s="997"/>
      <c r="HL102" s="999"/>
      <c r="HM102" s="1000"/>
      <c r="HN102" s="1006"/>
      <c r="HO102" s="993"/>
      <c r="HP102" s="996"/>
      <c r="HQ102" s="148"/>
      <c r="HR102" s="148"/>
      <c r="HS102" s="994"/>
      <c r="HT102" s="147"/>
      <c r="HU102" s="147"/>
      <c r="HV102" s="997"/>
      <c r="HW102" s="999"/>
      <c r="HX102" s="1000"/>
      <c r="HY102" s="1006"/>
      <c r="HZ102" s="993"/>
      <c r="IA102" s="996"/>
      <c r="IB102" s="148"/>
      <c r="IC102" s="148"/>
      <c r="ID102" s="994"/>
      <c r="IE102" s="147"/>
      <c r="IF102" s="147"/>
      <c r="IG102" s="997"/>
      <c r="IH102" s="999"/>
      <c r="II102" s="1000"/>
      <c r="IJ102" s="1006"/>
      <c r="IK102" s="993"/>
      <c r="IL102" s="996"/>
      <c r="IM102" s="148"/>
      <c r="IN102" s="148"/>
      <c r="IO102" s="994"/>
      <c r="IP102" s="147"/>
      <c r="IQ102" s="147"/>
      <c r="IR102" s="997"/>
      <c r="IS102" s="999"/>
      <c r="IT102" s="1000"/>
      <c r="IU102" s="30"/>
      <c r="IV102" s="30"/>
      <c r="IW102" s="30"/>
      <c r="IX102" s="30"/>
      <c r="IY102" s="1001"/>
      <c r="IZ102" s="1001"/>
      <c r="JA102" s="1005"/>
      <c r="JB102" s="1002"/>
      <c r="JD102" s="171"/>
      <c r="JE102" s="171"/>
      <c r="JF102" s="171"/>
      <c r="JG102" s="171"/>
      <c r="JH102" s="171"/>
      <c r="JI102" s="171"/>
    </row>
    <row r="103" spans="2:269" ht="15.75" customHeight="1" x14ac:dyDescent="0.25">
      <c r="B103" s="260">
        <v>97</v>
      </c>
      <c r="C103" s="991"/>
      <c r="D103" s="990"/>
      <c r="E103" s="486"/>
      <c r="F103" s="1143"/>
      <c r="G103" s="995"/>
      <c r="H103" s="221"/>
      <c r="I103" s="183"/>
      <c r="J103" s="183"/>
      <c r="K103" s="1088"/>
      <c r="L103" s="375"/>
      <c r="M103" s="31"/>
      <c r="N103" s="1292"/>
      <c r="O103" s="1096"/>
      <c r="P103" s="147"/>
      <c r="Q103" s="147"/>
      <c r="R103" s="147"/>
      <c r="S103" s="147"/>
      <c r="T103" s="147"/>
      <c r="U103" s="147"/>
      <c r="V103" s="147"/>
      <c r="W103" s="147"/>
      <c r="X103" s="147"/>
      <c r="Y103" s="147"/>
      <c r="Z103" s="147"/>
      <c r="AA103" s="147"/>
      <c r="AB103" s="147"/>
      <c r="AC103" s="147"/>
      <c r="AD103" s="147"/>
      <c r="AE103" s="147"/>
      <c r="AF103" s="147"/>
      <c r="AG103" s="147"/>
      <c r="AH103" s="147"/>
      <c r="AI103" s="1006"/>
      <c r="AJ103" s="993"/>
      <c r="AK103" s="996"/>
      <c r="AL103" s="148"/>
      <c r="AM103" s="148"/>
      <c r="AN103" s="994"/>
      <c r="AO103" s="147"/>
      <c r="AP103" s="147"/>
      <c r="AQ103" s="997"/>
      <c r="AR103" s="999"/>
      <c r="AS103" s="1000"/>
      <c r="AT103" s="1006"/>
      <c r="AU103" s="993"/>
      <c r="AV103" s="996"/>
      <c r="AW103" s="148"/>
      <c r="AX103" s="148"/>
      <c r="AY103" s="994"/>
      <c r="AZ103" s="147"/>
      <c r="BA103" s="147"/>
      <c r="BB103" s="997"/>
      <c r="BC103" s="999"/>
      <c r="BD103" s="1000"/>
      <c r="BE103" s="1006"/>
      <c r="BF103" s="993"/>
      <c r="BG103" s="996"/>
      <c r="BH103" s="148"/>
      <c r="BI103" s="148"/>
      <c r="BJ103" s="994"/>
      <c r="BK103" s="147"/>
      <c r="BL103" s="147"/>
      <c r="BM103" s="997"/>
      <c r="BN103" s="999"/>
      <c r="BO103" s="1000"/>
      <c r="BP103" s="1006"/>
      <c r="BQ103" s="993"/>
      <c r="BR103" s="996"/>
      <c r="BS103" s="148"/>
      <c r="BT103" s="148"/>
      <c r="BU103" s="994"/>
      <c r="BV103" s="147"/>
      <c r="BW103" s="147"/>
      <c r="BX103" s="997"/>
      <c r="BY103" s="999"/>
      <c r="BZ103" s="1000"/>
      <c r="CA103" s="1006"/>
      <c r="CB103" s="993"/>
      <c r="CC103" s="994"/>
      <c r="CD103" s="148"/>
      <c r="CE103" s="148"/>
      <c r="CF103" s="994"/>
      <c r="CG103" s="147"/>
      <c r="CH103" s="147"/>
      <c r="CI103" s="997"/>
      <c r="CJ103" s="999"/>
      <c r="CK103" s="1000"/>
      <c r="CL103" s="1006"/>
      <c r="CM103" s="993"/>
      <c r="CN103" s="996"/>
      <c r="CO103" s="148"/>
      <c r="CP103" s="148"/>
      <c r="CQ103" s="994"/>
      <c r="CR103" s="147"/>
      <c r="CS103" s="147"/>
      <c r="CT103" s="997"/>
      <c r="CU103" s="999"/>
      <c r="CV103" s="1000"/>
      <c r="CW103" s="1006"/>
      <c r="CX103" s="993"/>
      <c r="CY103" s="996"/>
      <c r="CZ103" s="148"/>
      <c r="DA103" s="148"/>
      <c r="DB103" s="994"/>
      <c r="DC103" s="147"/>
      <c r="DD103" s="147"/>
      <c r="DE103" s="997"/>
      <c r="DF103" s="999"/>
      <c r="DG103" s="1000"/>
      <c r="DH103" s="1006"/>
      <c r="DI103" s="993"/>
      <c r="DJ103" s="996"/>
      <c r="DK103" s="148"/>
      <c r="DL103" s="148"/>
      <c r="DM103" s="994"/>
      <c r="DN103" s="147"/>
      <c r="DO103" s="147"/>
      <c r="DP103" s="997"/>
      <c r="DQ103" s="999"/>
      <c r="DR103" s="1000"/>
      <c r="DS103" s="1006"/>
      <c r="DT103" s="993"/>
      <c r="DU103" s="996"/>
      <c r="DV103" s="148"/>
      <c r="DW103" s="148"/>
      <c r="DX103" s="994"/>
      <c r="DY103" s="147"/>
      <c r="DZ103" s="147"/>
      <c r="EA103" s="997"/>
      <c r="EB103" s="999"/>
      <c r="EC103" s="1000"/>
      <c r="ED103" s="1006"/>
      <c r="EE103" s="993"/>
      <c r="EF103" s="996"/>
      <c r="EG103" s="148"/>
      <c r="EH103" s="148"/>
      <c r="EI103" s="994"/>
      <c r="EJ103" s="147"/>
      <c r="EK103" s="147"/>
      <c r="EL103" s="997"/>
      <c r="EM103" s="999"/>
      <c r="EN103" s="1000"/>
      <c r="EO103" s="1006"/>
      <c r="EP103" s="993"/>
      <c r="EQ103" s="996"/>
      <c r="ER103" s="148"/>
      <c r="ES103" s="148"/>
      <c r="ET103" s="994"/>
      <c r="EU103" s="147"/>
      <c r="EV103" s="147"/>
      <c r="EW103" s="997"/>
      <c r="EX103" s="999"/>
      <c r="EY103" s="1000"/>
      <c r="EZ103" s="1006"/>
      <c r="FA103" s="993"/>
      <c r="FB103" s="996"/>
      <c r="FC103" s="148"/>
      <c r="FD103" s="148"/>
      <c r="FE103" s="994"/>
      <c r="FF103" s="147"/>
      <c r="FG103" s="147"/>
      <c r="FH103" s="997"/>
      <c r="FI103" s="999"/>
      <c r="FJ103" s="1000"/>
      <c r="FK103" s="1006"/>
      <c r="FL103" s="993"/>
      <c r="FM103" s="996"/>
      <c r="FN103" s="148"/>
      <c r="FO103" s="148"/>
      <c r="FP103" s="994"/>
      <c r="FQ103" s="147"/>
      <c r="FR103" s="147"/>
      <c r="FS103" s="997"/>
      <c r="FT103" s="999"/>
      <c r="FU103" s="1000"/>
      <c r="FV103" s="1006"/>
      <c r="FW103" s="993"/>
      <c r="FX103" s="996"/>
      <c r="FY103" s="148"/>
      <c r="FZ103" s="148"/>
      <c r="GA103" s="994"/>
      <c r="GB103" s="147"/>
      <c r="GC103" s="147"/>
      <c r="GD103" s="997"/>
      <c r="GE103" s="999"/>
      <c r="GF103" s="1000"/>
      <c r="GG103" s="1006"/>
      <c r="GH103" s="993"/>
      <c r="GI103" s="996"/>
      <c r="GJ103" s="148"/>
      <c r="GK103" s="148"/>
      <c r="GL103" s="994"/>
      <c r="GM103" s="147"/>
      <c r="GN103" s="147"/>
      <c r="GO103" s="997"/>
      <c r="GP103" s="999"/>
      <c r="GQ103" s="1000"/>
      <c r="GR103" s="1006"/>
      <c r="GS103" s="993"/>
      <c r="GT103" s="996"/>
      <c r="GU103" s="148"/>
      <c r="GV103" s="148"/>
      <c r="GW103" s="994"/>
      <c r="GX103" s="147"/>
      <c r="GY103" s="147"/>
      <c r="GZ103" s="997"/>
      <c r="HA103" s="999"/>
      <c r="HB103" s="1000"/>
      <c r="HC103" s="1006"/>
      <c r="HD103" s="993"/>
      <c r="HE103" s="996"/>
      <c r="HF103" s="148"/>
      <c r="HG103" s="148"/>
      <c r="HH103" s="994"/>
      <c r="HI103" s="147"/>
      <c r="HJ103" s="147"/>
      <c r="HK103" s="997"/>
      <c r="HL103" s="999"/>
      <c r="HM103" s="1000"/>
      <c r="HN103" s="1006"/>
      <c r="HO103" s="993"/>
      <c r="HP103" s="996"/>
      <c r="HQ103" s="148"/>
      <c r="HR103" s="148"/>
      <c r="HS103" s="994"/>
      <c r="HT103" s="147"/>
      <c r="HU103" s="147"/>
      <c r="HV103" s="997"/>
      <c r="HW103" s="999"/>
      <c r="HX103" s="1000"/>
      <c r="HY103" s="1006"/>
      <c r="HZ103" s="993"/>
      <c r="IA103" s="996"/>
      <c r="IB103" s="148"/>
      <c r="IC103" s="148"/>
      <c r="ID103" s="994"/>
      <c r="IE103" s="147"/>
      <c r="IF103" s="147"/>
      <c r="IG103" s="997"/>
      <c r="IH103" s="999"/>
      <c r="II103" s="1000"/>
      <c r="IJ103" s="1006"/>
      <c r="IK103" s="993"/>
      <c r="IL103" s="996"/>
      <c r="IM103" s="148"/>
      <c r="IN103" s="148"/>
      <c r="IO103" s="994"/>
      <c r="IP103" s="147"/>
      <c r="IQ103" s="147"/>
      <c r="IR103" s="997"/>
      <c r="IS103" s="999"/>
      <c r="IT103" s="1000"/>
      <c r="IU103" s="30"/>
      <c r="IV103" s="30"/>
      <c r="IW103" s="30"/>
      <c r="IX103" s="30"/>
      <c r="IY103" s="1001"/>
      <c r="IZ103" s="1001"/>
      <c r="JA103" s="1005"/>
      <c r="JB103" s="1002"/>
      <c r="JD103" s="171"/>
      <c r="JE103" s="171"/>
      <c r="JF103" s="171"/>
      <c r="JG103" s="171"/>
      <c r="JH103" s="171"/>
      <c r="JI103" s="171"/>
    </row>
    <row r="104" spans="2:269" ht="15.75" customHeight="1" x14ac:dyDescent="0.25">
      <c r="B104" s="260">
        <v>98</v>
      </c>
      <c r="C104" s="991"/>
      <c r="D104" s="990"/>
      <c r="E104" s="486"/>
      <c r="F104" s="1143"/>
      <c r="G104" s="995"/>
      <c r="H104" s="221"/>
      <c r="I104" s="183"/>
      <c r="J104" s="183"/>
      <c r="K104" s="1088"/>
      <c r="L104" s="375"/>
      <c r="M104" s="31"/>
      <c r="N104" s="1292"/>
      <c r="O104" s="1096"/>
      <c r="P104" s="147"/>
      <c r="Q104" s="147"/>
      <c r="R104" s="147"/>
      <c r="S104" s="147"/>
      <c r="T104" s="147"/>
      <c r="U104" s="147"/>
      <c r="V104" s="147"/>
      <c r="W104" s="147"/>
      <c r="X104" s="147"/>
      <c r="Y104" s="147"/>
      <c r="Z104" s="147"/>
      <c r="AA104" s="147"/>
      <c r="AB104" s="147"/>
      <c r="AC104" s="147"/>
      <c r="AD104" s="147"/>
      <c r="AE104" s="147"/>
      <c r="AF104" s="147"/>
      <c r="AG104" s="147"/>
      <c r="AH104" s="147"/>
      <c r="AI104" s="1006"/>
      <c r="AJ104" s="993"/>
      <c r="AK104" s="996"/>
      <c r="AL104" s="148"/>
      <c r="AM104" s="148"/>
      <c r="AN104" s="994"/>
      <c r="AO104" s="147"/>
      <c r="AP104" s="147"/>
      <c r="AQ104" s="997"/>
      <c r="AR104" s="999"/>
      <c r="AS104" s="1000"/>
      <c r="AT104" s="1006"/>
      <c r="AU104" s="993"/>
      <c r="AV104" s="996"/>
      <c r="AW104" s="148"/>
      <c r="AX104" s="148"/>
      <c r="AY104" s="994"/>
      <c r="AZ104" s="147"/>
      <c r="BA104" s="147"/>
      <c r="BB104" s="997"/>
      <c r="BC104" s="999"/>
      <c r="BD104" s="1000"/>
      <c r="BE104" s="1006"/>
      <c r="BF104" s="993"/>
      <c r="BG104" s="996"/>
      <c r="BH104" s="148"/>
      <c r="BI104" s="148"/>
      <c r="BJ104" s="994"/>
      <c r="BK104" s="147"/>
      <c r="BL104" s="147"/>
      <c r="BM104" s="997"/>
      <c r="BN104" s="999"/>
      <c r="BO104" s="1000"/>
      <c r="BP104" s="1006"/>
      <c r="BQ104" s="993"/>
      <c r="BR104" s="996"/>
      <c r="BS104" s="148"/>
      <c r="BT104" s="148"/>
      <c r="BU104" s="994"/>
      <c r="BV104" s="147"/>
      <c r="BW104" s="147"/>
      <c r="BX104" s="997"/>
      <c r="BY104" s="999"/>
      <c r="BZ104" s="1000"/>
      <c r="CA104" s="1006"/>
      <c r="CB104" s="993"/>
      <c r="CC104" s="994"/>
      <c r="CD104" s="148"/>
      <c r="CE104" s="148"/>
      <c r="CF104" s="994"/>
      <c r="CG104" s="147"/>
      <c r="CH104" s="147"/>
      <c r="CI104" s="997"/>
      <c r="CJ104" s="999"/>
      <c r="CK104" s="1000"/>
      <c r="CL104" s="1006"/>
      <c r="CM104" s="993"/>
      <c r="CN104" s="996"/>
      <c r="CO104" s="148"/>
      <c r="CP104" s="148"/>
      <c r="CQ104" s="994"/>
      <c r="CR104" s="147"/>
      <c r="CS104" s="147"/>
      <c r="CT104" s="997"/>
      <c r="CU104" s="999"/>
      <c r="CV104" s="1000"/>
      <c r="CW104" s="1006"/>
      <c r="CX104" s="993"/>
      <c r="CY104" s="996"/>
      <c r="CZ104" s="148"/>
      <c r="DA104" s="148"/>
      <c r="DB104" s="994"/>
      <c r="DC104" s="147"/>
      <c r="DD104" s="147"/>
      <c r="DE104" s="997"/>
      <c r="DF104" s="999"/>
      <c r="DG104" s="1000"/>
      <c r="DH104" s="1006"/>
      <c r="DI104" s="993"/>
      <c r="DJ104" s="996"/>
      <c r="DK104" s="148"/>
      <c r="DL104" s="148"/>
      <c r="DM104" s="994"/>
      <c r="DN104" s="147"/>
      <c r="DO104" s="147"/>
      <c r="DP104" s="997"/>
      <c r="DQ104" s="999"/>
      <c r="DR104" s="1000"/>
      <c r="DS104" s="1006"/>
      <c r="DT104" s="993"/>
      <c r="DU104" s="996"/>
      <c r="DV104" s="148"/>
      <c r="DW104" s="148"/>
      <c r="DX104" s="994"/>
      <c r="DY104" s="147"/>
      <c r="DZ104" s="147"/>
      <c r="EA104" s="997"/>
      <c r="EB104" s="999"/>
      <c r="EC104" s="1000"/>
      <c r="ED104" s="1006"/>
      <c r="EE104" s="993"/>
      <c r="EF104" s="996"/>
      <c r="EG104" s="148"/>
      <c r="EH104" s="148"/>
      <c r="EI104" s="994"/>
      <c r="EJ104" s="147"/>
      <c r="EK104" s="147"/>
      <c r="EL104" s="997"/>
      <c r="EM104" s="999"/>
      <c r="EN104" s="1000"/>
      <c r="EO104" s="1006"/>
      <c r="EP104" s="993"/>
      <c r="EQ104" s="996"/>
      <c r="ER104" s="148"/>
      <c r="ES104" s="148"/>
      <c r="ET104" s="994"/>
      <c r="EU104" s="147"/>
      <c r="EV104" s="147"/>
      <c r="EW104" s="997"/>
      <c r="EX104" s="999"/>
      <c r="EY104" s="1000"/>
      <c r="EZ104" s="1006"/>
      <c r="FA104" s="993"/>
      <c r="FB104" s="996"/>
      <c r="FC104" s="148"/>
      <c r="FD104" s="148"/>
      <c r="FE104" s="994"/>
      <c r="FF104" s="147"/>
      <c r="FG104" s="147"/>
      <c r="FH104" s="997"/>
      <c r="FI104" s="999"/>
      <c r="FJ104" s="1000"/>
      <c r="FK104" s="1006"/>
      <c r="FL104" s="993"/>
      <c r="FM104" s="996"/>
      <c r="FN104" s="148"/>
      <c r="FO104" s="148"/>
      <c r="FP104" s="994"/>
      <c r="FQ104" s="147"/>
      <c r="FR104" s="147"/>
      <c r="FS104" s="997"/>
      <c r="FT104" s="999"/>
      <c r="FU104" s="1000"/>
      <c r="FV104" s="1006"/>
      <c r="FW104" s="993"/>
      <c r="FX104" s="996"/>
      <c r="FY104" s="148"/>
      <c r="FZ104" s="148"/>
      <c r="GA104" s="994"/>
      <c r="GB104" s="147"/>
      <c r="GC104" s="147"/>
      <c r="GD104" s="997"/>
      <c r="GE104" s="999"/>
      <c r="GF104" s="1000"/>
      <c r="GG104" s="1006"/>
      <c r="GH104" s="993"/>
      <c r="GI104" s="996"/>
      <c r="GJ104" s="148"/>
      <c r="GK104" s="148"/>
      <c r="GL104" s="994"/>
      <c r="GM104" s="147"/>
      <c r="GN104" s="147"/>
      <c r="GO104" s="997"/>
      <c r="GP104" s="999"/>
      <c r="GQ104" s="1000"/>
      <c r="GR104" s="1006"/>
      <c r="GS104" s="993"/>
      <c r="GT104" s="996"/>
      <c r="GU104" s="148"/>
      <c r="GV104" s="148"/>
      <c r="GW104" s="994"/>
      <c r="GX104" s="147"/>
      <c r="GY104" s="147"/>
      <c r="GZ104" s="997"/>
      <c r="HA104" s="999"/>
      <c r="HB104" s="1000"/>
      <c r="HC104" s="1006"/>
      <c r="HD104" s="993"/>
      <c r="HE104" s="996"/>
      <c r="HF104" s="148"/>
      <c r="HG104" s="148"/>
      <c r="HH104" s="994"/>
      <c r="HI104" s="147"/>
      <c r="HJ104" s="147"/>
      <c r="HK104" s="997"/>
      <c r="HL104" s="999"/>
      <c r="HM104" s="1000"/>
      <c r="HN104" s="1006"/>
      <c r="HO104" s="993"/>
      <c r="HP104" s="996"/>
      <c r="HQ104" s="148"/>
      <c r="HR104" s="148"/>
      <c r="HS104" s="994"/>
      <c r="HT104" s="147"/>
      <c r="HU104" s="147"/>
      <c r="HV104" s="997"/>
      <c r="HW104" s="999"/>
      <c r="HX104" s="1000"/>
      <c r="HY104" s="1006"/>
      <c r="HZ104" s="993"/>
      <c r="IA104" s="996"/>
      <c r="IB104" s="148"/>
      <c r="IC104" s="148"/>
      <c r="ID104" s="994"/>
      <c r="IE104" s="147"/>
      <c r="IF104" s="147"/>
      <c r="IG104" s="997"/>
      <c r="IH104" s="999"/>
      <c r="II104" s="1000"/>
      <c r="IJ104" s="1006"/>
      <c r="IK104" s="993"/>
      <c r="IL104" s="996"/>
      <c r="IM104" s="148"/>
      <c r="IN104" s="148"/>
      <c r="IO104" s="994"/>
      <c r="IP104" s="147"/>
      <c r="IQ104" s="147"/>
      <c r="IR104" s="997"/>
      <c r="IS104" s="999"/>
      <c r="IT104" s="1000"/>
      <c r="IU104" s="30"/>
      <c r="IV104" s="30"/>
      <c r="IW104" s="30"/>
      <c r="IX104" s="30"/>
      <c r="IY104" s="1001"/>
      <c r="IZ104" s="1001"/>
      <c r="JA104" s="1005"/>
      <c r="JB104" s="1002"/>
      <c r="JD104" s="171"/>
      <c r="JE104" s="171"/>
      <c r="JF104" s="171"/>
      <c r="JG104" s="171"/>
      <c r="JH104" s="171"/>
      <c r="JI104" s="171"/>
    </row>
    <row r="105" spans="2:269" ht="15.75" customHeight="1" x14ac:dyDescent="0.25">
      <c r="B105" s="260">
        <v>99</v>
      </c>
      <c r="C105" s="991"/>
      <c r="D105" s="990"/>
      <c r="E105" s="486"/>
      <c r="F105" s="1143"/>
      <c r="G105" s="995"/>
      <c r="H105" s="221"/>
      <c r="I105" s="183"/>
      <c r="J105" s="183"/>
      <c r="K105" s="1088"/>
      <c r="L105" s="375"/>
      <c r="M105" s="31"/>
      <c r="N105" s="1292"/>
      <c r="O105" s="1096"/>
      <c r="P105" s="147"/>
      <c r="Q105" s="147"/>
      <c r="R105" s="147"/>
      <c r="S105" s="147"/>
      <c r="T105" s="147"/>
      <c r="U105" s="147"/>
      <c r="V105" s="147"/>
      <c r="W105" s="147"/>
      <c r="X105" s="147"/>
      <c r="Y105" s="147"/>
      <c r="Z105" s="147"/>
      <c r="AA105" s="147"/>
      <c r="AB105" s="147"/>
      <c r="AC105" s="147"/>
      <c r="AD105" s="147"/>
      <c r="AE105" s="147"/>
      <c r="AF105" s="147"/>
      <c r="AG105" s="147"/>
      <c r="AH105" s="147"/>
      <c r="AI105" s="1006"/>
      <c r="AJ105" s="993"/>
      <c r="AK105" s="996"/>
      <c r="AL105" s="148"/>
      <c r="AM105" s="148"/>
      <c r="AN105" s="994"/>
      <c r="AO105" s="147"/>
      <c r="AP105" s="147"/>
      <c r="AQ105" s="997"/>
      <c r="AR105" s="999"/>
      <c r="AS105" s="1000"/>
      <c r="AT105" s="1006"/>
      <c r="AU105" s="993"/>
      <c r="AV105" s="996"/>
      <c r="AW105" s="148"/>
      <c r="AX105" s="148"/>
      <c r="AY105" s="994"/>
      <c r="AZ105" s="147"/>
      <c r="BA105" s="147"/>
      <c r="BB105" s="997"/>
      <c r="BC105" s="999"/>
      <c r="BD105" s="1000"/>
      <c r="BE105" s="1006"/>
      <c r="BF105" s="993"/>
      <c r="BG105" s="996"/>
      <c r="BH105" s="148"/>
      <c r="BI105" s="148"/>
      <c r="BJ105" s="994"/>
      <c r="BK105" s="147"/>
      <c r="BL105" s="147"/>
      <c r="BM105" s="997"/>
      <c r="BN105" s="999"/>
      <c r="BO105" s="1000"/>
      <c r="BP105" s="1006"/>
      <c r="BQ105" s="993"/>
      <c r="BR105" s="996"/>
      <c r="BS105" s="148"/>
      <c r="BT105" s="148"/>
      <c r="BU105" s="994"/>
      <c r="BV105" s="147"/>
      <c r="BW105" s="147"/>
      <c r="BX105" s="997"/>
      <c r="BY105" s="999"/>
      <c r="BZ105" s="1000"/>
      <c r="CA105" s="1006"/>
      <c r="CB105" s="993"/>
      <c r="CC105" s="994"/>
      <c r="CD105" s="148"/>
      <c r="CE105" s="148"/>
      <c r="CF105" s="994"/>
      <c r="CG105" s="147"/>
      <c r="CH105" s="147"/>
      <c r="CI105" s="997"/>
      <c r="CJ105" s="999"/>
      <c r="CK105" s="1000"/>
      <c r="CL105" s="1006"/>
      <c r="CM105" s="993"/>
      <c r="CN105" s="996"/>
      <c r="CO105" s="148"/>
      <c r="CP105" s="148"/>
      <c r="CQ105" s="994"/>
      <c r="CR105" s="147"/>
      <c r="CS105" s="147"/>
      <c r="CT105" s="997"/>
      <c r="CU105" s="999"/>
      <c r="CV105" s="1000"/>
      <c r="CW105" s="1006"/>
      <c r="CX105" s="993"/>
      <c r="CY105" s="996"/>
      <c r="CZ105" s="148"/>
      <c r="DA105" s="148"/>
      <c r="DB105" s="994"/>
      <c r="DC105" s="147"/>
      <c r="DD105" s="147"/>
      <c r="DE105" s="997"/>
      <c r="DF105" s="999"/>
      <c r="DG105" s="1000"/>
      <c r="DH105" s="1006"/>
      <c r="DI105" s="993"/>
      <c r="DJ105" s="996"/>
      <c r="DK105" s="148"/>
      <c r="DL105" s="148"/>
      <c r="DM105" s="994"/>
      <c r="DN105" s="147"/>
      <c r="DO105" s="147"/>
      <c r="DP105" s="997"/>
      <c r="DQ105" s="999"/>
      <c r="DR105" s="1000"/>
      <c r="DS105" s="1006"/>
      <c r="DT105" s="993"/>
      <c r="DU105" s="996"/>
      <c r="DV105" s="148"/>
      <c r="DW105" s="148"/>
      <c r="DX105" s="994"/>
      <c r="DY105" s="147"/>
      <c r="DZ105" s="147"/>
      <c r="EA105" s="997"/>
      <c r="EB105" s="999"/>
      <c r="EC105" s="1000"/>
      <c r="ED105" s="1006"/>
      <c r="EE105" s="993"/>
      <c r="EF105" s="996"/>
      <c r="EG105" s="148"/>
      <c r="EH105" s="148"/>
      <c r="EI105" s="994"/>
      <c r="EJ105" s="147"/>
      <c r="EK105" s="147"/>
      <c r="EL105" s="997"/>
      <c r="EM105" s="999"/>
      <c r="EN105" s="1000"/>
      <c r="EO105" s="1006"/>
      <c r="EP105" s="993"/>
      <c r="EQ105" s="996"/>
      <c r="ER105" s="148"/>
      <c r="ES105" s="148"/>
      <c r="ET105" s="994"/>
      <c r="EU105" s="147"/>
      <c r="EV105" s="147"/>
      <c r="EW105" s="997"/>
      <c r="EX105" s="999"/>
      <c r="EY105" s="1000"/>
      <c r="EZ105" s="1006"/>
      <c r="FA105" s="993"/>
      <c r="FB105" s="996"/>
      <c r="FC105" s="148"/>
      <c r="FD105" s="148"/>
      <c r="FE105" s="994"/>
      <c r="FF105" s="147"/>
      <c r="FG105" s="147"/>
      <c r="FH105" s="997"/>
      <c r="FI105" s="999"/>
      <c r="FJ105" s="1000"/>
      <c r="FK105" s="1006"/>
      <c r="FL105" s="993"/>
      <c r="FM105" s="996"/>
      <c r="FN105" s="148"/>
      <c r="FO105" s="148"/>
      <c r="FP105" s="994"/>
      <c r="FQ105" s="147"/>
      <c r="FR105" s="147"/>
      <c r="FS105" s="997"/>
      <c r="FT105" s="999"/>
      <c r="FU105" s="1000"/>
      <c r="FV105" s="1006"/>
      <c r="FW105" s="993"/>
      <c r="FX105" s="996"/>
      <c r="FY105" s="148"/>
      <c r="FZ105" s="148"/>
      <c r="GA105" s="994"/>
      <c r="GB105" s="147"/>
      <c r="GC105" s="147"/>
      <c r="GD105" s="997"/>
      <c r="GE105" s="999"/>
      <c r="GF105" s="1000"/>
      <c r="GG105" s="1006"/>
      <c r="GH105" s="993"/>
      <c r="GI105" s="996"/>
      <c r="GJ105" s="148"/>
      <c r="GK105" s="148"/>
      <c r="GL105" s="994"/>
      <c r="GM105" s="147"/>
      <c r="GN105" s="147"/>
      <c r="GO105" s="997"/>
      <c r="GP105" s="999"/>
      <c r="GQ105" s="1000"/>
      <c r="GR105" s="1006"/>
      <c r="GS105" s="993"/>
      <c r="GT105" s="996"/>
      <c r="GU105" s="148"/>
      <c r="GV105" s="148"/>
      <c r="GW105" s="994"/>
      <c r="GX105" s="147"/>
      <c r="GY105" s="147"/>
      <c r="GZ105" s="997"/>
      <c r="HA105" s="999"/>
      <c r="HB105" s="1000"/>
      <c r="HC105" s="1006"/>
      <c r="HD105" s="993"/>
      <c r="HE105" s="996"/>
      <c r="HF105" s="148"/>
      <c r="HG105" s="148"/>
      <c r="HH105" s="994"/>
      <c r="HI105" s="147"/>
      <c r="HJ105" s="147"/>
      <c r="HK105" s="997"/>
      <c r="HL105" s="999"/>
      <c r="HM105" s="1000"/>
      <c r="HN105" s="1006"/>
      <c r="HO105" s="993"/>
      <c r="HP105" s="996"/>
      <c r="HQ105" s="148"/>
      <c r="HR105" s="148"/>
      <c r="HS105" s="994"/>
      <c r="HT105" s="147"/>
      <c r="HU105" s="147"/>
      <c r="HV105" s="997"/>
      <c r="HW105" s="999"/>
      <c r="HX105" s="1000"/>
      <c r="HY105" s="1006"/>
      <c r="HZ105" s="993"/>
      <c r="IA105" s="996"/>
      <c r="IB105" s="148"/>
      <c r="IC105" s="148"/>
      <c r="ID105" s="994"/>
      <c r="IE105" s="147"/>
      <c r="IF105" s="147"/>
      <c r="IG105" s="997"/>
      <c r="IH105" s="999"/>
      <c r="II105" s="1000"/>
      <c r="IJ105" s="1006"/>
      <c r="IK105" s="993"/>
      <c r="IL105" s="996"/>
      <c r="IM105" s="148"/>
      <c r="IN105" s="148"/>
      <c r="IO105" s="994"/>
      <c r="IP105" s="147"/>
      <c r="IQ105" s="147"/>
      <c r="IR105" s="997"/>
      <c r="IS105" s="999"/>
      <c r="IT105" s="1000"/>
      <c r="IU105" s="30"/>
      <c r="IV105" s="30"/>
      <c r="IW105" s="30"/>
      <c r="IX105" s="30"/>
      <c r="IY105" s="1001"/>
      <c r="IZ105" s="1001"/>
      <c r="JA105" s="1005"/>
      <c r="JB105" s="1002"/>
      <c r="JD105" s="171"/>
      <c r="JE105" s="171"/>
      <c r="JF105" s="171"/>
      <c r="JG105" s="171"/>
      <c r="JH105" s="171"/>
      <c r="JI105" s="171"/>
    </row>
    <row r="106" spans="2:269" ht="15.75" customHeight="1" x14ac:dyDescent="0.25">
      <c r="B106" s="260">
        <v>100</v>
      </c>
      <c r="C106" s="991"/>
      <c r="D106" s="990"/>
      <c r="E106" s="486"/>
      <c r="F106" s="1143"/>
      <c r="G106" s="995"/>
      <c r="H106" s="221"/>
      <c r="I106" s="183"/>
      <c r="J106" s="183"/>
      <c r="K106" s="1088"/>
      <c r="L106" s="375"/>
      <c r="M106" s="31"/>
      <c r="N106" s="1292"/>
      <c r="O106" s="1096"/>
      <c r="P106" s="147"/>
      <c r="Q106" s="147"/>
      <c r="R106" s="147"/>
      <c r="S106" s="147"/>
      <c r="T106" s="147"/>
      <c r="U106" s="147"/>
      <c r="V106" s="147"/>
      <c r="W106" s="147"/>
      <c r="X106" s="147"/>
      <c r="Y106" s="147"/>
      <c r="Z106" s="147"/>
      <c r="AA106" s="147"/>
      <c r="AB106" s="147"/>
      <c r="AC106" s="147"/>
      <c r="AD106" s="147"/>
      <c r="AE106" s="147"/>
      <c r="AF106" s="147"/>
      <c r="AG106" s="147"/>
      <c r="AH106" s="147"/>
      <c r="AI106" s="1006"/>
      <c r="AJ106" s="993"/>
      <c r="AK106" s="996"/>
      <c r="AL106" s="148"/>
      <c r="AM106" s="148"/>
      <c r="AN106" s="994"/>
      <c r="AO106" s="147"/>
      <c r="AP106" s="147"/>
      <c r="AQ106" s="997"/>
      <c r="AR106" s="999"/>
      <c r="AS106" s="1000"/>
      <c r="AT106" s="1006"/>
      <c r="AU106" s="993"/>
      <c r="AV106" s="996"/>
      <c r="AW106" s="148"/>
      <c r="AX106" s="148"/>
      <c r="AY106" s="994"/>
      <c r="AZ106" s="147"/>
      <c r="BA106" s="147"/>
      <c r="BB106" s="997"/>
      <c r="BC106" s="999"/>
      <c r="BD106" s="1000"/>
      <c r="BE106" s="1006"/>
      <c r="BF106" s="993"/>
      <c r="BG106" s="996"/>
      <c r="BH106" s="148"/>
      <c r="BI106" s="148"/>
      <c r="BJ106" s="994"/>
      <c r="BK106" s="147"/>
      <c r="BL106" s="147"/>
      <c r="BM106" s="997"/>
      <c r="BN106" s="999"/>
      <c r="BO106" s="1000"/>
      <c r="BP106" s="1006"/>
      <c r="BQ106" s="993"/>
      <c r="BR106" s="996"/>
      <c r="BS106" s="148"/>
      <c r="BT106" s="148"/>
      <c r="BU106" s="994"/>
      <c r="BV106" s="147"/>
      <c r="BW106" s="147"/>
      <c r="BX106" s="997"/>
      <c r="BY106" s="999"/>
      <c r="BZ106" s="1000"/>
      <c r="CA106" s="1006"/>
      <c r="CB106" s="993"/>
      <c r="CC106" s="994"/>
      <c r="CD106" s="148"/>
      <c r="CE106" s="148"/>
      <c r="CF106" s="994"/>
      <c r="CG106" s="147"/>
      <c r="CH106" s="147"/>
      <c r="CI106" s="997"/>
      <c r="CJ106" s="999"/>
      <c r="CK106" s="1000"/>
      <c r="CL106" s="1006"/>
      <c r="CM106" s="993"/>
      <c r="CN106" s="996"/>
      <c r="CO106" s="148"/>
      <c r="CP106" s="148"/>
      <c r="CQ106" s="994"/>
      <c r="CR106" s="147"/>
      <c r="CS106" s="147"/>
      <c r="CT106" s="997"/>
      <c r="CU106" s="999"/>
      <c r="CV106" s="1000"/>
      <c r="CW106" s="1006"/>
      <c r="CX106" s="993"/>
      <c r="CY106" s="996"/>
      <c r="CZ106" s="148"/>
      <c r="DA106" s="148"/>
      <c r="DB106" s="994"/>
      <c r="DC106" s="147"/>
      <c r="DD106" s="147"/>
      <c r="DE106" s="997"/>
      <c r="DF106" s="999"/>
      <c r="DG106" s="1000"/>
      <c r="DH106" s="1006"/>
      <c r="DI106" s="993"/>
      <c r="DJ106" s="996"/>
      <c r="DK106" s="148"/>
      <c r="DL106" s="148"/>
      <c r="DM106" s="994"/>
      <c r="DN106" s="147"/>
      <c r="DO106" s="147"/>
      <c r="DP106" s="997"/>
      <c r="DQ106" s="999"/>
      <c r="DR106" s="1000"/>
      <c r="DS106" s="1006"/>
      <c r="DT106" s="993"/>
      <c r="DU106" s="996"/>
      <c r="DV106" s="148"/>
      <c r="DW106" s="148"/>
      <c r="DX106" s="994"/>
      <c r="DY106" s="147"/>
      <c r="DZ106" s="147"/>
      <c r="EA106" s="997"/>
      <c r="EB106" s="999"/>
      <c r="EC106" s="1000"/>
      <c r="ED106" s="1006"/>
      <c r="EE106" s="993"/>
      <c r="EF106" s="996"/>
      <c r="EG106" s="148"/>
      <c r="EH106" s="148"/>
      <c r="EI106" s="994"/>
      <c r="EJ106" s="147"/>
      <c r="EK106" s="147"/>
      <c r="EL106" s="997"/>
      <c r="EM106" s="999"/>
      <c r="EN106" s="1000"/>
      <c r="EO106" s="1006"/>
      <c r="EP106" s="993"/>
      <c r="EQ106" s="996"/>
      <c r="ER106" s="148"/>
      <c r="ES106" s="148"/>
      <c r="ET106" s="994"/>
      <c r="EU106" s="147"/>
      <c r="EV106" s="147"/>
      <c r="EW106" s="997"/>
      <c r="EX106" s="999"/>
      <c r="EY106" s="1000"/>
      <c r="EZ106" s="1006"/>
      <c r="FA106" s="993"/>
      <c r="FB106" s="996"/>
      <c r="FC106" s="148"/>
      <c r="FD106" s="148"/>
      <c r="FE106" s="994"/>
      <c r="FF106" s="147"/>
      <c r="FG106" s="147"/>
      <c r="FH106" s="997"/>
      <c r="FI106" s="999"/>
      <c r="FJ106" s="1000"/>
      <c r="FK106" s="1006"/>
      <c r="FL106" s="993"/>
      <c r="FM106" s="996"/>
      <c r="FN106" s="148"/>
      <c r="FO106" s="148"/>
      <c r="FP106" s="994"/>
      <c r="FQ106" s="147"/>
      <c r="FR106" s="147"/>
      <c r="FS106" s="997"/>
      <c r="FT106" s="999"/>
      <c r="FU106" s="1000"/>
      <c r="FV106" s="1006"/>
      <c r="FW106" s="993"/>
      <c r="FX106" s="996"/>
      <c r="FY106" s="148"/>
      <c r="FZ106" s="148"/>
      <c r="GA106" s="994"/>
      <c r="GB106" s="147"/>
      <c r="GC106" s="147"/>
      <c r="GD106" s="997"/>
      <c r="GE106" s="999"/>
      <c r="GF106" s="1000"/>
      <c r="GG106" s="1006"/>
      <c r="GH106" s="993"/>
      <c r="GI106" s="996"/>
      <c r="GJ106" s="148"/>
      <c r="GK106" s="148"/>
      <c r="GL106" s="994"/>
      <c r="GM106" s="147"/>
      <c r="GN106" s="147"/>
      <c r="GO106" s="997"/>
      <c r="GP106" s="999"/>
      <c r="GQ106" s="1000"/>
      <c r="GR106" s="1006"/>
      <c r="GS106" s="993"/>
      <c r="GT106" s="996"/>
      <c r="GU106" s="148"/>
      <c r="GV106" s="148"/>
      <c r="GW106" s="994"/>
      <c r="GX106" s="147"/>
      <c r="GY106" s="147"/>
      <c r="GZ106" s="997"/>
      <c r="HA106" s="999"/>
      <c r="HB106" s="1000"/>
      <c r="HC106" s="1006"/>
      <c r="HD106" s="993"/>
      <c r="HE106" s="996"/>
      <c r="HF106" s="148"/>
      <c r="HG106" s="148"/>
      <c r="HH106" s="994"/>
      <c r="HI106" s="147"/>
      <c r="HJ106" s="147"/>
      <c r="HK106" s="997"/>
      <c r="HL106" s="999"/>
      <c r="HM106" s="1000"/>
      <c r="HN106" s="1006"/>
      <c r="HO106" s="993"/>
      <c r="HP106" s="996"/>
      <c r="HQ106" s="148"/>
      <c r="HR106" s="148"/>
      <c r="HS106" s="994"/>
      <c r="HT106" s="147"/>
      <c r="HU106" s="147"/>
      <c r="HV106" s="997"/>
      <c r="HW106" s="999"/>
      <c r="HX106" s="1000"/>
      <c r="HY106" s="1006"/>
      <c r="HZ106" s="993"/>
      <c r="IA106" s="996"/>
      <c r="IB106" s="148"/>
      <c r="IC106" s="148"/>
      <c r="ID106" s="994"/>
      <c r="IE106" s="147"/>
      <c r="IF106" s="147"/>
      <c r="IG106" s="997"/>
      <c r="IH106" s="999"/>
      <c r="II106" s="1000"/>
      <c r="IJ106" s="1006"/>
      <c r="IK106" s="993"/>
      <c r="IL106" s="996"/>
      <c r="IM106" s="148"/>
      <c r="IN106" s="148"/>
      <c r="IO106" s="994"/>
      <c r="IP106" s="147"/>
      <c r="IQ106" s="147"/>
      <c r="IR106" s="997"/>
      <c r="IS106" s="999"/>
      <c r="IT106" s="1000"/>
      <c r="IU106" s="30"/>
      <c r="IV106" s="30"/>
      <c r="IW106" s="30"/>
      <c r="IX106" s="30"/>
      <c r="IY106" s="1001"/>
      <c r="IZ106" s="1001"/>
      <c r="JA106" s="1005"/>
      <c r="JB106" s="1002"/>
      <c r="JD106" s="171"/>
      <c r="JE106" s="171"/>
      <c r="JF106" s="171"/>
      <c r="JG106" s="171"/>
      <c r="JH106" s="171"/>
      <c r="JI106" s="171"/>
    </row>
    <row r="107" spans="2:269" ht="15.75" customHeight="1" x14ac:dyDescent="0.25">
      <c r="B107" s="260">
        <v>101</v>
      </c>
      <c r="C107" s="991"/>
      <c r="D107" s="990"/>
      <c r="E107" s="486"/>
      <c r="F107" s="1143"/>
      <c r="G107" s="995"/>
      <c r="H107" s="221"/>
      <c r="I107" s="183"/>
      <c r="J107" s="183"/>
      <c r="K107" s="1088"/>
      <c r="L107" s="375"/>
      <c r="M107" s="31"/>
      <c r="N107" s="1292"/>
      <c r="O107" s="1096"/>
      <c r="P107" s="147"/>
      <c r="Q107" s="147"/>
      <c r="R107" s="147"/>
      <c r="S107" s="147"/>
      <c r="T107" s="147"/>
      <c r="U107" s="147"/>
      <c r="V107" s="147"/>
      <c r="W107" s="147"/>
      <c r="X107" s="147"/>
      <c r="Y107" s="147"/>
      <c r="Z107" s="147"/>
      <c r="AA107" s="147"/>
      <c r="AB107" s="147"/>
      <c r="AC107" s="147"/>
      <c r="AD107" s="147"/>
      <c r="AE107" s="147"/>
      <c r="AF107" s="147"/>
      <c r="AG107" s="147"/>
      <c r="AH107" s="147"/>
      <c r="AI107" s="1006"/>
      <c r="AJ107" s="993"/>
      <c r="AK107" s="996"/>
      <c r="AL107" s="148"/>
      <c r="AM107" s="148"/>
      <c r="AN107" s="994"/>
      <c r="AO107" s="147"/>
      <c r="AP107" s="147"/>
      <c r="AQ107" s="997"/>
      <c r="AR107" s="999"/>
      <c r="AS107" s="1000"/>
      <c r="AT107" s="1006"/>
      <c r="AU107" s="993"/>
      <c r="AV107" s="996"/>
      <c r="AW107" s="148"/>
      <c r="AX107" s="148"/>
      <c r="AY107" s="994"/>
      <c r="AZ107" s="147"/>
      <c r="BA107" s="147"/>
      <c r="BB107" s="997"/>
      <c r="BC107" s="999"/>
      <c r="BD107" s="1000"/>
      <c r="BE107" s="1006"/>
      <c r="BF107" s="993"/>
      <c r="BG107" s="996"/>
      <c r="BH107" s="148"/>
      <c r="BI107" s="148"/>
      <c r="BJ107" s="994"/>
      <c r="BK107" s="147"/>
      <c r="BL107" s="147"/>
      <c r="BM107" s="997"/>
      <c r="BN107" s="999"/>
      <c r="BO107" s="1000"/>
      <c r="BP107" s="1006"/>
      <c r="BQ107" s="993"/>
      <c r="BR107" s="996"/>
      <c r="BS107" s="148"/>
      <c r="BT107" s="148"/>
      <c r="BU107" s="994"/>
      <c r="BV107" s="147"/>
      <c r="BW107" s="147"/>
      <c r="BX107" s="997"/>
      <c r="BY107" s="999"/>
      <c r="BZ107" s="1000"/>
      <c r="CA107" s="1006"/>
      <c r="CB107" s="993"/>
      <c r="CC107" s="994"/>
      <c r="CD107" s="148"/>
      <c r="CE107" s="148"/>
      <c r="CF107" s="994"/>
      <c r="CG107" s="147"/>
      <c r="CH107" s="147"/>
      <c r="CI107" s="997"/>
      <c r="CJ107" s="999"/>
      <c r="CK107" s="1000"/>
      <c r="CL107" s="1006"/>
      <c r="CM107" s="993"/>
      <c r="CN107" s="996"/>
      <c r="CO107" s="148"/>
      <c r="CP107" s="148"/>
      <c r="CQ107" s="994"/>
      <c r="CR107" s="147"/>
      <c r="CS107" s="147"/>
      <c r="CT107" s="997"/>
      <c r="CU107" s="999"/>
      <c r="CV107" s="1000"/>
      <c r="CW107" s="1006"/>
      <c r="CX107" s="993"/>
      <c r="CY107" s="996"/>
      <c r="CZ107" s="148"/>
      <c r="DA107" s="148"/>
      <c r="DB107" s="994"/>
      <c r="DC107" s="147"/>
      <c r="DD107" s="147"/>
      <c r="DE107" s="997"/>
      <c r="DF107" s="999"/>
      <c r="DG107" s="1000"/>
      <c r="DH107" s="1006"/>
      <c r="DI107" s="993"/>
      <c r="DJ107" s="996"/>
      <c r="DK107" s="148"/>
      <c r="DL107" s="148"/>
      <c r="DM107" s="994"/>
      <c r="DN107" s="147"/>
      <c r="DO107" s="147"/>
      <c r="DP107" s="997"/>
      <c r="DQ107" s="999"/>
      <c r="DR107" s="1000"/>
      <c r="DS107" s="1006"/>
      <c r="DT107" s="993"/>
      <c r="DU107" s="996"/>
      <c r="DV107" s="148"/>
      <c r="DW107" s="148"/>
      <c r="DX107" s="994"/>
      <c r="DY107" s="147"/>
      <c r="DZ107" s="147"/>
      <c r="EA107" s="997"/>
      <c r="EB107" s="999"/>
      <c r="EC107" s="1000"/>
      <c r="ED107" s="1006"/>
      <c r="EE107" s="993"/>
      <c r="EF107" s="996"/>
      <c r="EG107" s="148"/>
      <c r="EH107" s="148"/>
      <c r="EI107" s="994"/>
      <c r="EJ107" s="147"/>
      <c r="EK107" s="147"/>
      <c r="EL107" s="997"/>
      <c r="EM107" s="999"/>
      <c r="EN107" s="1000"/>
      <c r="EO107" s="1006"/>
      <c r="EP107" s="993"/>
      <c r="EQ107" s="996"/>
      <c r="ER107" s="148"/>
      <c r="ES107" s="148"/>
      <c r="ET107" s="994"/>
      <c r="EU107" s="147"/>
      <c r="EV107" s="147"/>
      <c r="EW107" s="997"/>
      <c r="EX107" s="999"/>
      <c r="EY107" s="1000"/>
      <c r="EZ107" s="1006"/>
      <c r="FA107" s="993"/>
      <c r="FB107" s="996"/>
      <c r="FC107" s="148"/>
      <c r="FD107" s="148"/>
      <c r="FE107" s="994"/>
      <c r="FF107" s="147"/>
      <c r="FG107" s="147"/>
      <c r="FH107" s="997"/>
      <c r="FI107" s="999"/>
      <c r="FJ107" s="1000"/>
      <c r="FK107" s="1006"/>
      <c r="FL107" s="993"/>
      <c r="FM107" s="996"/>
      <c r="FN107" s="148"/>
      <c r="FO107" s="148"/>
      <c r="FP107" s="994"/>
      <c r="FQ107" s="147"/>
      <c r="FR107" s="147"/>
      <c r="FS107" s="997"/>
      <c r="FT107" s="999"/>
      <c r="FU107" s="1000"/>
      <c r="FV107" s="1006"/>
      <c r="FW107" s="993"/>
      <c r="FX107" s="996"/>
      <c r="FY107" s="148"/>
      <c r="FZ107" s="148"/>
      <c r="GA107" s="994"/>
      <c r="GB107" s="147"/>
      <c r="GC107" s="147"/>
      <c r="GD107" s="997"/>
      <c r="GE107" s="999"/>
      <c r="GF107" s="1000"/>
      <c r="GG107" s="1006"/>
      <c r="GH107" s="993"/>
      <c r="GI107" s="996"/>
      <c r="GJ107" s="148"/>
      <c r="GK107" s="148"/>
      <c r="GL107" s="994"/>
      <c r="GM107" s="147"/>
      <c r="GN107" s="147"/>
      <c r="GO107" s="997"/>
      <c r="GP107" s="999"/>
      <c r="GQ107" s="1000"/>
      <c r="GR107" s="1006"/>
      <c r="GS107" s="993"/>
      <c r="GT107" s="996"/>
      <c r="GU107" s="148"/>
      <c r="GV107" s="148"/>
      <c r="GW107" s="994"/>
      <c r="GX107" s="147"/>
      <c r="GY107" s="147"/>
      <c r="GZ107" s="997"/>
      <c r="HA107" s="999"/>
      <c r="HB107" s="1000"/>
      <c r="HC107" s="1006"/>
      <c r="HD107" s="993"/>
      <c r="HE107" s="996"/>
      <c r="HF107" s="148"/>
      <c r="HG107" s="148"/>
      <c r="HH107" s="994"/>
      <c r="HI107" s="147"/>
      <c r="HJ107" s="147"/>
      <c r="HK107" s="997"/>
      <c r="HL107" s="999"/>
      <c r="HM107" s="1000"/>
      <c r="HN107" s="1006"/>
      <c r="HO107" s="993"/>
      <c r="HP107" s="996"/>
      <c r="HQ107" s="148"/>
      <c r="HR107" s="148"/>
      <c r="HS107" s="994"/>
      <c r="HT107" s="147"/>
      <c r="HU107" s="147"/>
      <c r="HV107" s="997"/>
      <c r="HW107" s="999"/>
      <c r="HX107" s="1000"/>
      <c r="HY107" s="1006"/>
      <c r="HZ107" s="993"/>
      <c r="IA107" s="996"/>
      <c r="IB107" s="148"/>
      <c r="IC107" s="148"/>
      <c r="ID107" s="994"/>
      <c r="IE107" s="147"/>
      <c r="IF107" s="147"/>
      <c r="IG107" s="997"/>
      <c r="IH107" s="999"/>
      <c r="II107" s="1000"/>
      <c r="IJ107" s="1006"/>
      <c r="IK107" s="993"/>
      <c r="IL107" s="996"/>
      <c r="IM107" s="148"/>
      <c r="IN107" s="148"/>
      <c r="IO107" s="994"/>
      <c r="IP107" s="147"/>
      <c r="IQ107" s="147"/>
      <c r="IR107" s="997"/>
      <c r="IS107" s="999"/>
      <c r="IT107" s="1000"/>
      <c r="IU107" s="30"/>
      <c r="IV107" s="30"/>
      <c r="IW107" s="30"/>
      <c r="IX107" s="30"/>
      <c r="IY107" s="1001"/>
      <c r="IZ107" s="1001"/>
      <c r="JA107" s="1005"/>
      <c r="JB107" s="1002"/>
      <c r="JD107" s="171"/>
      <c r="JE107" s="171"/>
      <c r="JF107" s="171"/>
      <c r="JG107" s="171"/>
      <c r="JH107" s="171"/>
      <c r="JI107" s="171"/>
    </row>
    <row r="108" spans="2:269" ht="15.75" customHeight="1" x14ac:dyDescent="0.25">
      <c r="B108" s="260">
        <v>102</v>
      </c>
      <c r="C108" s="991"/>
      <c r="D108" s="990"/>
      <c r="E108" s="486"/>
      <c r="F108" s="1143"/>
      <c r="G108" s="995"/>
      <c r="H108" s="221"/>
      <c r="I108" s="183"/>
      <c r="J108" s="183"/>
      <c r="K108" s="1088"/>
      <c r="L108" s="375"/>
      <c r="M108" s="31"/>
      <c r="N108" s="1292"/>
      <c r="O108" s="1096"/>
      <c r="P108" s="147"/>
      <c r="Q108" s="147"/>
      <c r="R108" s="147"/>
      <c r="S108" s="147"/>
      <c r="T108" s="147"/>
      <c r="U108" s="147"/>
      <c r="V108" s="147"/>
      <c r="W108" s="147"/>
      <c r="X108" s="147"/>
      <c r="Y108" s="147"/>
      <c r="Z108" s="147"/>
      <c r="AA108" s="147"/>
      <c r="AB108" s="147"/>
      <c r="AC108" s="147"/>
      <c r="AD108" s="147"/>
      <c r="AE108" s="147"/>
      <c r="AF108" s="147"/>
      <c r="AG108" s="147"/>
      <c r="AH108" s="147"/>
      <c r="AI108" s="1006"/>
      <c r="AJ108" s="993"/>
      <c r="AK108" s="996"/>
      <c r="AL108" s="148"/>
      <c r="AM108" s="148"/>
      <c r="AN108" s="994"/>
      <c r="AO108" s="147"/>
      <c r="AP108" s="147"/>
      <c r="AQ108" s="997"/>
      <c r="AR108" s="999"/>
      <c r="AS108" s="1000"/>
      <c r="AT108" s="1006"/>
      <c r="AU108" s="993"/>
      <c r="AV108" s="996"/>
      <c r="AW108" s="148"/>
      <c r="AX108" s="148"/>
      <c r="AY108" s="994"/>
      <c r="AZ108" s="147"/>
      <c r="BA108" s="147"/>
      <c r="BB108" s="997"/>
      <c r="BC108" s="999"/>
      <c r="BD108" s="1000"/>
      <c r="BE108" s="1006"/>
      <c r="BF108" s="993"/>
      <c r="BG108" s="996"/>
      <c r="BH108" s="148"/>
      <c r="BI108" s="148"/>
      <c r="BJ108" s="994"/>
      <c r="BK108" s="147"/>
      <c r="BL108" s="147"/>
      <c r="BM108" s="997"/>
      <c r="BN108" s="999"/>
      <c r="BO108" s="1000"/>
      <c r="BP108" s="1006"/>
      <c r="BQ108" s="993"/>
      <c r="BR108" s="996"/>
      <c r="BS108" s="148"/>
      <c r="BT108" s="148"/>
      <c r="BU108" s="994"/>
      <c r="BV108" s="147"/>
      <c r="BW108" s="147"/>
      <c r="BX108" s="997"/>
      <c r="BY108" s="999"/>
      <c r="BZ108" s="1000"/>
      <c r="CA108" s="1006"/>
      <c r="CB108" s="993"/>
      <c r="CC108" s="994"/>
      <c r="CD108" s="148"/>
      <c r="CE108" s="148"/>
      <c r="CF108" s="994"/>
      <c r="CG108" s="147"/>
      <c r="CH108" s="147"/>
      <c r="CI108" s="997"/>
      <c r="CJ108" s="999"/>
      <c r="CK108" s="1000"/>
      <c r="CL108" s="1006"/>
      <c r="CM108" s="993"/>
      <c r="CN108" s="996"/>
      <c r="CO108" s="148"/>
      <c r="CP108" s="148"/>
      <c r="CQ108" s="994"/>
      <c r="CR108" s="147"/>
      <c r="CS108" s="147"/>
      <c r="CT108" s="997"/>
      <c r="CU108" s="999"/>
      <c r="CV108" s="1000"/>
      <c r="CW108" s="1006"/>
      <c r="CX108" s="993"/>
      <c r="CY108" s="996"/>
      <c r="CZ108" s="148"/>
      <c r="DA108" s="148"/>
      <c r="DB108" s="994"/>
      <c r="DC108" s="147"/>
      <c r="DD108" s="147"/>
      <c r="DE108" s="997"/>
      <c r="DF108" s="999"/>
      <c r="DG108" s="1000"/>
      <c r="DH108" s="1006"/>
      <c r="DI108" s="993"/>
      <c r="DJ108" s="996"/>
      <c r="DK108" s="148"/>
      <c r="DL108" s="148"/>
      <c r="DM108" s="994"/>
      <c r="DN108" s="147"/>
      <c r="DO108" s="147"/>
      <c r="DP108" s="997"/>
      <c r="DQ108" s="999"/>
      <c r="DR108" s="1000"/>
      <c r="DS108" s="1006"/>
      <c r="DT108" s="993"/>
      <c r="DU108" s="996"/>
      <c r="DV108" s="148"/>
      <c r="DW108" s="148"/>
      <c r="DX108" s="994"/>
      <c r="DY108" s="147"/>
      <c r="DZ108" s="147"/>
      <c r="EA108" s="997"/>
      <c r="EB108" s="999"/>
      <c r="EC108" s="1000"/>
      <c r="ED108" s="1006"/>
      <c r="EE108" s="993"/>
      <c r="EF108" s="996"/>
      <c r="EG108" s="148"/>
      <c r="EH108" s="148"/>
      <c r="EI108" s="994"/>
      <c r="EJ108" s="147"/>
      <c r="EK108" s="147"/>
      <c r="EL108" s="997"/>
      <c r="EM108" s="999"/>
      <c r="EN108" s="1000"/>
      <c r="EO108" s="1006"/>
      <c r="EP108" s="993"/>
      <c r="EQ108" s="996"/>
      <c r="ER108" s="148"/>
      <c r="ES108" s="148"/>
      <c r="ET108" s="994"/>
      <c r="EU108" s="147"/>
      <c r="EV108" s="147"/>
      <c r="EW108" s="997"/>
      <c r="EX108" s="999"/>
      <c r="EY108" s="1000"/>
      <c r="EZ108" s="1006"/>
      <c r="FA108" s="993"/>
      <c r="FB108" s="996"/>
      <c r="FC108" s="148"/>
      <c r="FD108" s="148"/>
      <c r="FE108" s="994"/>
      <c r="FF108" s="147"/>
      <c r="FG108" s="147"/>
      <c r="FH108" s="997"/>
      <c r="FI108" s="999"/>
      <c r="FJ108" s="1000"/>
      <c r="FK108" s="1006"/>
      <c r="FL108" s="993"/>
      <c r="FM108" s="996"/>
      <c r="FN108" s="148"/>
      <c r="FO108" s="148"/>
      <c r="FP108" s="994"/>
      <c r="FQ108" s="147"/>
      <c r="FR108" s="147"/>
      <c r="FS108" s="997"/>
      <c r="FT108" s="999"/>
      <c r="FU108" s="1000"/>
      <c r="FV108" s="1006"/>
      <c r="FW108" s="993"/>
      <c r="FX108" s="996"/>
      <c r="FY108" s="148"/>
      <c r="FZ108" s="148"/>
      <c r="GA108" s="994"/>
      <c r="GB108" s="147"/>
      <c r="GC108" s="147"/>
      <c r="GD108" s="997"/>
      <c r="GE108" s="999"/>
      <c r="GF108" s="1000"/>
      <c r="GG108" s="1006"/>
      <c r="GH108" s="993"/>
      <c r="GI108" s="996"/>
      <c r="GJ108" s="148"/>
      <c r="GK108" s="148"/>
      <c r="GL108" s="994"/>
      <c r="GM108" s="147"/>
      <c r="GN108" s="147"/>
      <c r="GO108" s="997"/>
      <c r="GP108" s="999"/>
      <c r="GQ108" s="1000"/>
      <c r="GR108" s="1006"/>
      <c r="GS108" s="993"/>
      <c r="GT108" s="996"/>
      <c r="GU108" s="148"/>
      <c r="GV108" s="148"/>
      <c r="GW108" s="994"/>
      <c r="GX108" s="147"/>
      <c r="GY108" s="147"/>
      <c r="GZ108" s="997"/>
      <c r="HA108" s="999"/>
      <c r="HB108" s="1000"/>
      <c r="HC108" s="1006"/>
      <c r="HD108" s="993"/>
      <c r="HE108" s="996"/>
      <c r="HF108" s="148"/>
      <c r="HG108" s="148"/>
      <c r="HH108" s="994"/>
      <c r="HI108" s="147"/>
      <c r="HJ108" s="147"/>
      <c r="HK108" s="997"/>
      <c r="HL108" s="999"/>
      <c r="HM108" s="1000"/>
      <c r="HN108" s="1006"/>
      <c r="HO108" s="993"/>
      <c r="HP108" s="996"/>
      <c r="HQ108" s="148"/>
      <c r="HR108" s="148"/>
      <c r="HS108" s="994"/>
      <c r="HT108" s="147"/>
      <c r="HU108" s="147"/>
      <c r="HV108" s="997"/>
      <c r="HW108" s="999"/>
      <c r="HX108" s="1000"/>
      <c r="HY108" s="1006"/>
      <c r="HZ108" s="993"/>
      <c r="IA108" s="996"/>
      <c r="IB108" s="148"/>
      <c r="IC108" s="148"/>
      <c r="ID108" s="994"/>
      <c r="IE108" s="147"/>
      <c r="IF108" s="147"/>
      <c r="IG108" s="997"/>
      <c r="IH108" s="999"/>
      <c r="II108" s="1000"/>
      <c r="IJ108" s="1006"/>
      <c r="IK108" s="993"/>
      <c r="IL108" s="996"/>
      <c r="IM108" s="148"/>
      <c r="IN108" s="148"/>
      <c r="IO108" s="994"/>
      <c r="IP108" s="147"/>
      <c r="IQ108" s="147"/>
      <c r="IR108" s="997"/>
      <c r="IS108" s="999"/>
      <c r="IT108" s="1000"/>
      <c r="IU108" s="30"/>
      <c r="IV108" s="30"/>
      <c r="IW108" s="30"/>
      <c r="IX108" s="30"/>
      <c r="IY108" s="1001"/>
      <c r="IZ108" s="1001"/>
      <c r="JA108" s="1005"/>
      <c r="JB108" s="1002"/>
      <c r="JD108" s="171"/>
      <c r="JE108" s="171"/>
      <c r="JF108" s="171"/>
      <c r="JG108" s="171"/>
      <c r="JH108" s="171"/>
      <c r="JI108" s="171"/>
    </row>
    <row r="109" spans="2:269" ht="15.75" customHeight="1" x14ac:dyDescent="0.25">
      <c r="B109" s="260">
        <v>103</v>
      </c>
      <c r="C109" s="991"/>
      <c r="D109" s="990"/>
      <c r="E109" s="486"/>
      <c r="F109" s="1143"/>
      <c r="G109" s="995"/>
      <c r="H109" s="221"/>
      <c r="I109" s="183"/>
      <c r="J109" s="183"/>
      <c r="K109" s="1088"/>
      <c r="L109" s="375"/>
      <c r="M109" s="31"/>
      <c r="N109" s="1292"/>
      <c r="O109" s="1096"/>
      <c r="P109" s="147"/>
      <c r="Q109" s="147"/>
      <c r="R109" s="147"/>
      <c r="S109" s="147"/>
      <c r="T109" s="147"/>
      <c r="U109" s="147"/>
      <c r="V109" s="147"/>
      <c r="W109" s="147"/>
      <c r="X109" s="147"/>
      <c r="Y109" s="147"/>
      <c r="Z109" s="147"/>
      <c r="AA109" s="147"/>
      <c r="AB109" s="147"/>
      <c r="AC109" s="147"/>
      <c r="AD109" s="147"/>
      <c r="AE109" s="147"/>
      <c r="AF109" s="147"/>
      <c r="AG109" s="147"/>
      <c r="AH109" s="147"/>
      <c r="AI109" s="1006"/>
      <c r="AJ109" s="993"/>
      <c r="AK109" s="996"/>
      <c r="AL109" s="148"/>
      <c r="AM109" s="148"/>
      <c r="AN109" s="994"/>
      <c r="AO109" s="147"/>
      <c r="AP109" s="147"/>
      <c r="AQ109" s="997"/>
      <c r="AR109" s="999"/>
      <c r="AS109" s="1000"/>
      <c r="AT109" s="1006"/>
      <c r="AU109" s="993"/>
      <c r="AV109" s="996"/>
      <c r="AW109" s="148"/>
      <c r="AX109" s="148"/>
      <c r="AY109" s="994"/>
      <c r="AZ109" s="147"/>
      <c r="BA109" s="147"/>
      <c r="BB109" s="997"/>
      <c r="BC109" s="999"/>
      <c r="BD109" s="1000"/>
      <c r="BE109" s="1006"/>
      <c r="BF109" s="993"/>
      <c r="BG109" s="996"/>
      <c r="BH109" s="148"/>
      <c r="BI109" s="148"/>
      <c r="BJ109" s="994"/>
      <c r="BK109" s="147"/>
      <c r="BL109" s="147"/>
      <c r="BM109" s="997"/>
      <c r="BN109" s="999"/>
      <c r="BO109" s="1000"/>
      <c r="BP109" s="1006"/>
      <c r="BQ109" s="993"/>
      <c r="BR109" s="996"/>
      <c r="BS109" s="148"/>
      <c r="BT109" s="148"/>
      <c r="BU109" s="994"/>
      <c r="BV109" s="147"/>
      <c r="BW109" s="147"/>
      <c r="BX109" s="997"/>
      <c r="BY109" s="999"/>
      <c r="BZ109" s="1000"/>
      <c r="CA109" s="1006"/>
      <c r="CB109" s="993"/>
      <c r="CC109" s="994"/>
      <c r="CD109" s="148"/>
      <c r="CE109" s="148"/>
      <c r="CF109" s="994"/>
      <c r="CG109" s="147"/>
      <c r="CH109" s="147"/>
      <c r="CI109" s="997"/>
      <c r="CJ109" s="999"/>
      <c r="CK109" s="1000"/>
      <c r="CL109" s="1006"/>
      <c r="CM109" s="993"/>
      <c r="CN109" s="996"/>
      <c r="CO109" s="148"/>
      <c r="CP109" s="148"/>
      <c r="CQ109" s="994"/>
      <c r="CR109" s="147"/>
      <c r="CS109" s="147"/>
      <c r="CT109" s="997"/>
      <c r="CU109" s="999"/>
      <c r="CV109" s="1000"/>
      <c r="CW109" s="1006"/>
      <c r="CX109" s="993"/>
      <c r="CY109" s="996"/>
      <c r="CZ109" s="148"/>
      <c r="DA109" s="148"/>
      <c r="DB109" s="994"/>
      <c r="DC109" s="147"/>
      <c r="DD109" s="147"/>
      <c r="DE109" s="997"/>
      <c r="DF109" s="999"/>
      <c r="DG109" s="1000"/>
      <c r="DH109" s="1006"/>
      <c r="DI109" s="993"/>
      <c r="DJ109" s="996"/>
      <c r="DK109" s="148"/>
      <c r="DL109" s="148"/>
      <c r="DM109" s="994"/>
      <c r="DN109" s="147"/>
      <c r="DO109" s="147"/>
      <c r="DP109" s="997"/>
      <c r="DQ109" s="999"/>
      <c r="DR109" s="1000"/>
      <c r="DS109" s="1006"/>
      <c r="DT109" s="993"/>
      <c r="DU109" s="996"/>
      <c r="DV109" s="148"/>
      <c r="DW109" s="148"/>
      <c r="DX109" s="994"/>
      <c r="DY109" s="147"/>
      <c r="DZ109" s="147"/>
      <c r="EA109" s="997"/>
      <c r="EB109" s="999"/>
      <c r="EC109" s="1000"/>
      <c r="ED109" s="1006"/>
      <c r="EE109" s="993"/>
      <c r="EF109" s="996"/>
      <c r="EG109" s="148"/>
      <c r="EH109" s="148"/>
      <c r="EI109" s="994"/>
      <c r="EJ109" s="147"/>
      <c r="EK109" s="147"/>
      <c r="EL109" s="997"/>
      <c r="EM109" s="999"/>
      <c r="EN109" s="1000"/>
      <c r="EO109" s="1006"/>
      <c r="EP109" s="993"/>
      <c r="EQ109" s="996"/>
      <c r="ER109" s="148"/>
      <c r="ES109" s="148"/>
      <c r="ET109" s="994"/>
      <c r="EU109" s="147"/>
      <c r="EV109" s="147"/>
      <c r="EW109" s="997"/>
      <c r="EX109" s="999"/>
      <c r="EY109" s="1000"/>
      <c r="EZ109" s="1006"/>
      <c r="FA109" s="993"/>
      <c r="FB109" s="996"/>
      <c r="FC109" s="148"/>
      <c r="FD109" s="148"/>
      <c r="FE109" s="994"/>
      <c r="FF109" s="147"/>
      <c r="FG109" s="147"/>
      <c r="FH109" s="997"/>
      <c r="FI109" s="999"/>
      <c r="FJ109" s="1000"/>
      <c r="FK109" s="1006"/>
      <c r="FL109" s="993"/>
      <c r="FM109" s="996"/>
      <c r="FN109" s="148"/>
      <c r="FO109" s="148"/>
      <c r="FP109" s="994"/>
      <c r="FQ109" s="147"/>
      <c r="FR109" s="147"/>
      <c r="FS109" s="997"/>
      <c r="FT109" s="999"/>
      <c r="FU109" s="1000"/>
      <c r="FV109" s="1006"/>
      <c r="FW109" s="993"/>
      <c r="FX109" s="996"/>
      <c r="FY109" s="148"/>
      <c r="FZ109" s="148"/>
      <c r="GA109" s="994"/>
      <c r="GB109" s="147"/>
      <c r="GC109" s="147"/>
      <c r="GD109" s="997"/>
      <c r="GE109" s="999"/>
      <c r="GF109" s="1000"/>
      <c r="GG109" s="1006"/>
      <c r="GH109" s="993"/>
      <c r="GI109" s="996"/>
      <c r="GJ109" s="148"/>
      <c r="GK109" s="148"/>
      <c r="GL109" s="994"/>
      <c r="GM109" s="147"/>
      <c r="GN109" s="147"/>
      <c r="GO109" s="997"/>
      <c r="GP109" s="999"/>
      <c r="GQ109" s="1000"/>
      <c r="GR109" s="1006"/>
      <c r="GS109" s="993"/>
      <c r="GT109" s="996"/>
      <c r="GU109" s="148"/>
      <c r="GV109" s="148"/>
      <c r="GW109" s="994"/>
      <c r="GX109" s="147"/>
      <c r="GY109" s="147"/>
      <c r="GZ109" s="997"/>
      <c r="HA109" s="999"/>
      <c r="HB109" s="1000"/>
      <c r="HC109" s="1006"/>
      <c r="HD109" s="993"/>
      <c r="HE109" s="996"/>
      <c r="HF109" s="148"/>
      <c r="HG109" s="148"/>
      <c r="HH109" s="994"/>
      <c r="HI109" s="147"/>
      <c r="HJ109" s="147"/>
      <c r="HK109" s="997"/>
      <c r="HL109" s="999"/>
      <c r="HM109" s="1000"/>
      <c r="HN109" s="1006"/>
      <c r="HO109" s="993"/>
      <c r="HP109" s="996"/>
      <c r="HQ109" s="148"/>
      <c r="HR109" s="148"/>
      <c r="HS109" s="994"/>
      <c r="HT109" s="147"/>
      <c r="HU109" s="147"/>
      <c r="HV109" s="997"/>
      <c r="HW109" s="999"/>
      <c r="HX109" s="1000"/>
      <c r="HY109" s="1006"/>
      <c r="HZ109" s="993"/>
      <c r="IA109" s="996"/>
      <c r="IB109" s="148"/>
      <c r="IC109" s="148"/>
      <c r="ID109" s="994"/>
      <c r="IE109" s="147"/>
      <c r="IF109" s="147"/>
      <c r="IG109" s="997"/>
      <c r="IH109" s="999"/>
      <c r="II109" s="1000"/>
      <c r="IJ109" s="1006"/>
      <c r="IK109" s="993"/>
      <c r="IL109" s="996"/>
      <c r="IM109" s="148"/>
      <c r="IN109" s="148"/>
      <c r="IO109" s="994"/>
      <c r="IP109" s="147"/>
      <c r="IQ109" s="147"/>
      <c r="IR109" s="997"/>
      <c r="IS109" s="999"/>
      <c r="IT109" s="1000"/>
      <c r="IU109" s="30"/>
      <c r="IV109" s="30"/>
      <c r="IW109" s="30"/>
      <c r="IX109" s="30"/>
      <c r="IY109" s="1001"/>
      <c r="IZ109" s="1001"/>
      <c r="JA109" s="1005"/>
      <c r="JB109" s="1002"/>
      <c r="JD109" s="171"/>
      <c r="JE109" s="171"/>
      <c r="JF109" s="171"/>
      <c r="JG109" s="171"/>
      <c r="JH109" s="171"/>
      <c r="JI109" s="171"/>
    </row>
    <row r="110" spans="2:269" ht="15.75" customHeight="1" x14ac:dyDescent="0.25">
      <c r="B110" s="260">
        <v>104</v>
      </c>
      <c r="C110" s="991"/>
      <c r="D110" s="990"/>
      <c r="E110" s="486"/>
      <c r="F110" s="1143"/>
      <c r="G110" s="995"/>
      <c r="H110" s="221"/>
      <c r="I110" s="183"/>
      <c r="J110" s="183"/>
      <c r="K110" s="1088"/>
      <c r="L110" s="375"/>
      <c r="M110" s="31"/>
      <c r="N110" s="1292"/>
      <c r="O110" s="1096"/>
      <c r="P110" s="147"/>
      <c r="Q110" s="147"/>
      <c r="R110" s="147"/>
      <c r="S110" s="147"/>
      <c r="T110" s="147"/>
      <c r="U110" s="147"/>
      <c r="V110" s="147"/>
      <c r="W110" s="147"/>
      <c r="X110" s="147"/>
      <c r="Y110" s="147"/>
      <c r="Z110" s="147"/>
      <c r="AA110" s="147"/>
      <c r="AB110" s="147"/>
      <c r="AC110" s="147"/>
      <c r="AD110" s="147"/>
      <c r="AE110" s="147"/>
      <c r="AF110" s="147"/>
      <c r="AG110" s="147"/>
      <c r="AH110" s="147"/>
      <c r="AI110" s="1006"/>
      <c r="AJ110" s="993"/>
      <c r="AK110" s="996"/>
      <c r="AL110" s="148"/>
      <c r="AM110" s="148"/>
      <c r="AN110" s="994"/>
      <c r="AO110" s="147"/>
      <c r="AP110" s="147"/>
      <c r="AQ110" s="997"/>
      <c r="AR110" s="999"/>
      <c r="AS110" s="1000"/>
      <c r="AT110" s="1006"/>
      <c r="AU110" s="993"/>
      <c r="AV110" s="996"/>
      <c r="AW110" s="148"/>
      <c r="AX110" s="148"/>
      <c r="AY110" s="994"/>
      <c r="AZ110" s="147"/>
      <c r="BA110" s="147"/>
      <c r="BB110" s="997"/>
      <c r="BC110" s="999"/>
      <c r="BD110" s="1000"/>
      <c r="BE110" s="1006"/>
      <c r="BF110" s="993"/>
      <c r="BG110" s="996"/>
      <c r="BH110" s="148"/>
      <c r="BI110" s="148"/>
      <c r="BJ110" s="994"/>
      <c r="BK110" s="147"/>
      <c r="BL110" s="147"/>
      <c r="BM110" s="997"/>
      <c r="BN110" s="999"/>
      <c r="BO110" s="1000"/>
      <c r="BP110" s="1006"/>
      <c r="BQ110" s="993"/>
      <c r="BR110" s="996"/>
      <c r="BS110" s="148"/>
      <c r="BT110" s="148"/>
      <c r="BU110" s="994"/>
      <c r="BV110" s="147"/>
      <c r="BW110" s="147"/>
      <c r="BX110" s="997"/>
      <c r="BY110" s="999"/>
      <c r="BZ110" s="1000"/>
      <c r="CA110" s="1006"/>
      <c r="CB110" s="993"/>
      <c r="CC110" s="994"/>
      <c r="CD110" s="148"/>
      <c r="CE110" s="148"/>
      <c r="CF110" s="994"/>
      <c r="CG110" s="147"/>
      <c r="CH110" s="147"/>
      <c r="CI110" s="997"/>
      <c r="CJ110" s="999"/>
      <c r="CK110" s="1000"/>
      <c r="CL110" s="1006"/>
      <c r="CM110" s="993"/>
      <c r="CN110" s="996"/>
      <c r="CO110" s="148"/>
      <c r="CP110" s="148"/>
      <c r="CQ110" s="994"/>
      <c r="CR110" s="147"/>
      <c r="CS110" s="147"/>
      <c r="CT110" s="997"/>
      <c r="CU110" s="999"/>
      <c r="CV110" s="1000"/>
      <c r="CW110" s="1006"/>
      <c r="CX110" s="993"/>
      <c r="CY110" s="996"/>
      <c r="CZ110" s="148"/>
      <c r="DA110" s="148"/>
      <c r="DB110" s="994"/>
      <c r="DC110" s="147"/>
      <c r="DD110" s="147"/>
      <c r="DE110" s="997"/>
      <c r="DF110" s="999"/>
      <c r="DG110" s="1000"/>
      <c r="DH110" s="1006"/>
      <c r="DI110" s="993"/>
      <c r="DJ110" s="996"/>
      <c r="DK110" s="148"/>
      <c r="DL110" s="148"/>
      <c r="DM110" s="994"/>
      <c r="DN110" s="147"/>
      <c r="DO110" s="147"/>
      <c r="DP110" s="997"/>
      <c r="DQ110" s="999"/>
      <c r="DR110" s="1000"/>
      <c r="DS110" s="1006"/>
      <c r="DT110" s="993"/>
      <c r="DU110" s="996"/>
      <c r="DV110" s="148"/>
      <c r="DW110" s="148"/>
      <c r="DX110" s="994"/>
      <c r="DY110" s="147"/>
      <c r="DZ110" s="147"/>
      <c r="EA110" s="997"/>
      <c r="EB110" s="999"/>
      <c r="EC110" s="1000"/>
      <c r="ED110" s="1006"/>
      <c r="EE110" s="993"/>
      <c r="EF110" s="996"/>
      <c r="EG110" s="148"/>
      <c r="EH110" s="148"/>
      <c r="EI110" s="994"/>
      <c r="EJ110" s="147"/>
      <c r="EK110" s="147"/>
      <c r="EL110" s="997"/>
      <c r="EM110" s="999"/>
      <c r="EN110" s="1000"/>
      <c r="EO110" s="1006"/>
      <c r="EP110" s="993"/>
      <c r="EQ110" s="996"/>
      <c r="ER110" s="148"/>
      <c r="ES110" s="148"/>
      <c r="ET110" s="994"/>
      <c r="EU110" s="147"/>
      <c r="EV110" s="147"/>
      <c r="EW110" s="997"/>
      <c r="EX110" s="999"/>
      <c r="EY110" s="1000"/>
      <c r="EZ110" s="1006"/>
      <c r="FA110" s="993"/>
      <c r="FB110" s="996"/>
      <c r="FC110" s="148"/>
      <c r="FD110" s="148"/>
      <c r="FE110" s="994"/>
      <c r="FF110" s="147"/>
      <c r="FG110" s="147"/>
      <c r="FH110" s="997"/>
      <c r="FI110" s="999"/>
      <c r="FJ110" s="1000"/>
      <c r="FK110" s="1006"/>
      <c r="FL110" s="993"/>
      <c r="FM110" s="996"/>
      <c r="FN110" s="148"/>
      <c r="FO110" s="148"/>
      <c r="FP110" s="994"/>
      <c r="FQ110" s="147"/>
      <c r="FR110" s="147"/>
      <c r="FS110" s="997"/>
      <c r="FT110" s="999"/>
      <c r="FU110" s="1000"/>
      <c r="FV110" s="1006"/>
      <c r="FW110" s="993"/>
      <c r="FX110" s="996"/>
      <c r="FY110" s="148"/>
      <c r="FZ110" s="148"/>
      <c r="GA110" s="994"/>
      <c r="GB110" s="147"/>
      <c r="GC110" s="147"/>
      <c r="GD110" s="997"/>
      <c r="GE110" s="999"/>
      <c r="GF110" s="1000"/>
      <c r="GG110" s="1006"/>
      <c r="GH110" s="993"/>
      <c r="GI110" s="996"/>
      <c r="GJ110" s="148"/>
      <c r="GK110" s="148"/>
      <c r="GL110" s="994"/>
      <c r="GM110" s="147"/>
      <c r="GN110" s="147"/>
      <c r="GO110" s="997"/>
      <c r="GP110" s="999"/>
      <c r="GQ110" s="1000"/>
      <c r="GR110" s="1006"/>
      <c r="GS110" s="993"/>
      <c r="GT110" s="996"/>
      <c r="GU110" s="148"/>
      <c r="GV110" s="148"/>
      <c r="GW110" s="994"/>
      <c r="GX110" s="147"/>
      <c r="GY110" s="147"/>
      <c r="GZ110" s="997"/>
      <c r="HA110" s="999"/>
      <c r="HB110" s="1000"/>
      <c r="HC110" s="1006"/>
      <c r="HD110" s="993"/>
      <c r="HE110" s="996"/>
      <c r="HF110" s="148"/>
      <c r="HG110" s="148"/>
      <c r="HH110" s="994"/>
      <c r="HI110" s="147"/>
      <c r="HJ110" s="147"/>
      <c r="HK110" s="997"/>
      <c r="HL110" s="999"/>
      <c r="HM110" s="1000"/>
      <c r="HN110" s="1006"/>
      <c r="HO110" s="993"/>
      <c r="HP110" s="996"/>
      <c r="HQ110" s="148"/>
      <c r="HR110" s="148"/>
      <c r="HS110" s="994"/>
      <c r="HT110" s="147"/>
      <c r="HU110" s="147"/>
      <c r="HV110" s="997"/>
      <c r="HW110" s="999"/>
      <c r="HX110" s="1000"/>
      <c r="HY110" s="1006"/>
      <c r="HZ110" s="993"/>
      <c r="IA110" s="996"/>
      <c r="IB110" s="148"/>
      <c r="IC110" s="148"/>
      <c r="ID110" s="994"/>
      <c r="IE110" s="147"/>
      <c r="IF110" s="147"/>
      <c r="IG110" s="997"/>
      <c r="IH110" s="999"/>
      <c r="II110" s="1000"/>
      <c r="IJ110" s="1006"/>
      <c r="IK110" s="993"/>
      <c r="IL110" s="996"/>
      <c r="IM110" s="148"/>
      <c r="IN110" s="148"/>
      <c r="IO110" s="994"/>
      <c r="IP110" s="147"/>
      <c r="IQ110" s="147"/>
      <c r="IR110" s="997"/>
      <c r="IS110" s="999"/>
      <c r="IT110" s="1000"/>
      <c r="IU110" s="30"/>
      <c r="IV110" s="30"/>
      <c r="IW110" s="30"/>
      <c r="IX110" s="30"/>
      <c r="IY110" s="1001"/>
      <c r="IZ110" s="1001"/>
      <c r="JA110" s="1005"/>
      <c r="JB110" s="1002"/>
      <c r="JD110" s="171"/>
      <c r="JE110" s="171"/>
      <c r="JF110" s="171"/>
      <c r="JG110" s="171"/>
      <c r="JH110" s="171"/>
      <c r="JI110" s="171"/>
    </row>
    <row r="111" spans="2:269" ht="15.75" customHeight="1" x14ac:dyDescent="0.25">
      <c r="B111" s="260">
        <v>105</v>
      </c>
      <c r="C111" s="991"/>
      <c r="D111" s="990"/>
      <c r="E111" s="486"/>
      <c r="F111" s="1143"/>
      <c r="G111" s="995"/>
      <c r="H111" s="221"/>
      <c r="I111" s="183"/>
      <c r="J111" s="183"/>
      <c r="K111" s="1088"/>
      <c r="L111" s="375"/>
      <c r="M111" s="31"/>
      <c r="N111" s="1292"/>
      <c r="O111" s="1096"/>
      <c r="P111" s="147"/>
      <c r="Q111" s="147"/>
      <c r="R111" s="147"/>
      <c r="S111" s="147"/>
      <c r="T111" s="147"/>
      <c r="U111" s="147"/>
      <c r="V111" s="147"/>
      <c r="W111" s="147"/>
      <c r="X111" s="147"/>
      <c r="Y111" s="147"/>
      <c r="Z111" s="147"/>
      <c r="AA111" s="147"/>
      <c r="AB111" s="147"/>
      <c r="AC111" s="147"/>
      <c r="AD111" s="147"/>
      <c r="AE111" s="147"/>
      <c r="AF111" s="147"/>
      <c r="AG111" s="147"/>
      <c r="AH111" s="147"/>
      <c r="AI111" s="1006"/>
      <c r="AJ111" s="993"/>
      <c r="AK111" s="996"/>
      <c r="AL111" s="148"/>
      <c r="AM111" s="148"/>
      <c r="AN111" s="994"/>
      <c r="AO111" s="147"/>
      <c r="AP111" s="147"/>
      <c r="AQ111" s="997"/>
      <c r="AR111" s="999"/>
      <c r="AS111" s="1000"/>
      <c r="AT111" s="1006"/>
      <c r="AU111" s="993"/>
      <c r="AV111" s="996"/>
      <c r="AW111" s="148"/>
      <c r="AX111" s="148"/>
      <c r="AY111" s="994"/>
      <c r="AZ111" s="147"/>
      <c r="BA111" s="147"/>
      <c r="BB111" s="997"/>
      <c r="BC111" s="999"/>
      <c r="BD111" s="1000"/>
      <c r="BE111" s="1006"/>
      <c r="BF111" s="993"/>
      <c r="BG111" s="996"/>
      <c r="BH111" s="148"/>
      <c r="BI111" s="148"/>
      <c r="BJ111" s="994"/>
      <c r="BK111" s="147"/>
      <c r="BL111" s="147"/>
      <c r="BM111" s="997"/>
      <c r="BN111" s="999"/>
      <c r="BO111" s="1000"/>
      <c r="BP111" s="1006"/>
      <c r="BQ111" s="993"/>
      <c r="BR111" s="996"/>
      <c r="BS111" s="148"/>
      <c r="BT111" s="148"/>
      <c r="BU111" s="994"/>
      <c r="BV111" s="147"/>
      <c r="BW111" s="147"/>
      <c r="BX111" s="997"/>
      <c r="BY111" s="999"/>
      <c r="BZ111" s="1000"/>
      <c r="CA111" s="1006"/>
      <c r="CB111" s="993"/>
      <c r="CC111" s="994"/>
      <c r="CD111" s="148"/>
      <c r="CE111" s="148"/>
      <c r="CF111" s="994"/>
      <c r="CG111" s="147"/>
      <c r="CH111" s="147"/>
      <c r="CI111" s="997"/>
      <c r="CJ111" s="999"/>
      <c r="CK111" s="1000"/>
      <c r="CL111" s="1006"/>
      <c r="CM111" s="993"/>
      <c r="CN111" s="996"/>
      <c r="CO111" s="148"/>
      <c r="CP111" s="148"/>
      <c r="CQ111" s="994"/>
      <c r="CR111" s="147"/>
      <c r="CS111" s="147"/>
      <c r="CT111" s="997"/>
      <c r="CU111" s="999"/>
      <c r="CV111" s="1000"/>
      <c r="CW111" s="1006"/>
      <c r="CX111" s="993"/>
      <c r="CY111" s="996"/>
      <c r="CZ111" s="148"/>
      <c r="DA111" s="148"/>
      <c r="DB111" s="994"/>
      <c r="DC111" s="147"/>
      <c r="DD111" s="147"/>
      <c r="DE111" s="997"/>
      <c r="DF111" s="999"/>
      <c r="DG111" s="1000"/>
      <c r="DH111" s="1006"/>
      <c r="DI111" s="993"/>
      <c r="DJ111" s="996"/>
      <c r="DK111" s="148"/>
      <c r="DL111" s="148"/>
      <c r="DM111" s="994"/>
      <c r="DN111" s="147"/>
      <c r="DO111" s="147"/>
      <c r="DP111" s="997"/>
      <c r="DQ111" s="999"/>
      <c r="DR111" s="1000"/>
      <c r="DS111" s="1006"/>
      <c r="DT111" s="993"/>
      <c r="DU111" s="996"/>
      <c r="DV111" s="148"/>
      <c r="DW111" s="148"/>
      <c r="DX111" s="994"/>
      <c r="DY111" s="147"/>
      <c r="DZ111" s="147"/>
      <c r="EA111" s="997"/>
      <c r="EB111" s="999"/>
      <c r="EC111" s="1000"/>
      <c r="ED111" s="1006"/>
      <c r="EE111" s="993"/>
      <c r="EF111" s="996"/>
      <c r="EG111" s="148"/>
      <c r="EH111" s="148"/>
      <c r="EI111" s="994"/>
      <c r="EJ111" s="147"/>
      <c r="EK111" s="147"/>
      <c r="EL111" s="997"/>
      <c r="EM111" s="999"/>
      <c r="EN111" s="1000"/>
      <c r="EO111" s="1006"/>
      <c r="EP111" s="993"/>
      <c r="EQ111" s="996"/>
      <c r="ER111" s="148"/>
      <c r="ES111" s="148"/>
      <c r="ET111" s="994"/>
      <c r="EU111" s="147"/>
      <c r="EV111" s="147"/>
      <c r="EW111" s="997"/>
      <c r="EX111" s="999"/>
      <c r="EY111" s="1000"/>
      <c r="EZ111" s="1006"/>
      <c r="FA111" s="993"/>
      <c r="FB111" s="996"/>
      <c r="FC111" s="148"/>
      <c r="FD111" s="148"/>
      <c r="FE111" s="994"/>
      <c r="FF111" s="147"/>
      <c r="FG111" s="147"/>
      <c r="FH111" s="997"/>
      <c r="FI111" s="999"/>
      <c r="FJ111" s="1000"/>
      <c r="FK111" s="1006"/>
      <c r="FL111" s="993"/>
      <c r="FM111" s="996"/>
      <c r="FN111" s="148"/>
      <c r="FO111" s="148"/>
      <c r="FP111" s="994"/>
      <c r="FQ111" s="147"/>
      <c r="FR111" s="147"/>
      <c r="FS111" s="997"/>
      <c r="FT111" s="999"/>
      <c r="FU111" s="1000"/>
      <c r="FV111" s="1006"/>
      <c r="FW111" s="993"/>
      <c r="FX111" s="996"/>
      <c r="FY111" s="148"/>
      <c r="FZ111" s="148"/>
      <c r="GA111" s="994"/>
      <c r="GB111" s="147"/>
      <c r="GC111" s="147"/>
      <c r="GD111" s="997"/>
      <c r="GE111" s="999"/>
      <c r="GF111" s="1000"/>
      <c r="GG111" s="1006"/>
      <c r="GH111" s="993"/>
      <c r="GI111" s="996"/>
      <c r="GJ111" s="148"/>
      <c r="GK111" s="148"/>
      <c r="GL111" s="994"/>
      <c r="GM111" s="147"/>
      <c r="GN111" s="147"/>
      <c r="GO111" s="997"/>
      <c r="GP111" s="999"/>
      <c r="GQ111" s="1000"/>
      <c r="GR111" s="1006"/>
      <c r="GS111" s="993"/>
      <c r="GT111" s="996"/>
      <c r="GU111" s="148"/>
      <c r="GV111" s="148"/>
      <c r="GW111" s="994"/>
      <c r="GX111" s="147"/>
      <c r="GY111" s="147"/>
      <c r="GZ111" s="997"/>
      <c r="HA111" s="999"/>
      <c r="HB111" s="1000"/>
      <c r="HC111" s="1006"/>
      <c r="HD111" s="993"/>
      <c r="HE111" s="996"/>
      <c r="HF111" s="148"/>
      <c r="HG111" s="148"/>
      <c r="HH111" s="994"/>
      <c r="HI111" s="147"/>
      <c r="HJ111" s="147"/>
      <c r="HK111" s="997"/>
      <c r="HL111" s="999"/>
      <c r="HM111" s="1000"/>
      <c r="HN111" s="1006"/>
      <c r="HO111" s="993"/>
      <c r="HP111" s="996"/>
      <c r="HQ111" s="148"/>
      <c r="HR111" s="148"/>
      <c r="HS111" s="994"/>
      <c r="HT111" s="147"/>
      <c r="HU111" s="147"/>
      <c r="HV111" s="997"/>
      <c r="HW111" s="999"/>
      <c r="HX111" s="1000"/>
      <c r="HY111" s="1006"/>
      <c r="HZ111" s="993"/>
      <c r="IA111" s="996"/>
      <c r="IB111" s="148"/>
      <c r="IC111" s="148"/>
      <c r="ID111" s="994"/>
      <c r="IE111" s="147"/>
      <c r="IF111" s="147"/>
      <c r="IG111" s="997"/>
      <c r="IH111" s="999"/>
      <c r="II111" s="1000"/>
      <c r="IJ111" s="1006"/>
      <c r="IK111" s="993"/>
      <c r="IL111" s="996"/>
      <c r="IM111" s="148"/>
      <c r="IN111" s="148"/>
      <c r="IO111" s="994"/>
      <c r="IP111" s="147"/>
      <c r="IQ111" s="147"/>
      <c r="IR111" s="997"/>
      <c r="IS111" s="999"/>
      <c r="IT111" s="1000"/>
      <c r="IU111" s="30"/>
      <c r="IV111" s="30"/>
      <c r="IW111" s="30"/>
      <c r="IX111" s="30"/>
      <c r="IY111" s="1001"/>
      <c r="IZ111" s="1001"/>
      <c r="JA111" s="1005"/>
      <c r="JB111" s="1002"/>
      <c r="JD111" s="171"/>
      <c r="JE111" s="171"/>
      <c r="JF111" s="171"/>
      <c r="JG111" s="171"/>
      <c r="JH111" s="171"/>
      <c r="JI111" s="171"/>
    </row>
    <row r="112" spans="2:269" ht="15.75" customHeight="1" x14ac:dyDescent="0.25">
      <c r="B112" s="260">
        <v>106</v>
      </c>
      <c r="C112" s="991"/>
      <c r="D112" s="990"/>
      <c r="E112" s="486"/>
      <c r="F112" s="1143"/>
      <c r="G112" s="995"/>
      <c r="H112" s="221"/>
      <c r="I112" s="183"/>
      <c r="J112" s="183"/>
      <c r="K112" s="1088"/>
      <c r="L112" s="375"/>
      <c r="M112" s="31"/>
      <c r="N112" s="1292"/>
      <c r="O112" s="1096"/>
      <c r="P112" s="147"/>
      <c r="Q112" s="147"/>
      <c r="R112" s="147"/>
      <c r="S112" s="147"/>
      <c r="T112" s="147"/>
      <c r="U112" s="147"/>
      <c r="V112" s="147"/>
      <c r="W112" s="147"/>
      <c r="X112" s="147"/>
      <c r="Y112" s="147"/>
      <c r="Z112" s="147"/>
      <c r="AA112" s="147"/>
      <c r="AB112" s="147"/>
      <c r="AC112" s="147"/>
      <c r="AD112" s="147"/>
      <c r="AE112" s="147"/>
      <c r="AF112" s="147"/>
      <c r="AG112" s="147"/>
      <c r="AH112" s="147"/>
      <c r="AI112" s="1006"/>
      <c r="AJ112" s="993"/>
      <c r="AK112" s="996"/>
      <c r="AL112" s="148"/>
      <c r="AM112" s="148"/>
      <c r="AN112" s="994"/>
      <c r="AO112" s="147"/>
      <c r="AP112" s="147"/>
      <c r="AQ112" s="997"/>
      <c r="AR112" s="999"/>
      <c r="AS112" s="1000"/>
      <c r="AT112" s="1006"/>
      <c r="AU112" s="993"/>
      <c r="AV112" s="996"/>
      <c r="AW112" s="148"/>
      <c r="AX112" s="148"/>
      <c r="AY112" s="994"/>
      <c r="AZ112" s="147"/>
      <c r="BA112" s="147"/>
      <c r="BB112" s="997"/>
      <c r="BC112" s="999"/>
      <c r="BD112" s="1000"/>
      <c r="BE112" s="1006"/>
      <c r="BF112" s="993"/>
      <c r="BG112" s="996"/>
      <c r="BH112" s="148"/>
      <c r="BI112" s="148"/>
      <c r="BJ112" s="994"/>
      <c r="BK112" s="147"/>
      <c r="BL112" s="147"/>
      <c r="BM112" s="997"/>
      <c r="BN112" s="999"/>
      <c r="BO112" s="1000"/>
      <c r="BP112" s="1006"/>
      <c r="BQ112" s="993"/>
      <c r="BR112" s="996"/>
      <c r="BS112" s="148"/>
      <c r="BT112" s="148"/>
      <c r="BU112" s="994"/>
      <c r="BV112" s="147"/>
      <c r="BW112" s="147"/>
      <c r="BX112" s="997"/>
      <c r="BY112" s="999"/>
      <c r="BZ112" s="1000"/>
      <c r="CA112" s="1006"/>
      <c r="CB112" s="993"/>
      <c r="CC112" s="994"/>
      <c r="CD112" s="148"/>
      <c r="CE112" s="148"/>
      <c r="CF112" s="994"/>
      <c r="CG112" s="147"/>
      <c r="CH112" s="147"/>
      <c r="CI112" s="997"/>
      <c r="CJ112" s="999"/>
      <c r="CK112" s="1000"/>
      <c r="CL112" s="1006"/>
      <c r="CM112" s="993"/>
      <c r="CN112" s="996"/>
      <c r="CO112" s="148"/>
      <c r="CP112" s="148"/>
      <c r="CQ112" s="994"/>
      <c r="CR112" s="147"/>
      <c r="CS112" s="147"/>
      <c r="CT112" s="997"/>
      <c r="CU112" s="999"/>
      <c r="CV112" s="1000"/>
      <c r="CW112" s="1006"/>
      <c r="CX112" s="993"/>
      <c r="CY112" s="996"/>
      <c r="CZ112" s="148"/>
      <c r="DA112" s="148"/>
      <c r="DB112" s="994"/>
      <c r="DC112" s="147"/>
      <c r="DD112" s="147"/>
      <c r="DE112" s="997"/>
      <c r="DF112" s="999"/>
      <c r="DG112" s="1000"/>
      <c r="DH112" s="1006"/>
      <c r="DI112" s="993"/>
      <c r="DJ112" s="996"/>
      <c r="DK112" s="148"/>
      <c r="DL112" s="148"/>
      <c r="DM112" s="994"/>
      <c r="DN112" s="147"/>
      <c r="DO112" s="147"/>
      <c r="DP112" s="997"/>
      <c r="DQ112" s="999"/>
      <c r="DR112" s="1000"/>
      <c r="DS112" s="1006"/>
      <c r="DT112" s="993"/>
      <c r="DU112" s="996"/>
      <c r="DV112" s="148"/>
      <c r="DW112" s="148"/>
      <c r="DX112" s="994"/>
      <c r="DY112" s="147"/>
      <c r="DZ112" s="147"/>
      <c r="EA112" s="997"/>
      <c r="EB112" s="999"/>
      <c r="EC112" s="1000"/>
      <c r="ED112" s="1006"/>
      <c r="EE112" s="993"/>
      <c r="EF112" s="996"/>
      <c r="EG112" s="148"/>
      <c r="EH112" s="148"/>
      <c r="EI112" s="994"/>
      <c r="EJ112" s="147"/>
      <c r="EK112" s="147"/>
      <c r="EL112" s="997"/>
      <c r="EM112" s="999"/>
      <c r="EN112" s="1000"/>
      <c r="EO112" s="1006"/>
      <c r="EP112" s="993"/>
      <c r="EQ112" s="996"/>
      <c r="ER112" s="148"/>
      <c r="ES112" s="148"/>
      <c r="ET112" s="994"/>
      <c r="EU112" s="147"/>
      <c r="EV112" s="147"/>
      <c r="EW112" s="997"/>
      <c r="EX112" s="999"/>
      <c r="EY112" s="1000"/>
      <c r="EZ112" s="1006"/>
      <c r="FA112" s="993"/>
      <c r="FB112" s="996"/>
      <c r="FC112" s="148"/>
      <c r="FD112" s="148"/>
      <c r="FE112" s="994"/>
      <c r="FF112" s="147"/>
      <c r="FG112" s="147"/>
      <c r="FH112" s="997"/>
      <c r="FI112" s="999"/>
      <c r="FJ112" s="1000"/>
      <c r="FK112" s="1006"/>
      <c r="FL112" s="993"/>
      <c r="FM112" s="996"/>
      <c r="FN112" s="148"/>
      <c r="FO112" s="148"/>
      <c r="FP112" s="994"/>
      <c r="FQ112" s="147"/>
      <c r="FR112" s="147"/>
      <c r="FS112" s="997"/>
      <c r="FT112" s="999"/>
      <c r="FU112" s="1000"/>
      <c r="FV112" s="1006"/>
      <c r="FW112" s="993"/>
      <c r="FX112" s="996"/>
      <c r="FY112" s="148"/>
      <c r="FZ112" s="148"/>
      <c r="GA112" s="994"/>
      <c r="GB112" s="147"/>
      <c r="GC112" s="147"/>
      <c r="GD112" s="997"/>
      <c r="GE112" s="999"/>
      <c r="GF112" s="1000"/>
      <c r="GG112" s="1006"/>
      <c r="GH112" s="993"/>
      <c r="GI112" s="996"/>
      <c r="GJ112" s="148"/>
      <c r="GK112" s="148"/>
      <c r="GL112" s="994"/>
      <c r="GM112" s="147"/>
      <c r="GN112" s="147"/>
      <c r="GO112" s="997"/>
      <c r="GP112" s="999"/>
      <c r="GQ112" s="1000"/>
      <c r="GR112" s="1006"/>
      <c r="GS112" s="993"/>
      <c r="GT112" s="996"/>
      <c r="GU112" s="148"/>
      <c r="GV112" s="148"/>
      <c r="GW112" s="994"/>
      <c r="GX112" s="147"/>
      <c r="GY112" s="147"/>
      <c r="GZ112" s="997"/>
      <c r="HA112" s="999"/>
      <c r="HB112" s="1000"/>
      <c r="HC112" s="1006"/>
      <c r="HD112" s="993"/>
      <c r="HE112" s="996"/>
      <c r="HF112" s="148"/>
      <c r="HG112" s="148"/>
      <c r="HH112" s="994"/>
      <c r="HI112" s="147"/>
      <c r="HJ112" s="147"/>
      <c r="HK112" s="997"/>
      <c r="HL112" s="999"/>
      <c r="HM112" s="1000"/>
      <c r="HN112" s="1006"/>
      <c r="HO112" s="993"/>
      <c r="HP112" s="996"/>
      <c r="HQ112" s="148"/>
      <c r="HR112" s="148"/>
      <c r="HS112" s="994"/>
      <c r="HT112" s="147"/>
      <c r="HU112" s="147"/>
      <c r="HV112" s="997"/>
      <c r="HW112" s="999"/>
      <c r="HX112" s="1000"/>
      <c r="HY112" s="1006"/>
      <c r="HZ112" s="993"/>
      <c r="IA112" s="996"/>
      <c r="IB112" s="148"/>
      <c r="IC112" s="148"/>
      <c r="ID112" s="994"/>
      <c r="IE112" s="147"/>
      <c r="IF112" s="147"/>
      <c r="IG112" s="997"/>
      <c r="IH112" s="999"/>
      <c r="II112" s="1000"/>
      <c r="IJ112" s="1006"/>
      <c r="IK112" s="993"/>
      <c r="IL112" s="996"/>
      <c r="IM112" s="148"/>
      <c r="IN112" s="148"/>
      <c r="IO112" s="994"/>
      <c r="IP112" s="147"/>
      <c r="IQ112" s="147"/>
      <c r="IR112" s="997"/>
      <c r="IS112" s="999"/>
      <c r="IT112" s="1000"/>
      <c r="IU112" s="30"/>
      <c r="IV112" s="30"/>
      <c r="IW112" s="30"/>
      <c r="IX112" s="30"/>
      <c r="IY112" s="1001"/>
      <c r="IZ112" s="1001"/>
      <c r="JA112" s="1005"/>
      <c r="JB112" s="1002"/>
      <c r="JD112" s="171"/>
      <c r="JE112" s="171"/>
      <c r="JF112" s="171"/>
      <c r="JG112" s="171"/>
      <c r="JH112" s="171"/>
      <c r="JI112" s="171"/>
    </row>
    <row r="113" spans="2:269" ht="15.75" customHeight="1" x14ac:dyDescent="0.25">
      <c r="B113" s="260">
        <v>107</v>
      </c>
      <c r="C113" s="991"/>
      <c r="D113" s="990"/>
      <c r="E113" s="486"/>
      <c r="F113" s="1143"/>
      <c r="G113" s="995"/>
      <c r="H113" s="221"/>
      <c r="I113" s="183"/>
      <c r="J113" s="183"/>
      <c r="K113" s="1088"/>
      <c r="L113" s="375"/>
      <c r="M113" s="31"/>
      <c r="N113" s="1292"/>
      <c r="O113" s="1096"/>
      <c r="P113" s="147"/>
      <c r="Q113" s="147"/>
      <c r="R113" s="147"/>
      <c r="S113" s="147"/>
      <c r="T113" s="147"/>
      <c r="U113" s="147"/>
      <c r="V113" s="147"/>
      <c r="W113" s="147"/>
      <c r="X113" s="147"/>
      <c r="Y113" s="147"/>
      <c r="Z113" s="147"/>
      <c r="AA113" s="147"/>
      <c r="AB113" s="147"/>
      <c r="AC113" s="147"/>
      <c r="AD113" s="147"/>
      <c r="AE113" s="147"/>
      <c r="AF113" s="147"/>
      <c r="AG113" s="147"/>
      <c r="AH113" s="147"/>
      <c r="AI113" s="1006"/>
      <c r="AJ113" s="993"/>
      <c r="AK113" s="996"/>
      <c r="AL113" s="148"/>
      <c r="AM113" s="148"/>
      <c r="AN113" s="994"/>
      <c r="AO113" s="147"/>
      <c r="AP113" s="147"/>
      <c r="AQ113" s="997"/>
      <c r="AR113" s="999"/>
      <c r="AS113" s="1000"/>
      <c r="AT113" s="1006"/>
      <c r="AU113" s="993"/>
      <c r="AV113" s="996"/>
      <c r="AW113" s="148"/>
      <c r="AX113" s="148"/>
      <c r="AY113" s="994"/>
      <c r="AZ113" s="147"/>
      <c r="BA113" s="147"/>
      <c r="BB113" s="997"/>
      <c r="BC113" s="999"/>
      <c r="BD113" s="1000"/>
      <c r="BE113" s="1006"/>
      <c r="BF113" s="993"/>
      <c r="BG113" s="996"/>
      <c r="BH113" s="148"/>
      <c r="BI113" s="148"/>
      <c r="BJ113" s="994"/>
      <c r="BK113" s="147"/>
      <c r="BL113" s="147"/>
      <c r="BM113" s="997"/>
      <c r="BN113" s="999"/>
      <c r="BO113" s="1000"/>
      <c r="BP113" s="1006"/>
      <c r="BQ113" s="993"/>
      <c r="BR113" s="996"/>
      <c r="BS113" s="148"/>
      <c r="BT113" s="148"/>
      <c r="BU113" s="994"/>
      <c r="BV113" s="147"/>
      <c r="BW113" s="147"/>
      <c r="BX113" s="997"/>
      <c r="BY113" s="999"/>
      <c r="BZ113" s="1000"/>
      <c r="CA113" s="1006"/>
      <c r="CB113" s="993"/>
      <c r="CC113" s="994"/>
      <c r="CD113" s="148"/>
      <c r="CE113" s="148"/>
      <c r="CF113" s="994"/>
      <c r="CG113" s="147"/>
      <c r="CH113" s="147"/>
      <c r="CI113" s="997"/>
      <c r="CJ113" s="999"/>
      <c r="CK113" s="1000"/>
      <c r="CL113" s="1006"/>
      <c r="CM113" s="993"/>
      <c r="CN113" s="996"/>
      <c r="CO113" s="148"/>
      <c r="CP113" s="148"/>
      <c r="CQ113" s="994"/>
      <c r="CR113" s="147"/>
      <c r="CS113" s="147"/>
      <c r="CT113" s="997"/>
      <c r="CU113" s="999"/>
      <c r="CV113" s="1000"/>
      <c r="CW113" s="1006"/>
      <c r="CX113" s="993"/>
      <c r="CY113" s="996"/>
      <c r="CZ113" s="148"/>
      <c r="DA113" s="148"/>
      <c r="DB113" s="994"/>
      <c r="DC113" s="147"/>
      <c r="DD113" s="147"/>
      <c r="DE113" s="997"/>
      <c r="DF113" s="999"/>
      <c r="DG113" s="1000"/>
      <c r="DH113" s="1006"/>
      <c r="DI113" s="993"/>
      <c r="DJ113" s="996"/>
      <c r="DK113" s="148"/>
      <c r="DL113" s="148"/>
      <c r="DM113" s="994"/>
      <c r="DN113" s="147"/>
      <c r="DO113" s="147"/>
      <c r="DP113" s="997"/>
      <c r="DQ113" s="999"/>
      <c r="DR113" s="1000"/>
      <c r="DS113" s="1006"/>
      <c r="DT113" s="993"/>
      <c r="DU113" s="996"/>
      <c r="DV113" s="148"/>
      <c r="DW113" s="148"/>
      <c r="DX113" s="994"/>
      <c r="DY113" s="147"/>
      <c r="DZ113" s="147"/>
      <c r="EA113" s="997"/>
      <c r="EB113" s="999"/>
      <c r="EC113" s="1000"/>
      <c r="ED113" s="1006"/>
      <c r="EE113" s="993"/>
      <c r="EF113" s="996"/>
      <c r="EG113" s="148"/>
      <c r="EH113" s="148"/>
      <c r="EI113" s="994"/>
      <c r="EJ113" s="147"/>
      <c r="EK113" s="147"/>
      <c r="EL113" s="997"/>
      <c r="EM113" s="999"/>
      <c r="EN113" s="1000"/>
      <c r="EO113" s="1006"/>
      <c r="EP113" s="993"/>
      <c r="EQ113" s="996"/>
      <c r="ER113" s="148"/>
      <c r="ES113" s="148"/>
      <c r="ET113" s="994"/>
      <c r="EU113" s="147"/>
      <c r="EV113" s="147"/>
      <c r="EW113" s="997"/>
      <c r="EX113" s="999"/>
      <c r="EY113" s="1000"/>
      <c r="EZ113" s="1006"/>
      <c r="FA113" s="993"/>
      <c r="FB113" s="996"/>
      <c r="FC113" s="148"/>
      <c r="FD113" s="148"/>
      <c r="FE113" s="994"/>
      <c r="FF113" s="147"/>
      <c r="FG113" s="147"/>
      <c r="FH113" s="997"/>
      <c r="FI113" s="999"/>
      <c r="FJ113" s="1000"/>
      <c r="FK113" s="1006"/>
      <c r="FL113" s="993"/>
      <c r="FM113" s="996"/>
      <c r="FN113" s="148"/>
      <c r="FO113" s="148"/>
      <c r="FP113" s="994"/>
      <c r="FQ113" s="147"/>
      <c r="FR113" s="147"/>
      <c r="FS113" s="997"/>
      <c r="FT113" s="999"/>
      <c r="FU113" s="1000"/>
      <c r="FV113" s="1006"/>
      <c r="FW113" s="993"/>
      <c r="FX113" s="996"/>
      <c r="FY113" s="148"/>
      <c r="FZ113" s="148"/>
      <c r="GA113" s="994"/>
      <c r="GB113" s="147"/>
      <c r="GC113" s="147"/>
      <c r="GD113" s="997"/>
      <c r="GE113" s="999"/>
      <c r="GF113" s="1000"/>
      <c r="GG113" s="1006"/>
      <c r="GH113" s="993"/>
      <c r="GI113" s="996"/>
      <c r="GJ113" s="148"/>
      <c r="GK113" s="148"/>
      <c r="GL113" s="994"/>
      <c r="GM113" s="147"/>
      <c r="GN113" s="147"/>
      <c r="GO113" s="997"/>
      <c r="GP113" s="999"/>
      <c r="GQ113" s="1000"/>
      <c r="GR113" s="1006"/>
      <c r="GS113" s="993"/>
      <c r="GT113" s="996"/>
      <c r="GU113" s="148"/>
      <c r="GV113" s="148"/>
      <c r="GW113" s="994"/>
      <c r="GX113" s="147"/>
      <c r="GY113" s="147"/>
      <c r="GZ113" s="997"/>
      <c r="HA113" s="999"/>
      <c r="HB113" s="1000"/>
      <c r="HC113" s="1006"/>
      <c r="HD113" s="993"/>
      <c r="HE113" s="996"/>
      <c r="HF113" s="148"/>
      <c r="HG113" s="148"/>
      <c r="HH113" s="994"/>
      <c r="HI113" s="147"/>
      <c r="HJ113" s="147"/>
      <c r="HK113" s="997"/>
      <c r="HL113" s="999"/>
      <c r="HM113" s="1000"/>
      <c r="HN113" s="1006"/>
      <c r="HO113" s="993"/>
      <c r="HP113" s="996"/>
      <c r="HQ113" s="148"/>
      <c r="HR113" s="148"/>
      <c r="HS113" s="994"/>
      <c r="HT113" s="147"/>
      <c r="HU113" s="147"/>
      <c r="HV113" s="997"/>
      <c r="HW113" s="999"/>
      <c r="HX113" s="1000"/>
      <c r="HY113" s="1006"/>
      <c r="HZ113" s="993"/>
      <c r="IA113" s="996"/>
      <c r="IB113" s="148"/>
      <c r="IC113" s="148"/>
      <c r="ID113" s="994"/>
      <c r="IE113" s="147"/>
      <c r="IF113" s="147"/>
      <c r="IG113" s="997"/>
      <c r="IH113" s="999"/>
      <c r="II113" s="1000"/>
      <c r="IJ113" s="1006"/>
      <c r="IK113" s="993"/>
      <c r="IL113" s="996"/>
      <c r="IM113" s="148"/>
      <c r="IN113" s="148"/>
      <c r="IO113" s="994"/>
      <c r="IP113" s="147"/>
      <c r="IQ113" s="147"/>
      <c r="IR113" s="997"/>
      <c r="IS113" s="999"/>
      <c r="IT113" s="1000"/>
      <c r="IU113" s="30"/>
      <c r="IV113" s="30"/>
      <c r="IW113" s="30"/>
      <c r="IX113" s="30"/>
      <c r="IY113" s="1001"/>
      <c r="IZ113" s="1001"/>
      <c r="JA113" s="1005"/>
      <c r="JB113" s="1002"/>
      <c r="JD113" s="171"/>
      <c r="JE113" s="171"/>
      <c r="JF113" s="171"/>
      <c r="JG113" s="171"/>
      <c r="JH113" s="171"/>
      <c r="JI113" s="171"/>
    </row>
    <row r="114" spans="2:269" ht="15.75" customHeight="1" x14ac:dyDescent="0.25">
      <c r="B114" s="260">
        <v>108</v>
      </c>
      <c r="C114" s="991"/>
      <c r="D114" s="990"/>
      <c r="E114" s="486"/>
      <c r="F114" s="1143"/>
      <c r="G114" s="995"/>
      <c r="H114" s="221"/>
      <c r="I114" s="183"/>
      <c r="J114" s="183"/>
      <c r="K114" s="1088"/>
      <c r="L114" s="375"/>
      <c r="M114" s="31"/>
      <c r="N114" s="1292"/>
      <c r="O114" s="1096"/>
      <c r="P114" s="147"/>
      <c r="Q114" s="147"/>
      <c r="R114" s="147"/>
      <c r="S114" s="147"/>
      <c r="T114" s="147"/>
      <c r="U114" s="147"/>
      <c r="V114" s="147"/>
      <c r="W114" s="147"/>
      <c r="X114" s="147"/>
      <c r="Y114" s="147"/>
      <c r="Z114" s="147"/>
      <c r="AA114" s="147"/>
      <c r="AB114" s="147"/>
      <c r="AC114" s="147"/>
      <c r="AD114" s="147"/>
      <c r="AE114" s="147"/>
      <c r="AF114" s="147"/>
      <c r="AG114" s="147"/>
      <c r="AH114" s="147"/>
      <c r="AI114" s="1006"/>
      <c r="AJ114" s="993"/>
      <c r="AK114" s="996"/>
      <c r="AL114" s="148"/>
      <c r="AM114" s="148"/>
      <c r="AN114" s="994"/>
      <c r="AO114" s="147"/>
      <c r="AP114" s="147"/>
      <c r="AQ114" s="997"/>
      <c r="AR114" s="999"/>
      <c r="AS114" s="1000"/>
      <c r="AT114" s="1006"/>
      <c r="AU114" s="993"/>
      <c r="AV114" s="996"/>
      <c r="AW114" s="148"/>
      <c r="AX114" s="148"/>
      <c r="AY114" s="994"/>
      <c r="AZ114" s="147"/>
      <c r="BA114" s="147"/>
      <c r="BB114" s="997"/>
      <c r="BC114" s="999"/>
      <c r="BD114" s="1000"/>
      <c r="BE114" s="1006"/>
      <c r="BF114" s="993"/>
      <c r="BG114" s="996"/>
      <c r="BH114" s="148"/>
      <c r="BI114" s="148"/>
      <c r="BJ114" s="994"/>
      <c r="BK114" s="147"/>
      <c r="BL114" s="147"/>
      <c r="BM114" s="997"/>
      <c r="BN114" s="999"/>
      <c r="BO114" s="1000"/>
      <c r="BP114" s="1006"/>
      <c r="BQ114" s="993"/>
      <c r="BR114" s="996"/>
      <c r="BS114" s="148"/>
      <c r="BT114" s="148"/>
      <c r="BU114" s="994"/>
      <c r="BV114" s="147"/>
      <c r="BW114" s="147"/>
      <c r="BX114" s="997"/>
      <c r="BY114" s="999"/>
      <c r="BZ114" s="1000"/>
      <c r="CA114" s="1006"/>
      <c r="CB114" s="993"/>
      <c r="CC114" s="994"/>
      <c r="CD114" s="148"/>
      <c r="CE114" s="148"/>
      <c r="CF114" s="994"/>
      <c r="CG114" s="147"/>
      <c r="CH114" s="147"/>
      <c r="CI114" s="997"/>
      <c r="CJ114" s="999"/>
      <c r="CK114" s="1000"/>
      <c r="CL114" s="1006"/>
      <c r="CM114" s="993"/>
      <c r="CN114" s="996"/>
      <c r="CO114" s="148"/>
      <c r="CP114" s="148"/>
      <c r="CQ114" s="994"/>
      <c r="CR114" s="147"/>
      <c r="CS114" s="147"/>
      <c r="CT114" s="997"/>
      <c r="CU114" s="999"/>
      <c r="CV114" s="1000"/>
      <c r="CW114" s="1006"/>
      <c r="CX114" s="993"/>
      <c r="CY114" s="996"/>
      <c r="CZ114" s="148"/>
      <c r="DA114" s="148"/>
      <c r="DB114" s="994"/>
      <c r="DC114" s="147"/>
      <c r="DD114" s="147"/>
      <c r="DE114" s="997"/>
      <c r="DF114" s="999"/>
      <c r="DG114" s="1000"/>
      <c r="DH114" s="1006"/>
      <c r="DI114" s="993"/>
      <c r="DJ114" s="996"/>
      <c r="DK114" s="148"/>
      <c r="DL114" s="148"/>
      <c r="DM114" s="994"/>
      <c r="DN114" s="147"/>
      <c r="DO114" s="147"/>
      <c r="DP114" s="997"/>
      <c r="DQ114" s="999"/>
      <c r="DR114" s="1000"/>
      <c r="DS114" s="1006"/>
      <c r="DT114" s="993"/>
      <c r="DU114" s="996"/>
      <c r="DV114" s="148"/>
      <c r="DW114" s="148"/>
      <c r="DX114" s="994"/>
      <c r="DY114" s="147"/>
      <c r="DZ114" s="147"/>
      <c r="EA114" s="997"/>
      <c r="EB114" s="999"/>
      <c r="EC114" s="1000"/>
      <c r="ED114" s="1006"/>
      <c r="EE114" s="993"/>
      <c r="EF114" s="996"/>
      <c r="EG114" s="148"/>
      <c r="EH114" s="148"/>
      <c r="EI114" s="994"/>
      <c r="EJ114" s="147"/>
      <c r="EK114" s="147"/>
      <c r="EL114" s="997"/>
      <c r="EM114" s="999"/>
      <c r="EN114" s="1000"/>
      <c r="EO114" s="1006"/>
      <c r="EP114" s="993"/>
      <c r="EQ114" s="996"/>
      <c r="ER114" s="148"/>
      <c r="ES114" s="148"/>
      <c r="ET114" s="994"/>
      <c r="EU114" s="147"/>
      <c r="EV114" s="147"/>
      <c r="EW114" s="997"/>
      <c r="EX114" s="999"/>
      <c r="EY114" s="1000"/>
      <c r="EZ114" s="1006"/>
      <c r="FA114" s="993"/>
      <c r="FB114" s="996"/>
      <c r="FC114" s="148"/>
      <c r="FD114" s="148"/>
      <c r="FE114" s="994"/>
      <c r="FF114" s="147"/>
      <c r="FG114" s="147"/>
      <c r="FH114" s="997"/>
      <c r="FI114" s="999"/>
      <c r="FJ114" s="1000"/>
      <c r="FK114" s="1006"/>
      <c r="FL114" s="993"/>
      <c r="FM114" s="996"/>
      <c r="FN114" s="148"/>
      <c r="FO114" s="148"/>
      <c r="FP114" s="994"/>
      <c r="FQ114" s="147"/>
      <c r="FR114" s="147"/>
      <c r="FS114" s="997"/>
      <c r="FT114" s="999"/>
      <c r="FU114" s="1000"/>
      <c r="FV114" s="1006"/>
      <c r="FW114" s="993"/>
      <c r="FX114" s="996"/>
      <c r="FY114" s="148"/>
      <c r="FZ114" s="148"/>
      <c r="GA114" s="994"/>
      <c r="GB114" s="147"/>
      <c r="GC114" s="147"/>
      <c r="GD114" s="997"/>
      <c r="GE114" s="999"/>
      <c r="GF114" s="1000"/>
      <c r="GG114" s="1006"/>
      <c r="GH114" s="993"/>
      <c r="GI114" s="996"/>
      <c r="GJ114" s="148"/>
      <c r="GK114" s="148"/>
      <c r="GL114" s="994"/>
      <c r="GM114" s="147"/>
      <c r="GN114" s="147"/>
      <c r="GO114" s="997"/>
      <c r="GP114" s="999"/>
      <c r="GQ114" s="1000"/>
      <c r="GR114" s="1006"/>
      <c r="GS114" s="993"/>
      <c r="GT114" s="996"/>
      <c r="GU114" s="148"/>
      <c r="GV114" s="148"/>
      <c r="GW114" s="994"/>
      <c r="GX114" s="147"/>
      <c r="GY114" s="147"/>
      <c r="GZ114" s="997"/>
      <c r="HA114" s="999"/>
      <c r="HB114" s="1000"/>
      <c r="HC114" s="1006"/>
      <c r="HD114" s="993"/>
      <c r="HE114" s="996"/>
      <c r="HF114" s="148"/>
      <c r="HG114" s="148"/>
      <c r="HH114" s="994"/>
      <c r="HI114" s="147"/>
      <c r="HJ114" s="147"/>
      <c r="HK114" s="997"/>
      <c r="HL114" s="999"/>
      <c r="HM114" s="1000"/>
      <c r="HN114" s="1006"/>
      <c r="HO114" s="993"/>
      <c r="HP114" s="996"/>
      <c r="HQ114" s="148"/>
      <c r="HR114" s="148"/>
      <c r="HS114" s="994"/>
      <c r="HT114" s="147"/>
      <c r="HU114" s="147"/>
      <c r="HV114" s="997"/>
      <c r="HW114" s="999"/>
      <c r="HX114" s="1000"/>
      <c r="HY114" s="1006"/>
      <c r="HZ114" s="993"/>
      <c r="IA114" s="996"/>
      <c r="IB114" s="148"/>
      <c r="IC114" s="148"/>
      <c r="ID114" s="994"/>
      <c r="IE114" s="147"/>
      <c r="IF114" s="147"/>
      <c r="IG114" s="997"/>
      <c r="IH114" s="999"/>
      <c r="II114" s="1000"/>
      <c r="IJ114" s="1006"/>
      <c r="IK114" s="993"/>
      <c r="IL114" s="996"/>
      <c r="IM114" s="148"/>
      <c r="IN114" s="148"/>
      <c r="IO114" s="994"/>
      <c r="IP114" s="147"/>
      <c r="IQ114" s="147"/>
      <c r="IR114" s="997"/>
      <c r="IS114" s="999"/>
      <c r="IT114" s="1000"/>
      <c r="IU114" s="30"/>
      <c r="IV114" s="30"/>
      <c r="IW114" s="30"/>
      <c r="IX114" s="30"/>
      <c r="IY114" s="1001"/>
      <c r="IZ114" s="1001"/>
      <c r="JA114" s="1005"/>
      <c r="JB114" s="1002"/>
      <c r="JD114" s="171"/>
      <c r="JE114" s="171"/>
      <c r="JF114" s="171"/>
      <c r="JG114" s="171"/>
      <c r="JH114" s="171"/>
      <c r="JI114" s="171"/>
    </row>
    <row r="115" spans="2:269" ht="15.75" customHeight="1" x14ac:dyDescent="0.25">
      <c r="B115" s="260">
        <v>109</v>
      </c>
      <c r="C115" s="991"/>
      <c r="D115" s="990"/>
      <c r="E115" s="486"/>
      <c r="F115" s="1143"/>
      <c r="G115" s="995"/>
      <c r="H115" s="221"/>
      <c r="I115" s="183"/>
      <c r="J115" s="183"/>
      <c r="K115" s="1088"/>
      <c r="L115" s="375"/>
      <c r="M115" s="31"/>
      <c r="N115" s="1292"/>
      <c r="O115" s="1096"/>
      <c r="P115" s="147"/>
      <c r="Q115" s="147"/>
      <c r="R115" s="147"/>
      <c r="S115" s="147"/>
      <c r="T115" s="147"/>
      <c r="U115" s="147"/>
      <c r="V115" s="147"/>
      <c r="W115" s="147"/>
      <c r="X115" s="147"/>
      <c r="Y115" s="147"/>
      <c r="Z115" s="147"/>
      <c r="AA115" s="147"/>
      <c r="AB115" s="147"/>
      <c r="AC115" s="147"/>
      <c r="AD115" s="147"/>
      <c r="AE115" s="147"/>
      <c r="AF115" s="147"/>
      <c r="AG115" s="147"/>
      <c r="AH115" s="147"/>
      <c r="AI115" s="1006"/>
      <c r="AJ115" s="993"/>
      <c r="AK115" s="996"/>
      <c r="AL115" s="148"/>
      <c r="AM115" s="148"/>
      <c r="AN115" s="994"/>
      <c r="AO115" s="147"/>
      <c r="AP115" s="147"/>
      <c r="AQ115" s="997"/>
      <c r="AR115" s="999"/>
      <c r="AS115" s="1000"/>
      <c r="AT115" s="1006"/>
      <c r="AU115" s="993"/>
      <c r="AV115" s="996"/>
      <c r="AW115" s="148"/>
      <c r="AX115" s="148"/>
      <c r="AY115" s="994"/>
      <c r="AZ115" s="147"/>
      <c r="BA115" s="147"/>
      <c r="BB115" s="997"/>
      <c r="BC115" s="999"/>
      <c r="BD115" s="1000"/>
      <c r="BE115" s="1006"/>
      <c r="BF115" s="993"/>
      <c r="BG115" s="996"/>
      <c r="BH115" s="148"/>
      <c r="BI115" s="148"/>
      <c r="BJ115" s="994"/>
      <c r="BK115" s="147"/>
      <c r="BL115" s="147"/>
      <c r="BM115" s="997"/>
      <c r="BN115" s="999"/>
      <c r="BO115" s="1000"/>
      <c r="BP115" s="1006"/>
      <c r="BQ115" s="993"/>
      <c r="BR115" s="996"/>
      <c r="BS115" s="148"/>
      <c r="BT115" s="148"/>
      <c r="BU115" s="994"/>
      <c r="BV115" s="147"/>
      <c r="BW115" s="147"/>
      <c r="BX115" s="997"/>
      <c r="BY115" s="999"/>
      <c r="BZ115" s="1000"/>
      <c r="CA115" s="1006"/>
      <c r="CB115" s="993"/>
      <c r="CC115" s="994"/>
      <c r="CD115" s="148"/>
      <c r="CE115" s="148"/>
      <c r="CF115" s="994"/>
      <c r="CG115" s="147"/>
      <c r="CH115" s="147"/>
      <c r="CI115" s="997"/>
      <c r="CJ115" s="999"/>
      <c r="CK115" s="1000"/>
      <c r="CL115" s="1006"/>
      <c r="CM115" s="993"/>
      <c r="CN115" s="996"/>
      <c r="CO115" s="148"/>
      <c r="CP115" s="148"/>
      <c r="CQ115" s="994"/>
      <c r="CR115" s="147"/>
      <c r="CS115" s="147"/>
      <c r="CT115" s="997"/>
      <c r="CU115" s="999"/>
      <c r="CV115" s="1000"/>
      <c r="CW115" s="1006"/>
      <c r="CX115" s="993"/>
      <c r="CY115" s="996"/>
      <c r="CZ115" s="148"/>
      <c r="DA115" s="148"/>
      <c r="DB115" s="994"/>
      <c r="DC115" s="147"/>
      <c r="DD115" s="147"/>
      <c r="DE115" s="997"/>
      <c r="DF115" s="999"/>
      <c r="DG115" s="1000"/>
      <c r="DH115" s="1006"/>
      <c r="DI115" s="993"/>
      <c r="DJ115" s="996"/>
      <c r="DK115" s="148"/>
      <c r="DL115" s="148"/>
      <c r="DM115" s="994"/>
      <c r="DN115" s="147"/>
      <c r="DO115" s="147"/>
      <c r="DP115" s="997"/>
      <c r="DQ115" s="999"/>
      <c r="DR115" s="1000"/>
      <c r="DS115" s="1006"/>
      <c r="DT115" s="993"/>
      <c r="DU115" s="996"/>
      <c r="DV115" s="148"/>
      <c r="DW115" s="148"/>
      <c r="DX115" s="994"/>
      <c r="DY115" s="147"/>
      <c r="DZ115" s="147"/>
      <c r="EA115" s="997"/>
      <c r="EB115" s="999"/>
      <c r="EC115" s="1000"/>
      <c r="ED115" s="1006"/>
      <c r="EE115" s="993"/>
      <c r="EF115" s="996"/>
      <c r="EG115" s="148"/>
      <c r="EH115" s="148"/>
      <c r="EI115" s="994"/>
      <c r="EJ115" s="147"/>
      <c r="EK115" s="147"/>
      <c r="EL115" s="997"/>
      <c r="EM115" s="999"/>
      <c r="EN115" s="1000"/>
      <c r="EO115" s="1006"/>
      <c r="EP115" s="993"/>
      <c r="EQ115" s="996"/>
      <c r="ER115" s="148"/>
      <c r="ES115" s="148"/>
      <c r="ET115" s="994"/>
      <c r="EU115" s="147"/>
      <c r="EV115" s="147"/>
      <c r="EW115" s="997"/>
      <c r="EX115" s="999"/>
      <c r="EY115" s="1000"/>
      <c r="EZ115" s="1006"/>
      <c r="FA115" s="993"/>
      <c r="FB115" s="996"/>
      <c r="FC115" s="148"/>
      <c r="FD115" s="148"/>
      <c r="FE115" s="994"/>
      <c r="FF115" s="147"/>
      <c r="FG115" s="147"/>
      <c r="FH115" s="997"/>
      <c r="FI115" s="999"/>
      <c r="FJ115" s="1000"/>
      <c r="FK115" s="1006"/>
      <c r="FL115" s="993"/>
      <c r="FM115" s="996"/>
      <c r="FN115" s="148"/>
      <c r="FO115" s="148"/>
      <c r="FP115" s="994"/>
      <c r="FQ115" s="147"/>
      <c r="FR115" s="147"/>
      <c r="FS115" s="997"/>
      <c r="FT115" s="999"/>
      <c r="FU115" s="1000"/>
      <c r="FV115" s="1006"/>
      <c r="FW115" s="993"/>
      <c r="FX115" s="996"/>
      <c r="FY115" s="148"/>
      <c r="FZ115" s="148"/>
      <c r="GA115" s="994"/>
      <c r="GB115" s="147"/>
      <c r="GC115" s="147"/>
      <c r="GD115" s="997"/>
      <c r="GE115" s="999"/>
      <c r="GF115" s="1000"/>
      <c r="GG115" s="1006"/>
      <c r="GH115" s="993"/>
      <c r="GI115" s="996"/>
      <c r="GJ115" s="148"/>
      <c r="GK115" s="148"/>
      <c r="GL115" s="994"/>
      <c r="GM115" s="147"/>
      <c r="GN115" s="147"/>
      <c r="GO115" s="997"/>
      <c r="GP115" s="999"/>
      <c r="GQ115" s="1000"/>
      <c r="GR115" s="1006"/>
      <c r="GS115" s="993"/>
      <c r="GT115" s="996"/>
      <c r="GU115" s="148"/>
      <c r="GV115" s="148"/>
      <c r="GW115" s="994"/>
      <c r="GX115" s="147"/>
      <c r="GY115" s="147"/>
      <c r="GZ115" s="997"/>
      <c r="HA115" s="999"/>
      <c r="HB115" s="1000"/>
      <c r="HC115" s="1006"/>
      <c r="HD115" s="993"/>
      <c r="HE115" s="996"/>
      <c r="HF115" s="148"/>
      <c r="HG115" s="148"/>
      <c r="HH115" s="994"/>
      <c r="HI115" s="147"/>
      <c r="HJ115" s="147"/>
      <c r="HK115" s="997"/>
      <c r="HL115" s="999"/>
      <c r="HM115" s="1000"/>
      <c r="HN115" s="1006"/>
      <c r="HO115" s="993"/>
      <c r="HP115" s="996"/>
      <c r="HQ115" s="148"/>
      <c r="HR115" s="148"/>
      <c r="HS115" s="994"/>
      <c r="HT115" s="147"/>
      <c r="HU115" s="147"/>
      <c r="HV115" s="997"/>
      <c r="HW115" s="999"/>
      <c r="HX115" s="1000"/>
      <c r="HY115" s="1006"/>
      <c r="HZ115" s="993"/>
      <c r="IA115" s="996"/>
      <c r="IB115" s="148"/>
      <c r="IC115" s="148"/>
      <c r="ID115" s="994"/>
      <c r="IE115" s="147"/>
      <c r="IF115" s="147"/>
      <c r="IG115" s="997"/>
      <c r="IH115" s="999"/>
      <c r="II115" s="1000"/>
      <c r="IJ115" s="1006"/>
      <c r="IK115" s="993"/>
      <c r="IL115" s="996"/>
      <c r="IM115" s="148"/>
      <c r="IN115" s="148"/>
      <c r="IO115" s="994"/>
      <c r="IP115" s="147"/>
      <c r="IQ115" s="147"/>
      <c r="IR115" s="997"/>
      <c r="IS115" s="999"/>
      <c r="IT115" s="1000"/>
      <c r="IU115" s="30"/>
      <c r="IV115" s="30"/>
      <c r="IW115" s="30"/>
      <c r="IX115" s="30"/>
      <c r="IY115" s="1001"/>
      <c r="IZ115" s="1001"/>
      <c r="JA115" s="1005"/>
      <c r="JB115" s="1002"/>
      <c r="JD115" s="171"/>
      <c r="JE115" s="171"/>
      <c r="JF115" s="171"/>
      <c r="JG115" s="171"/>
      <c r="JH115" s="171"/>
      <c r="JI115" s="171"/>
    </row>
    <row r="116" spans="2:269" ht="15.75" customHeight="1" x14ac:dyDescent="0.25">
      <c r="B116" s="260">
        <v>110</v>
      </c>
      <c r="C116" s="991"/>
      <c r="D116" s="990"/>
      <c r="E116" s="486"/>
      <c r="F116" s="1143"/>
      <c r="G116" s="995"/>
      <c r="H116" s="221"/>
      <c r="I116" s="183"/>
      <c r="J116" s="183"/>
      <c r="K116" s="1088"/>
      <c r="L116" s="375"/>
      <c r="M116" s="31"/>
      <c r="N116" s="1292"/>
      <c r="O116" s="1096"/>
      <c r="P116" s="147"/>
      <c r="Q116" s="147"/>
      <c r="R116" s="147"/>
      <c r="S116" s="147"/>
      <c r="T116" s="147"/>
      <c r="U116" s="147"/>
      <c r="V116" s="147"/>
      <c r="W116" s="147"/>
      <c r="X116" s="147"/>
      <c r="Y116" s="147"/>
      <c r="Z116" s="147"/>
      <c r="AA116" s="147"/>
      <c r="AB116" s="147"/>
      <c r="AC116" s="147"/>
      <c r="AD116" s="147"/>
      <c r="AE116" s="147"/>
      <c r="AF116" s="147"/>
      <c r="AG116" s="147"/>
      <c r="AH116" s="147"/>
      <c r="AI116" s="1006"/>
      <c r="AJ116" s="993"/>
      <c r="AK116" s="996"/>
      <c r="AL116" s="148"/>
      <c r="AM116" s="148"/>
      <c r="AN116" s="994"/>
      <c r="AO116" s="147"/>
      <c r="AP116" s="147"/>
      <c r="AQ116" s="997"/>
      <c r="AR116" s="999"/>
      <c r="AS116" s="1000"/>
      <c r="AT116" s="1006"/>
      <c r="AU116" s="993"/>
      <c r="AV116" s="996"/>
      <c r="AW116" s="148"/>
      <c r="AX116" s="148"/>
      <c r="AY116" s="994"/>
      <c r="AZ116" s="147"/>
      <c r="BA116" s="147"/>
      <c r="BB116" s="997"/>
      <c r="BC116" s="999"/>
      <c r="BD116" s="1000"/>
      <c r="BE116" s="1006"/>
      <c r="BF116" s="993"/>
      <c r="BG116" s="996"/>
      <c r="BH116" s="148"/>
      <c r="BI116" s="148"/>
      <c r="BJ116" s="994"/>
      <c r="BK116" s="147"/>
      <c r="BL116" s="147"/>
      <c r="BM116" s="997"/>
      <c r="BN116" s="999"/>
      <c r="BO116" s="1000"/>
      <c r="BP116" s="1006"/>
      <c r="BQ116" s="993"/>
      <c r="BR116" s="996"/>
      <c r="BS116" s="148"/>
      <c r="BT116" s="148"/>
      <c r="BU116" s="994"/>
      <c r="BV116" s="147"/>
      <c r="BW116" s="147"/>
      <c r="BX116" s="997"/>
      <c r="BY116" s="999"/>
      <c r="BZ116" s="1000"/>
      <c r="CA116" s="1006"/>
      <c r="CB116" s="993"/>
      <c r="CC116" s="994"/>
      <c r="CD116" s="148"/>
      <c r="CE116" s="148"/>
      <c r="CF116" s="994"/>
      <c r="CG116" s="147"/>
      <c r="CH116" s="147"/>
      <c r="CI116" s="997"/>
      <c r="CJ116" s="999"/>
      <c r="CK116" s="1000"/>
      <c r="CL116" s="1006"/>
      <c r="CM116" s="993"/>
      <c r="CN116" s="996"/>
      <c r="CO116" s="148"/>
      <c r="CP116" s="148"/>
      <c r="CQ116" s="994"/>
      <c r="CR116" s="147"/>
      <c r="CS116" s="147"/>
      <c r="CT116" s="997"/>
      <c r="CU116" s="999"/>
      <c r="CV116" s="1000"/>
      <c r="CW116" s="1006"/>
      <c r="CX116" s="993"/>
      <c r="CY116" s="996"/>
      <c r="CZ116" s="148"/>
      <c r="DA116" s="148"/>
      <c r="DB116" s="994"/>
      <c r="DC116" s="147"/>
      <c r="DD116" s="147"/>
      <c r="DE116" s="997"/>
      <c r="DF116" s="999"/>
      <c r="DG116" s="1000"/>
      <c r="DH116" s="1006"/>
      <c r="DI116" s="993"/>
      <c r="DJ116" s="996"/>
      <c r="DK116" s="148"/>
      <c r="DL116" s="148"/>
      <c r="DM116" s="994"/>
      <c r="DN116" s="147"/>
      <c r="DO116" s="147"/>
      <c r="DP116" s="997"/>
      <c r="DQ116" s="999"/>
      <c r="DR116" s="1000"/>
      <c r="DS116" s="1006"/>
      <c r="DT116" s="993"/>
      <c r="DU116" s="996"/>
      <c r="DV116" s="148"/>
      <c r="DW116" s="148"/>
      <c r="DX116" s="994"/>
      <c r="DY116" s="147"/>
      <c r="DZ116" s="147"/>
      <c r="EA116" s="997"/>
      <c r="EB116" s="999"/>
      <c r="EC116" s="1000"/>
      <c r="ED116" s="1006"/>
      <c r="EE116" s="993"/>
      <c r="EF116" s="996"/>
      <c r="EG116" s="148"/>
      <c r="EH116" s="148"/>
      <c r="EI116" s="994"/>
      <c r="EJ116" s="147"/>
      <c r="EK116" s="147"/>
      <c r="EL116" s="997"/>
      <c r="EM116" s="999"/>
      <c r="EN116" s="1000"/>
      <c r="EO116" s="1006"/>
      <c r="EP116" s="993"/>
      <c r="EQ116" s="996"/>
      <c r="ER116" s="148"/>
      <c r="ES116" s="148"/>
      <c r="ET116" s="994"/>
      <c r="EU116" s="147"/>
      <c r="EV116" s="147"/>
      <c r="EW116" s="997"/>
      <c r="EX116" s="999"/>
      <c r="EY116" s="1000"/>
      <c r="EZ116" s="1006"/>
      <c r="FA116" s="993"/>
      <c r="FB116" s="996"/>
      <c r="FC116" s="148"/>
      <c r="FD116" s="148"/>
      <c r="FE116" s="994"/>
      <c r="FF116" s="147"/>
      <c r="FG116" s="147"/>
      <c r="FH116" s="997"/>
      <c r="FI116" s="999"/>
      <c r="FJ116" s="1000"/>
      <c r="FK116" s="1006"/>
      <c r="FL116" s="993"/>
      <c r="FM116" s="996"/>
      <c r="FN116" s="148"/>
      <c r="FO116" s="148"/>
      <c r="FP116" s="994"/>
      <c r="FQ116" s="147"/>
      <c r="FR116" s="147"/>
      <c r="FS116" s="997"/>
      <c r="FT116" s="999"/>
      <c r="FU116" s="1000"/>
      <c r="FV116" s="1006"/>
      <c r="FW116" s="993"/>
      <c r="FX116" s="996"/>
      <c r="FY116" s="148"/>
      <c r="FZ116" s="148"/>
      <c r="GA116" s="994"/>
      <c r="GB116" s="147"/>
      <c r="GC116" s="147"/>
      <c r="GD116" s="997"/>
      <c r="GE116" s="999"/>
      <c r="GF116" s="1000"/>
      <c r="GG116" s="1006"/>
      <c r="GH116" s="993"/>
      <c r="GI116" s="996"/>
      <c r="GJ116" s="148"/>
      <c r="GK116" s="148"/>
      <c r="GL116" s="994"/>
      <c r="GM116" s="147"/>
      <c r="GN116" s="147"/>
      <c r="GO116" s="997"/>
      <c r="GP116" s="999"/>
      <c r="GQ116" s="1000"/>
      <c r="GR116" s="1006"/>
      <c r="GS116" s="993"/>
      <c r="GT116" s="996"/>
      <c r="GU116" s="148"/>
      <c r="GV116" s="148"/>
      <c r="GW116" s="994"/>
      <c r="GX116" s="147"/>
      <c r="GY116" s="147"/>
      <c r="GZ116" s="997"/>
      <c r="HA116" s="999"/>
      <c r="HB116" s="1000"/>
      <c r="HC116" s="1006"/>
      <c r="HD116" s="993"/>
      <c r="HE116" s="996"/>
      <c r="HF116" s="148"/>
      <c r="HG116" s="148"/>
      <c r="HH116" s="994"/>
      <c r="HI116" s="147"/>
      <c r="HJ116" s="147"/>
      <c r="HK116" s="997"/>
      <c r="HL116" s="999"/>
      <c r="HM116" s="1000"/>
      <c r="HN116" s="1006"/>
      <c r="HO116" s="993"/>
      <c r="HP116" s="996"/>
      <c r="HQ116" s="148"/>
      <c r="HR116" s="148"/>
      <c r="HS116" s="994"/>
      <c r="HT116" s="147"/>
      <c r="HU116" s="147"/>
      <c r="HV116" s="997"/>
      <c r="HW116" s="999"/>
      <c r="HX116" s="1000"/>
      <c r="HY116" s="1006"/>
      <c r="HZ116" s="993"/>
      <c r="IA116" s="996"/>
      <c r="IB116" s="148"/>
      <c r="IC116" s="148"/>
      <c r="ID116" s="994"/>
      <c r="IE116" s="147"/>
      <c r="IF116" s="147"/>
      <c r="IG116" s="997"/>
      <c r="IH116" s="999"/>
      <c r="II116" s="1000"/>
      <c r="IJ116" s="1006"/>
      <c r="IK116" s="993"/>
      <c r="IL116" s="996"/>
      <c r="IM116" s="148"/>
      <c r="IN116" s="148"/>
      <c r="IO116" s="994"/>
      <c r="IP116" s="147"/>
      <c r="IQ116" s="147"/>
      <c r="IR116" s="997"/>
      <c r="IS116" s="999"/>
      <c r="IT116" s="1000"/>
      <c r="IU116" s="30"/>
      <c r="IV116" s="30"/>
      <c r="IW116" s="30"/>
      <c r="IX116" s="30"/>
      <c r="IY116" s="1001"/>
      <c r="IZ116" s="1001"/>
      <c r="JA116" s="1005"/>
      <c r="JB116" s="1002"/>
      <c r="JD116" s="171"/>
      <c r="JE116" s="171"/>
      <c r="JF116" s="171"/>
      <c r="JG116" s="171"/>
      <c r="JH116" s="171"/>
      <c r="JI116" s="171"/>
    </row>
    <row r="117" spans="2:269" ht="15.75" customHeight="1" x14ac:dyDescent="0.25">
      <c r="B117" s="260">
        <v>111</v>
      </c>
      <c r="C117" s="991"/>
      <c r="D117" s="990"/>
      <c r="E117" s="486"/>
      <c r="F117" s="1143"/>
      <c r="G117" s="995"/>
      <c r="H117" s="221"/>
      <c r="I117" s="183"/>
      <c r="J117" s="183"/>
      <c r="K117" s="1088"/>
      <c r="L117" s="375"/>
      <c r="M117" s="31"/>
      <c r="N117" s="1292"/>
      <c r="O117" s="1096"/>
      <c r="P117" s="147"/>
      <c r="Q117" s="147"/>
      <c r="R117" s="147"/>
      <c r="S117" s="147"/>
      <c r="T117" s="147"/>
      <c r="U117" s="147"/>
      <c r="V117" s="147"/>
      <c r="W117" s="147"/>
      <c r="X117" s="147"/>
      <c r="Y117" s="147"/>
      <c r="Z117" s="147"/>
      <c r="AA117" s="147"/>
      <c r="AB117" s="147"/>
      <c r="AC117" s="147"/>
      <c r="AD117" s="147"/>
      <c r="AE117" s="147"/>
      <c r="AF117" s="147"/>
      <c r="AG117" s="147"/>
      <c r="AH117" s="147"/>
      <c r="AI117" s="1006"/>
      <c r="AJ117" s="993"/>
      <c r="AK117" s="996"/>
      <c r="AL117" s="148"/>
      <c r="AM117" s="148"/>
      <c r="AN117" s="994"/>
      <c r="AO117" s="147"/>
      <c r="AP117" s="147"/>
      <c r="AQ117" s="997"/>
      <c r="AR117" s="999"/>
      <c r="AS117" s="1000"/>
      <c r="AT117" s="1006"/>
      <c r="AU117" s="993"/>
      <c r="AV117" s="996"/>
      <c r="AW117" s="148"/>
      <c r="AX117" s="148"/>
      <c r="AY117" s="994"/>
      <c r="AZ117" s="147"/>
      <c r="BA117" s="147"/>
      <c r="BB117" s="997"/>
      <c r="BC117" s="999"/>
      <c r="BD117" s="1000"/>
      <c r="BE117" s="1006"/>
      <c r="BF117" s="993"/>
      <c r="BG117" s="996"/>
      <c r="BH117" s="148"/>
      <c r="BI117" s="148"/>
      <c r="BJ117" s="994"/>
      <c r="BK117" s="147"/>
      <c r="BL117" s="147"/>
      <c r="BM117" s="997"/>
      <c r="BN117" s="999"/>
      <c r="BO117" s="1000"/>
      <c r="BP117" s="1006"/>
      <c r="BQ117" s="993"/>
      <c r="BR117" s="996"/>
      <c r="BS117" s="148"/>
      <c r="BT117" s="148"/>
      <c r="BU117" s="994"/>
      <c r="BV117" s="147"/>
      <c r="BW117" s="147"/>
      <c r="BX117" s="997"/>
      <c r="BY117" s="999"/>
      <c r="BZ117" s="1000"/>
      <c r="CA117" s="1006"/>
      <c r="CB117" s="993"/>
      <c r="CC117" s="994"/>
      <c r="CD117" s="148"/>
      <c r="CE117" s="148"/>
      <c r="CF117" s="994"/>
      <c r="CG117" s="147"/>
      <c r="CH117" s="147"/>
      <c r="CI117" s="997"/>
      <c r="CJ117" s="999"/>
      <c r="CK117" s="1000"/>
      <c r="CL117" s="1006"/>
      <c r="CM117" s="993"/>
      <c r="CN117" s="996"/>
      <c r="CO117" s="148"/>
      <c r="CP117" s="148"/>
      <c r="CQ117" s="994"/>
      <c r="CR117" s="147"/>
      <c r="CS117" s="147"/>
      <c r="CT117" s="997"/>
      <c r="CU117" s="999"/>
      <c r="CV117" s="1000"/>
      <c r="CW117" s="1006"/>
      <c r="CX117" s="993"/>
      <c r="CY117" s="996"/>
      <c r="CZ117" s="148"/>
      <c r="DA117" s="148"/>
      <c r="DB117" s="994"/>
      <c r="DC117" s="147"/>
      <c r="DD117" s="147"/>
      <c r="DE117" s="997"/>
      <c r="DF117" s="999"/>
      <c r="DG117" s="1000"/>
      <c r="DH117" s="1006"/>
      <c r="DI117" s="993"/>
      <c r="DJ117" s="996"/>
      <c r="DK117" s="148"/>
      <c r="DL117" s="148"/>
      <c r="DM117" s="994"/>
      <c r="DN117" s="147"/>
      <c r="DO117" s="147"/>
      <c r="DP117" s="997"/>
      <c r="DQ117" s="999"/>
      <c r="DR117" s="1000"/>
      <c r="DS117" s="1006"/>
      <c r="DT117" s="993"/>
      <c r="DU117" s="996"/>
      <c r="DV117" s="148"/>
      <c r="DW117" s="148"/>
      <c r="DX117" s="994"/>
      <c r="DY117" s="147"/>
      <c r="DZ117" s="147"/>
      <c r="EA117" s="997"/>
      <c r="EB117" s="999"/>
      <c r="EC117" s="1000"/>
      <c r="ED117" s="1006"/>
      <c r="EE117" s="993"/>
      <c r="EF117" s="996"/>
      <c r="EG117" s="148"/>
      <c r="EH117" s="148"/>
      <c r="EI117" s="994"/>
      <c r="EJ117" s="147"/>
      <c r="EK117" s="147"/>
      <c r="EL117" s="997"/>
      <c r="EM117" s="999"/>
      <c r="EN117" s="1000"/>
      <c r="EO117" s="1006"/>
      <c r="EP117" s="993"/>
      <c r="EQ117" s="996"/>
      <c r="ER117" s="148"/>
      <c r="ES117" s="148"/>
      <c r="ET117" s="994"/>
      <c r="EU117" s="147"/>
      <c r="EV117" s="147"/>
      <c r="EW117" s="997"/>
      <c r="EX117" s="999"/>
      <c r="EY117" s="1000"/>
      <c r="EZ117" s="1006"/>
      <c r="FA117" s="993"/>
      <c r="FB117" s="996"/>
      <c r="FC117" s="148"/>
      <c r="FD117" s="148"/>
      <c r="FE117" s="994"/>
      <c r="FF117" s="147"/>
      <c r="FG117" s="147"/>
      <c r="FH117" s="997"/>
      <c r="FI117" s="999"/>
      <c r="FJ117" s="1000"/>
      <c r="FK117" s="1006"/>
      <c r="FL117" s="993"/>
      <c r="FM117" s="996"/>
      <c r="FN117" s="148"/>
      <c r="FO117" s="148"/>
      <c r="FP117" s="994"/>
      <c r="FQ117" s="147"/>
      <c r="FR117" s="147"/>
      <c r="FS117" s="997"/>
      <c r="FT117" s="999"/>
      <c r="FU117" s="1000"/>
      <c r="FV117" s="1006"/>
      <c r="FW117" s="993"/>
      <c r="FX117" s="996"/>
      <c r="FY117" s="148"/>
      <c r="FZ117" s="148"/>
      <c r="GA117" s="994"/>
      <c r="GB117" s="147"/>
      <c r="GC117" s="147"/>
      <c r="GD117" s="997"/>
      <c r="GE117" s="999"/>
      <c r="GF117" s="1000"/>
      <c r="GG117" s="1006"/>
      <c r="GH117" s="993"/>
      <c r="GI117" s="996"/>
      <c r="GJ117" s="148"/>
      <c r="GK117" s="148"/>
      <c r="GL117" s="994"/>
      <c r="GM117" s="147"/>
      <c r="GN117" s="147"/>
      <c r="GO117" s="997"/>
      <c r="GP117" s="999"/>
      <c r="GQ117" s="1000"/>
      <c r="GR117" s="1006"/>
      <c r="GS117" s="993"/>
      <c r="GT117" s="996"/>
      <c r="GU117" s="148"/>
      <c r="GV117" s="148"/>
      <c r="GW117" s="994"/>
      <c r="GX117" s="147"/>
      <c r="GY117" s="147"/>
      <c r="GZ117" s="997"/>
      <c r="HA117" s="999"/>
      <c r="HB117" s="1000"/>
      <c r="HC117" s="1006"/>
      <c r="HD117" s="993"/>
      <c r="HE117" s="996"/>
      <c r="HF117" s="148"/>
      <c r="HG117" s="148"/>
      <c r="HH117" s="994"/>
      <c r="HI117" s="147"/>
      <c r="HJ117" s="147"/>
      <c r="HK117" s="997"/>
      <c r="HL117" s="999"/>
      <c r="HM117" s="1000"/>
      <c r="HN117" s="1006"/>
      <c r="HO117" s="993"/>
      <c r="HP117" s="996"/>
      <c r="HQ117" s="148"/>
      <c r="HR117" s="148"/>
      <c r="HS117" s="994"/>
      <c r="HT117" s="147"/>
      <c r="HU117" s="147"/>
      <c r="HV117" s="997"/>
      <c r="HW117" s="999"/>
      <c r="HX117" s="1000"/>
      <c r="HY117" s="1006"/>
      <c r="HZ117" s="993"/>
      <c r="IA117" s="996"/>
      <c r="IB117" s="148"/>
      <c r="IC117" s="148"/>
      <c r="ID117" s="994"/>
      <c r="IE117" s="147"/>
      <c r="IF117" s="147"/>
      <c r="IG117" s="997"/>
      <c r="IH117" s="999"/>
      <c r="II117" s="1000"/>
      <c r="IJ117" s="1006"/>
      <c r="IK117" s="993"/>
      <c r="IL117" s="996"/>
      <c r="IM117" s="148"/>
      <c r="IN117" s="148"/>
      <c r="IO117" s="994"/>
      <c r="IP117" s="147"/>
      <c r="IQ117" s="147"/>
      <c r="IR117" s="997"/>
      <c r="IS117" s="999"/>
      <c r="IT117" s="1000"/>
      <c r="IU117" s="30"/>
      <c r="IV117" s="30"/>
      <c r="IW117" s="30"/>
      <c r="IX117" s="30"/>
      <c r="IY117" s="1001"/>
      <c r="IZ117" s="1001"/>
      <c r="JA117" s="1005"/>
      <c r="JB117" s="1002"/>
      <c r="JD117" s="171"/>
      <c r="JE117" s="171"/>
      <c r="JF117" s="171"/>
      <c r="JG117" s="171"/>
      <c r="JH117" s="171"/>
      <c r="JI117" s="171"/>
    </row>
    <row r="118" spans="2:269" ht="15.75" customHeight="1" x14ac:dyDescent="0.25">
      <c r="B118" s="260">
        <v>112</v>
      </c>
      <c r="C118" s="991"/>
      <c r="D118" s="990"/>
      <c r="E118" s="486"/>
      <c r="F118" s="1143"/>
      <c r="G118" s="995"/>
      <c r="H118" s="221"/>
      <c r="I118" s="183"/>
      <c r="J118" s="183"/>
      <c r="K118" s="1088"/>
      <c r="L118" s="375"/>
      <c r="M118" s="31"/>
      <c r="N118" s="1292"/>
      <c r="O118" s="1096"/>
      <c r="P118" s="147"/>
      <c r="Q118" s="147"/>
      <c r="R118" s="147"/>
      <c r="S118" s="147"/>
      <c r="T118" s="147"/>
      <c r="U118" s="147"/>
      <c r="V118" s="147"/>
      <c r="W118" s="147"/>
      <c r="X118" s="147"/>
      <c r="Y118" s="147"/>
      <c r="Z118" s="147"/>
      <c r="AA118" s="147"/>
      <c r="AB118" s="147"/>
      <c r="AC118" s="147"/>
      <c r="AD118" s="147"/>
      <c r="AE118" s="147"/>
      <c r="AF118" s="147"/>
      <c r="AG118" s="147"/>
      <c r="AH118" s="147"/>
      <c r="AI118" s="1006"/>
      <c r="AJ118" s="993"/>
      <c r="AK118" s="996"/>
      <c r="AL118" s="148"/>
      <c r="AM118" s="148"/>
      <c r="AN118" s="994"/>
      <c r="AO118" s="147"/>
      <c r="AP118" s="147"/>
      <c r="AQ118" s="997"/>
      <c r="AR118" s="999"/>
      <c r="AS118" s="1000"/>
      <c r="AT118" s="1006"/>
      <c r="AU118" s="993"/>
      <c r="AV118" s="996"/>
      <c r="AW118" s="148"/>
      <c r="AX118" s="148"/>
      <c r="AY118" s="994"/>
      <c r="AZ118" s="147"/>
      <c r="BA118" s="147"/>
      <c r="BB118" s="997"/>
      <c r="BC118" s="999"/>
      <c r="BD118" s="1000"/>
      <c r="BE118" s="1006"/>
      <c r="BF118" s="993"/>
      <c r="BG118" s="996"/>
      <c r="BH118" s="148"/>
      <c r="BI118" s="148"/>
      <c r="BJ118" s="994"/>
      <c r="BK118" s="147"/>
      <c r="BL118" s="147"/>
      <c r="BM118" s="997"/>
      <c r="BN118" s="999"/>
      <c r="BO118" s="1000"/>
      <c r="BP118" s="1006"/>
      <c r="BQ118" s="993"/>
      <c r="BR118" s="996"/>
      <c r="BS118" s="148"/>
      <c r="BT118" s="148"/>
      <c r="BU118" s="994"/>
      <c r="BV118" s="147"/>
      <c r="BW118" s="147"/>
      <c r="BX118" s="997"/>
      <c r="BY118" s="999"/>
      <c r="BZ118" s="1000"/>
      <c r="CA118" s="1006"/>
      <c r="CB118" s="993"/>
      <c r="CC118" s="994"/>
      <c r="CD118" s="148"/>
      <c r="CE118" s="148"/>
      <c r="CF118" s="994"/>
      <c r="CG118" s="147"/>
      <c r="CH118" s="147"/>
      <c r="CI118" s="997"/>
      <c r="CJ118" s="999"/>
      <c r="CK118" s="1000"/>
      <c r="CL118" s="1006"/>
      <c r="CM118" s="993"/>
      <c r="CN118" s="996"/>
      <c r="CO118" s="148"/>
      <c r="CP118" s="148"/>
      <c r="CQ118" s="994"/>
      <c r="CR118" s="147"/>
      <c r="CS118" s="147"/>
      <c r="CT118" s="997"/>
      <c r="CU118" s="999"/>
      <c r="CV118" s="1000"/>
      <c r="CW118" s="1006"/>
      <c r="CX118" s="993"/>
      <c r="CY118" s="996"/>
      <c r="CZ118" s="148"/>
      <c r="DA118" s="148"/>
      <c r="DB118" s="994"/>
      <c r="DC118" s="147"/>
      <c r="DD118" s="147"/>
      <c r="DE118" s="997"/>
      <c r="DF118" s="999"/>
      <c r="DG118" s="1000"/>
      <c r="DH118" s="1006"/>
      <c r="DI118" s="993"/>
      <c r="DJ118" s="996"/>
      <c r="DK118" s="148"/>
      <c r="DL118" s="148"/>
      <c r="DM118" s="994"/>
      <c r="DN118" s="147"/>
      <c r="DO118" s="147"/>
      <c r="DP118" s="997"/>
      <c r="DQ118" s="999"/>
      <c r="DR118" s="1000"/>
      <c r="DS118" s="1006"/>
      <c r="DT118" s="993"/>
      <c r="DU118" s="996"/>
      <c r="DV118" s="148"/>
      <c r="DW118" s="148"/>
      <c r="DX118" s="994"/>
      <c r="DY118" s="147"/>
      <c r="DZ118" s="147"/>
      <c r="EA118" s="997"/>
      <c r="EB118" s="999"/>
      <c r="EC118" s="1000"/>
      <c r="ED118" s="1006"/>
      <c r="EE118" s="993"/>
      <c r="EF118" s="996"/>
      <c r="EG118" s="148"/>
      <c r="EH118" s="148"/>
      <c r="EI118" s="994"/>
      <c r="EJ118" s="147"/>
      <c r="EK118" s="147"/>
      <c r="EL118" s="997"/>
      <c r="EM118" s="999"/>
      <c r="EN118" s="1000"/>
      <c r="EO118" s="1006"/>
      <c r="EP118" s="993"/>
      <c r="EQ118" s="996"/>
      <c r="ER118" s="148"/>
      <c r="ES118" s="148"/>
      <c r="ET118" s="994"/>
      <c r="EU118" s="147"/>
      <c r="EV118" s="147"/>
      <c r="EW118" s="997"/>
      <c r="EX118" s="999"/>
      <c r="EY118" s="1000"/>
      <c r="EZ118" s="1006"/>
      <c r="FA118" s="993"/>
      <c r="FB118" s="996"/>
      <c r="FC118" s="148"/>
      <c r="FD118" s="148"/>
      <c r="FE118" s="994"/>
      <c r="FF118" s="147"/>
      <c r="FG118" s="147"/>
      <c r="FH118" s="997"/>
      <c r="FI118" s="999"/>
      <c r="FJ118" s="1000"/>
      <c r="FK118" s="1006"/>
      <c r="FL118" s="993"/>
      <c r="FM118" s="996"/>
      <c r="FN118" s="148"/>
      <c r="FO118" s="148"/>
      <c r="FP118" s="994"/>
      <c r="FQ118" s="147"/>
      <c r="FR118" s="147"/>
      <c r="FS118" s="997"/>
      <c r="FT118" s="999"/>
      <c r="FU118" s="1000"/>
      <c r="FV118" s="1006"/>
      <c r="FW118" s="993"/>
      <c r="FX118" s="996"/>
      <c r="FY118" s="148"/>
      <c r="FZ118" s="148"/>
      <c r="GA118" s="994"/>
      <c r="GB118" s="147"/>
      <c r="GC118" s="147"/>
      <c r="GD118" s="997"/>
      <c r="GE118" s="999"/>
      <c r="GF118" s="1000"/>
      <c r="GG118" s="1006"/>
      <c r="GH118" s="993"/>
      <c r="GI118" s="996"/>
      <c r="GJ118" s="148"/>
      <c r="GK118" s="148"/>
      <c r="GL118" s="994"/>
      <c r="GM118" s="147"/>
      <c r="GN118" s="147"/>
      <c r="GO118" s="997"/>
      <c r="GP118" s="999"/>
      <c r="GQ118" s="1000"/>
      <c r="GR118" s="1006"/>
      <c r="GS118" s="993"/>
      <c r="GT118" s="996"/>
      <c r="GU118" s="148"/>
      <c r="GV118" s="148"/>
      <c r="GW118" s="994"/>
      <c r="GX118" s="147"/>
      <c r="GY118" s="147"/>
      <c r="GZ118" s="997"/>
      <c r="HA118" s="999"/>
      <c r="HB118" s="1000"/>
      <c r="HC118" s="1006"/>
      <c r="HD118" s="993"/>
      <c r="HE118" s="996"/>
      <c r="HF118" s="148"/>
      <c r="HG118" s="148"/>
      <c r="HH118" s="994"/>
      <c r="HI118" s="147"/>
      <c r="HJ118" s="147"/>
      <c r="HK118" s="997"/>
      <c r="HL118" s="999"/>
      <c r="HM118" s="1000"/>
      <c r="HN118" s="1006"/>
      <c r="HO118" s="993"/>
      <c r="HP118" s="996"/>
      <c r="HQ118" s="148"/>
      <c r="HR118" s="148"/>
      <c r="HS118" s="994"/>
      <c r="HT118" s="147"/>
      <c r="HU118" s="147"/>
      <c r="HV118" s="997"/>
      <c r="HW118" s="999"/>
      <c r="HX118" s="1000"/>
      <c r="HY118" s="1006"/>
      <c r="HZ118" s="993"/>
      <c r="IA118" s="996"/>
      <c r="IB118" s="148"/>
      <c r="IC118" s="148"/>
      <c r="ID118" s="994"/>
      <c r="IE118" s="147"/>
      <c r="IF118" s="147"/>
      <c r="IG118" s="997"/>
      <c r="IH118" s="999"/>
      <c r="II118" s="1000"/>
      <c r="IJ118" s="1006"/>
      <c r="IK118" s="993"/>
      <c r="IL118" s="996"/>
      <c r="IM118" s="148"/>
      <c r="IN118" s="148"/>
      <c r="IO118" s="994"/>
      <c r="IP118" s="147"/>
      <c r="IQ118" s="147"/>
      <c r="IR118" s="997"/>
      <c r="IS118" s="999"/>
      <c r="IT118" s="1000"/>
      <c r="IU118" s="30"/>
      <c r="IV118" s="30"/>
      <c r="IW118" s="30"/>
      <c r="IX118" s="30"/>
      <c r="IY118" s="1001"/>
      <c r="IZ118" s="1001"/>
      <c r="JA118" s="1005"/>
      <c r="JB118" s="1002"/>
      <c r="JD118" s="171"/>
      <c r="JE118" s="171"/>
      <c r="JF118" s="171"/>
      <c r="JG118" s="171"/>
      <c r="JH118" s="171"/>
      <c r="JI118" s="171"/>
    </row>
    <row r="119" spans="2:269" ht="15.75" customHeight="1" x14ac:dyDescent="0.25">
      <c r="B119" s="260">
        <v>113</v>
      </c>
      <c r="C119" s="991"/>
      <c r="D119" s="990"/>
      <c r="E119" s="486"/>
      <c r="F119" s="1143"/>
      <c r="G119" s="995"/>
      <c r="H119" s="221"/>
      <c r="I119" s="183"/>
      <c r="J119" s="183"/>
      <c r="K119" s="1088"/>
      <c r="L119" s="375"/>
      <c r="M119" s="31"/>
      <c r="N119" s="1292"/>
      <c r="O119" s="1096"/>
      <c r="P119" s="147"/>
      <c r="Q119" s="147"/>
      <c r="R119" s="147"/>
      <c r="S119" s="147"/>
      <c r="T119" s="147"/>
      <c r="U119" s="147"/>
      <c r="V119" s="147"/>
      <c r="W119" s="147"/>
      <c r="X119" s="147"/>
      <c r="Y119" s="147"/>
      <c r="Z119" s="147"/>
      <c r="AA119" s="147"/>
      <c r="AB119" s="147"/>
      <c r="AC119" s="147"/>
      <c r="AD119" s="147"/>
      <c r="AE119" s="147"/>
      <c r="AF119" s="147"/>
      <c r="AG119" s="147"/>
      <c r="AH119" s="147"/>
      <c r="AI119" s="1006"/>
      <c r="AJ119" s="993"/>
      <c r="AK119" s="996"/>
      <c r="AL119" s="148"/>
      <c r="AM119" s="148"/>
      <c r="AN119" s="994"/>
      <c r="AO119" s="147"/>
      <c r="AP119" s="147"/>
      <c r="AQ119" s="997"/>
      <c r="AR119" s="999"/>
      <c r="AS119" s="1000"/>
      <c r="AT119" s="1006"/>
      <c r="AU119" s="993"/>
      <c r="AV119" s="996"/>
      <c r="AW119" s="148"/>
      <c r="AX119" s="148"/>
      <c r="AY119" s="994"/>
      <c r="AZ119" s="147"/>
      <c r="BA119" s="147"/>
      <c r="BB119" s="997"/>
      <c r="BC119" s="999"/>
      <c r="BD119" s="1000"/>
      <c r="BE119" s="1006"/>
      <c r="BF119" s="993"/>
      <c r="BG119" s="996"/>
      <c r="BH119" s="148"/>
      <c r="BI119" s="148"/>
      <c r="BJ119" s="994"/>
      <c r="BK119" s="147"/>
      <c r="BL119" s="147"/>
      <c r="BM119" s="997"/>
      <c r="BN119" s="999"/>
      <c r="BO119" s="1000"/>
      <c r="BP119" s="1006"/>
      <c r="BQ119" s="993"/>
      <c r="BR119" s="996"/>
      <c r="BS119" s="148"/>
      <c r="BT119" s="148"/>
      <c r="BU119" s="994"/>
      <c r="BV119" s="147"/>
      <c r="BW119" s="147"/>
      <c r="BX119" s="997"/>
      <c r="BY119" s="999"/>
      <c r="BZ119" s="1000"/>
      <c r="CA119" s="1006"/>
      <c r="CB119" s="993"/>
      <c r="CC119" s="994"/>
      <c r="CD119" s="148"/>
      <c r="CE119" s="148"/>
      <c r="CF119" s="994"/>
      <c r="CG119" s="147"/>
      <c r="CH119" s="147"/>
      <c r="CI119" s="997"/>
      <c r="CJ119" s="999"/>
      <c r="CK119" s="1000"/>
      <c r="CL119" s="1006"/>
      <c r="CM119" s="993"/>
      <c r="CN119" s="996"/>
      <c r="CO119" s="148"/>
      <c r="CP119" s="148"/>
      <c r="CQ119" s="994"/>
      <c r="CR119" s="147"/>
      <c r="CS119" s="147"/>
      <c r="CT119" s="997"/>
      <c r="CU119" s="999"/>
      <c r="CV119" s="1000"/>
      <c r="CW119" s="1006"/>
      <c r="CX119" s="993"/>
      <c r="CY119" s="996"/>
      <c r="CZ119" s="148"/>
      <c r="DA119" s="148"/>
      <c r="DB119" s="994"/>
      <c r="DC119" s="147"/>
      <c r="DD119" s="147"/>
      <c r="DE119" s="997"/>
      <c r="DF119" s="999"/>
      <c r="DG119" s="1000"/>
      <c r="DH119" s="1006"/>
      <c r="DI119" s="993"/>
      <c r="DJ119" s="996"/>
      <c r="DK119" s="148"/>
      <c r="DL119" s="148"/>
      <c r="DM119" s="994"/>
      <c r="DN119" s="147"/>
      <c r="DO119" s="147"/>
      <c r="DP119" s="997"/>
      <c r="DQ119" s="999"/>
      <c r="DR119" s="1000"/>
      <c r="DS119" s="1006"/>
      <c r="DT119" s="993"/>
      <c r="DU119" s="996"/>
      <c r="DV119" s="148"/>
      <c r="DW119" s="148"/>
      <c r="DX119" s="994"/>
      <c r="DY119" s="147"/>
      <c r="DZ119" s="147"/>
      <c r="EA119" s="997"/>
      <c r="EB119" s="999"/>
      <c r="EC119" s="1000"/>
      <c r="ED119" s="1006"/>
      <c r="EE119" s="993"/>
      <c r="EF119" s="996"/>
      <c r="EG119" s="148"/>
      <c r="EH119" s="148"/>
      <c r="EI119" s="994"/>
      <c r="EJ119" s="147"/>
      <c r="EK119" s="147"/>
      <c r="EL119" s="997"/>
      <c r="EM119" s="999"/>
      <c r="EN119" s="1000"/>
      <c r="EO119" s="1006"/>
      <c r="EP119" s="993"/>
      <c r="EQ119" s="996"/>
      <c r="ER119" s="148"/>
      <c r="ES119" s="148"/>
      <c r="ET119" s="994"/>
      <c r="EU119" s="147"/>
      <c r="EV119" s="147"/>
      <c r="EW119" s="997"/>
      <c r="EX119" s="999"/>
      <c r="EY119" s="1000"/>
      <c r="EZ119" s="1006"/>
      <c r="FA119" s="993"/>
      <c r="FB119" s="996"/>
      <c r="FC119" s="148"/>
      <c r="FD119" s="148"/>
      <c r="FE119" s="994"/>
      <c r="FF119" s="147"/>
      <c r="FG119" s="147"/>
      <c r="FH119" s="997"/>
      <c r="FI119" s="999"/>
      <c r="FJ119" s="1000"/>
      <c r="FK119" s="1006"/>
      <c r="FL119" s="993"/>
      <c r="FM119" s="996"/>
      <c r="FN119" s="148"/>
      <c r="FO119" s="148"/>
      <c r="FP119" s="994"/>
      <c r="FQ119" s="147"/>
      <c r="FR119" s="147"/>
      <c r="FS119" s="997"/>
      <c r="FT119" s="999"/>
      <c r="FU119" s="1000"/>
      <c r="FV119" s="1006"/>
      <c r="FW119" s="993"/>
      <c r="FX119" s="996"/>
      <c r="FY119" s="148"/>
      <c r="FZ119" s="148"/>
      <c r="GA119" s="994"/>
      <c r="GB119" s="147"/>
      <c r="GC119" s="147"/>
      <c r="GD119" s="997"/>
      <c r="GE119" s="999"/>
      <c r="GF119" s="1000"/>
      <c r="GG119" s="1006"/>
      <c r="GH119" s="993"/>
      <c r="GI119" s="996"/>
      <c r="GJ119" s="148"/>
      <c r="GK119" s="148"/>
      <c r="GL119" s="994"/>
      <c r="GM119" s="147"/>
      <c r="GN119" s="147"/>
      <c r="GO119" s="997"/>
      <c r="GP119" s="999"/>
      <c r="GQ119" s="1000"/>
      <c r="GR119" s="1006"/>
      <c r="GS119" s="993"/>
      <c r="GT119" s="996"/>
      <c r="GU119" s="148"/>
      <c r="GV119" s="148"/>
      <c r="GW119" s="994"/>
      <c r="GX119" s="147"/>
      <c r="GY119" s="147"/>
      <c r="GZ119" s="997"/>
      <c r="HA119" s="999"/>
      <c r="HB119" s="1000"/>
      <c r="HC119" s="1006"/>
      <c r="HD119" s="993"/>
      <c r="HE119" s="996"/>
      <c r="HF119" s="148"/>
      <c r="HG119" s="148"/>
      <c r="HH119" s="994"/>
      <c r="HI119" s="147"/>
      <c r="HJ119" s="147"/>
      <c r="HK119" s="997"/>
      <c r="HL119" s="999"/>
      <c r="HM119" s="1000"/>
      <c r="HN119" s="1006"/>
      <c r="HO119" s="993"/>
      <c r="HP119" s="996"/>
      <c r="HQ119" s="148"/>
      <c r="HR119" s="148"/>
      <c r="HS119" s="994"/>
      <c r="HT119" s="147"/>
      <c r="HU119" s="147"/>
      <c r="HV119" s="997"/>
      <c r="HW119" s="999"/>
      <c r="HX119" s="1000"/>
      <c r="HY119" s="1006"/>
      <c r="HZ119" s="993"/>
      <c r="IA119" s="996"/>
      <c r="IB119" s="148"/>
      <c r="IC119" s="148"/>
      <c r="ID119" s="994"/>
      <c r="IE119" s="147"/>
      <c r="IF119" s="147"/>
      <c r="IG119" s="997"/>
      <c r="IH119" s="999"/>
      <c r="II119" s="1000"/>
      <c r="IJ119" s="1006"/>
      <c r="IK119" s="993"/>
      <c r="IL119" s="996"/>
      <c r="IM119" s="148"/>
      <c r="IN119" s="148"/>
      <c r="IO119" s="994"/>
      <c r="IP119" s="147"/>
      <c r="IQ119" s="147"/>
      <c r="IR119" s="997"/>
      <c r="IS119" s="999"/>
      <c r="IT119" s="1000"/>
      <c r="IU119" s="30"/>
      <c r="IV119" s="30"/>
      <c r="IW119" s="30"/>
      <c r="IX119" s="30"/>
      <c r="IY119" s="1001"/>
      <c r="IZ119" s="1001"/>
      <c r="JA119" s="1005"/>
      <c r="JB119" s="1002"/>
      <c r="JD119" s="171"/>
      <c r="JE119" s="171"/>
      <c r="JF119" s="171"/>
      <c r="JG119" s="171"/>
      <c r="JH119" s="171"/>
      <c r="JI119" s="171"/>
    </row>
    <row r="120" spans="2:269" ht="15.75" customHeight="1" x14ac:dyDescent="0.25">
      <c r="B120" s="260">
        <v>114</v>
      </c>
      <c r="C120" s="991"/>
      <c r="D120" s="990"/>
      <c r="E120" s="486"/>
      <c r="F120" s="1143"/>
      <c r="G120" s="995"/>
      <c r="H120" s="221"/>
      <c r="I120" s="183"/>
      <c r="J120" s="183"/>
      <c r="K120" s="1088"/>
      <c r="L120" s="375"/>
      <c r="M120" s="31"/>
      <c r="N120" s="1292"/>
      <c r="O120" s="1096"/>
      <c r="P120" s="147"/>
      <c r="Q120" s="147"/>
      <c r="R120" s="147"/>
      <c r="S120" s="147"/>
      <c r="T120" s="147"/>
      <c r="U120" s="147"/>
      <c r="V120" s="147"/>
      <c r="W120" s="147"/>
      <c r="X120" s="147"/>
      <c r="Y120" s="147"/>
      <c r="Z120" s="147"/>
      <c r="AA120" s="147"/>
      <c r="AB120" s="147"/>
      <c r="AC120" s="147"/>
      <c r="AD120" s="147"/>
      <c r="AE120" s="147"/>
      <c r="AF120" s="147"/>
      <c r="AG120" s="147"/>
      <c r="AH120" s="147"/>
      <c r="AI120" s="1006"/>
      <c r="AJ120" s="993"/>
      <c r="AK120" s="996"/>
      <c r="AL120" s="148"/>
      <c r="AM120" s="148"/>
      <c r="AN120" s="994"/>
      <c r="AO120" s="147"/>
      <c r="AP120" s="147"/>
      <c r="AQ120" s="997"/>
      <c r="AR120" s="999"/>
      <c r="AS120" s="1000"/>
      <c r="AT120" s="1006"/>
      <c r="AU120" s="993"/>
      <c r="AV120" s="996"/>
      <c r="AW120" s="148"/>
      <c r="AX120" s="148"/>
      <c r="AY120" s="994"/>
      <c r="AZ120" s="147"/>
      <c r="BA120" s="147"/>
      <c r="BB120" s="997"/>
      <c r="BC120" s="999"/>
      <c r="BD120" s="1000"/>
      <c r="BE120" s="1006"/>
      <c r="BF120" s="993"/>
      <c r="BG120" s="996"/>
      <c r="BH120" s="148"/>
      <c r="BI120" s="148"/>
      <c r="BJ120" s="994"/>
      <c r="BK120" s="147"/>
      <c r="BL120" s="147"/>
      <c r="BM120" s="997"/>
      <c r="BN120" s="999"/>
      <c r="BO120" s="1000"/>
      <c r="BP120" s="1006"/>
      <c r="BQ120" s="993"/>
      <c r="BR120" s="996"/>
      <c r="BS120" s="148"/>
      <c r="BT120" s="148"/>
      <c r="BU120" s="994"/>
      <c r="BV120" s="147"/>
      <c r="BW120" s="147"/>
      <c r="BX120" s="997"/>
      <c r="BY120" s="999"/>
      <c r="BZ120" s="1000"/>
      <c r="CA120" s="1006"/>
      <c r="CB120" s="993"/>
      <c r="CC120" s="994"/>
      <c r="CD120" s="148"/>
      <c r="CE120" s="148"/>
      <c r="CF120" s="994"/>
      <c r="CG120" s="147"/>
      <c r="CH120" s="147"/>
      <c r="CI120" s="997"/>
      <c r="CJ120" s="999"/>
      <c r="CK120" s="1000"/>
      <c r="CL120" s="1006"/>
      <c r="CM120" s="993"/>
      <c r="CN120" s="996"/>
      <c r="CO120" s="148"/>
      <c r="CP120" s="148"/>
      <c r="CQ120" s="994"/>
      <c r="CR120" s="147"/>
      <c r="CS120" s="147"/>
      <c r="CT120" s="997"/>
      <c r="CU120" s="999"/>
      <c r="CV120" s="1000"/>
      <c r="CW120" s="1006"/>
      <c r="CX120" s="993"/>
      <c r="CY120" s="996"/>
      <c r="CZ120" s="148"/>
      <c r="DA120" s="148"/>
      <c r="DB120" s="994"/>
      <c r="DC120" s="147"/>
      <c r="DD120" s="147"/>
      <c r="DE120" s="997"/>
      <c r="DF120" s="999"/>
      <c r="DG120" s="1000"/>
      <c r="DH120" s="1006"/>
      <c r="DI120" s="993"/>
      <c r="DJ120" s="996"/>
      <c r="DK120" s="148"/>
      <c r="DL120" s="148"/>
      <c r="DM120" s="994"/>
      <c r="DN120" s="147"/>
      <c r="DO120" s="147"/>
      <c r="DP120" s="997"/>
      <c r="DQ120" s="999"/>
      <c r="DR120" s="1000"/>
      <c r="DS120" s="1006"/>
      <c r="DT120" s="993"/>
      <c r="DU120" s="996"/>
      <c r="DV120" s="148"/>
      <c r="DW120" s="148"/>
      <c r="DX120" s="994"/>
      <c r="DY120" s="147"/>
      <c r="DZ120" s="147"/>
      <c r="EA120" s="997"/>
      <c r="EB120" s="999"/>
      <c r="EC120" s="1000"/>
      <c r="ED120" s="1006"/>
      <c r="EE120" s="993"/>
      <c r="EF120" s="996"/>
      <c r="EG120" s="148"/>
      <c r="EH120" s="148"/>
      <c r="EI120" s="994"/>
      <c r="EJ120" s="147"/>
      <c r="EK120" s="147"/>
      <c r="EL120" s="997"/>
      <c r="EM120" s="999"/>
      <c r="EN120" s="1000"/>
      <c r="EO120" s="1006"/>
      <c r="EP120" s="993"/>
      <c r="EQ120" s="996"/>
      <c r="ER120" s="148"/>
      <c r="ES120" s="148"/>
      <c r="ET120" s="994"/>
      <c r="EU120" s="147"/>
      <c r="EV120" s="147"/>
      <c r="EW120" s="997"/>
      <c r="EX120" s="999"/>
      <c r="EY120" s="1000"/>
      <c r="EZ120" s="1006"/>
      <c r="FA120" s="993"/>
      <c r="FB120" s="996"/>
      <c r="FC120" s="148"/>
      <c r="FD120" s="148"/>
      <c r="FE120" s="994"/>
      <c r="FF120" s="147"/>
      <c r="FG120" s="147"/>
      <c r="FH120" s="997"/>
      <c r="FI120" s="999"/>
      <c r="FJ120" s="1000"/>
      <c r="FK120" s="1006"/>
      <c r="FL120" s="993"/>
      <c r="FM120" s="996"/>
      <c r="FN120" s="148"/>
      <c r="FO120" s="148"/>
      <c r="FP120" s="994"/>
      <c r="FQ120" s="147"/>
      <c r="FR120" s="147"/>
      <c r="FS120" s="997"/>
      <c r="FT120" s="999"/>
      <c r="FU120" s="1000"/>
      <c r="FV120" s="1006"/>
      <c r="FW120" s="993"/>
      <c r="FX120" s="996"/>
      <c r="FY120" s="148"/>
      <c r="FZ120" s="148"/>
      <c r="GA120" s="994"/>
      <c r="GB120" s="147"/>
      <c r="GC120" s="147"/>
      <c r="GD120" s="997"/>
      <c r="GE120" s="999"/>
      <c r="GF120" s="1000"/>
      <c r="GG120" s="1006"/>
      <c r="GH120" s="993"/>
      <c r="GI120" s="996"/>
      <c r="GJ120" s="148"/>
      <c r="GK120" s="148"/>
      <c r="GL120" s="994"/>
      <c r="GM120" s="147"/>
      <c r="GN120" s="147"/>
      <c r="GO120" s="997"/>
      <c r="GP120" s="999"/>
      <c r="GQ120" s="1000"/>
      <c r="GR120" s="1006"/>
      <c r="GS120" s="993"/>
      <c r="GT120" s="996"/>
      <c r="GU120" s="148"/>
      <c r="GV120" s="148"/>
      <c r="GW120" s="994"/>
      <c r="GX120" s="147"/>
      <c r="GY120" s="147"/>
      <c r="GZ120" s="997"/>
      <c r="HA120" s="999"/>
      <c r="HB120" s="1000"/>
      <c r="HC120" s="1006"/>
      <c r="HD120" s="993"/>
      <c r="HE120" s="996"/>
      <c r="HF120" s="148"/>
      <c r="HG120" s="148"/>
      <c r="HH120" s="994"/>
      <c r="HI120" s="147"/>
      <c r="HJ120" s="147"/>
      <c r="HK120" s="997"/>
      <c r="HL120" s="999"/>
      <c r="HM120" s="1000"/>
      <c r="HN120" s="1006"/>
      <c r="HO120" s="993"/>
      <c r="HP120" s="996"/>
      <c r="HQ120" s="148"/>
      <c r="HR120" s="148"/>
      <c r="HS120" s="994"/>
      <c r="HT120" s="147"/>
      <c r="HU120" s="147"/>
      <c r="HV120" s="997"/>
      <c r="HW120" s="999"/>
      <c r="HX120" s="1000"/>
      <c r="HY120" s="1006"/>
      <c r="HZ120" s="993"/>
      <c r="IA120" s="996"/>
      <c r="IB120" s="148"/>
      <c r="IC120" s="148"/>
      <c r="ID120" s="994"/>
      <c r="IE120" s="147"/>
      <c r="IF120" s="147"/>
      <c r="IG120" s="997"/>
      <c r="IH120" s="999"/>
      <c r="II120" s="1000"/>
      <c r="IJ120" s="1006"/>
      <c r="IK120" s="993"/>
      <c r="IL120" s="996"/>
      <c r="IM120" s="148"/>
      <c r="IN120" s="148"/>
      <c r="IO120" s="994"/>
      <c r="IP120" s="147"/>
      <c r="IQ120" s="147"/>
      <c r="IR120" s="997"/>
      <c r="IS120" s="999"/>
      <c r="IT120" s="1000"/>
      <c r="IU120" s="30"/>
      <c r="IV120" s="30"/>
      <c r="IW120" s="30"/>
      <c r="IX120" s="30"/>
      <c r="IY120" s="1001"/>
      <c r="IZ120" s="1001"/>
      <c r="JA120" s="1005"/>
      <c r="JB120" s="1002"/>
      <c r="JD120" s="171"/>
      <c r="JE120" s="171"/>
      <c r="JF120" s="171"/>
      <c r="JG120" s="171"/>
      <c r="JH120" s="171"/>
      <c r="JI120" s="171"/>
    </row>
    <row r="121" spans="2:269" ht="15.75" customHeight="1" x14ac:dyDescent="0.25">
      <c r="B121" s="260">
        <v>115</v>
      </c>
      <c r="C121" s="991"/>
      <c r="D121" s="990"/>
      <c r="E121" s="486"/>
      <c r="F121" s="1143"/>
      <c r="G121" s="995"/>
      <c r="H121" s="221"/>
      <c r="I121" s="183"/>
      <c r="J121" s="183"/>
      <c r="K121" s="1088"/>
      <c r="L121" s="375"/>
      <c r="M121" s="31"/>
      <c r="N121" s="1292"/>
      <c r="O121" s="1096"/>
      <c r="P121" s="147"/>
      <c r="Q121" s="147"/>
      <c r="R121" s="147"/>
      <c r="S121" s="147"/>
      <c r="T121" s="147"/>
      <c r="U121" s="147"/>
      <c r="V121" s="147"/>
      <c r="W121" s="147"/>
      <c r="X121" s="147"/>
      <c r="Y121" s="147"/>
      <c r="Z121" s="147"/>
      <c r="AA121" s="147"/>
      <c r="AB121" s="147"/>
      <c r="AC121" s="147"/>
      <c r="AD121" s="147"/>
      <c r="AE121" s="147"/>
      <c r="AF121" s="147"/>
      <c r="AG121" s="147"/>
      <c r="AH121" s="147"/>
      <c r="AI121" s="1006"/>
      <c r="AJ121" s="993"/>
      <c r="AK121" s="996"/>
      <c r="AL121" s="148"/>
      <c r="AM121" s="148"/>
      <c r="AN121" s="994"/>
      <c r="AO121" s="147"/>
      <c r="AP121" s="147"/>
      <c r="AQ121" s="997"/>
      <c r="AR121" s="999"/>
      <c r="AS121" s="1000"/>
      <c r="AT121" s="1006"/>
      <c r="AU121" s="993"/>
      <c r="AV121" s="996"/>
      <c r="AW121" s="148"/>
      <c r="AX121" s="148"/>
      <c r="AY121" s="994"/>
      <c r="AZ121" s="147"/>
      <c r="BA121" s="147"/>
      <c r="BB121" s="997"/>
      <c r="BC121" s="999"/>
      <c r="BD121" s="1000"/>
      <c r="BE121" s="1006"/>
      <c r="BF121" s="993"/>
      <c r="BG121" s="996"/>
      <c r="BH121" s="148"/>
      <c r="BI121" s="148"/>
      <c r="BJ121" s="994"/>
      <c r="BK121" s="147"/>
      <c r="BL121" s="147"/>
      <c r="BM121" s="997"/>
      <c r="BN121" s="999"/>
      <c r="BO121" s="1000"/>
      <c r="BP121" s="1006"/>
      <c r="BQ121" s="993"/>
      <c r="BR121" s="996"/>
      <c r="BS121" s="148"/>
      <c r="BT121" s="148"/>
      <c r="BU121" s="994"/>
      <c r="BV121" s="147"/>
      <c r="BW121" s="147"/>
      <c r="BX121" s="997"/>
      <c r="BY121" s="999"/>
      <c r="BZ121" s="1000"/>
      <c r="CA121" s="1006"/>
      <c r="CB121" s="993"/>
      <c r="CC121" s="994"/>
      <c r="CD121" s="148"/>
      <c r="CE121" s="148"/>
      <c r="CF121" s="994"/>
      <c r="CG121" s="147"/>
      <c r="CH121" s="147"/>
      <c r="CI121" s="997"/>
      <c r="CJ121" s="999"/>
      <c r="CK121" s="1000"/>
      <c r="CL121" s="1006"/>
      <c r="CM121" s="993"/>
      <c r="CN121" s="996"/>
      <c r="CO121" s="148"/>
      <c r="CP121" s="148"/>
      <c r="CQ121" s="994"/>
      <c r="CR121" s="147"/>
      <c r="CS121" s="147"/>
      <c r="CT121" s="997"/>
      <c r="CU121" s="999"/>
      <c r="CV121" s="1000"/>
      <c r="CW121" s="1006"/>
      <c r="CX121" s="993"/>
      <c r="CY121" s="996"/>
      <c r="CZ121" s="148"/>
      <c r="DA121" s="148"/>
      <c r="DB121" s="994"/>
      <c r="DC121" s="147"/>
      <c r="DD121" s="147"/>
      <c r="DE121" s="997"/>
      <c r="DF121" s="999"/>
      <c r="DG121" s="1000"/>
      <c r="DH121" s="1006"/>
      <c r="DI121" s="993"/>
      <c r="DJ121" s="996"/>
      <c r="DK121" s="148"/>
      <c r="DL121" s="148"/>
      <c r="DM121" s="994"/>
      <c r="DN121" s="147"/>
      <c r="DO121" s="147"/>
      <c r="DP121" s="997"/>
      <c r="DQ121" s="999"/>
      <c r="DR121" s="1000"/>
      <c r="DS121" s="1006"/>
      <c r="DT121" s="993"/>
      <c r="DU121" s="996"/>
      <c r="DV121" s="148"/>
      <c r="DW121" s="148"/>
      <c r="DX121" s="994"/>
      <c r="DY121" s="147"/>
      <c r="DZ121" s="147"/>
      <c r="EA121" s="997"/>
      <c r="EB121" s="999"/>
      <c r="EC121" s="1000"/>
      <c r="ED121" s="1006"/>
      <c r="EE121" s="993"/>
      <c r="EF121" s="996"/>
      <c r="EG121" s="148"/>
      <c r="EH121" s="148"/>
      <c r="EI121" s="994"/>
      <c r="EJ121" s="147"/>
      <c r="EK121" s="147"/>
      <c r="EL121" s="997"/>
      <c r="EM121" s="999"/>
      <c r="EN121" s="1000"/>
      <c r="EO121" s="1006"/>
      <c r="EP121" s="993"/>
      <c r="EQ121" s="996"/>
      <c r="ER121" s="148"/>
      <c r="ES121" s="148"/>
      <c r="ET121" s="994"/>
      <c r="EU121" s="147"/>
      <c r="EV121" s="147"/>
      <c r="EW121" s="997"/>
      <c r="EX121" s="999"/>
      <c r="EY121" s="1000"/>
      <c r="EZ121" s="1006"/>
      <c r="FA121" s="993"/>
      <c r="FB121" s="996"/>
      <c r="FC121" s="148"/>
      <c r="FD121" s="148"/>
      <c r="FE121" s="994"/>
      <c r="FF121" s="147"/>
      <c r="FG121" s="147"/>
      <c r="FH121" s="997"/>
      <c r="FI121" s="999"/>
      <c r="FJ121" s="1000"/>
      <c r="FK121" s="1006"/>
      <c r="FL121" s="993"/>
      <c r="FM121" s="996"/>
      <c r="FN121" s="148"/>
      <c r="FO121" s="148"/>
      <c r="FP121" s="994"/>
      <c r="FQ121" s="147"/>
      <c r="FR121" s="147"/>
      <c r="FS121" s="997"/>
      <c r="FT121" s="999"/>
      <c r="FU121" s="1000"/>
      <c r="FV121" s="1006"/>
      <c r="FW121" s="993"/>
      <c r="FX121" s="996"/>
      <c r="FY121" s="148"/>
      <c r="FZ121" s="148"/>
      <c r="GA121" s="994"/>
      <c r="GB121" s="147"/>
      <c r="GC121" s="147"/>
      <c r="GD121" s="997"/>
      <c r="GE121" s="999"/>
      <c r="GF121" s="1000"/>
      <c r="GG121" s="1006"/>
      <c r="GH121" s="993"/>
      <c r="GI121" s="996"/>
      <c r="GJ121" s="148"/>
      <c r="GK121" s="148"/>
      <c r="GL121" s="994"/>
      <c r="GM121" s="147"/>
      <c r="GN121" s="147"/>
      <c r="GO121" s="997"/>
      <c r="GP121" s="999"/>
      <c r="GQ121" s="1000"/>
      <c r="GR121" s="1006"/>
      <c r="GS121" s="993"/>
      <c r="GT121" s="996"/>
      <c r="GU121" s="148"/>
      <c r="GV121" s="148"/>
      <c r="GW121" s="994"/>
      <c r="GX121" s="147"/>
      <c r="GY121" s="147"/>
      <c r="GZ121" s="997"/>
      <c r="HA121" s="999"/>
      <c r="HB121" s="1000"/>
      <c r="HC121" s="1006"/>
      <c r="HD121" s="993"/>
      <c r="HE121" s="996"/>
      <c r="HF121" s="148"/>
      <c r="HG121" s="148"/>
      <c r="HH121" s="994"/>
      <c r="HI121" s="147"/>
      <c r="HJ121" s="147"/>
      <c r="HK121" s="997"/>
      <c r="HL121" s="999"/>
      <c r="HM121" s="1000"/>
      <c r="HN121" s="1006"/>
      <c r="HO121" s="993"/>
      <c r="HP121" s="996"/>
      <c r="HQ121" s="148"/>
      <c r="HR121" s="148"/>
      <c r="HS121" s="994"/>
      <c r="HT121" s="147"/>
      <c r="HU121" s="147"/>
      <c r="HV121" s="997"/>
      <c r="HW121" s="999"/>
      <c r="HX121" s="1000"/>
      <c r="HY121" s="1006"/>
      <c r="HZ121" s="993"/>
      <c r="IA121" s="996"/>
      <c r="IB121" s="148"/>
      <c r="IC121" s="148"/>
      <c r="ID121" s="994"/>
      <c r="IE121" s="147"/>
      <c r="IF121" s="147"/>
      <c r="IG121" s="997"/>
      <c r="IH121" s="999"/>
      <c r="II121" s="1000"/>
      <c r="IJ121" s="1006"/>
      <c r="IK121" s="993"/>
      <c r="IL121" s="996"/>
      <c r="IM121" s="148"/>
      <c r="IN121" s="148"/>
      <c r="IO121" s="994"/>
      <c r="IP121" s="147"/>
      <c r="IQ121" s="147"/>
      <c r="IR121" s="997"/>
      <c r="IS121" s="999"/>
      <c r="IT121" s="1000"/>
      <c r="IU121" s="30"/>
      <c r="IV121" s="30"/>
      <c r="IW121" s="30"/>
      <c r="IX121" s="30"/>
      <c r="IY121" s="1001"/>
      <c r="IZ121" s="1001"/>
      <c r="JA121" s="1005"/>
      <c r="JB121" s="1002"/>
      <c r="JD121" s="171"/>
      <c r="JE121" s="171"/>
      <c r="JF121" s="171"/>
      <c r="JG121" s="171"/>
      <c r="JH121" s="171"/>
      <c r="JI121" s="171"/>
    </row>
    <row r="122" spans="2:269" ht="15.75" customHeight="1" x14ac:dyDescent="0.25">
      <c r="B122" s="260">
        <v>116</v>
      </c>
      <c r="C122" s="991"/>
      <c r="D122" s="990"/>
      <c r="E122" s="486"/>
      <c r="F122" s="1143"/>
      <c r="G122" s="995"/>
      <c r="H122" s="221"/>
      <c r="I122" s="183"/>
      <c r="J122" s="183"/>
      <c r="K122" s="1088"/>
      <c r="L122" s="375"/>
      <c r="M122" s="31"/>
      <c r="N122" s="1292"/>
      <c r="O122" s="1096"/>
      <c r="P122" s="147"/>
      <c r="Q122" s="147"/>
      <c r="R122" s="147"/>
      <c r="S122" s="147"/>
      <c r="T122" s="147"/>
      <c r="U122" s="147"/>
      <c r="V122" s="147"/>
      <c r="W122" s="147"/>
      <c r="X122" s="147"/>
      <c r="Y122" s="147"/>
      <c r="Z122" s="147"/>
      <c r="AA122" s="147"/>
      <c r="AB122" s="147"/>
      <c r="AC122" s="147"/>
      <c r="AD122" s="147"/>
      <c r="AE122" s="147"/>
      <c r="AF122" s="147"/>
      <c r="AG122" s="147"/>
      <c r="AH122" s="147"/>
      <c r="AI122" s="1006"/>
      <c r="AJ122" s="993"/>
      <c r="AK122" s="996"/>
      <c r="AL122" s="148"/>
      <c r="AM122" s="148"/>
      <c r="AN122" s="994"/>
      <c r="AO122" s="147"/>
      <c r="AP122" s="147"/>
      <c r="AQ122" s="997"/>
      <c r="AR122" s="999"/>
      <c r="AS122" s="1000"/>
      <c r="AT122" s="1006"/>
      <c r="AU122" s="993"/>
      <c r="AV122" s="996"/>
      <c r="AW122" s="148"/>
      <c r="AX122" s="148"/>
      <c r="AY122" s="994"/>
      <c r="AZ122" s="147"/>
      <c r="BA122" s="147"/>
      <c r="BB122" s="997"/>
      <c r="BC122" s="999"/>
      <c r="BD122" s="1000"/>
      <c r="BE122" s="1006"/>
      <c r="BF122" s="993"/>
      <c r="BG122" s="996"/>
      <c r="BH122" s="148"/>
      <c r="BI122" s="148"/>
      <c r="BJ122" s="994"/>
      <c r="BK122" s="147"/>
      <c r="BL122" s="147"/>
      <c r="BM122" s="997"/>
      <c r="BN122" s="999"/>
      <c r="BO122" s="1000"/>
      <c r="BP122" s="1006"/>
      <c r="BQ122" s="993"/>
      <c r="BR122" s="996"/>
      <c r="BS122" s="148"/>
      <c r="BT122" s="148"/>
      <c r="BU122" s="994"/>
      <c r="BV122" s="147"/>
      <c r="BW122" s="147"/>
      <c r="BX122" s="997"/>
      <c r="BY122" s="999"/>
      <c r="BZ122" s="1000"/>
      <c r="CA122" s="1006"/>
      <c r="CB122" s="993"/>
      <c r="CC122" s="994"/>
      <c r="CD122" s="148"/>
      <c r="CE122" s="148"/>
      <c r="CF122" s="994"/>
      <c r="CG122" s="147"/>
      <c r="CH122" s="147"/>
      <c r="CI122" s="997"/>
      <c r="CJ122" s="999"/>
      <c r="CK122" s="1000"/>
      <c r="CL122" s="1006"/>
      <c r="CM122" s="993"/>
      <c r="CN122" s="996"/>
      <c r="CO122" s="148"/>
      <c r="CP122" s="148"/>
      <c r="CQ122" s="994"/>
      <c r="CR122" s="147"/>
      <c r="CS122" s="147"/>
      <c r="CT122" s="997"/>
      <c r="CU122" s="999"/>
      <c r="CV122" s="1000"/>
      <c r="CW122" s="1006"/>
      <c r="CX122" s="993"/>
      <c r="CY122" s="996"/>
      <c r="CZ122" s="148"/>
      <c r="DA122" s="148"/>
      <c r="DB122" s="994"/>
      <c r="DC122" s="147"/>
      <c r="DD122" s="147"/>
      <c r="DE122" s="997"/>
      <c r="DF122" s="999"/>
      <c r="DG122" s="1000"/>
      <c r="DH122" s="1006"/>
      <c r="DI122" s="993"/>
      <c r="DJ122" s="996"/>
      <c r="DK122" s="148"/>
      <c r="DL122" s="148"/>
      <c r="DM122" s="994"/>
      <c r="DN122" s="147"/>
      <c r="DO122" s="147"/>
      <c r="DP122" s="997"/>
      <c r="DQ122" s="999"/>
      <c r="DR122" s="1000"/>
      <c r="DS122" s="1006"/>
      <c r="DT122" s="993"/>
      <c r="DU122" s="996"/>
      <c r="DV122" s="148"/>
      <c r="DW122" s="148"/>
      <c r="DX122" s="994"/>
      <c r="DY122" s="147"/>
      <c r="DZ122" s="147"/>
      <c r="EA122" s="997"/>
      <c r="EB122" s="999"/>
      <c r="EC122" s="1000"/>
      <c r="ED122" s="1006"/>
      <c r="EE122" s="993"/>
      <c r="EF122" s="996"/>
      <c r="EG122" s="148"/>
      <c r="EH122" s="148"/>
      <c r="EI122" s="994"/>
      <c r="EJ122" s="147"/>
      <c r="EK122" s="147"/>
      <c r="EL122" s="997"/>
      <c r="EM122" s="999"/>
      <c r="EN122" s="1000"/>
      <c r="EO122" s="1006"/>
      <c r="EP122" s="993"/>
      <c r="EQ122" s="996"/>
      <c r="ER122" s="148"/>
      <c r="ES122" s="148"/>
      <c r="ET122" s="994"/>
      <c r="EU122" s="147"/>
      <c r="EV122" s="147"/>
      <c r="EW122" s="997"/>
      <c r="EX122" s="999"/>
      <c r="EY122" s="1000"/>
      <c r="EZ122" s="1006"/>
      <c r="FA122" s="993"/>
      <c r="FB122" s="996"/>
      <c r="FC122" s="148"/>
      <c r="FD122" s="148"/>
      <c r="FE122" s="994"/>
      <c r="FF122" s="147"/>
      <c r="FG122" s="147"/>
      <c r="FH122" s="997"/>
      <c r="FI122" s="999"/>
      <c r="FJ122" s="1000"/>
      <c r="FK122" s="1006"/>
      <c r="FL122" s="993"/>
      <c r="FM122" s="996"/>
      <c r="FN122" s="148"/>
      <c r="FO122" s="148"/>
      <c r="FP122" s="994"/>
      <c r="FQ122" s="147"/>
      <c r="FR122" s="147"/>
      <c r="FS122" s="997"/>
      <c r="FT122" s="999"/>
      <c r="FU122" s="1000"/>
      <c r="FV122" s="1006"/>
      <c r="FW122" s="993"/>
      <c r="FX122" s="996"/>
      <c r="FY122" s="148"/>
      <c r="FZ122" s="148"/>
      <c r="GA122" s="994"/>
      <c r="GB122" s="147"/>
      <c r="GC122" s="147"/>
      <c r="GD122" s="997"/>
      <c r="GE122" s="999"/>
      <c r="GF122" s="1000"/>
      <c r="GG122" s="1006"/>
      <c r="GH122" s="993"/>
      <c r="GI122" s="996"/>
      <c r="GJ122" s="148"/>
      <c r="GK122" s="148"/>
      <c r="GL122" s="994"/>
      <c r="GM122" s="147"/>
      <c r="GN122" s="147"/>
      <c r="GO122" s="997"/>
      <c r="GP122" s="999"/>
      <c r="GQ122" s="1000"/>
      <c r="GR122" s="1006"/>
      <c r="GS122" s="993"/>
      <c r="GT122" s="996"/>
      <c r="GU122" s="148"/>
      <c r="GV122" s="148"/>
      <c r="GW122" s="994"/>
      <c r="GX122" s="147"/>
      <c r="GY122" s="147"/>
      <c r="GZ122" s="997"/>
      <c r="HA122" s="999"/>
      <c r="HB122" s="1000"/>
      <c r="HC122" s="1006"/>
      <c r="HD122" s="993"/>
      <c r="HE122" s="996"/>
      <c r="HF122" s="148"/>
      <c r="HG122" s="148"/>
      <c r="HH122" s="994"/>
      <c r="HI122" s="147"/>
      <c r="HJ122" s="147"/>
      <c r="HK122" s="997"/>
      <c r="HL122" s="999"/>
      <c r="HM122" s="1000"/>
      <c r="HN122" s="1006"/>
      <c r="HO122" s="993"/>
      <c r="HP122" s="996"/>
      <c r="HQ122" s="148"/>
      <c r="HR122" s="148"/>
      <c r="HS122" s="994"/>
      <c r="HT122" s="147"/>
      <c r="HU122" s="147"/>
      <c r="HV122" s="997"/>
      <c r="HW122" s="999"/>
      <c r="HX122" s="1000"/>
      <c r="HY122" s="1006"/>
      <c r="HZ122" s="993"/>
      <c r="IA122" s="996"/>
      <c r="IB122" s="148"/>
      <c r="IC122" s="148"/>
      <c r="ID122" s="994"/>
      <c r="IE122" s="147"/>
      <c r="IF122" s="147"/>
      <c r="IG122" s="997"/>
      <c r="IH122" s="999"/>
      <c r="II122" s="1000"/>
      <c r="IJ122" s="1006"/>
      <c r="IK122" s="993"/>
      <c r="IL122" s="996"/>
      <c r="IM122" s="148"/>
      <c r="IN122" s="148"/>
      <c r="IO122" s="994"/>
      <c r="IP122" s="147"/>
      <c r="IQ122" s="147"/>
      <c r="IR122" s="997"/>
      <c r="IS122" s="999"/>
      <c r="IT122" s="1000"/>
      <c r="IU122" s="30"/>
      <c r="IV122" s="30"/>
      <c r="IW122" s="30"/>
      <c r="IX122" s="30"/>
      <c r="IY122" s="1001"/>
      <c r="IZ122" s="1001"/>
      <c r="JA122" s="1005"/>
      <c r="JB122" s="1002"/>
      <c r="JE122" s="171"/>
      <c r="JF122" s="171"/>
      <c r="JG122" s="171"/>
      <c r="JH122" s="171"/>
      <c r="JI122" s="171"/>
    </row>
    <row r="123" spans="2:269" ht="15.75" customHeight="1" x14ac:dyDescent="0.25">
      <c r="B123" s="260">
        <v>117</v>
      </c>
      <c r="C123" s="991"/>
      <c r="D123" s="990"/>
      <c r="E123" s="486"/>
      <c r="F123" s="1143"/>
      <c r="G123" s="995"/>
      <c r="H123" s="221"/>
      <c r="I123" s="183"/>
      <c r="J123" s="183"/>
      <c r="K123" s="1088"/>
      <c r="L123" s="375"/>
      <c r="M123" s="31"/>
      <c r="N123" s="1292"/>
      <c r="O123" s="1096"/>
      <c r="P123" s="147"/>
      <c r="Q123" s="147"/>
      <c r="R123" s="147"/>
      <c r="S123" s="147"/>
      <c r="T123" s="147"/>
      <c r="U123" s="147"/>
      <c r="V123" s="147"/>
      <c r="W123" s="147"/>
      <c r="X123" s="147"/>
      <c r="Y123" s="147"/>
      <c r="Z123" s="147"/>
      <c r="AA123" s="147"/>
      <c r="AB123" s="147"/>
      <c r="AC123" s="147"/>
      <c r="AD123" s="147"/>
      <c r="AE123" s="147"/>
      <c r="AF123" s="147"/>
      <c r="AG123" s="147"/>
      <c r="AH123" s="147"/>
      <c r="AI123" s="1006"/>
      <c r="AJ123" s="993"/>
      <c r="AK123" s="996"/>
      <c r="AL123" s="148"/>
      <c r="AM123" s="148"/>
      <c r="AN123" s="994"/>
      <c r="AO123" s="147"/>
      <c r="AP123" s="147"/>
      <c r="AQ123" s="997"/>
      <c r="AR123" s="999"/>
      <c r="AS123" s="1000"/>
      <c r="AT123" s="1006"/>
      <c r="AU123" s="993"/>
      <c r="AV123" s="996"/>
      <c r="AW123" s="148"/>
      <c r="AX123" s="148"/>
      <c r="AY123" s="994"/>
      <c r="AZ123" s="147"/>
      <c r="BA123" s="147"/>
      <c r="BB123" s="997"/>
      <c r="BC123" s="999"/>
      <c r="BD123" s="1000"/>
      <c r="BE123" s="1006"/>
      <c r="BF123" s="993"/>
      <c r="BG123" s="996"/>
      <c r="BH123" s="148"/>
      <c r="BI123" s="148"/>
      <c r="BJ123" s="994"/>
      <c r="BK123" s="147"/>
      <c r="BL123" s="147"/>
      <c r="BM123" s="997"/>
      <c r="BN123" s="999"/>
      <c r="BO123" s="1000"/>
      <c r="BP123" s="1006"/>
      <c r="BQ123" s="993"/>
      <c r="BR123" s="996"/>
      <c r="BS123" s="148"/>
      <c r="BT123" s="148"/>
      <c r="BU123" s="994"/>
      <c r="BV123" s="147"/>
      <c r="BW123" s="147"/>
      <c r="BX123" s="997"/>
      <c r="BY123" s="999"/>
      <c r="BZ123" s="1000"/>
      <c r="CA123" s="1006"/>
      <c r="CB123" s="993"/>
      <c r="CC123" s="994"/>
      <c r="CD123" s="148"/>
      <c r="CE123" s="148"/>
      <c r="CF123" s="994"/>
      <c r="CG123" s="147"/>
      <c r="CH123" s="147"/>
      <c r="CI123" s="997"/>
      <c r="CJ123" s="999"/>
      <c r="CK123" s="1000"/>
      <c r="CL123" s="1006"/>
      <c r="CM123" s="993"/>
      <c r="CN123" s="996"/>
      <c r="CO123" s="148"/>
      <c r="CP123" s="148"/>
      <c r="CQ123" s="994"/>
      <c r="CR123" s="147"/>
      <c r="CS123" s="147"/>
      <c r="CT123" s="997"/>
      <c r="CU123" s="999"/>
      <c r="CV123" s="1000"/>
      <c r="CW123" s="1006"/>
      <c r="CX123" s="993"/>
      <c r="CY123" s="996"/>
      <c r="CZ123" s="148"/>
      <c r="DA123" s="148"/>
      <c r="DB123" s="994"/>
      <c r="DC123" s="147"/>
      <c r="DD123" s="147"/>
      <c r="DE123" s="997"/>
      <c r="DF123" s="999"/>
      <c r="DG123" s="1000"/>
      <c r="DH123" s="1006"/>
      <c r="DI123" s="993"/>
      <c r="DJ123" s="996"/>
      <c r="DK123" s="148"/>
      <c r="DL123" s="148"/>
      <c r="DM123" s="994"/>
      <c r="DN123" s="147"/>
      <c r="DO123" s="147"/>
      <c r="DP123" s="997"/>
      <c r="DQ123" s="999"/>
      <c r="DR123" s="1000"/>
      <c r="DS123" s="1006"/>
      <c r="DT123" s="993"/>
      <c r="DU123" s="996"/>
      <c r="DV123" s="148"/>
      <c r="DW123" s="148"/>
      <c r="DX123" s="994"/>
      <c r="DY123" s="147"/>
      <c r="DZ123" s="147"/>
      <c r="EA123" s="997"/>
      <c r="EB123" s="999"/>
      <c r="EC123" s="1000"/>
      <c r="ED123" s="1006"/>
      <c r="EE123" s="993"/>
      <c r="EF123" s="996"/>
      <c r="EG123" s="148"/>
      <c r="EH123" s="148"/>
      <c r="EI123" s="994"/>
      <c r="EJ123" s="147"/>
      <c r="EK123" s="147"/>
      <c r="EL123" s="997"/>
      <c r="EM123" s="999"/>
      <c r="EN123" s="1000"/>
      <c r="EO123" s="1006"/>
      <c r="EP123" s="993"/>
      <c r="EQ123" s="996"/>
      <c r="ER123" s="148"/>
      <c r="ES123" s="148"/>
      <c r="ET123" s="994"/>
      <c r="EU123" s="147"/>
      <c r="EV123" s="147"/>
      <c r="EW123" s="997"/>
      <c r="EX123" s="999"/>
      <c r="EY123" s="1000"/>
      <c r="EZ123" s="1006"/>
      <c r="FA123" s="993"/>
      <c r="FB123" s="996"/>
      <c r="FC123" s="148"/>
      <c r="FD123" s="148"/>
      <c r="FE123" s="994"/>
      <c r="FF123" s="147"/>
      <c r="FG123" s="147"/>
      <c r="FH123" s="997"/>
      <c r="FI123" s="999"/>
      <c r="FJ123" s="1000"/>
      <c r="FK123" s="1006"/>
      <c r="FL123" s="993"/>
      <c r="FM123" s="996"/>
      <c r="FN123" s="148"/>
      <c r="FO123" s="148"/>
      <c r="FP123" s="994"/>
      <c r="FQ123" s="147"/>
      <c r="FR123" s="147"/>
      <c r="FS123" s="997"/>
      <c r="FT123" s="999"/>
      <c r="FU123" s="1000"/>
      <c r="FV123" s="1006"/>
      <c r="FW123" s="993"/>
      <c r="FX123" s="996"/>
      <c r="FY123" s="148"/>
      <c r="FZ123" s="148"/>
      <c r="GA123" s="994"/>
      <c r="GB123" s="147"/>
      <c r="GC123" s="147"/>
      <c r="GD123" s="997"/>
      <c r="GE123" s="999"/>
      <c r="GF123" s="1000"/>
      <c r="GG123" s="1006"/>
      <c r="GH123" s="993"/>
      <c r="GI123" s="996"/>
      <c r="GJ123" s="148"/>
      <c r="GK123" s="148"/>
      <c r="GL123" s="994"/>
      <c r="GM123" s="147"/>
      <c r="GN123" s="147"/>
      <c r="GO123" s="997"/>
      <c r="GP123" s="999"/>
      <c r="GQ123" s="1000"/>
      <c r="GR123" s="1006"/>
      <c r="GS123" s="993"/>
      <c r="GT123" s="996"/>
      <c r="GU123" s="148"/>
      <c r="GV123" s="148"/>
      <c r="GW123" s="994"/>
      <c r="GX123" s="147"/>
      <c r="GY123" s="147"/>
      <c r="GZ123" s="997"/>
      <c r="HA123" s="999"/>
      <c r="HB123" s="1000"/>
      <c r="HC123" s="1006"/>
      <c r="HD123" s="993"/>
      <c r="HE123" s="996"/>
      <c r="HF123" s="148"/>
      <c r="HG123" s="148"/>
      <c r="HH123" s="994"/>
      <c r="HI123" s="147"/>
      <c r="HJ123" s="147"/>
      <c r="HK123" s="997"/>
      <c r="HL123" s="999"/>
      <c r="HM123" s="1000"/>
      <c r="HN123" s="1006"/>
      <c r="HO123" s="993"/>
      <c r="HP123" s="996"/>
      <c r="HQ123" s="148"/>
      <c r="HR123" s="148"/>
      <c r="HS123" s="994"/>
      <c r="HT123" s="147"/>
      <c r="HU123" s="147"/>
      <c r="HV123" s="997"/>
      <c r="HW123" s="999"/>
      <c r="HX123" s="1000"/>
      <c r="HY123" s="1006"/>
      <c r="HZ123" s="993"/>
      <c r="IA123" s="996"/>
      <c r="IB123" s="148"/>
      <c r="IC123" s="148"/>
      <c r="ID123" s="994"/>
      <c r="IE123" s="147"/>
      <c r="IF123" s="147"/>
      <c r="IG123" s="997"/>
      <c r="IH123" s="999"/>
      <c r="II123" s="1000"/>
      <c r="IJ123" s="1006"/>
      <c r="IK123" s="993"/>
      <c r="IL123" s="996"/>
      <c r="IM123" s="148"/>
      <c r="IN123" s="148"/>
      <c r="IO123" s="994"/>
      <c r="IP123" s="147"/>
      <c r="IQ123" s="147"/>
      <c r="IR123" s="997"/>
      <c r="IS123" s="999"/>
      <c r="IT123" s="1000"/>
      <c r="IU123" s="30"/>
      <c r="IV123" s="30"/>
      <c r="IW123" s="30"/>
      <c r="IX123" s="30"/>
      <c r="IY123" s="1001"/>
      <c r="IZ123" s="1001"/>
      <c r="JA123" s="1005"/>
      <c r="JB123" s="1002"/>
      <c r="JE123" s="171"/>
      <c r="JF123" s="171"/>
      <c r="JG123" s="171"/>
      <c r="JH123" s="171"/>
      <c r="JI123" s="171"/>
    </row>
    <row r="124" spans="2:269" ht="15.75" customHeight="1" x14ac:dyDescent="0.25">
      <c r="B124" s="260">
        <v>118</v>
      </c>
      <c r="C124" s="991"/>
      <c r="D124" s="990"/>
      <c r="E124" s="486"/>
      <c r="F124" s="1143"/>
      <c r="G124" s="995"/>
      <c r="H124" s="221"/>
      <c r="I124" s="183"/>
      <c r="J124" s="183"/>
      <c r="K124" s="1088"/>
      <c r="L124" s="375"/>
      <c r="M124" s="31"/>
      <c r="N124" s="1292"/>
      <c r="O124" s="1096"/>
      <c r="P124" s="147"/>
      <c r="Q124" s="147"/>
      <c r="R124" s="147"/>
      <c r="S124" s="147"/>
      <c r="T124" s="147"/>
      <c r="U124" s="147"/>
      <c r="V124" s="147"/>
      <c r="W124" s="147"/>
      <c r="X124" s="147"/>
      <c r="Y124" s="147"/>
      <c r="Z124" s="147"/>
      <c r="AA124" s="147"/>
      <c r="AB124" s="147"/>
      <c r="AC124" s="147"/>
      <c r="AD124" s="147"/>
      <c r="AE124" s="147"/>
      <c r="AF124" s="147"/>
      <c r="AG124" s="147"/>
      <c r="AH124" s="147"/>
      <c r="AI124" s="1006"/>
      <c r="AJ124" s="993"/>
      <c r="AK124" s="996"/>
      <c r="AL124" s="148"/>
      <c r="AM124" s="148"/>
      <c r="AN124" s="994"/>
      <c r="AO124" s="147"/>
      <c r="AP124" s="147"/>
      <c r="AQ124" s="997"/>
      <c r="AR124" s="999"/>
      <c r="AS124" s="1000"/>
      <c r="AT124" s="1006"/>
      <c r="AU124" s="993"/>
      <c r="AV124" s="996"/>
      <c r="AW124" s="148"/>
      <c r="AX124" s="148"/>
      <c r="AY124" s="994"/>
      <c r="AZ124" s="147"/>
      <c r="BA124" s="147"/>
      <c r="BB124" s="997"/>
      <c r="BC124" s="999"/>
      <c r="BD124" s="1000"/>
      <c r="BE124" s="1006"/>
      <c r="BF124" s="993"/>
      <c r="BG124" s="996"/>
      <c r="BH124" s="148"/>
      <c r="BI124" s="148"/>
      <c r="BJ124" s="994"/>
      <c r="BK124" s="147"/>
      <c r="BL124" s="147"/>
      <c r="BM124" s="997"/>
      <c r="BN124" s="999"/>
      <c r="BO124" s="1000"/>
      <c r="BP124" s="1006"/>
      <c r="BQ124" s="993"/>
      <c r="BR124" s="996"/>
      <c r="BS124" s="148"/>
      <c r="BT124" s="148"/>
      <c r="BU124" s="994"/>
      <c r="BV124" s="147"/>
      <c r="BW124" s="147"/>
      <c r="BX124" s="997"/>
      <c r="BY124" s="999"/>
      <c r="BZ124" s="1000"/>
      <c r="CA124" s="1006"/>
      <c r="CB124" s="993"/>
      <c r="CC124" s="994"/>
      <c r="CD124" s="148"/>
      <c r="CE124" s="148"/>
      <c r="CF124" s="994"/>
      <c r="CG124" s="147"/>
      <c r="CH124" s="147"/>
      <c r="CI124" s="997"/>
      <c r="CJ124" s="999"/>
      <c r="CK124" s="1000"/>
      <c r="CL124" s="1006"/>
      <c r="CM124" s="993"/>
      <c r="CN124" s="996"/>
      <c r="CO124" s="148"/>
      <c r="CP124" s="148"/>
      <c r="CQ124" s="994"/>
      <c r="CR124" s="147"/>
      <c r="CS124" s="147"/>
      <c r="CT124" s="997"/>
      <c r="CU124" s="999"/>
      <c r="CV124" s="1000"/>
      <c r="CW124" s="1006"/>
      <c r="CX124" s="993"/>
      <c r="CY124" s="996"/>
      <c r="CZ124" s="148"/>
      <c r="DA124" s="148"/>
      <c r="DB124" s="994"/>
      <c r="DC124" s="147"/>
      <c r="DD124" s="147"/>
      <c r="DE124" s="997"/>
      <c r="DF124" s="999"/>
      <c r="DG124" s="1000"/>
      <c r="DH124" s="1006"/>
      <c r="DI124" s="993"/>
      <c r="DJ124" s="996"/>
      <c r="DK124" s="148"/>
      <c r="DL124" s="148"/>
      <c r="DM124" s="994"/>
      <c r="DN124" s="147"/>
      <c r="DO124" s="147"/>
      <c r="DP124" s="997"/>
      <c r="DQ124" s="999"/>
      <c r="DR124" s="1000"/>
      <c r="DS124" s="1006"/>
      <c r="DT124" s="993"/>
      <c r="DU124" s="996"/>
      <c r="DV124" s="148"/>
      <c r="DW124" s="148"/>
      <c r="DX124" s="994"/>
      <c r="DY124" s="147"/>
      <c r="DZ124" s="147"/>
      <c r="EA124" s="997"/>
      <c r="EB124" s="999"/>
      <c r="EC124" s="1000"/>
      <c r="ED124" s="1006"/>
      <c r="EE124" s="993"/>
      <c r="EF124" s="996"/>
      <c r="EG124" s="148"/>
      <c r="EH124" s="148"/>
      <c r="EI124" s="994"/>
      <c r="EJ124" s="147"/>
      <c r="EK124" s="147"/>
      <c r="EL124" s="997"/>
      <c r="EM124" s="999"/>
      <c r="EN124" s="1000"/>
      <c r="EO124" s="1006"/>
      <c r="EP124" s="993"/>
      <c r="EQ124" s="996"/>
      <c r="ER124" s="148"/>
      <c r="ES124" s="148"/>
      <c r="ET124" s="994"/>
      <c r="EU124" s="147"/>
      <c r="EV124" s="147"/>
      <c r="EW124" s="997"/>
      <c r="EX124" s="999"/>
      <c r="EY124" s="1000"/>
      <c r="EZ124" s="1006"/>
      <c r="FA124" s="993"/>
      <c r="FB124" s="996"/>
      <c r="FC124" s="148"/>
      <c r="FD124" s="148"/>
      <c r="FE124" s="994"/>
      <c r="FF124" s="147"/>
      <c r="FG124" s="147"/>
      <c r="FH124" s="997"/>
      <c r="FI124" s="999"/>
      <c r="FJ124" s="1000"/>
      <c r="FK124" s="1006"/>
      <c r="FL124" s="993"/>
      <c r="FM124" s="996"/>
      <c r="FN124" s="148"/>
      <c r="FO124" s="148"/>
      <c r="FP124" s="994"/>
      <c r="FQ124" s="147"/>
      <c r="FR124" s="147"/>
      <c r="FS124" s="997"/>
      <c r="FT124" s="999"/>
      <c r="FU124" s="1000"/>
      <c r="FV124" s="1006"/>
      <c r="FW124" s="993"/>
      <c r="FX124" s="996"/>
      <c r="FY124" s="148"/>
      <c r="FZ124" s="148"/>
      <c r="GA124" s="994"/>
      <c r="GB124" s="147"/>
      <c r="GC124" s="147"/>
      <c r="GD124" s="997"/>
      <c r="GE124" s="999"/>
      <c r="GF124" s="1000"/>
      <c r="GG124" s="1006"/>
      <c r="GH124" s="993"/>
      <c r="GI124" s="996"/>
      <c r="GJ124" s="148"/>
      <c r="GK124" s="148"/>
      <c r="GL124" s="994"/>
      <c r="GM124" s="147"/>
      <c r="GN124" s="147"/>
      <c r="GO124" s="997"/>
      <c r="GP124" s="999"/>
      <c r="GQ124" s="1000"/>
      <c r="GR124" s="1006"/>
      <c r="GS124" s="993"/>
      <c r="GT124" s="996"/>
      <c r="GU124" s="148"/>
      <c r="GV124" s="148"/>
      <c r="GW124" s="994"/>
      <c r="GX124" s="147"/>
      <c r="GY124" s="147"/>
      <c r="GZ124" s="997"/>
      <c r="HA124" s="999"/>
      <c r="HB124" s="1000"/>
      <c r="HC124" s="1006"/>
      <c r="HD124" s="993"/>
      <c r="HE124" s="996"/>
      <c r="HF124" s="148"/>
      <c r="HG124" s="148"/>
      <c r="HH124" s="994"/>
      <c r="HI124" s="147"/>
      <c r="HJ124" s="147"/>
      <c r="HK124" s="997"/>
      <c r="HL124" s="999"/>
      <c r="HM124" s="1000"/>
      <c r="HN124" s="1006"/>
      <c r="HO124" s="993"/>
      <c r="HP124" s="996"/>
      <c r="HQ124" s="148"/>
      <c r="HR124" s="148"/>
      <c r="HS124" s="994"/>
      <c r="HT124" s="147"/>
      <c r="HU124" s="147"/>
      <c r="HV124" s="997"/>
      <c r="HW124" s="999"/>
      <c r="HX124" s="1000"/>
      <c r="HY124" s="1006"/>
      <c r="HZ124" s="993"/>
      <c r="IA124" s="996"/>
      <c r="IB124" s="148"/>
      <c r="IC124" s="148"/>
      <c r="ID124" s="994"/>
      <c r="IE124" s="147"/>
      <c r="IF124" s="147"/>
      <c r="IG124" s="997"/>
      <c r="IH124" s="999"/>
      <c r="II124" s="1000"/>
      <c r="IJ124" s="1006"/>
      <c r="IK124" s="993"/>
      <c r="IL124" s="996"/>
      <c r="IM124" s="148"/>
      <c r="IN124" s="148"/>
      <c r="IO124" s="994"/>
      <c r="IP124" s="147"/>
      <c r="IQ124" s="147"/>
      <c r="IR124" s="997"/>
      <c r="IS124" s="999"/>
      <c r="IT124" s="1000"/>
      <c r="IU124" s="30"/>
      <c r="IV124" s="30"/>
      <c r="IW124" s="30"/>
      <c r="IX124" s="30"/>
      <c r="IY124" s="1001"/>
      <c r="IZ124" s="1001"/>
      <c r="JA124" s="1005"/>
      <c r="JB124" s="1002"/>
      <c r="JE124" s="171"/>
      <c r="JF124" s="171"/>
      <c r="JG124" s="171"/>
      <c r="JH124" s="171"/>
      <c r="JI124" s="171"/>
    </row>
    <row r="125" spans="2:269" ht="15.75" customHeight="1" x14ac:dyDescent="0.25">
      <c r="B125" s="260">
        <v>119</v>
      </c>
      <c r="C125" s="991"/>
      <c r="D125" s="990"/>
      <c r="E125" s="486"/>
      <c r="F125" s="1143"/>
      <c r="G125" s="995"/>
      <c r="H125" s="221"/>
      <c r="I125" s="183"/>
      <c r="J125" s="183"/>
      <c r="K125" s="1088"/>
      <c r="L125" s="375"/>
      <c r="M125" s="31"/>
      <c r="N125" s="1292"/>
      <c r="O125" s="1096"/>
      <c r="P125" s="147"/>
      <c r="Q125" s="147"/>
      <c r="R125" s="147"/>
      <c r="S125" s="147"/>
      <c r="T125" s="147"/>
      <c r="U125" s="147"/>
      <c r="V125" s="147"/>
      <c r="W125" s="147"/>
      <c r="X125" s="147"/>
      <c r="Y125" s="147"/>
      <c r="Z125" s="147"/>
      <c r="AA125" s="147"/>
      <c r="AB125" s="147"/>
      <c r="AC125" s="147"/>
      <c r="AD125" s="147"/>
      <c r="AE125" s="147"/>
      <c r="AF125" s="147"/>
      <c r="AG125" s="147"/>
      <c r="AH125" s="147"/>
      <c r="AI125" s="1006"/>
      <c r="AJ125" s="993"/>
      <c r="AK125" s="996"/>
      <c r="AL125" s="148"/>
      <c r="AM125" s="148"/>
      <c r="AN125" s="994"/>
      <c r="AO125" s="147"/>
      <c r="AP125" s="147"/>
      <c r="AQ125" s="997"/>
      <c r="AR125" s="999"/>
      <c r="AS125" s="1000"/>
      <c r="AT125" s="1006"/>
      <c r="AU125" s="993"/>
      <c r="AV125" s="996"/>
      <c r="AW125" s="148"/>
      <c r="AX125" s="148"/>
      <c r="AY125" s="994"/>
      <c r="AZ125" s="147"/>
      <c r="BA125" s="147"/>
      <c r="BB125" s="997"/>
      <c r="BC125" s="999"/>
      <c r="BD125" s="1000"/>
      <c r="BE125" s="1006"/>
      <c r="BF125" s="993"/>
      <c r="BG125" s="996"/>
      <c r="BH125" s="148"/>
      <c r="BI125" s="148"/>
      <c r="BJ125" s="994"/>
      <c r="BK125" s="147"/>
      <c r="BL125" s="147"/>
      <c r="BM125" s="997"/>
      <c r="BN125" s="999"/>
      <c r="BO125" s="1000"/>
      <c r="BP125" s="1006"/>
      <c r="BQ125" s="993"/>
      <c r="BR125" s="996"/>
      <c r="BS125" s="148"/>
      <c r="BT125" s="148"/>
      <c r="BU125" s="994"/>
      <c r="BV125" s="147"/>
      <c r="BW125" s="147"/>
      <c r="BX125" s="997"/>
      <c r="BY125" s="999"/>
      <c r="BZ125" s="1000"/>
      <c r="CA125" s="1006"/>
      <c r="CB125" s="993"/>
      <c r="CC125" s="994"/>
      <c r="CD125" s="148"/>
      <c r="CE125" s="148"/>
      <c r="CF125" s="994"/>
      <c r="CG125" s="147"/>
      <c r="CH125" s="147"/>
      <c r="CI125" s="997"/>
      <c r="CJ125" s="999"/>
      <c r="CK125" s="1000"/>
      <c r="CL125" s="1006"/>
      <c r="CM125" s="993"/>
      <c r="CN125" s="996"/>
      <c r="CO125" s="148"/>
      <c r="CP125" s="148"/>
      <c r="CQ125" s="994"/>
      <c r="CR125" s="147"/>
      <c r="CS125" s="147"/>
      <c r="CT125" s="997"/>
      <c r="CU125" s="999"/>
      <c r="CV125" s="1000"/>
      <c r="CW125" s="1006"/>
      <c r="CX125" s="993"/>
      <c r="CY125" s="996"/>
      <c r="CZ125" s="148"/>
      <c r="DA125" s="148"/>
      <c r="DB125" s="994"/>
      <c r="DC125" s="147"/>
      <c r="DD125" s="147"/>
      <c r="DE125" s="997"/>
      <c r="DF125" s="999"/>
      <c r="DG125" s="1000"/>
      <c r="DH125" s="1006"/>
      <c r="DI125" s="993"/>
      <c r="DJ125" s="996"/>
      <c r="DK125" s="148"/>
      <c r="DL125" s="148"/>
      <c r="DM125" s="994"/>
      <c r="DN125" s="147"/>
      <c r="DO125" s="147"/>
      <c r="DP125" s="997"/>
      <c r="DQ125" s="999"/>
      <c r="DR125" s="1000"/>
      <c r="DS125" s="1006"/>
      <c r="DT125" s="993"/>
      <c r="DU125" s="996"/>
      <c r="DV125" s="148"/>
      <c r="DW125" s="148"/>
      <c r="DX125" s="994"/>
      <c r="DY125" s="147"/>
      <c r="DZ125" s="147"/>
      <c r="EA125" s="997"/>
      <c r="EB125" s="999"/>
      <c r="EC125" s="1000"/>
      <c r="ED125" s="1006"/>
      <c r="EE125" s="993"/>
      <c r="EF125" s="996"/>
      <c r="EG125" s="148"/>
      <c r="EH125" s="148"/>
      <c r="EI125" s="994"/>
      <c r="EJ125" s="147"/>
      <c r="EK125" s="147"/>
      <c r="EL125" s="997"/>
      <c r="EM125" s="999"/>
      <c r="EN125" s="1000"/>
      <c r="EO125" s="1006"/>
      <c r="EP125" s="993"/>
      <c r="EQ125" s="996"/>
      <c r="ER125" s="148"/>
      <c r="ES125" s="148"/>
      <c r="ET125" s="994"/>
      <c r="EU125" s="147"/>
      <c r="EV125" s="147"/>
      <c r="EW125" s="997"/>
      <c r="EX125" s="999"/>
      <c r="EY125" s="1000"/>
      <c r="EZ125" s="1006"/>
      <c r="FA125" s="993"/>
      <c r="FB125" s="996"/>
      <c r="FC125" s="148"/>
      <c r="FD125" s="148"/>
      <c r="FE125" s="994"/>
      <c r="FF125" s="147"/>
      <c r="FG125" s="147"/>
      <c r="FH125" s="997"/>
      <c r="FI125" s="999"/>
      <c r="FJ125" s="1000"/>
      <c r="FK125" s="1006"/>
      <c r="FL125" s="993"/>
      <c r="FM125" s="996"/>
      <c r="FN125" s="148"/>
      <c r="FO125" s="148"/>
      <c r="FP125" s="994"/>
      <c r="FQ125" s="147"/>
      <c r="FR125" s="147"/>
      <c r="FS125" s="997"/>
      <c r="FT125" s="999"/>
      <c r="FU125" s="1000"/>
      <c r="FV125" s="1006"/>
      <c r="FW125" s="993"/>
      <c r="FX125" s="996"/>
      <c r="FY125" s="148"/>
      <c r="FZ125" s="148"/>
      <c r="GA125" s="994"/>
      <c r="GB125" s="147"/>
      <c r="GC125" s="147"/>
      <c r="GD125" s="997"/>
      <c r="GE125" s="999"/>
      <c r="GF125" s="1000"/>
      <c r="GG125" s="1006"/>
      <c r="GH125" s="993"/>
      <c r="GI125" s="996"/>
      <c r="GJ125" s="148"/>
      <c r="GK125" s="148"/>
      <c r="GL125" s="994"/>
      <c r="GM125" s="147"/>
      <c r="GN125" s="147"/>
      <c r="GO125" s="997"/>
      <c r="GP125" s="999"/>
      <c r="GQ125" s="1000"/>
      <c r="GR125" s="1006"/>
      <c r="GS125" s="993"/>
      <c r="GT125" s="996"/>
      <c r="GU125" s="148"/>
      <c r="GV125" s="148"/>
      <c r="GW125" s="994"/>
      <c r="GX125" s="147"/>
      <c r="GY125" s="147"/>
      <c r="GZ125" s="997"/>
      <c r="HA125" s="999"/>
      <c r="HB125" s="1000"/>
      <c r="HC125" s="1006"/>
      <c r="HD125" s="993"/>
      <c r="HE125" s="996"/>
      <c r="HF125" s="148"/>
      <c r="HG125" s="148"/>
      <c r="HH125" s="994"/>
      <c r="HI125" s="147"/>
      <c r="HJ125" s="147"/>
      <c r="HK125" s="997"/>
      <c r="HL125" s="999"/>
      <c r="HM125" s="1000"/>
      <c r="HN125" s="1006"/>
      <c r="HO125" s="993"/>
      <c r="HP125" s="996"/>
      <c r="HQ125" s="148"/>
      <c r="HR125" s="148"/>
      <c r="HS125" s="994"/>
      <c r="HT125" s="147"/>
      <c r="HU125" s="147"/>
      <c r="HV125" s="997"/>
      <c r="HW125" s="999"/>
      <c r="HX125" s="1000"/>
      <c r="HY125" s="1006"/>
      <c r="HZ125" s="993"/>
      <c r="IA125" s="996"/>
      <c r="IB125" s="148"/>
      <c r="IC125" s="148"/>
      <c r="ID125" s="994"/>
      <c r="IE125" s="147"/>
      <c r="IF125" s="147"/>
      <c r="IG125" s="997"/>
      <c r="IH125" s="999"/>
      <c r="II125" s="1000"/>
      <c r="IJ125" s="1006"/>
      <c r="IK125" s="993"/>
      <c r="IL125" s="996"/>
      <c r="IM125" s="148"/>
      <c r="IN125" s="148"/>
      <c r="IO125" s="994"/>
      <c r="IP125" s="147"/>
      <c r="IQ125" s="147"/>
      <c r="IR125" s="997"/>
      <c r="IS125" s="999"/>
      <c r="IT125" s="1000"/>
      <c r="IU125" s="30"/>
      <c r="IV125" s="30"/>
      <c r="IW125" s="30"/>
      <c r="IX125" s="30"/>
      <c r="IY125" s="1001"/>
      <c r="IZ125" s="1001"/>
      <c r="JA125" s="1005"/>
      <c r="JB125" s="1002"/>
      <c r="JE125" s="171"/>
      <c r="JF125" s="171"/>
      <c r="JG125" s="171"/>
      <c r="JH125" s="171"/>
      <c r="JI125" s="171"/>
    </row>
    <row r="126" spans="2:269" ht="15.75" customHeight="1" x14ac:dyDescent="0.25">
      <c r="B126" s="260">
        <v>120</v>
      </c>
      <c r="C126" s="991"/>
      <c r="D126" s="990"/>
      <c r="E126" s="486"/>
      <c r="F126" s="1143"/>
      <c r="G126" s="995"/>
      <c r="H126" s="221"/>
      <c r="I126" s="183"/>
      <c r="J126" s="183"/>
      <c r="K126" s="1088"/>
      <c r="L126" s="375"/>
      <c r="M126" s="31"/>
      <c r="N126" s="1292"/>
      <c r="O126" s="1096"/>
      <c r="P126" s="147"/>
      <c r="Q126" s="147"/>
      <c r="R126" s="147"/>
      <c r="S126" s="147"/>
      <c r="T126" s="147"/>
      <c r="U126" s="147"/>
      <c r="V126" s="147"/>
      <c r="W126" s="147"/>
      <c r="X126" s="147"/>
      <c r="Y126" s="147"/>
      <c r="Z126" s="147"/>
      <c r="AA126" s="147"/>
      <c r="AB126" s="147"/>
      <c r="AC126" s="147"/>
      <c r="AD126" s="147"/>
      <c r="AE126" s="147"/>
      <c r="AF126" s="147"/>
      <c r="AG126" s="147"/>
      <c r="AH126" s="147"/>
      <c r="AI126" s="1006"/>
      <c r="AJ126" s="993"/>
      <c r="AK126" s="996"/>
      <c r="AL126" s="148"/>
      <c r="AM126" s="148"/>
      <c r="AN126" s="994"/>
      <c r="AO126" s="147"/>
      <c r="AP126" s="147"/>
      <c r="AQ126" s="997"/>
      <c r="AR126" s="999"/>
      <c r="AS126" s="1000"/>
      <c r="AT126" s="1006"/>
      <c r="AU126" s="993"/>
      <c r="AV126" s="996"/>
      <c r="AW126" s="148"/>
      <c r="AX126" s="148"/>
      <c r="AY126" s="994"/>
      <c r="AZ126" s="147"/>
      <c r="BA126" s="147"/>
      <c r="BB126" s="997"/>
      <c r="BC126" s="999"/>
      <c r="BD126" s="1000"/>
      <c r="BE126" s="1006"/>
      <c r="BF126" s="993"/>
      <c r="BG126" s="996"/>
      <c r="BH126" s="148"/>
      <c r="BI126" s="148"/>
      <c r="BJ126" s="994"/>
      <c r="BK126" s="147"/>
      <c r="BL126" s="147"/>
      <c r="BM126" s="997"/>
      <c r="BN126" s="999"/>
      <c r="BO126" s="1000"/>
      <c r="BP126" s="1006"/>
      <c r="BQ126" s="993"/>
      <c r="BR126" s="996"/>
      <c r="BS126" s="148"/>
      <c r="BT126" s="148"/>
      <c r="BU126" s="994"/>
      <c r="BV126" s="147"/>
      <c r="BW126" s="147"/>
      <c r="BX126" s="997"/>
      <c r="BY126" s="999"/>
      <c r="BZ126" s="1000"/>
      <c r="CA126" s="1006"/>
      <c r="CB126" s="993"/>
      <c r="CC126" s="994"/>
      <c r="CD126" s="148"/>
      <c r="CE126" s="148"/>
      <c r="CF126" s="994"/>
      <c r="CG126" s="147"/>
      <c r="CH126" s="147"/>
      <c r="CI126" s="997"/>
      <c r="CJ126" s="999"/>
      <c r="CK126" s="1000"/>
      <c r="CL126" s="1006"/>
      <c r="CM126" s="993"/>
      <c r="CN126" s="996"/>
      <c r="CO126" s="148"/>
      <c r="CP126" s="148"/>
      <c r="CQ126" s="994"/>
      <c r="CR126" s="147"/>
      <c r="CS126" s="147"/>
      <c r="CT126" s="997"/>
      <c r="CU126" s="999"/>
      <c r="CV126" s="1000"/>
      <c r="CW126" s="1006"/>
      <c r="CX126" s="993"/>
      <c r="CY126" s="996"/>
      <c r="CZ126" s="148"/>
      <c r="DA126" s="148"/>
      <c r="DB126" s="994"/>
      <c r="DC126" s="147"/>
      <c r="DD126" s="147"/>
      <c r="DE126" s="997"/>
      <c r="DF126" s="999"/>
      <c r="DG126" s="1000"/>
      <c r="DH126" s="1006"/>
      <c r="DI126" s="993"/>
      <c r="DJ126" s="996"/>
      <c r="DK126" s="148"/>
      <c r="DL126" s="148"/>
      <c r="DM126" s="994"/>
      <c r="DN126" s="147"/>
      <c r="DO126" s="147"/>
      <c r="DP126" s="997"/>
      <c r="DQ126" s="999"/>
      <c r="DR126" s="1000"/>
      <c r="DS126" s="1006"/>
      <c r="DT126" s="993"/>
      <c r="DU126" s="996"/>
      <c r="DV126" s="148"/>
      <c r="DW126" s="148"/>
      <c r="DX126" s="994"/>
      <c r="DY126" s="147"/>
      <c r="DZ126" s="147"/>
      <c r="EA126" s="997"/>
      <c r="EB126" s="999"/>
      <c r="EC126" s="1000"/>
      <c r="ED126" s="1006"/>
      <c r="EE126" s="993"/>
      <c r="EF126" s="996"/>
      <c r="EG126" s="148"/>
      <c r="EH126" s="148"/>
      <c r="EI126" s="994"/>
      <c r="EJ126" s="147"/>
      <c r="EK126" s="147"/>
      <c r="EL126" s="997"/>
      <c r="EM126" s="999"/>
      <c r="EN126" s="1000"/>
      <c r="EO126" s="1006"/>
      <c r="EP126" s="993"/>
      <c r="EQ126" s="996"/>
      <c r="ER126" s="148"/>
      <c r="ES126" s="148"/>
      <c r="ET126" s="994"/>
      <c r="EU126" s="147"/>
      <c r="EV126" s="147"/>
      <c r="EW126" s="997"/>
      <c r="EX126" s="999"/>
      <c r="EY126" s="1000"/>
      <c r="EZ126" s="1006"/>
      <c r="FA126" s="993"/>
      <c r="FB126" s="996"/>
      <c r="FC126" s="148"/>
      <c r="FD126" s="148"/>
      <c r="FE126" s="994"/>
      <c r="FF126" s="147"/>
      <c r="FG126" s="147"/>
      <c r="FH126" s="997"/>
      <c r="FI126" s="999"/>
      <c r="FJ126" s="1000"/>
      <c r="FK126" s="1006"/>
      <c r="FL126" s="993"/>
      <c r="FM126" s="996"/>
      <c r="FN126" s="148"/>
      <c r="FO126" s="148"/>
      <c r="FP126" s="994"/>
      <c r="FQ126" s="147"/>
      <c r="FR126" s="147"/>
      <c r="FS126" s="997"/>
      <c r="FT126" s="999"/>
      <c r="FU126" s="1000"/>
      <c r="FV126" s="1006"/>
      <c r="FW126" s="993"/>
      <c r="FX126" s="996"/>
      <c r="FY126" s="148"/>
      <c r="FZ126" s="148"/>
      <c r="GA126" s="994"/>
      <c r="GB126" s="147"/>
      <c r="GC126" s="147"/>
      <c r="GD126" s="997"/>
      <c r="GE126" s="999"/>
      <c r="GF126" s="1000"/>
      <c r="GG126" s="1006"/>
      <c r="GH126" s="993"/>
      <c r="GI126" s="996"/>
      <c r="GJ126" s="148"/>
      <c r="GK126" s="148"/>
      <c r="GL126" s="994"/>
      <c r="GM126" s="147"/>
      <c r="GN126" s="147"/>
      <c r="GO126" s="997"/>
      <c r="GP126" s="999"/>
      <c r="GQ126" s="1000"/>
      <c r="GR126" s="1006"/>
      <c r="GS126" s="993"/>
      <c r="GT126" s="996"/>
      <c r="GU126" s="148"/>
      <c r="GV126" s="148"/>
      <c r="GW126" s="994"/>
      <c r="GX126" s="147"/>
      <c r="GY126" s="147"/>
      <c r="GZ126" s="997"/>
      <c r="HA126" s="999"/>
      <c r="HB126" s="1000"/>
      <c r="HC126" s="1006"/>
      <c r="HD126" s="993"/>
      <c r="HE126" s="996"/>
      <c r="HF126" s="148"/>
      <c r="HG126" s="148"/>
      <c r="HH126" s="994"/>
      <c r="HI126" s="147"/>
      <c r="HJ126" s="147"/>
      <c r="HK126" s="997"/>
      <c r="HL126" s="999"/>
      <c r="HM126" s="1000"/>
      <c r="HN126" s="1006"/>
      <c r="HO126" s="993"/>
      <c r="HP126" s="996"/>
      <c r="HQ126" s="148"/>
      <c r="HR126" s="148"/>
      <c r="HS126" s="994"/>
      <c r="HT126" s="147"/>
      <c r="HU126" s="147"/>
      <c r="HV126" s="997"/>
      <c r="HW126" s="999"/>
      <c r="HX126" s="1000"/>
      <c r="HY126" s="1006"/>
      <c r="HZ126" s="993"/>
      <c r="IA126" s="996"/>
      <c r="IB126" s="148"/>
      <c r="IC126" s="148"/>
      <c r="ID126" s="994"/>
      <c r="IE126" s="147"/>
      <c r="IF126" s="147"/>
      <c r="IG126" s="997"/>
      <c r="IH126" s="999"/>
      <c r="II126" s="1000"/>
      <c r="IJ126" s="1006"/>
      <c r="IK126" s="993"/>
      <c r="IL126" s="996"/>
      <c r="IM126" s="148"/>
      <c r="IN126" s="148"/>
      <c r="IO126" s="994"/>
      <c r="IP126" s="147"/>
      <c r="IQ126" s="147"/>
      <c r="IR126" s="997"/>
      <c r="IS126" s="999"/>
      <c r="IT126" s="1000"/>
      <c r="IU126" s="30"/>
      <c r="IV126" s="30"/>
      <c r="IW126" s="30"/>
      <c r="IX126" s="30"/>
      <c r="IY126" s="1001"/>
      <c r="IZ126" s="1001"/>
      <c r="JA126" s="1005"/>
      <c r="JB126" s="1002"/>
      <c r="JE126" s="171"/>
      <c r="JF126" s="171"/>
      <c r="JG126" s="171"/>
      <c r="JH126" s="171"/>
      <c r="JI126" s="171"/>
    </row>
    <row r="127" spans="2:269" ht="15.75" customHeight="1" x14ac:dyDescent="0.25">
      <c r="B127" s="260">
        <v>121</v>
      </c>
      <c r="C127" s="991"/>
      <c r="D127" s="990"/>
      <c r="E127" s="486"/>
      <c r="F127" s="1143"/>
      <c r="G127" s="995"/>
      <c r="H127" s="221"/>
      <c r="I127" s="183"/>
      <c r="J127" s="183"/>
      <c r="K127" s="1088"/>
      <c r="L127" s="375"/>
      <c r="M127" s="31"/>
      <c r="N127" s="1292"/>
      <c r="O127" s="1096"/>
      <c r="P127" s="147"/>
      <c r="Q127" s="147"/>
      <c r="R127" s="147"/>
      <c r="S127" s="147"/>
      <c r="T127" s="147"/>
      <c r="U127" s="147"/>
      <c r="V127" s="147"/>
      <c r="W127" s="147"/>
      <c r="X127" s="147"/>
      <c r="Y127" s="147"/>
      <c r="Z127" s="147"/>
      <c r="AA127" s="147"/>
      <c r="AB127" s="147"/>
      <c r="AC127" s="147"/>
      <c r="AD127" s="147"/>
      <c r="AE127" s="147"/>
      <c r="AF127" s="147"/>
      <c r="AG127" s="147"/>
      <c r="AH127" s="147"/>
      <c r="AI127" s="1006"/>
      <c r="AJ127" s="993"/>
      <c r="AK127" s="996"/>
      <c r="AL127" s="148"/>
      <c r="AM127" s="148"/>
      <c r="AN127" s="994"/>
      <c r="AO127" s="147"/>
      <c r="AP127" s="147"/>
      <c r="AQ127" s="997"/>
      <c r="AR127" s="999"/>
      <c r="AS127" s="1000"/>
      <c r="AT127" s="1006"/>
      <c r="AU127" s="993"/>
      <c r="AV127" s="996"/>
      <c r="AW127" s="148"/>
      <c r="AX127" s="148"/>
      <c r="AY127" s="994"/>
      <c r="AZ127" s="147"/>
      <c r="BA127" s="147"/>
      <c r="BB127" s="997"/>
      <c r="BC127" s="999"/>
      <c r="BD127" s="1000"/>
      <c r="BE127" s="1006"/>
      <c r="BF127" s="993"/>
      <c r="BG127" s="996"/>
      <c r="BH127" s="148"/>
      <c r="BI127" s="148"/>
      <c r="BJ127" s="994"/>
      <c r="BK127" s="147"/>
      <c r="BL127" s="147"/>
      <c r="BM127" s="997"/>
      <c r="BN127" s="999"/>
      <c r="BO127" s="1000"/>
      <c r="BP127" s="1006"/>
      <c r="BQ127" s="993"/>
      <c r="BR127" s="996"/>
      <c r="BS127" s="148"/>
      <c r="BT127" s="148"/>
      <c r="BU127" s="994"/>
      <c r="BV127" s="147"/>
      <c r="BW127" s="147"/>
      <c r="BX127" s="997"/>
      <c r="BY127" s="999"/>
      <c r="BZ127" s="1000"/>
      <c r="CA127" s="1006"/>
      <c r="CB127" s="993"/>
      <c r="CC127" s="994"/>
      <c r="CD127" s="148"/>
      <c r="CE127" s="148"/>
      <c r="CF127" s="994"/>
      <c r="CG127" s="147"/>
      <c r="CH127" s="147"/>
      <c r="CI127" s="997"/>
      <c r="CJ127" s="999"/>
      <c r="CK127" s="1000"/>
      <c r="CL127" s="1006"/>
      <c r="CM127" s="993"/>
      <c r="CN127" s="996"/>
      <c r="CO127" s="148"/>
      <c r="CP127" s="148"/>
      <c r="CQ127" s="994"/>
      <c r="CR127" s="147"/>
      <c r="CS127" s="147"/>
      <c r="CT127" s="997"/>
      <c r="CU127" s="999"/>
      <c r="CV127" s="1000"/>
      <c r="CW127" s="1006"/>
      <c r="CX127" s="993"/>
      <c r="CY127" s="996"/>
      <c r="CZ127" s="148"/>
      <c r="DA127" s="148"/>
      <c r="DB127" s="994"/>
      <c r="DC127" s="147"/>
      <c r="DD127" s="147"/>
      <c r="DE127" s="997"/>
      <c r="DF127" s="999"/>
      <c r="DG127" s="1000"/>
      <c r="DH127" s="1006"/>
      <c r="DI127" s="993"/>
      <c r="DJ127" s="996"/>
      <c r="DK127" s="148"/>
      <c r="DL127" s="148"/>
      <c r="DM127" s="994"/>
      <c r="DN127" s="147"/>
      <c r="DO127" s="147"/>
      <c r="DP127" s="997"/>
      <c r="DQ127" s="999"/>
      <c r="DR127" s="1000"/>
      <c r="DS127" s="1006"/>
      <c r="DT127" s="993"/>
      <c r="DU127" s="996"/>
      <c r="DV127" s="148"/>
      <c r="DW127" s="148"/>
      <c r="DX127" s="994"/>
      <c r="DY127" s="147"/>
      <c r="DZ127" s="147"/>
      <c r="EA127" s="997"/>
      <c r="EB127" s="999"/>
      <c r="EC127" s="1000"/>
      <c r="ED127" s="1006"/>
      <c r="EE127" s="993"/>
      <c r="EF127" s="996"/>
      <c r="EG127" s="148"/>
      <c r="EH127" s="148"/>
      <c r="EI127" s="994"/>
      <c r="EJ127" s="147"/>
      <c r="EK127" s="147"/>
      <c r="EL127" s="997"/>
      <c r="EM127" s="999"/>
      <c r="EN127" s="1000"/>
      <c r="EO127" s="1006"/>
      <c r="EP127" s="993"/>
      <c r="EQ127" s="996"/>
      <c r="ER127" s="148"/>
      <c r="ES127" s="148"/>
      <c r="ET127" s="994"/>
      <c r="EU127" s="147"/>
      <c r="EV127" s="147"/>
      <c r="EW127" s="997"/>
      <c r="EX127" s="999"/>
      <c r="EY127" s="1000"/>
      <c r="EZ127" s="1006"/>
      <c r="FA127" s="993"/>
      <c r="FB127" s="996"/>
      <c r="FC127" s="148"/>
      <c r="FD127" s="148"/>
      <c r="FE127" s="994"/>
      <c r="FF127" s="147"/>
      <c r="FG127" s="147"/>
      <c r="FH127" s="997"/>
      <c r="FI127" s="999"/>
      <c r="FJ127" s="1000"/>
      <c r="FK127" s="1006"/>
      <c r="FL127" s="993"/>
      <c r="FM127" s="996"/>
      <c r="FN127" s="148"/>
      <c r="FO127" s="148"/>
      <c r="FP127" s="994"/>
      <c r="FQ127" s="147"/>
      <c r="FR127" s="147"/>
      <c r="FS127" s="997"/>
      <c r="FT127" s="999"/>
      <c r="FU127" s="1000"/>
      <c r="FV127" s="1006"/>
      <c r="FW127" s="993"/>
      <c r="FX127" s="996"/>
      <c r="FY127" s="148"/>
      <c r="FZ127" s="148"/>
      <c r="GA127" s="994"/>
      <c r="GB127" s="147"/>
      <c r="GC127" s="147"/>
      <c r="GD127" s="997"/>
      <c r="GE127" s="999"/>
      <c r="GF127" s="1000"/>
      <c r="GG127" s="1006"/>
      <c r="GH127" s="993"/>
      <c r="GI127" s="996"/>
      <c r="GJ127" s="148"/>
      <c r="GK127" s="148"/>
      <c r="GL127" s="994"/>
      <c r="GM127" s="147"/>
      <c r="GN127" s="147"/>
      <c r="GO127" s="997"/>
      <c r="GP127" s="999"/>
      <c r="GQ127" s="1000"/>
      <c r="GR127" s="1006"/>
      <c r="GS127" s="993"/>
      <c r="GT127" s="996"/>
      <c r="GU127" s="148"/>
      <c r="GV127" s="148"/>
      <c r="GW127" s="994"/>
      <c r="GX127" s="147"/>
      <c r="GY127" s="147"/>
      <c r="GZ127" s="997"/>
      <c r="HA127" s="999"/>
      <c r="HB127" s="1000"/>
      <c r="HC127" s="1006"/>
      <c r="HD127" s="993"/>
      <c r="HE127" s="996"/>
      <c r="HF127" s="148"/>
      <c r="HG127" s="148"/>
      <c r="HH127" s="994"/>
      <c r="HI127" s="147"/>
      <c r="HJ127" s="147"/>
      <c r="HK127" s="997"/>
      <c r="HL127" s="999"/>
      <c r="HM127" s="1000"/>
      <c r="HN127" s="1006"/>
      <c r="HO127" s="993"/>
      <c r="HP127" s="996"/>
      <c r="HQ127" s="148"/>
      <c r="HR127" s="148"/>
      <c r="HS127" s="994"/>
      <c r="HT127" s="147"/>
      <c r="HU127" s="147"/>
      <c r="HV127" s="997"/>
      <c r="HW127" s="999"/>
      <c r="HX127" s="1000"/>
      <c r="HY127" s="1006"/>
      <c r="HZ127" s="993"/>
      <c r="IA127" s="996"/>
      <c r="IB127" s="148"/>
      <c r="IC127" s="148"/>
      <c r="ID127" s="994"/>
      <c r="IE127" s="147"/>
      <c r="IF127" s="147"/>
      <c r="IG127" s="997"/>
      <c r="IH127" s="999"/>
      <c r="II127" s="1000"/>
      <c r="IJ127" s="1006"/>
      <c r="IK127" s="993"/>
      <c r="IL127" s="996"/>
      <c r="IM127" s="148"/>
      <c r="IN127" s="148"/>
      <c r="IO127" s="994"/>
      <c r="IP127" s="147"/>
      <c r="IQ127" s="147"/>
      <c r="IR127" s="997"/>
      <c r="IS127" s="999"/>
      <c r="IT127" s="1000"/>
      <c r="IU127" s="30"/>
      <c r="IV127" s="30"/>
      <c r="IW127" s="30"/>
      <c r="IX127" s="30"/>
      <c r="IY127" s="1001"/>
      <c r="IZ127" s="1001"/>
      <c r="JA127" s="1005"/>
      <c r="JB127" s="1002"/>
      <c r="JE127" s="171"/>
      <c r="JF127" s="171"/>
      <c r="JG127" s="171"/>
      <c r="JH127" s="171"/>
      <c r="JI127" s="171"/>
    </row>
    <row r="128" spans="2:269" ht="15.75" customHeight="1" x14ac:dyDescent="0.25">
      <c r="B128" s="260">
        <v>122</v>
      </c>
      <c r="C128" s="991"/>
      <c r="D128" s="990"/>
      <c r="E128" s="486"/>
      <c r="F128" s="1143"/>
      <c r="G128" s="995"/>
      <c r="H128" s="221"/>
      <c r="I128" s="183"/>
      <c r="J128" s="183"/>
      <c r="K128" s="1088"/>
      <c r="L128" s="375"/>
      <c r="M128" s="31"/>
      <c r="N128" s="1292"/>
      <c r="O128" s="1096"/>
      <c r="P128" s="147"/>
      <c r="Q128" s="147"/>
      <c r="R128" s="147"/>
      <c r="S128" s="147"/>
      <c r="T128" s="147"/>
      <c r="U128" s="147"/>
      <c r="V128" s="147"/>
      <c r="W128" s="147"/>
      <c r="X128" s="147"/>
      <c r="Y128" s="147"/>
      <c r="Z128" s="147"/>
      <c r="AA128" s="147"/>
      <c r="AB128" s="147"/>
      <c r="AC128" s="147"/>
      <c r="AD128" s="147"/>
      <c r="AE128" s="147"/>
      <c r="AF128" s="147"/>
      <c r="AG128" s="147"/>
      <c r="AH128" s="147"/>
      <c r="AI128" s="1006"/>
      <c r="AJ128" s="993"/>
      <c r="AK128" s="996"/>
      <c r="AL128" s="148"/>
      <c r="AM128" s="148"/>
      <c r="AN128" s="994"/>
      <c r="AO128" s="147"/>
      <c r="AP128" s="147"/>
      <c r="AQ128" s="997"/>
      <c r="AR128" s="999"/>
      <c r="AS128" s="1000"/>
      <c r="AT128" s="1006"/>
      <c r="AU128" s="993"/>
      <c r="AV128" s="996"/>
      <c r="AW128" s="148"/>
      <c r="AX128" s="148"/>
      <c r="AY128" s="994"/>
      <c r="AZ128" s="147"/>
      <c r="BA128" s="147"/>
      <c r="BB128" s="997"/>
      <c r="BC128" s="999"/>
      <c r="BD128" s="1000"/>
      <c r="BE128" s="1006"/>
      <c r="BF128" s="993"/>
      <c r="BG128" s="996"/>
      <c r="BH128" s="148"/>
      <c r="BI128" s="148"/>
      <c r="BJ128" s="994"/>
      <c r="BK128" s="147"/>
      <c r="BL128" s="147"/>
      <c r="BM128" s="997"/>
      <c r="BN128" s="999"/>
      <c r="BO128" s="1000"/>
      <c r="BP128" s="1006"/>
      <c r="BQ128" s="993"/>
      <c r="BR128" s="996"/>
      <c r="BS128" s="148"/>
      <c r="BT128" s="148"/>
      <c r="BU128" s="994"/>
      <c r="BV128" s="147"/>
      <c r="BW128" s="147"/>
      <c r="BX128" s="997"/>
      <c r="BY128" s="999"/>
      <c r="BZ128" s="1000"/>
      <c r="CA128" s="1006"/>
      <c r="CB128" s="993"/>
      <c r="CC128" s="994"/>
      <c r="CD128" s="148"/>
      <c r="CE128" s="148"/>
      <c r="CF128" s="994"/>
      <c r="CG128" s="147"/>
      <c r="CH128" s="147"/>
      <c r="CI128" s="997"/>
      <c r="CJ128" s="999"/>
      <c r="CK128" s="1000"/>
      <c r="CL128" s="1006"/>
      <c r="CM128" s="993"/>
      <c r="CN128" s="996"/>
      <c r="CO128" s="148"/>
      <c r="CP128" s="148"/>
      <c r="CQ128" s="994"/>
      <c r="CR128" s="147"/>
      <c r="CS128" s="147"/>
      <c r="CT128" s="997"/>
      <c r="CU128" s="999"/>
      <c r="CV128" s="1000"/>
      <c r="CW128" s="1006"/>
      <c r="CX128" s="993"/>
      <c r="CY128" s="996"/>
      <c r="CZ128" s="148"/>
      <c r="DA128" s="148"/>
      <c r="DB128" s="994"/>
      <c r="DC128" s="147"/>
      <c r="DD128" s="147"/>
      <c r="DE128" s="997"/>
      <c r="DF128" s="999"/>
      <c r="DG128" s="1000"/>
      <c r="DH128" s="1006"/>
      <c r="DI128" s="993"/>
      <c r="DJ128" s="996"/>
      <c r="DK128" s="148"/>
      <c r="DL128" s="148"/>
      <c r="DM128" s="994"/>
      <c r="DN128" s="147"/>
      <c r="DO128" s="147"/>
      <c r="DP128" s="997"/>
      <c r="DQ128" s="999"/>
      <c r="DR128" s="1000"/>
      <c r="DS128" s="1006"/>
      <c r="DT128" s="993"/>
      <c r="DU128" s="996"/>
      <c r="DV128" s="148"/>
      <c r="DW128" s="148"/>
      <c r="DX128" s="994"/>
      <c r="DY128" s="147"/>
      <c r="DZ128" s="147"/>
      <c r="EA128" s="997"/>
      <c r="EB128" s="999"/>
      <c r="EC128" s="1000"/>
      <c r="ED128" s="1006"/>
      <c r="EE128" s="993"/>
      <c r="EF128" s="996"/>
      <c r="EG128" s="148"/>
      <c r="EH128" s="148"/>
      <c r="EI128" s="994"/>
      <c r="EJ128" s="147"/>
      <c r="EK128" s="147"/>
      <c r="EL128" s="997"/>
      <c r="EM128" s="999"/>
      <c r="EN128" s="1000"/>
      <c r="EO128" s="1006"/>
      <c r="EP128" s="993"/>
      <c r="EQ128" s="996"/>
      <c r="ER128" s="148"/>
      <c r="ES128" s="148"/>
      <c r="ET128" s="994"/>
      <c r="EU128" s="147"/>
      <c r="EV128" s="147"/>
      <c r="EW128" s="997"/>
      <c r="EX128" s="999"/>
      <c r="EY128" s="1000"/>
      <c r="EZ128" s="1006"/>
      <c r="FA128" s="993"/>
      <c r="FB128" s="996"/>
      <c r="FC128" s="148"/>
      <c r="FD128" s="148"/>
      <c r="FE128" s="994"/>
      <c r="FF128" s="147"/>
      <c r="FG128" s="147"/>
      <c r="FH128" s="997"/>
      <c r="FI128" s="999"/>
      <c r="FJ128" s="1000"/>
      <c r="FK128" s="1006"/>
      <c r="FL128" s="993"/>
      <c r="FM128" s="996"/>
      <c r="FN128" s="148"/>
      <c r="FO128" s="148"/>
      <c r="FP128" s="994"/>
      <c r="FQ128" s="147"/>
      <c r="FR128" s="147"/>
      <c r="FS128" s="997"/>
      <c r="FT128" s="999"/>
      <c r="FU128" s="1000"/>
      <c r="FV128" s="1006"/>
      <c r="FW128" s="993"/>
      <c r="FX128" s="996"/>
      <c r="FY128" s="148"/>
      <c r="FZ128" s="148"/>
      <c r="GA128" s="994"/>
      <c r="GB128" s="147"/>
      <c r="GC128" s="147"/>
      <c r="GD128" s="997"/>
      <c r="GE128" s="999"/>
      <c r="GF128" s="1000"/>
      <c r="GG128" s="1006"/>
      <c r="GH128" s="993"/>
      <c r="GI128" s="996"/>
      <c r="GJ128" s="148"/>
      <c r="GK128" s="148"/>
      <c r="GL128" s="994"/>
      <c r="GM128" s="147"/>
      <c r="GN128" s="147"/>
      <c r="GO128" s="997"/>
      <c r="GP128" s="999"/>
      <c r="GQ128" s="1000"/>
      <c r="GR128" s="1006"/>
      <c r="GS128" s="993"/>
      <c r="GT128" s="996"/>
      <c r="GU128" s="148"/>
      <c r="GV128" s="148"/>
      <c r="GW128" s="994"/>
      <c r="GX128" s="147"/>
      <c r="GY128" s="147"/>
      <c r="GZ128" s="997"/>
      <c r="HA128" s="999"/>
      <c r="HB128" s="1000"/>
      <c r="HC128" s="1006"/>
      <c r="HD128" s="993"/>
      <c r="HE128" s="996"/>
      <c r="HF128" s="148"/>
      <c r="HG128" s="148"/>
      <c r="HH128" s="994"/>
      <c r="HI128" s="147"/>
      <c r="HJ128" s="147"/>
      <c r="HK128" s="997"/>
      <c r="HL128" s="999"/>
      <c r="HM128" s="1000"/>
      <c r="HN128" s="1006"/>
      <c r="HO128" s="993"/>
      <c r="HP128" s="996"/>
      <c r="HQ128" s="148"/>
      <c r="HR128" s="148"/>
      <c r="HS128" s="994"/>
      <c r="HT128" s="147"/>
      <c r="HU128" s="147"/>
      <c r="HV128" s="997"/>
      <c r="HW128" s="999"/>
      <c r="HX128" s="1000"/>
      <c r="HY128" s="1006"/>
      <c r="HZ128" s="993"/>
      <c r="IA128" s="996"/>
      <c r="IB128" s="148"/>
      <c r="IC128" s="148"/>
      <c r="ID128" s="994"/>
      <c r="IE128" s="147"/>
      <c r="IF128" s="147"/>
      <c r="IG128" s="997"/>
      <c r="IH128" s="999"/>
      <c r="II128" s="1000"/>
      <c r="IJ128" s="1006"/>
      <c r="IK128" s="993"/>
      <c r="IL128" s="996"/>
      <c r="IM128" s="148"/>
      <c r="IN128" s="148"/>
      <c r="IO128" s="994"/>
      <c r="IP128" s="147"/>
      <c r="IQ128" s="147"/>
      <c r="IR128" s="997"/>
      <c r="IS128" s="999"/>
      <c r="IT128" s="1000"/>
      <c r="IU128" s="30"/>
      <c r="IV128" s="30"/>
      <c r="IW128" s="30"/>
      <c r="IX128" s="30"/>
      <c r="IY128" s="1001"/>
      <c r="IZ128" s="1001"/>
      <c r="JA128" s="1005"/>
      <c r="JB128" s="1002"/>
      <c r="JE128" s="171"/>
      <c r="JF128" s="171"/>
      <c r="JG128" s="171"/>
      <c r="JH128" s="171"/>
      <c r="JI128" s="171"/>
    </row>
    <row r="129" spans="2:269" ht="15.75" customHeight="1" x14ac:dyDescent="0.25">
      <c r="B129" s="260">
        <v>123</v>
      </c>
      <c r="C129" s="991"/>
      <c r="D129" s="990"/>
      <c r="E129" s="486"/>
      <c r="F129" s="1143"/>
      <c r="G129" s="995"/>
      <c r="H129" s="221"/>
      <c r="I129" s="183"/>
      <c r="J129" s="183"/>
      <c r="K129" s="1088"/>
      <c r="L129" s="375"/>
      <c r="M129" s="31"/>
      <c r="N129" s="1292"/>
      <c r="O129" s="1096"/>
      <c r="P129" s="147"/>
      <c r="Q129" s="147"/>
      <c r="R129" s="147"/>
      <c r="S129" s="147"/>
      <c r="T129" s="147"/>
      <c r="U129" s="147"/>
      <c r="V129" s="147"/>
      <c r="W129" s="147"/>
      <c r="X129" s="147"/>
      <c r="Y129" s="147"/>
      <c r="Z129" s="147"/>
      <c r="AA129" s="147"/>
      <c r="AB129" s="147"/>
      <c r="AC129" s="147"/>
      <c r="AD129" s="147"/>
      <c r="AE129" s="147"/>
      <c r="AF129" s="147"/>
      <c r="AG129" s="147"/>
      <c r="AH129" s="147"/>
      <c r="AI129" s="1006"/>
      <c r="AJ129" s="993"/>
      <c r="AK129" s="996"/>
      <c r="AL129" s="148"/>
      <c r="AM129" s="148"/>
      <c r="AN129" s="994"/>
      <c r="AO129" s="147"/>
      <c r="AP129" s="147"/>
      <c r="AQ129" s="997"/>
      <c r="AR129" s="999"/>
      <c r="AS129" s="1000"/>
      <c r="AT129" s="1006"/>
      <c r="AU129" s="993"/>
      <c r="AV129" s="996"/>
      <c r="AW129" s="148"/>
      <c r="AX129" s="148"/>
      <c r="AY129" s="994"/>
      <c r="AZ129" s="147"/>
      <c r="BA129" s="147"/>
      <c r="BB129" s="997"/>
      <c r="BC129" s="999"/>
      <c r="BD129" s="1000"/>
      <c r="BE129" s="1006"/>
      <c r="BF129" s="993"/>
      <c r="BG129" s="996"/>
      <c r="BH129" s="148"/>
      <c r="BI129" s="148"/>
      <c r="BJ129" s="994"/>
      <c r="BK129" s="147"/>
      <c r="BL129" s="147"/>
      <c r="BM129" s="997"/>
      <c r="BN129" s="999"/>
      <c r="BO129" s="1000"/>
      <c r="BP129" s="1006"/>
      <c r="BQ129" s="993"/>
      <c r="BR129" s="996"/>
      <c r="BS129" s="148"/>
      <c r="BT129" s="148"/>
      <c r="BU129" s="994"/>
      <c r="BV129" s="147"/>
      <c r="BW129" s="147"/>
      <c r="BX129" s="997"/>
      <c r="BY129" s="999"/>
      <c r="BZ129" s="1000"/>
      <c r="CA129" s="1006"/>
      <c r="CB129" s="993"/>
      <c r="CC129" s="994"/>
      <c r="CD129" s="148"/>
      <c r="CE129" s="148"/>
      <c r="CF129" s="994"/>
      <c r="CG129" s="147"/>
      <c r="CH129" s="147"/>
      <c r="CI129" s="997"/>
      <c r="CJ129" s="999"/>
      <c r="CK129" s="1000"/>
      <c r="CL129" s="1006"/>
      <c r="CM129" s="993"/>
      <c r="CN129" s="996"/>
      <c r="CO129" s="148"/>
      <c r="CP129" s="148"/>
      <c r="CQ129" s="994"/>
      <c r="CR129" s="147"/>
      <c r="CS129" s="147"/>
      <c r="CT129" s="997"/>
      <c r="CU129" s="999"/>
      <c r="CV129" s="1000"/>
      <c r="CW129" s="1006"/>
      <c r="CX129" s="993"/>
      <c r="CY129" s="996"/>
      <c r="CZ129" s="148"/>
      <c r="DA129" s="148"/>
      <c r="DB129" s="994"/>
      <c r="DC129" s="147"/>
      <c r="DD129" s="147"/>
      <c r="DE129" s="997"/>
      <c r="DF129" s="999"/>
      <c r="DG129" s="1000"/>
      <c r="DH129" s="1006"/>
      <c r="DI129" s="993"/>
      <c r="DJ129" s="996"/>
      <c r="DK129" s="148"/>
      <c r="DL129" s="148"/>
      <c r="DM129" s="994"/>
      <c r="DN129" s="147"/>
      <c r="DO129" s="147"/>
      <c r="DP129" s="997"/>
      <c r="DQ129" s="999"/>
      <c r="DR129" s="1000"/>
      <c r="DS129" s="1006"/>
      <c r="DT129" s="993"/>
      <c r="DU129" s="996"/>
      <c r="DV129" s="148"/>
      <c r="DW129" s="148"/>
      <c r="DX129" s="994"/>
      <c r="DY129" s="147"/>
      <c r="DZ129" s="147"/>
      <c r="EA129" s="997"/>
      <c r="EB129" s="999"/>
      <c r="EC129" s="1000"/>
      <c r="ED129" s="1006"/>
      <c r="EE129" s="993"/>
      <c r="EF129" s="996"/>
      <c r="EG129" s="148"/>
      <c r="EH129" s="148"/>
      <c r="EI129" s="994"/>
      <c r="EJ129" s="147"/>
      <c r="EK129" s="147"/>
      <c r="EL129" s="997"/>
      <c r="EM129" s="999"/>
      <c r="EN129" s="1000"/>
      <c r="EO129" s="1006"/>
      <c r="EP129" s="993"/>
      <c r="EQ129" s="996"/>
      <c r="ER129" s="148"/>
      <c r="ES129" s="148"/>
      <c r="ET129" s="994"/>
      <c r="EU129" s="147"/>
      <c r="EV129" s="147"/>
      <c r="EW129" s="997"/>
      <c r="EX129" s="999"/>
      <c r="EY129" s="1000"/>
      <c r="EZ129" s="1006"/>
      <c r="FA129" s="993"/>
      <c r="FB129" s="996"/>
      <c r="FC129" s="148"/>
      <c r="FD129" s="148"/>
      <c r="FE129" s="994"/>
      <c r="FF129" s="147"/>
      <c r="FG129" s="147"/>
      <c r="FH129" s="997"/>
      <c r="FI129" s="999"/>
      <c r="FJ129" s="1000"/>
      <c r="FK129" s="1006"/>
      <c r="FL129" s="993"/>
      <c r="FM129" s="996"/>
      <c r="FN129" s="148"/>
      <c r="FO129" s="148"/>
      <c r="FP129" s="994"/>
      <c r="FQ129" s="147"/>
      <c r="FR129" s="147"/>
      <c r="FS129" s="997"/>
      <c r="FT129" s="999"/>
      <c r="FU129" s="1000"/>
      <c r="FV129" s="1006"/>
      <c r="FW129" s="993"/>
      <c r="FX129" s="996"/>
      <c r="FY129" s="148"/>
      <c r="FZ129" s="148"/>
      <c r="GA129" s="994"/>
      <c r="GB129" s="147"/>
      <c r="GC129" s="147"/>
      <c r="GD129" s="997"/>
      <c r="GE129" s="999"/>
      <c r="GF129" s="1000"/>
      <c r="GG129" s="1006"/>
      <c r="GH129" s="993"/>
      <c r="GI129" s="996"/>
      <c r="GJ129" s="148"/>
      <c r="GK129" s="148"/>
      <c r="GL129" s="994"/>
      <c r="GM129" s="147"/>
      <c r="GN129" s="147"/>
      <c r="GO129" s="997"/>
      <c r="GP129" s="999"/>
      <c r="GQ129" s="1000"/>
      <c r="GR129" s="1006"/>
      <c r="GS129" s="993"/>
      <c r="GT129" s="996"/>
      <c r="GU129" s="148"/>
      <c r="GV129" s="148"/>
      <c r="GW129" s="994"/>
      <c r="GX129" s="147"/>
      <c r="GY129" s="147"/>
      <c r="GZ129" s="997"/>
      <c r="HA129" s="999"/>
      <c r="HB129" s="1000"/>
      <c r="HC129" s="1006"/>
      <c r="HD129" s="993"/>
      <c r="HE129" s="996"/>
      <c r="HF129" s="148"/>
      <c r="HG129" s="148"/>
      <c r="HH129" s="994"/>
      <c r="HI129" s="147"/>
      <c r="HJ129" s="147"/>
      <c r="HK129" s="997"/>
      <c r="HL129" s="999"/>
      <c r="HM129" s="1000"/>
      <c r="HN129" s="1006"/>
      <c r="HO129" s="993"/>
      <c r="HP129" s="996"/>
      <c r="HQ129" s="148"/>
      <c r="HR129" s="148"/>
      <c r="HS129" s="994"/>
      <c r="HT129" s="147"/>
      <c r="HU129" s="147"/>
      <c r="HV129" s="997"/>
      <c r="HW129" s="999"/>
      <c r="HX129" s="1000"/>
      <c r="HY129" s="1006"/>
      <c r="HZ129" s="993"/>
      <c r="IA129" s="996"/>
      <c r="IB129" s="148"/>
      <c r="IC129" s="148"/>
      <c r="ID129" s="994"/>
      <c r="IE129" s="147"/>
      <c r="IF129" s="147"/>
      <c r="IG129" s="997"/>
      <c r="IH129" s="999"/>
      <c r="II129" s="1000"/>
      <c r="IJ129" s="1006"/>
      <c r="IK129" s="993"/>
      <c r="IL129" s="996"/>
      <c r="IM129" s="148"/>
      <c r="IN129" s="148"/>
      <c r="IO129" s="994"/>
      <c r="IP129" s="147"/>
      <c r="IQ129" s="147"/>
      <c r="IR129" s="997"/>
      <c r="IS129" s="999"/>
      <c r="IT129" s="1000"/>
      <c r="IU129" s="30"/>
      <c r="IV129" s="30"/>
      <c r="IW129" s="30"/>
      <c r="IX129" s="30"/>
      <c r="IY129" s="1001"/>
      <c r="IZ129" s="1001"/>
      <c r="JA129" s="1005"/>
      <c r="JB129" s="1002"/>
      <c r="JE129" s="171"/>
      <c r="JF129" s="171"/>
      <c r="JG129" s="171"/>
      <c r="JH129" s="171"/>
      <c r="JI129" s="171"/>
    </row>
    <row r="130" spans="2:269" ht="15.75" customHeight="1" x14ac:dyDescent="0.25">
      <c r="B130" s="260">
        <v>124</v>
      </c>
      <c r="C130" s="991"/>
      <c r="D130" s="990"/>
      <c r="E130" s="486"/>
      <c r="F130" s="1143"/>
      <c r="G130" s="995"/>
      <c r="H130" s="221"/>
      <c r="I130" s="183"/>
      <c r="J130" s="183"/>
      <c r="K130" s="1088"/>
      <c r="L130" s="375"/>
      <c r="M130" s="31"/>
      <c r="N130" s="1292"/>
      <c r="O130" s="1096"/>
      <c r="P130" s="147"/>
      <c r="Q130" s="147"/>
      <c r="R130" s="147"/>
      <c r="S130" s="147"/>
      <c r="T130" s="147"/>
      <c r="U130" s="147"/>
      <c r="V130" s="147"/>
      <c r="W130" s="147"/>
      <c r="X130" s="147"/>
      <c r="Y130" s="147"/>
      <c r="Z130" s="147"/>
      <c r="AA130" s="147"/>
      <c r="AB130" s="147"/>
      <c r="AC130" s="147"/>
      <c r="AD130" s="147"/>
      <c r="AE130" s="147"/>
      <c r="AF130" s="147"/>
      <c r="AG130" s="147"/>
      <c r="AH130" s="147"/>
      <c r="AI130" s="1006"/>
      <c r="AJ130" s="993"/>
      <c r="AK130" s="996"/>
      <c r="AL130" s="148"/>
      <c r="AM130" s="148"/>
      <c r="AN130" s="994"/>
      <c r="AO130" s="147"/>
      <c r="AP130" s="147"/>
      <c r="AQ130" s="997"/>
      <c r="AR130" s="999"/>
      <c r="AS130" s="1000"/>
      <c r="AT130" s="1006"/>
      <c r="AU130" s="993"/>
      <c r="AV130" s="996"/>
      <c r="AW130" s="148"/>
      <c r="AX130" s="148"/>
      <c r="AY130" s="994"/>
      <c r="AZ130" s="147"/>
      <c r="BA130" s="147"/>
      <c r="BB130" s="997"/>
      <c r="BC130" s="999"/>
      <c r="BD130" s="1000"/>
      <c r="BE130" s="1006"/>
      <c r="BF130" s="993"/>
      <c r="BG130" s="996"/>
      <c r="BH130" s="148"/>
      <c r="BI130" s="148"/>
      <c r="BJ130" s="994"/>
      <c r="BK130" s="147"/>
      <c r="BL130" s="147"/>
      <c r="BM130" s="997"/>
      <c r="BN130" s="999"/>
      <c r="BO130" s="1000"/>
      <c r="BP130" s="1006"/>
      <c r="BQ130" s="993"/>
      <c r="BR130" s="996"/>
      <c r="BS130" s="148"/>
      <c r="BT130" s="148"/>
      <c r="BU130" s="994"/>
      <c r="BV130" s="147"/>
      <c r="BW130" s="147"/>
      <c r="BX130" s="997"/>
      <c r="BY130" s="999"/>
      <c r="BZ130" s="1000"/>
      <c r="CA130" s="1006"/>
      <c r="CB130" s="993"/>
      <c r="CC130" s="994"/>
      <c r="CD130" s="148"/>
      <c r="CE130" s="148"/>
      <c r="CF130" s="994"/>
      <c r="CG130" s="147"/>
      <c r="CH130" s="147"/>
      <c r="CI130" s="997"/>
      <c r="CJ130" s="999"/>
      <c r="CK130" s="1000"/>
      <c r="CL130" s="1006"/>
      <c r="CM130" s="993"/>
      <c r="CN130" s="996"/>
      <c r="CO130" s="148"/>
      <c r="CP130" s="148"/>
      <c r="CQ130" s="994"/>
      <c r="CR130" s="147"/>
      <c r="CS130" s="147"/>
      <c r="CT130" s="997"/>
      <c r="CU130" s="999"/>
      <c r="CV130" s="1000"/>
      <c r="CW130" s="1006"/>
      <c r="CX130" s="993"/>
      <c r="CY130" s="996"/>
      <c r="CZ130" s="148"/>
      <c r="DA130" s="148"/>
      <c r="DB130" s="994"/>
      <c r="DC130" s="147"/>
      <c r="DD130" s="147"/>
      <c r="DE130" s="997"/>
      <c r="DF130" s="999"/>
      <c r="DG130" s="1000"/>
      <c r="DH130" s="1006"/>
      <c r="DI130" s="993"/>
      <c r="DJ130" s="996"/>
      <c r="DK130" s="148"/>
      <c r="DL130" s="148"/>
      <c r="DM130" s="994"/>
      <c r="DN130" s="147"/>
      <c r="DO130" s="147"/>
      <c r="DP130" s="997"/>
      <c r="DQ130" s="999"/>
      <c r="DR130" s="1000"/>
      <c r="DS130" s="1006"/>
      <c r="DT130" s="993"/>
      <c r="DU130" s="996"/>
      <c r="DV130" s="148"/>
      <c r="DW130" s="148"/>
      <c r="DX130" s="994"/>
      <c r="DY130" s="147"/>
      <c r="DZ130" s="147"/>
      <c r="EA130" s="997"/>
      <c r="EB130" s="999"/>
      <c r="EC130" s="1000"/>
      <c r="ED130" s="1006"/>
      <c r="EE130" s="993"/>
      <c r="EF130" s="996"/>
      <c r="EG130" s="148"/>
      <c r="EH130" s="148"/>
      <c r="EI130" s="994"/>
      <c r="EJ130" s="147"/>
      <c r="EK130" s="147"/>
      <c r="EL130" s="997"/>
      <c r="EM130" s="999"/>
      <c r="EN130" s="1000"/>
      <c r="EO130" s="1006"/>
      <c r="EP130" s="993"/>
      <c r="EQ130" s="996"/>
      <c r="ER130" s="148"/>
      <c r="ES130" s="148"/>
      <c r="ET130" s="994"/>
      <c r="EU130" s="147"/>
      <c r="EV130" s="147"/>
      <c r="EW130" s="997"/>
      <c r="EX130" s="999"/>
      <c r="EY130" s="1000"/>
      <c r="EZ130" s="1006"/>
      <c r="FA130" s="993"/>
      <c r="FB130" s="996"/>
      <c r="FC130" s="148"/>
      <c r="FD130" s="148"/>
      <c r="FE130" s="994"/>
      <c r="FF130" s="147"/>
      <c r="FG130" s="147"/>
      <c r="FH130" s="997"/>
      <c r="FI130" s="999"/>
      <c r="FJ130" s="1000"/>
      <c r="FK130" s="1006"/>
      <c r="FL130" s="993"/>
      <c r="FM130" s="996"/>
      <c r="FN130" s="148"/>
      <c r="FO130" s="148"/>
      <c r="FP130" s="994"/>
      <c r="FQ130" s="147"/>
      <c r="FR130" s="147"/>
      <c r="FS130" s="997"/>
      <c r="FT130" s="999"/>
      <c r="FU130" s="1000"/>
      <c r="FV130" s="1006"/>
      <c r="FW130" s="993"/>
      <c r="FX130" s="996"/>
      <c r="FY130" s="148"/>
      <c r="FZ130" s="148"/>
      <c r="GA130" s="994"/>
      <c r="GB130" s="147"/>
      <c r="GC130" s="147"/>
      <c r="GD130" s="997"/>
      <c r="GE130" s="999"/>
      <c r="GF130" s="1000"/>
      <c r="GG130" s="1006"/>
      <c r="GH130" s="993"/>
      <c r="GI130" s="996"/>
      <c r="GJ130" s="148"/>
      <c r="GK130" s="148"/>
      <c r="GL130" s="994"/>
      <c r="GM130" s="147"/>
      <c r="GN130" s="147"/>
      <c r="GO130" s="997"/>
      <c r="GP130" s="999"/>
      <c r="GQ130" s="1000"/>
      <c r="GR130" s="1006"/>
      <c r="GS130" s="993"/>
      <c r="GT130" s="996"/>
      <c r="GU130" s="148"/>
      <c r="GV130" s="148"/>
      <c r="GW130" s="994"/>
      <c r="GX130" s="147"/>
      <c r="GY130" s="147"/>
      <c r="GZ130" s="997"/>
      <c r="HA130" s="999"/>
      <c r="HB130" s="1000"/>
      <c r="HC130" s="1006"/>
      <c r="HD130" s="993"/>
      <c r="HE130" s="996"/>
      <c r="HF130" s="148"/>
      <c r="HG130" s="148"/>
      <c r="HH130" s="994"/>
      <c r="HI130" s="147"/>
      <c r="HJ130" s="147"/>
      <c r="HK130" s="997"/>
      <c r="HL130" s="999"/>
      <c r="HM130" s="1000"/>
      <c r="HN130" s="1006"/>
      <c r="HO130" s="993"/>
      <c r="HP130" s="996"/>
      <c r="HQ130" s="148"/>
      <c r="HR130" s="148"/>
      <c r="HS130" s="994"/>
      <c r="HT130" s="147"/>
      <c r="HU130" s="147"/>
      <c r="HV130" s="997"/>
      <c r="HW130" s="999"/>
      <c r="HX130" s="1000"/>
      <c r="HY130" s="1006"/>
      <c r="HZ130" s="993"/>
      <c r="IA130" s="996"/>
      <c r="IB130" s="148"/>
      <c r="IC130" s="148"/>
      <c r="ID130" s="994"/>
      <c r="IE130" s="147"/>
      <c r="IF130" s="147"/>
      <c r="IG130" s="997"/>
      <c r="IH130" s="999"/>
      <c r="II130" s="1000"/>
      <c r="IJ130" s="1006"/>
      <c r="IK130" s="993"/>
      <c r="IL130" s="996"/>
      <c r="IM130" s="148"/>
      <c r="IN130" s="148"/>
      <c r="IO130" s="994"/>
      <c r="IP130" s="147"/>
      <c r="IQ130" s="147"/>
      <c r="IR130" s="997"/>
      <c r="IS130" s="999"/>
      <c r="IT130" s="1000"/>
      <c r="IU130" s="30"/>
      <c r="IV130" s="30"/>
      <c r="IW130" s="30"/>
      <c r="IX130" s="30"/>
      <c r="IY130" s="1001"/>
      <c r="IZ130" s="1001"/>
      <c r="JA130" s="1005"/>
      <c r="JB130" s="1002"/>
      <c r="JE130" s="171"/>
      <c r="JF130" s="171"/>
      <c r="JG130" s="171"/>
      <c r="JH130" s="171"/>
      <c r="JI130" s="171"/>
    </row>
    <row r="131" spans="2:269" ht="15.75" customHeight="1" x14ac:dyDescent="0.25">
      <c r="B131" s="260">
        <v>125</v>
      </c>
      <c r="C131" s="991"/>
      <c r="D131" s="990"/>
      <c r="E131" s="486"/>
      <c r="F131" s="1143"/>
      <c r="G131" s="995"/>
      <c r="H131" s="221"/>
      <c r="I131" s="183"/>
      <c r="J131" s="183"/>
      <c r="K131" s="1088"/>
      <c r="L131" s="375"/>
      <c r="M131" s="31"/>
      <c r="N131" s="1292"/>
      <c r="O131" s="1096"/>
      <c r="P131" s="147"/>
      <c r="Q131" s="147"/>
      <c r="R131" s="147"/>
      <c r="S131" s="147"/>
      <c r="T131" s="147"/>
      <c r="U131" s="147"/>
      <c r="V131" s="147"/>
      <c r="W131" s="147"/>
      <c r="X131" s="147"/>
      <c r="Y131" s="147"/>
      <c r="Z131" s="147"/>
      <c r="AA131" s="147"/>
      <c r="AB131" s="147"/>
      <c r="AC131" s="147"/>
      <c r="AD131" s="147"/>
      <c r="AE131" s="147"/>
      <c r="AF131" s="147"/>
      <c r="AG131" s="147"/>
      <c r="AH131" s="147"/>
      <c r="AI131" s="1006"/>
      <c r="AJ131" s="993"/>
      <c r="AK131" s="996"/>
      <c r="AL131" s="148"/>
      <c r="AM131" s="148"/>
      <c r="AN131" s="994"/>
      <c r="AO131" s="147"/>
      <c r="AP131" s="147"/>
      <c r="AQ131" s="997"/>
      <c r="AR131" s="999"/>
      <c r="AS131" s="1000"/>
      <c r="AT131" s="1006"/>
      <c r="AU131" s="993"/>
      <c r="AV131" s="996"/>
      <c r="AW131" s="148"/>
      <c r="AX131" s="148"/>
      <c r="AY131" s="994"/>
      <c r="AZ131" s="147"/>
      <c r="BA131" s="147"/>
      <c r="BB131" s="997"/>
      <c r="BC131" s="999"/>
      <c r="BD131" s="1000"/>
      <c r="BE131" s="1006"/>
      <c r="BF131" s="993"/>
      <c r="BG131" s="996"/>
      <c r="BH131" s="148"/>
      <c r="BI131" s="148"/>
      <c r="BJ131" s="994"/>
      <c r="BK131" s="147"/>
      <c r="BL131" s="147"/>
      <c r="BM131" s="997"/>
      <c r="BN131" s="999"/>
      <c r="BO131" s="1000"/>
      <c r="BP131" s="1006"/>
      <c r="BQ131" s="993"/>
      <c r="BR131" s="996"/>
      <c r="BS131" s="148"/>
      <c r="BT131" s="148"/>
      <c r="BU131" s="994"/>
      <c r="BV131" s="147"/>
      <c r="BW131" s="147"/>
      <c r="BX131" s="997"/>
      <c r="BY131" s="999"/>
      <c r="BZ131" s="1000"/>
      <c r="CA131" s="1006"/>
      <c r="CB131" s="993"/>
      <c r="CC131" s="994"/>
      <c r="CD131" s="148"/>
      <c r="CE131" s="148"/>
      <c r="CF131" s="994"/>
      <c r="CG131" s="147"/>
      <c r="CH131" s="147"/>
      <c r="CI131" s="997"/>
      <c r="CJ131" s="999"/>
      <c r="CK131" s="1000"/>
      <c r="CL131" s="1006"/>
      <c r="CM131" s="993"/>
      <c r="CN131" s="996"/>
      <c r="CO131" s="148"/>
      <c r="CP131" s="148"/>
      <c r="CQ131" s="994"/>
      <c r="CR131" s="147"/>
      <c r="CS131" s="147"/>
      <c r="CT131" s="997"/>
      <c r="CU131" s="999"/>
      <c r="CV131" s="1000"/>
      <c r="CW131" s="1006"/>
      <c r="CX131" s="993"/>
      <c r="CY131" s="996"/>
      <c r="CZ131" s="148"/>
      <c r="DA131" s="148"/>
      <c r="DB131" s="994"/>
      <c r="DC131" s="147"/>
      <c r="DD131" s="147"/>
      <c r="DE131" s="997"/>
      <c r="DF131" s="999"/>
      <c r="DG131" s="1000"/>
      <c r="DH131" s="1006"/>
      <c r="DI131" s="993"/>
      <c r="DJ131" s="996"/>
      <c r="DK131" s="148"/>
      <c r="DL131" s="148"/>
      <c r="DM131" s="994"/>
      <c r="DN131" s="147"/>
      <c r="DO131" s="147"/>
      <c r="DP131" s="997"/>
      <c r="DQ131" s="999"/>
      <c r="DR131" s="1000"/>
      <c r="DS131" s="1006"/>
      <c r="DT131" s="993"/>
      <c r="DU131" s="996"/>
      <c r="DV131" s="148"/>
      <c r="DW131" s="148"/>
      <c r="DX131" s="994"/>
      <c r="DY131" s="147"/>
      <c r="DZ131" s="147"/>
      <c r="EA131" s="997"/>
      <c r="EB131" s="999"/>
      <c r="EC131" s="1000"/>
      <c r="ED131" s="1006"/>
      <c r="EE131" s="993"/>
      <c r="EF131" s="996"/>
      <c r="EG131" s="148"/>
      <c r="EH131" s="148"/>
      <c r="EI131" s="994"/>
      <c r="EJ131" s="147"/>
      <c r="EK131" s="147"/>
      <c r="EL131" s="997"/>
      <c r="EM131" s="999"/>
      <c r="EN131" s="1000"/>
      <c r="EO131" s="1006"/>
      <c r="EP131" s="993"/>
      <c r="EQ131" s="996"/>
      <c r="ER131" s="148"/>
      <c r="ES131" s="148"/>
      <c r="ET131" s="994"/>
      <c r="EU131" s="147"/>
      <c r="EV131" s="147"/>
      <c r="EW131" s="997"/>
      <c r="EX131" s="999"/>
      <c r="EY131" s="1000"/>
      <c r="EZ131" s="1006"/>
      <c r="FA131" s="993"/>
      <c r="FB131" s="996"/>
      <c r="FC131" s="148"/>
      <c r="FD131" s="148"/>
      <c r="FE131" s="994"/>
      <c r="FF131" s="147"/>
      <c r="FG131" s="147"/>
      <c r="FH131" s="997"/>
      <c r="FI131" s="999"/>
      <c r="FJ131" s="1000"/>
      <c r="FK131" s="1006"/>
      <c r="FL131" s="993"/>
      <c r="FM131" s="996"/>
      <c r="FN131" s="148"/>
      <c r="FO131" s="148"/>
      <c r="FP131" s="994"/>
      <c r="FQ131" s="147"/>
      <c r="FR131" s="147"/>
      <c r="FS131" s="997"/>
      <c r="FT131" s="999"/>
      <c r="FU131" s="1000"/>
      <c r="FV131" s="1006"/>
      <c r="FW131" s="993"/>
      <c r="FX131" s="996"/>
      <c r="FY131" s="148"/>
      <c r="FZ131" s="148"/>
      <c r="GA131" s="994"/>
      <c r="GB131" s="147"/>
      <c r="GC131" s="147"/>
      <c r="GD131" s="997"/>
      <c r="GE131" s="999"/>
      <c r="GF131" s="1000"/>
      <c r="GG131" s="1006"/>
      <c r="GH131" s="993"/>
      <c r="GI131" s="996"/>
      <c r="GJ131" s="148"/>
      <c r="GK131" s="148"/>
      <c r="GL131" s="994"/>
      <c r="GM131" s="147"/>
      <c r="GN131" s="147"/>
      <c r="GO131" s="997"/>
      <c r="GP131" s="999"/>
      <c r="GQ131" s="1000"/>
      <c r="GR131" s="1006"/>
      <c r="GS131" s="993"/>
      <c r="GT131" s="996"/>
      <c r="GU131" s="148"/>
      <c r="GV131" s="148"/>
      <c r="GW131" s="994"/>
      <c r="GX131" s="147"/>
      <c r="GY131" s="147"/>
      <c r="GZ131" s="997"/>
      <c r="HA131" s="999"/>
      <c r="HB131" s="1000"/>
      <c r="HC131" s="1006"/>
      <c r="HD131" s="993"/>
      <c r="HE131" s="996"/>
      <c r="HF131" s="148"/>
      <c r="HG131" s="148"/>
      <c r="HH131" s="994"/>
      <c r="HI131" s="147"/>
      <c r="HJ131" s="147"/>
      <c r="HK131" s="997"/>
      <c r="HL131" s="999"/>
      <c r="HM131" s="1000"/>
      <c r="HN131" s="1006"/>
      <c r="HO131" s="993"/>
      <c r="HP131" s="996"/>
      <c r="HQ131" s="148"/>
      <c r="HR131" s="148"/>
      <c r="HS131" s="994"/>
      <c r="HT131" s="147"/>
      <c r="HU131" s="147"/>
      <c r="HV131" s="997"/>
      <c r="HW131" s="999"/>
      <c r="HX131" s="1000"/>
      <c r="HY131" s="1006"/>
      <c r="HZ131" s="993"/>
      <c r="IA131" s="996"/>
      <c r="IB131" s="148"/>
      <c r="IC131" s="148"/>
      <c r="ID131" s="994"/>
      <c r="IE131" s="147"/>
      <c r="IF131" s="147"/>
      <c r="IG131" s="997"/>
      <c r="IH131" s="999"/>
      <c r="II131" s="1000"/>
      <c r="IJ131" s="1006"/>
      <c r="IK131" s="993"/>
      <c r="IL131" s="996"/>
      <c r="IM131" s="148"/>
      <c r="IN131" s="148"/>
      <c r="IO131" s="994"/>
      <c r="IP131" s="147"/>
      <c r="IQ131" s="147"/>
      <c r="IR131" s="997"/>
      <c r="IS131" s="999"/>
      <c r="IT131" s="1000"/>
      <c r="IU131" s="30"/>
      <c r="IV131" s="30"/>
      <c r="IW131" s="30"/>
      <c r="IX131" s="30"/>
      <c r="IY131" s="1001"/>
      <c r="IZ131" s="1001"/>
      <c r="JA131" s="1005"/>
      <c r="JB131" s="1002"/>
      <c r="JE131" s="171"/>
      <c r="JF131" s="171"/>
      <c r="JG131" s="171"/>
      <c r="JH131" s="171"/>
      <c r="JI131" s="171"/>
    </row>
    <row r="132" spans="2:269" ht="15.75" customHeight="1" x14ac:dyDescent="0.25">
      <c r="B132" s="260">
        <v>126</v>
      </c>
      <c r="C132" s="991"/>
      <c r="D132" s="990"/>
      <c r="E132" s="486"/>
      <c r="F132" s="1143"/>
      <c r="G132" s="995"/>
      <c r="H132" s="221"/>
      <c r="I132" s="183"/>
      <c r="J132" s="183"/>
      <c r="K132" s="1088"/>
      <c r="L132" s="375"/>
      <c r="M132" s="31"/>
      <c r="N132" s="1292"/>
      <c r="O132" s="1096"/>
      <c r="P132" s="147"/>
      <c r="Q132" s="147"/>
      <c r="R132" s="147"/>
      <c r="S132" s="147"/>
      <c r="T132" s="147"/>
      <c r="U132" s="147"/>
      <c r="V132" s="147"/>
      <c r="W132" s="147"/>
      <c r="X132" s="147"/>
      <c r="Y132" s="147"/>
      <c r="Z132" s="147"/>
      <c r="AA132" s="147"/>
      <c r="AB132" s="147"/>
      <c r="AC132" s="147"/>
      <c r="AD132" s="147"/>
      <c r="AE132" s="147"/>
      <c r="AF132" s="147"/>
      <c r="AG132" s="147"/>
      <c r="AH132" s="147"/>
      <c r="AI132" s="1006"/>
      <c r="AJ132" s="993"/>
      <c r="AK132" s="996"/>
      <c r="AL132" s="148"/>
      <c r="AM132" s="148"/>
      <c r="AN132" s="994"/>
      <c r="AO132" s="147"/>
      <c r="AP132" s="147"/>
      <c r="AQ132" s="997"/>
      <c r="AR132" s="999"/>
      <c r="AS132" s="1000"/>
      <c r="AT132" s="1006"/>
      <c r="AU132" s="993"/>
      <c r="AV132" s="996"/>
      <c r="AW132" s="148"/>
      <c r="AX132" s="148"/>
      <c r="AY132" s="994"/>
      <c r="AZ132" s="147"/>
      <c r="BA132" s="147"/>
      <c r="BB132" s="997"/>
      <c r="BC132" s="999"/>
      <c r="BD132" s="1000"/>
      <c r="BE132" s="1006"/>
      <c r="BF132" s="993"/>
      <c r="BG132" s="996"/>
      <c r="BH132" s="148"/>
      <c r="BI132" s="148"/>
      <c r="BJ132" s="994"/>
      <c r="BK132" s="147"/>
      <c r="BL132" s="147"/>
      <c r="BM132" s="997"/>
      <c r="BN132" s="999"/>
      <c r="BO132" s="1000"/>
      <c r="BP132" s="1006"/>
      <c r="BQ132" s="993"/>
      <c r="BR132" s="996"/>
      <c r="BS132" s="148"/>
      <c r="BT132" s="148"/>
      <c r="BU132" s="994"/>
      <c r="BV132" s="147"/>
      <c r="BW132" s="147"/>
      <c r="BX132" s="997"/>
      <c r="BY132" s="999"/>
      <c r="BZ132" s="1000"/>
      <c r="CA132" s="1006"/>
      <c r="CB132" s="993"/>
      <c r="CC132" s="994"/>
      <c r="CD132" s="148"/>
      <c r="CE132" s="148"/>
      <c r="CF132" s="994"/>
      <c r="CG132" s="147"/>
      <c r="CH132" s="147"/>
      <c r="CI132" s="997"/>
      <c r="CJ132" s="999"/>
      <c r="CK132" s="1000"/>
      <c r="CL132" s="1006"/>
      <c r="CM132" s="993"/>
      <c r="CN132" s="996"/>
      <c r="CO132" s="148"/>
      <c r="CP132" s="148"/>
      <c r="CQ132" s="994"/>
      <c r="CR132" s="147"/>
      <c r="CS132" s="147"/>
      <c r="CT132" s="997"/>
      <c r="CU132" s="999"/>
      <c r="CV132" s="1000"/>
      <c r="CW132" s="1006"/>
      <c r="CX132" s="993"/>
      <c r="CY132" s="996"/>
      <c r="CZ132" s="148"/>
      <c r="DA132" s="148"/>
      <c r="DB132" s="994"/>
      <c r="DC132" s="147"/>
      <c r="DD132" s="147"/>
      <c r="DE132" s="997"/>
      <c r="DF132" s="999"/>
      <c r="DG132" s="1000"/>
      <c r="DH132" s="1006"/>
      <c r="DI132" s="993"/>
      <c r="DJ132" s="996"/>
      <c r="DK132" s="148"/>
      <c r="DL132" s="148"/>
      <c r="DM132" s="994"/>
      <c r="DN132" s="147"/>
      <c r="DO132" s="147"/>
      <c r="DP132" s="997"/>
      <c r="DQ132" s="999"/>
      <c r="DR132" s="1000"/>
      <c r="DS132" s="1006"/>
      <c r="DT132" s="993"/>
      <c r="DU132" s="996"/>
      <c r="DV132" s="148"/>
      <c r="DW132" s="148"/>
      <c r="DX132" s="994"/>
      <c r="DY132" s="147"/>
      <c r="DZ132" s="147"/>
      <c r="EA132" s="997"/>
      <c r="EB132" s="999"/>
      <c r="EC132" s="1000"/>
      <c r="ED132" s="1006"/>
      <c r="EE132" s="993"/>
      <c r="EF132" s="996"/>
      <c r="EG132" s="148"/>
      <c r="EH132" s="148"/>
      <c r="EI132" s="994"/>
      <c r="EJ132" s="147"/>
      <c r="EK132" s="147"/>
      <c r="EL132" s="997"/>
      <c r="EM132" s="999"/>
      <c r="EN132" s="1000"/>
      <c r="EO132" s="1006"/>
      <c r="EP132" s="993"/>
      <c r="EQ132" s="996"/>
      <c r="ER132" s="148"/>
      <c r="ES132" s="148"/>
      <c r="ET132" s="994"/>
      <c r="EU132" s="147"/>
      <c r="EV132" s="147"/>
      <c r="EW132" s="997"/>
      <c r="EX132" s="999"/>
      <c r="EY132" s="1000"/>
      <c r="EZ132" s="1006"/>
      <c r="FA132" s="993"/>
      <c r="FB132" s="996"/>
      <c r="FC132" s="148"/>
      <c r="FD132" s="148"/>
      <c r="FE132" s="994"/>
      <c r="FF132" s="147"/>
      <c r="FG132" s="147"/>
      <c r="FH132" s="997"/>
      <c r="FI132" s="999"/>
      <c r="FJ132" s="1000"/>
      <c r="FK132" s="1006"/>
      <c r="FL132" s="993"/>
      <c r="FM132" s="996"/>
      <c r="FN132" s="148"/>
      <c r="FO132" s="148"/>
      <c r="FP132" s="994"/>
      <c r="FQ132" s="147"/>
      <c r="FR132" s="147"/>
      <c r="FS132" s="997"/>
      <c r="FT132" s="999"/>
      <c r="FU132" s="1000"/>
      <c r="FV132" s="1006"/>
      <c r="FW132" s="993"/>
      <c r="FX132" s="996"/>
      <c r="FY132" s="148"/>
      <c r="FZ132" s="148"/>
      <c r="GA132" s="994"/>
      <c r="GB132" s="147"/>
      <c r="GC132" s="147"/>
      <c r="GD132" s="997"/>
      <c r="GE132" s="999"/>
      <c r="GF132" s="1000"/>
      <c r="GG132" s="1006"/>
      <c r="GH132" s="993"/>
      <c r="GI132" s="996"/>
      <c r="GJ132" s="148"/>
      <c r="GK132" s="148"/>
      <c r="GL132" s="994"/>
      <c r="GM132" s="147"/>
      <c r="GN132" s="147"/>
      <c r="GO132" s="997"/>
      <c r="GP132" s="999"/>
      <c r="GQ132" s="1000"/>
      <c r="GR132" s="1006"/>
      <c r="GS132" s="993"/>
      <c r="GT132" s="996"/>
      <c r="GU132" s="148"/>
      <c r="GV132" s="148"/>
      <c r="GW132" s="994"/>
      <c r="GX132" s="147"/>
      <c r="GY132" s="147"/>
      <c r="GZ132" s="997"/>
      <c r="HA132" s="999"/>
      <c r="HB132" s="1000"/>
      <c r="HC132" s="1006"/>
      <c r="HD132" s="993"/>
      <c r="HE132" s="996"/>
      <c r="HF132" s="148"/>
      <c r="HG132" s="148"/>
      <c r="HH132" s="994"/>
      <c r="HI132" s="147"/>
      <c r="HJ132" s="147"/>
      <c r="HK132" s="997"/>
      <c r="HL132" s="999"/>
      <c r="HM132" s="1000"/>
      <c r="HN132" s="1006"/>
      <c r="HO132" s="993"/>
      <c r="HP132" s="996"/>
      <c r="HQ132" s="148"/>
      <c r="HR132" s="148"/>
      <c r="HS132" s="994"/>
      <c r="HT132" s="147"/>
      <c r="HU132" s="147"/>
      <c r="HV132" s="997"/>
      <c r="HW132" s="999"/>
      <c r="HX132" s="1000"/>
      <c r="HY132" s="1006"/>
      <c r="HZ132" s="993"/>
      <c r="IA132" s="996"/>
      <c r="IB132" s="148"/>
      <c r="IC132" s="148"/>
      <c r="ID132" s="994"/>
      <c r="IE132" s="147"/>
      <c r="IF132" s="147"/>
      <c r="IG132" s="997"/>
      <c r="IH132" s="999"/>
      <c r="II132" s="1000"/>
      <c r="IJ132" s="1006"/>
      <c r="IK132" s="993"/>
      <c r="IL132" s="996"/>
      <c r="IM132" s="148"/>
      <c r="IN132" s="148"/>
      <c r="IO132" s="994"/>
      <c r="IP132" s="147"/>
      <c r="IQ132" s="147"/>
      <c r="IR132" s="997"/>
      <c r="IS132" s="999"/>
      <c r="IT132" s="1000"/>
      <c r="IU132" s="30"/>
      <c r="IV132" s="30"/>
      <c r="IW132" s="30"/>
      <c r="IX132" s="30"/>
      <c r="IY132" s="1001"/>
      <c r="IZ132" s="1001"/>
      <c r="JA132" s="1005"/>
      <c r="JB132" s="1002"/>
      <c r="JE132" s="171"/>
      <c r="JF132" s="171"/>
      <c r="JG132" s="171"/>
      <c r="JH132" s="171"/>
      <c r="JI132" s="171"/>
    </row>
    <row r="133" spans="2:269" ht="15.75" customHeight="1" x14ac:dyDescent="0.25">
      <c r="B133" s="260">
        <v>127</v>
      </c>
      <c r="C133" s="991"/>
      <c r="D133" s="990"/>
      <c r="E133" s="486"/>
      <c r="F133" s="1143"/>
      <c r="G133" s="995"/>
      <c r="H133" s="221"/>
      <c r="I133" s="183"/>
      <c r="J133" s="183"/>
      <c r="K133" s="1088"/>
      <c r="L133" s="375"/>
      <c r="M133" s="31"/>
      <c r="N133" s="1292"/>
      <c r="O133" s="1096"/>
      <c r="P133" s="147"/>
      <c r="Q133" s="147"/>
      <c r="R133" s="147"/>
      <c r="S133" s="147"/>
      <c r="T133" s="147"/>
      <c r="U133" s="147"/>
      <c r="V133" s="147"/>
      <c r="W133" s="147"/>
      <c r="X133" s="147"/>
      <c r="Y133" s="147"/>
      <c r="Z133" s="147"/>
      <c r="AA133" s="147"/>
      <c r="AB133" s="147"/>
      <c r="AC133" s="147"/>
      <c r="AD133" s="147"/>
      <c r="AE133" s="147"/>
      <c r="AF133" s="147"/>
      <c r="AG133" s="147"/>
      <c r="AH133" s="147"/>
      <c r="AI133" s="1006"/>
      <c r="AJ133" s="993"/>
      <c r="AK133" s="996"/>
      <c r="AL133" s="148"/>
      <c r="AM133" s="148"/>
      <c r="AN133" s="994"/>
      <c r="AO133" s="147"/>
      <c r="AP133" s="147"/>
      <c r="AQ133" s="997"/>
      <c r="AR133" s="999"/>
      <c r="AS133" s="1000"/>
      <c r="AT133" s="1006"/>
      <c r="AU133" s="993"/>
      <c r="AV133" s="996"/>
      <c r="AW133" s="148"/>
      <c r="AX133" s="148"/>
      <c r="AY133" s="994"/>
      <c r="AZ133" s="147"/>
      <c r="BA133" s="147"/>
      <c r="BB133" s="997"/>
      <c r="BC133" s="999"/>
      <c r="BD133" s="1000"/>
      <c r="BE133" s="1006"/>
      <c r="BF133" s="993"/>
      <c r="BG133" s="996"/>
      <c r="BH133" s="148"/>
      <c r="BI133" s="148"/>
      <c r="BJ133" s="994"/>
      <c r="BK133" s="147"/>
      <c r="BL133" s="147"/>
      <c r="BM133" s="997"/>
      <c r="BN133" s="999"/>
      <c r="BO133" s="1000"/>
      <c r="BP133" s="1006"/>
      <c r="BQ133" s="993"/>
      <c r="BR133" s="996"/>
      <c r="BS133" s="148"/>
      <c r="BT133" s="148"/>
      <c r="BU133" s="994"/>
      <c r="BV133" s="147"/>
      <c r="BW133" s="147"/>
      <c r="BX133" s="997"/>
      <c r="BY133" s="999"/>
      <c r="BZ133" s="1000"/>
      <c r="CA133" s="1006"/>
      <c r="CB133" s="993"/>
      <c r="CC133" s="994"/>
      <c r="CD133" s="148"/>
      <c r="CE133" s="148"/>
      <c r="CF133" s="994"/>
      <c r="CG133" s="147"/>
      <c r="CH133" s="147"/>
      <c r="CI133" s="997"/>
      <c r="CJ133" s="999"/>
      <c r="CK133" s="1000"/>
      <c r="CL133" s="1006"/>
      <c r="CM133" s="993"/>
      <c r="CN133" s="996"/>
      <c r="CO133" s="148"/>
      <c r="CP133" s="148"/>
      <c r="CQ133" s="994"/>
      <c r="CR133" s="147"/>
      <c r="CS133" s="147"/>
      <c r="CT133" s="997"/>
      <c r="CU133" s="999"/>
      <c r="CV133" s="1000"/>
      <c r="CW133" s="1006"/>
      <c r="CX133" s="993"/>
      <c r="CY133" s="996"/>
      <c r="CZ133" s="148"/>
      <c r="DA133" s="148"/>
      <c r="DB133" s="994"/>
      <c r="DC133" s="147"/>
      <c r="DD133" s="147"/>
      <c r="DE133" s="997"/>
      <c r="DF133" s="999"/>
      <c r="DG133" s="1000"/>
      <c r="DH133" s="1006"/>
      <c r="DI133" s="993"/>
      <c r="DJ133" s="996"/>
      <c r="DK133" s="148"/>
      <c r="DL133" s="148"/>
      <c r="DM133" s="994"/>
      <c r="DN133" s="147"/>
      <c r="DO133" s="147"/>
      <c r="DP133" s="997"/>
      <c r="DQ133" s="999"/>
      <c r="DR133" s="1000"/>
      <c r="DS133" s="1006"/>
      <c r="DT133" s="993"/>
      <c r="DU133" s="996"/>
      <c r="DV133" s="148"/>
      <c r="DW133" s="148"/>
      <c r="DX133" s="994"/>
      <c r="DY133" s="147"/>
      <c r="DZ133" s="147"/>
      <c r="EA133" s="997"/>
      <c r="EB133" s="999"/>
      <c r="EC133" s="1000"/>
      <c r="ED133" s="1006"/>
      <c r="EE133" s="993"/>
      <c r="EF133" s="996"/>
      <c r="EG133" s="148"/>
      <c r="EH133" s="148"/>
      <c r="EI133" s="994"/>
      <c r="EJ133" s="147"/>
      <c r="EK133" s="147"/>
      <c r="EL133" s="997"/>
      <c r="EM133" s="999"/>
      <c r="EN133" s="1000"/>
      <c r="EO133" s="1006"/>
      <c r="EP133" s="993"/>
      <c r="EQ133" s="996"/>
      <c r="ER133" s="148"/>
      <c r="ES133" s="148"/>
      <c r="ET133" s="994"/>
      <c r="EU133" s="147"/>
      <c r="EV133" s="147"/>
      <c r="EW133" s="997"/>
      <c r="EX133" s="999"/>
      <c r="EY133" s="1000"/>
      <c r="EZ133" s="1006"/>
      <c r="FA133" s="993"/>
      <c r="FB133" s="996"/>
      <c r="FC133" s="148"/>
      <c r="FD133" s="148"/>
      <c r="FE133" s="994"/>
      <c r="FF133" s="147"/>
      <c r="FG133" s="147"/>
      <c r="FH133" s="997"/>
      <c r="FI133" s="999"/>
      <c r="FJ133" s="1000"/>
      <c r="FK133" s="1006"/>
      <c r="FL133" s="993"/>
      <c r="FM133" s="996"/>
      <c r="FN133" s="148"/>
      <c r="FO133" s="148"/>
      <c r="FP133" s="994"/>
      <c r="FQ133" s="147"/>
      <c r="FR133" s="147"/>
      <c r="FS133" s="997"/>
      <c r="FT133" s="999"/>
      <c r="FU133" s="1000"/>
      <c r="FV133" s="1006"/>
      <c r="FW133" s="993"/>
      <c r="FX133" s="996"/>
      <c r="FY133" s="148"/>
      <c r="FZ133" s="148"/>
      <c r="GA133" s="994"/>
      <c r="GB133" s="147"/>
      <c r="GC133" s="147"/>
      <c r="GD133" s="997"/>
      <c r="GE133" s="999"/>
      <c r="GF133" s="1000"/>
      <c r="GG133" s="1006"/>
      <c r="GH133" s="993"/>
      <c r="GI133" s="996"/>
      <c r="GJ133" s="148"/>
      <c r="GK133" s="148"/>
      <c r="GL133" s="994"/>
      <c r="GM133" s="147"/>
      <c r="GN133" s="147"/>
      <c r="GO133" s="997"/>
      <c r="GP133" s="999"/>
      <c r="GQ133" s="1000"/>
      <c r="GR133" s="1006"/>
      <c r="GS133" s="993"/>
      <c r="GT133" s="996"/>
      <c r="GU133" s="148"/>
      <c r="GV133" s="148"/>
      <c r="GW133" s="994"/>
      <c r="GX133" s="147"/>
      <c r="GY133" s="147"/>
      <c r="GZ133" s="997"/>
      <c r="HA133" s="999"/>
      <c r="HB133" s="1000"/>
      <c r="HC133" s="1006"/>
      <c r="HD133" s="993"/>
      <c r="HE133" s="996"/>
      <c r="HF133" s="148"/>
      <c r="HG133" s="148"/>
      <c r="HH133" s="994"/>
      <c r="HI133" s="147"/>
      <c r="HJ133" s="147"/>
      <c r="HK133" s="997"/>
      <c r="HL133" s="999"/>
      <c r="HM133" s="1000"/>
      <c r="HN133" s="1006"/>
      <c r="HO133" s="993"/>
      <c r="HP133" s="996"/>
      <c r="HQ133" s="148"/>
      <c r="HR133" s="148"/>
      <c r="HS133" s="994"/>
      <c r="HT133" s="147"/>
      <c r="HU133" s="147"/>
      <c r="HV133" s="997"/>
      <c r="HW133" s="999"/>
      <c r="HX133" s="1000"/>
      <c r="HY133" s="1006"/>
      <c r="HZ133" s="993"/>
      <c r="IA133" s="996"/>
      <c r="IB133" s="148"/>
      <c r="IC133" s="148"/>
      <c r="ID133" s="994"/>
      <c r="IE133" s="147"/>
      <c r="IF133" s="147"/>
      <c r="IG133" s="997"/>
      <c r="IH133" s="999"/>
      <c r="II133" s="1000"/>
      <c r="IJ133" s="1006"/>
      <c r="IK133" s="993"/>
      <c r="IL133" s="996"/>
      <c r="IM133" s="148"/>
      <c r="IN133" s="148"/>
      <c r="IO133" s="994"/>
      <c r="IP133" s="147"/>
      <c r="IQ133" s="147"/>
      <c r="IR133" s="997"/>
      <c r="IS133" s="999"/>
      <c r="IT133" s="1000"/>
      <c r="IU133" s="30"/>
      <c r="IV133" s="30"/>
      <c r="IW133" s="30"/>
      <c r="IX133" s="30"/>
      <c r="IY133" s="1001"/>
      <c r="IZ133" s="1001"/>
      <c r="JA133" s="1005"/>
      <c r="JB133" s="1002"/>
      <c r="JE133" s="171"/>
      <c r="JF133" s="171"/>
      <c r="JG133" s="171"/>
      <c r="JH133" s="171"/>
      <c r="JI133" s="171"/>
    </row>
    <row r="134" spans="2:269" ht="15.75" customHeight="1" x14ac:dyDescent="0.25">
      <c r="B134" s="260">
        <v>128</v>
      </c>
      <c r="C134" s="991"/>
      <c r="D134" s="990"/>
      <c r="E134" s="486"/>
      <c r="F134" s="1143"/>
      <c r="G134" s="995"/>
      <c r="H134" s="221"/>
      <c r="I134" s="183"/>
      <c r="J134" s="183"/>
      <c r="K134" s="1088"/>
      <c r="L134" s="375"/>
      <c r="M134" s="31"/>
      <c r="N134" s="1292"/>
      <c r="O134" s="1096"/>
      <c r="P134" s="147"/>
      <c r="Q134" s="147"/>
      <c r="R134" s="147"/>
      <c r="S134" s="147"/>
      <c r="T134" s="147"/>
      <c r="U134" s="147"/>
      <c r="V134" s="147"/>
      <c r="W134" s="147"/>
      <c r="X134" s="147"/>
      <c r="Y134" s="147"/>
      <c r="Z134" s="147"/>
      <c r="AA134" s="147"/>
      <c r="AB134" s="147"/>
      <c r="AC134" s="147"/>
      <c r="AD134" s="147"/>
      <c r="AE134" s="147"/>
      <c r="AF134" s="147"/>
      <c r="AG134" s="147"/>
      <c r="AH134" s="147"/>
      <c r="AI134" s="1006"/>
      <c r="AJ134" s="993"/>
      <c r="AK134" s="996"/>
      <c r="AL134" s="148"/>
      <c r="AM134" s="148"/>
      <c r="AN134" s="994"/>
      <c r="AO134" s="147"/>
      <c r="AP134" s="147"/>
      <c r="AQ134" s="997"/>
      <c r="AR134" s="999"/>
      <c r="AS134" s="1000"/>
      <c r="AT134" s="1006"/>
      <c r="AU134" s="993"/>
      <c r="AV134" s="996"/>
      <c r="AW134" s="148"/>
      <c r="AX134" s="148"/>
      <c r="AY134" s="994"/>
      <c r="AZ134" s="147"/>
      <c r="BA134" s="147"/>
      <c r="BB134" s="997"/>
      <c r="BC134" s="999"/>
      <c r="BD134" s="1000"/>
      <c r="BE134" s="1006"/>
      <c r="BF134" s="993"/>
      <c r="BG134" s="996"/>
      <c r="BH134" s="148"/>
      <c r="BI134" s="148"/>
      <c r="BJ134" s="994"/>
      <c r="BK134" s="147"/>
      <c r="BL134" s="147"/>
      <c r="BM134" s="997"/>
      <c r="BN134" s="999"/>
      <c r="BO134" s="1000"/>
      <c r="BP134" s="1006"/>
      <c r="BQ134" s="993"/>
      <c r="BR134" s="996"/>
      <c r="BS134" s="148"/>
      <c r="BT134" s="148"/>
      <c r="BU134" s="994"/>
      <c r="BV134" s="147"/>
      <c r="BW134" s="147"/>
      <c r="BX134" s="997"/>
      <c r="BY134" s="999"/>
      <c r="BZ134" s="1000"/>
      <c r="CA134" s="1006"/>
      <c r="CB134" s="993"/>
      <c r="CC134" s="994"/>
      <c r="CD134" s="148"/>
      <c r="CE134" s="148"/>
      <c r="CF134" s="994"/>
      <c r="CG134" s="147"/>
      <c r="CH134" s="147"/>
      <c r="CI134" s="997"/>
      <c r="CJ134" s="999"/>
      <c r="CK134" s="1000"/>
      <c r="CL134" s="1006"/>
      <c r="CM134" s="993"/>
      <c r="CN134" s="996"/>
      <c r="CO134" s="148"/>
      <c r="CP134" s="148"/>
      <c r="CQ134" s="994"/>
      <c r="CR134" s="147"/>
      <c r="CS134" s="147"/>
      <c r="CT134" s="997"/>
      <c r="CU134" s="999"/>
      <c r="CV134" s="1000"/>
      <c r="CW134" s="1006"/>
      <c r="CX134" s="993"/>
      <c r="CY134" s="996"/>
      <c r="CZ134" s="148"/>
      <c r="DA134" s="148"/>
      <c r="DB134" s="994"/>
      <c r="DC134" s="147"/>
      <c r="DD134" s="147"/>
      <c r="DE134" s="997"/>
      <c r="DF134" s="999"/>
      <c r="DG134" s="1000"/>
      <c r="DH134" s="1006"/>
      <c r="DI134" s="993"/>
      <c r="DJ134" s="996"/>
      <c r="DK134" s="148"/>
      <c r="DL134" s="148"/>
      <c r="DM134" s="994"/>
      <c r="DN134" s="147"/>
      <c r="DO134" s="147"/>
      <c r="DP134" s="997"/>
      <c r="DQ134" s="999"/>
      <c r="DR134" s="1000"/>
      <c r="DS134" s="1006"/>
      <c r="DT134" s="993"/>
      <c r="DU134" s="996"/>
      <c r="DV134" s="148"/>
      <c r="DW134" s="148"/>
      <c r="DX134" s="994"/>
      <c r="DY134" s="147"/>
      <c r="DZ134" s="147"/>
      <c r="EA134" s="997"/>
      <c r="EB134" s="999"/>
      <c r="EC134" s="1000"/>
      <c r="ED134" s="1006"/>
      <c r="EE134" s="993"/>
      <c r="EF134" s="996"/>
      <c r="EG134" s="148"/>
      <c r="EH134" s="148"/>
      <c r="EI134" s="994"/>
      <c r="EJ134" s="147"/>
      <c r="EK134" s="147"/>
      <c r="EL134" s="997"/>
      <c r="EM134" s="999"/>
      <c r="EN134" s="1000"/>
      <c r="EO134" s="1006"/>
      <c r="EP134" s="993"/>
      <c r="EQ134" s="996"/>
      <c r="ER134" s="148"/>
      <c r="ES134" s="148"/>
      <c r="ET134" s="994"/>
      <c r="EU134" s="147"/>
      <c r="EV134" s="147"/>
      <c r="EW134" s="997"/>
      <c r="EX134" s="999"/>
      <c r="EY134" s="1000"/>
      <c r="EZ134" s="1006"/>
      <c r="FA134" s="993"/>
      <c r="FB134" s="996"/>
      <c r="FC134" s="148"/>
      <c r="FD134" s="148"/>
      <c r="FE134" s="994"/>
      <c r="FF134" s="147"/>
      <c r="FG134" s="147"/>
      <c r="FH134" s="997"/>
      <c r="FI134" s="999"/>
      <c r="FJ134" s="1000"/>
      <c r="FK134" s="1006"/>
      <c r="FL134" s="993"/>
      <c r="FM134" s="996"/>
      <c r="FN134" s="148"/>
      <c r="FO134" s="148"/>
      <c r="FP134" s="994"/>
      <c r="FQ134" s="147"/>
      <c r="FR134" s="147"/>
      <c r="FS134" s="997"/>
      <c r="FT134" s="999"/>
      <c r="FU134" s="1000"/>
      <c r="FV134" s="1006"/>
      <c r="FW134" s="993"/>
      <c r="FX134" s="996"/>
      <c r="FY134" s="148"/>
      <c r="FZ134" s="148"/>
      <c r="GA134" s="994"/>
      <c r="GB134" s="147"/>
      <c r="GC134" s="147"/>
      <c r="GD134" s="997"/>
      <c r="GE134" s="999"/>
      <c r="GF134" s="1000"/>
      <c r="GG134" s="1006"/>
      <c r="GH134" s="993"/>
      <c r="GI134" s="996"/>
      <c r="GJ134" s="148"/>
      <c r="GK134" s="148"/>
      <c r="GL134" s="994"/>
      <c r="GM134" s="147"/>
      <c r="GN134" s="147"/>
      <c r="GO134" s="997"/>
      <c r="GP134" s="999"/>
      <c r="GQ134" s="1000"/>
      <c r="GR134" s="1006"/>
      <c r="GS134" s="993"/>
      <c r="GT134" s="996"/>
      <c r="GU134" s="148"/>
      <c r="GV134" s="148"/>
      <c r="GW134" s="994"/>
      <c r="GX134" s="147"/>
      <c r="GY134" s="147"/>
      <c r="GZ134" s="997"/>
      <c r="HA134" s="999"/>
      <c r="HB134" s="1000"/>
      <c r="HC134" s="1006"/>
      <c r="HD134" s="993"/>
      <c r="HE134" s="996"/>
      <c r="HF134" s="148"/>
      <c r="HG134" s="148"/>
      <c r="HH134" s="994"/>
      <c r="HI134" s="147"/>
      <c r="HJ134" s="147"/>
      <c r="HK134" s="997"/>
      <c r="HL134" s="999"/>
      <c r="HM134" s="1000"/>
      <c r="HN134" s="1006"/>
      <c r="HO134" s="993"/>
      <c r="HP134" s="996"/>
      <c r="HQ134" s="148"/>
      <c r="HR134" s="148"/>
      <c r="HS134" s="994"/>
      <c r="HT134" s="147"/>
      <c r="HU134" s="147"/>
      <c r="HV134" s="997"/>
      <c r="HW134" s="999"/>
      <c r="HX134" s="1000"/>
      <c r="HY134" s="1006"/>
      <c r="HZ134" s="993"/>
      <c r="IA134" s="996"/>
      <c r="IB134" s="148"/>
      <c r="IC134" s="148"/>
      <c r="ID134" s="994"/>
      <c r="IE134" s="147"/>
      <c r="IF134" s="147"/>
      <c r="IG134" s="997"/>
      <c r="IH134" s="999"/>
      <c r="II134" s="1000"/>
      <c r="IJ134" s="1006"/>
      <c r="IK134" s="993"/>
      <c r="IL134" s="996"/>
      <c r="IM134" s="148"/>
      <c r="IN134" s="148"/>
      <c r="IO134" s="994"/>
      <c r="IP134" s="147"/>
      <c r="IQ134" s="147"/>
      <c r="IR134" s="997"/>
      <c r="IS134" s="999"/>
      <c r="IT134" s="1000"/>
      <c r="IU134" s="30"/>
      <c r="IV134" s="30"/>
      <c r="IW134" s="30"/>
      <c r="IX134" s="30"/>
      <c r="IY134" s="1001"/>
      <c r="IZ134" s="1001"/>
      <c r="JA134" s="1005"/>
      <c r="JB134" s="1002"/>
      <c r="JE134" s="171"/>
      <c r="JF134" s="171"/>
      <c r="JG134" s="171"/>
      <c r="JH134" s="171"/>
      <c r="JI134" s="171"/>
    </row>
    <row r="135" spans="2:269" ht="15.75" customHeight="1" x14ac:dyDescent="0.25">
      <c r="B135" s="260">
        <v>129</v>
      </c>
      <c r="C135" s="991"/>
      <c r="D135" s="990"/>
      <c r="E135" s="486"/>
      <c r="F135" s="1143"/>
      <c r="G135" s="995"/>
      <c r="H135" s="221"/>
      <c r="I135" s="183"/>
      <c r="J135" s="183"/>
      <c r="K135" s="1088"/>
      <c r="L135" s="375"/>
      <c r="M135" s="31"/>
      <c r="N135" s="1292"/>
      <c r="O135" s="1096"/>
      <c r="P135" s="147"/>
      <c r="Q135" s="147"/>
      <c r="R135" s="147"/>
      <c r="S135" s="147"/>
      <c r="T135" s="147"/>
      <c r="U135" s="147"/>
      <c r="V135" s="147"/>
      <c r="W135" s="147"/>
      <c r="X135" s="147"/>
      <c r="Y135" s="147"/>
      <c r="Z135" s="147"/>
      <c r="AA135" s="147"/>
      <c r="AB135" s="147"/>
      <c r="AC135" s="147"/>
      <c r="AD135" s="147"/>
      <c r="AE135" s="147"/>
      <c r="AF135" s="147"/>
      <c r="AG135" s="147"/>
      <c r="AH135" s="147"/>
      <c r="AI135" s="1006"/>
      <c r="AJ135" s="993"/>
      <c r="AK135" s="996"/>
      <c r="AL135" s="148"/>
      <c r="AM135" s="148"/>
      <c r="AN135" s="994"/>
      <c r="AO135" s="147"/>
      <c r="AP135" s="147"/>
      <c r="AQ135" s="997"/>
      <c r="AR135" s="999"/>
      <c r="AS135" s="1000"/>
      <c r="AT135" s="1006"/>
      <c r="AU135" s="993"/>
      <c r="AV135" s="996"/>
      <c r="AW135" s="148"/>
      <c r="AX135" s="148"/>
      <c r="AY135" s="994"/>
      <c r="AZ135" s="147"/>
      <c r="BA135" s="147"/>
      <c r="BB135" s="997"/>
      <c r="BC135" s="999"/>
      <c r="BD135" s="1000"/>
      <c r="BE135" s="1006"/>
      <c r="BF135" s="993"/>
      <c r="BG135" s="996"/>
      <c r="BH135" s="148"/>
      <c r="BI135" s="148"/>
      <c r="BJ135" s="994"/>
      <c r="BK135" s="147"/>
      <c r="BL135" s="147"/>
      <c r="BM135" s="997"/>
      <c r="BN135" s="999"/>
      <c r="BO135" s="1000"/>
      <c r="BP135" s="1006"/>
      <c r="BQ135" s="993"/>
      <c r="BR135" s="996"/>
      <c r="BS135" s="148"/>
      <c r="BT135" s="148"/>
      <c r="BU135" s="994"/>
      <c r="BV135" s="147"/>
      <c r="BW135" s="147"/>
      <c r="BX135" s="997"/>
      <c r="BY135" s="999"/>
      <c r="BZ135" s="1000"/>
      <c r="CA135" s="1006"/>
      <c r="CB135" s="993"/>
      <c r="CC135" s="994"/>
      <c r="CD135" s="148"/>
      <c r="CE135" s="148"/>
      <c r="CF135" s="994"/>
      <c r="CG135" s="147"/>
      <c r="CH135" s="147"/>
      <c r="CI135" s="997"/>
      <c r="CJ135" s="999"/>
      <c r="CK135" s="1000"/>
      <c r="CL135" s="1006"/>
      <c r="CM135" s="993"/>
      <c r="CN135" s="996"/>
      <c r="CO135" s="148"/>
      <c r="CP135" s="148"/>
      <c r="CQ135" s="994"/>
      <c r="CR135" s="147"/>
      <c r="CS135" s="147"/>
      <c r="CT135" s="997"/>
      <c r="CU135" s="999"/>
      <c r="CV135" s="1000"/>
      <c r="CW135" s="1006"/>
      <c r="CX135" s="993"/>
      <c r="CY135" s="996"/>
      <c r="CZ135" s="148"/>
      <c r="DA135" s="148"/>
      <c r="DB135" s="994"/>
      <c r="DC135" s="147"/>
      <c r="DD135" s="147"/>
      <c r="DE135" s="997"/>
      <c r="DF135" s="999"/>
      <c r="DG135" s="1000"/>
      <c r="DH135" s="1006"/>
      <c r="DI135" s="993"/>
      <c r="DJ135" s="996"/>
      <c r="DK135" s="148"/>
      <c r="DL135" s="148"/>
      <c r="DM135" s="994"/>
      <c r="DN135" s="147"/>
      <c r="DO135" s="147"/>
      <c r="DP135" s="997"/>
      <c r="DQ135" s="999"/>
      <c r="DR135" s="1000"/>
      <c r="DS135" s="1006"/>
      <c r="DT135" s="993"/>
      <c r="DU135" s="996"/>
      <c r="DV135" s="148"/>
      <c r="DW135" s="148"/>
      <c r="DX135" s="994"/>
      <c r="DY135" s="147"/>
      <c r="DZ135" s="147"/>
      <c r="EA135" s="997"/>
      <c r="EB135" s="999"/>
      <c r="EC135" s="1000"/>
      <c r="ED135" s="1006"/>
      <c r="EE135" s="993"/>
      <c r="EF135" s="996"/>
      <c r="EG135" s="148"/>
      <c r="EH135" s="148"/>
      <c r="EI135" s="994"/>
      <c r="EJ135" s="147"/>
      <c r="EK135" s="147"/>
      <c r="EL135" s="997"/>
      <c r="EM135" s="999"/>
      <c r="EN135" s="1000"/>
      <c r="EO135" s="1006"/>
      <c r="EP135" s="993"/>
      <c r="EQ135" s="996"/>
      <c r="ER135" s="148"/>
      <c r="ES135" s="148"/>
      <c r="ET135" s="994"/>
      <c r="EU135" s="147"/>
      <c r="EV135" s="147"/>
      <c r="EW135" s="997"/>
      <c r="EX135" s="999"/>
      <c r="EY135" s="1000"/>
      <c r="EZ135" s="1006"/>
      <c r="FA135" s="993"/>
      <c r="FB135" s="996"/>
      <c r="FC135" s="148"/>
      <c r="FD135" s="148"/>
      <c r="FE135" s="994"/>
      <c r="FF135" s="147"/>
      <c r="FG135" s="147"/>
      <c r="FH135" s="997"/>
      <c r="FI135" s="999"/>
      <c r="FJ135" s="1000"/>
      <c r="FK135" s="1006"/>
      <c r="FL135" s="993"/>
      <c r="FM135" s="996"/>
      <c r="FN135" s="148"/>
      <c r="FO135" s="148"/>
      <c r="FP135" s="994"/>
      <c r="FQ135" s="147"/>
      <c r="FR135" s="147"/>
      <c r="FS135" s="997"/>
      <c r="FT135" s="999"/>
      <c r="FU135" s="1000"/>
      <c r="FV135" s="1006"/>
      <c r="FW135" s="993"/>
      <c r="FX135" s="996"/>
      <c r="FY135" s="148"/>
      <c r="FZ135" s="148"/>
      <c r="GA135" s="994"/>
      <c r="GB135" s="147"/>
      <c r="GC135" s="147"/>
      <c r="GD135" s="997"/>
      <c r="GE135" s="999"/>
      <c r="GF135" s="1000"/>
      <c r="GG135" s="1006"/>
      <c r="GH135" s="993"/>
      <c r="GI135" s="996"/>
      <c r="GJ135" s="148"/>
      <c r="GK135" s="148"/>
      <c r="GL135" s="994"/>
      <c r="GM135" s="147"/>
      <c r="GN135" s="147"/>
      <c r="GO135" s="997"/>
      <c r="GP135" s="999"/>
      <c r="GQ135" s="1000"/>
      <c r="GR135" s="1006"/>
      <c r="GS135" s="993"/>
      <c r="GT135" s="996"/>
      <c r="GU135" s="148"/>
      <c r="GV135" s="148"/>
      <c r="GW135" s="994"/>
      <c r="GX135" s="147"/>
      <c r="GY135" s="147"/>
      <c r="GZ135" s="997"/>
      <c r="HA135" s="999"/>
      <c r="HB135" s="1000"/>
      <c r="HC135" s="1006"/>
      <c r="HD135" s="993"/>
      <c r="HE135" s="996"/>
      <c r="HF135" s="148"/>
      <c r="HG135" s="148"/>
      <c r="HH135" s="994"/>
      <c r="HI135" s="147"/>
      <c r="HJ135" s="147"/>
      <c r="HK135" s="997"/>
      <c r="HL135" s="999"/>
      <c r="HM135" s="1000"/>
      <c r="HN135" s="1006"/>
      <c r="HO135" s="993"/>
      <c r="HP135" s="996"/>
      <c r="HQ135" s="148"/>
      <c r="HR135" s="148"/>
      <c r="HS135" s="994"/>
      <c r="HT135" s="147"/>
      <c r="HU135" s="147"/>
      <c r="HV135" s="997"/>
      <c r="HW135" s="999"/>
      <c r="HX135" s="1000"/>
      <c r="HY135" s="1006"/>
      <c r="HZ135" s="993"/>
      <c r="IA135" s="996"/>
      <c r="IB135" s="148"/>
      <c r="IC135" s="148"/>
      <c r="ID135" s="994"/>
      <c r="IE135" s="147"/>
      <c r="IF135" s="147"/>
      <c r="IG135" s="997"/>
      <c r="IH135" s="999"/>
      <c r="II135" s="1000"/>
      <c r="IJ135" s="1006"/>
      <c r="IK135" s="993"/>
      <c r="IL135" s="996"/>
      <c r="IM135" s="148"/>
      <c r="IN135" s="148"/>
      <c r="IO135" s="994"/>
      <c r="IP135" s="147"/>
      <c r="IQ135" s="147"/>
      <c r="IR135" s="997"/>
      <c r="IS135" s="999"/>
      <c r="IT135" s="1000"/>
      <c r="IU135" s="30"/>
      <c r="IV135" s="30"/>
      <c r="IW135" s="30"/>
      <c r="IX135" s="30"/>
      <c r="IY135" s="1001"/>
      <c r="IZ135" s="1001"/>
      <c r="JA135" s="1005"/>
      <c r="JB135" s="1002"/>
      <c r="JE135" s="171"/>
      <c r="JF135" s="171"/>
      <c r="JG135" s="171"/>
      <c r="JH135" s="171"/>
      <c r="JI135" s="171"/>
    </row>
    <row r="136" spans="2:269" ht="15.75" customHeight="1" x14ac:dyDescent="0.25">
      <c r="B136" s="260">
        <v>130</v>
      </c>
      <c r="C136" s="991"/>
      <c r="D136" s="990"/>
      <c r="E136" s="486"/>
      <c r="F136" s="1143"/>
      <c r="G136" s="995"/>
      <c r="H136" s="221"/>
      <c r="I136" s="183"/>
      <c r="J136" s="183"/>
      <c r="K136" s="1088"/>
      <c r="L136" s="375"/>
      <c r="M136" s="31"/>
      <c r="N136" s="1292"/>
      <c r="O136" s="1096"/>
      <c r="P136" s="147"/>
      <c r="Q136" s="147"/>
      <c r="R136" s="147"/>
      <c r="S136" s="147"/>
      <c r="T136" s="147"/>
      <c r="U136" s="147"/>
      <c r="V136" s="147"/>
      <c r="W136" s="147"/>
      <c r="X136" s="147"/>
      <c r="Y136" s="147"/>
      <c r="Z136" s="147"/>
      <c r="AA136" s="147"/>
      <c r="AB136" s="147"/>
      <c r="AC136" s="147"/>
      <c r="AD136" s="147"/>
      <c r="AE136" s="147"/>
      <c r="AF136" s="147"/>
      <c r="AG136" s="147"/>
      <c r="AH136" s="147"/>
      <c r="AI136" s="1006"/>
      <c r="AJ136" s="993"/>
      <c r="AK136" s="996"/>
      <c r="AL136" s="148"/>
      <c r="AM136" s="148"/>
      <c r="AN136" s="994"/>
      <c r="AO136" s="147"/>
      <c r="AP136" s="147"/>
      <c r="AQ136" s="997"/>
      <c r="AR136" s="999"/>
      <c r="AS136" s="1000"/>
      <c r="AT136" s="1006"/>
      <c r="AU136" s="993"/>
      <c r="AV136" s="996"/>
      <c r="AW136" s="148"/>
      <c r="AX136" s="148"/>
      <c r="AY136" s="994"/>
      <c r="AZ136" s="147"/>
      <c r="BA136" s="147"/>
      <c r="BB136" s="997"/>
      <c r="BC136" s="999"/>
      <c r="BD136" s="1000"/>
      <c r="BE136" s="1006"/>
      <c r="BF136" s="993"/>
      <c r="BG136" s="996"/>
      <c r="BH136" s="148"/>
      <c r="BI136" s="148"/>
      <c r="BJ136" s="994"/>
      <c r="BK136" s="147"/>
      <c r="BL136" s="147"/>
      <c r="BM136" s="997"/>
      <c r="BN136" s="999"/>
      <c r="BO136" s="1000"/>
      <c r="BP136" s="1006"/>
      <c r="BQ136" s="993"/>
      <c r="BR136" s="996"/>
      <c r="BS136" s="148"/>
      <c r="BT136" s="148"/>
      <c r="BU136" s="994"/>
      <c r="BV136" s="147"/>
      <c r="BW136" s="147"/>
      <c r="BX136" s="997"/>
      <c r="BY136" s="999"/>
      <c r="BZ136" s="1000"/>
      <c r="CA136" s="1006"/>
      <c r="CB136" s="993"/>
      <c r="CC136" s="994"/>
      <c r="CD136" s="148"/>
      <c r="CE136" s="148"/>
      <c r="CF136" s="994"/>
      <c r="CG136" s="147"/>
      <c r="CH136" s="147"/>
      <c r="CI136" s="997"/>
      <c r="CJ136" s="999"/>
      <c r="CK136" s="1000"/>
      <c r="CL136" s="1006"/>
      <c r="CM136" s="993"/>
      <c r="CN136" s="996"/>
      <c r="CO136" s="148"/>
      <c r="CP136" s="148"/>
      <c r="CQ136" s="994"/>
      <c r="CR136" s="147"/>
      <c r="CS136" s="147"/>
      <c r="CT136" s="997"/>
      <c r="CU136" s="999"/>
      <c r="CV136" s="1000"/>
      <c r="CW136" s="1006"/>
      <c r="CX136" s="993"/>
      <c r="CY136" s="996"/>
      <c r="CZ136" s="148"/>
      <c r="DA136" s="148"/>
      <c r="DB136" s="994"/>
      <c r="DC136" s="147"/>
      <c r="DD136" s="147"/>
      <c r="DE136" s="997"/>
      <c r="DF136" s="999"/>
      <c r="DG136" s="1000"/>
      <c r="DH136" s="1006"/>
      <c r="DI136" s="993"/>
      <c r="DJ136" s="996"/>
      <c r="DK136" s="148"/>
      <c r="DL136" s="148"/>
      <c r="DM136" s="994"/>
      <c r="DN136" s="147"/>
      <c r="DO136" s="147"/>
      <c r="DP136" s="997"/>
      <c r="DQ136" s="999"/>
      <c r="DR136" s="1000"/>
      <c r="DS136" s="1006"/>
      <c r="DT136" s="993"/>
      <c r="DU136" s="996"/>
      <c r="DV136" s="148"/>
      <c r="DW136" s="148"/>
      <c r="DX136" s="994"/>
      <c r="DY136" s="147"/>
      <c r="DZ136" s="147"/>
      <c r="EA136" s="997"/>
      <c r="EB136" s="999"/>
      <c r="EC136" s="1000"/>
      <c r="ED136" s="1006"/>
      <c r="EE136" s="993"/>
      <c r="EF136" s="996"/>
      <c r="EG136" s="148"/>
      <c r="EH136" s="148"/>
      <c r="EI136" s="994"/>
      <c r="EJ136" s="147"/>
      <c r="EK136" s="147"/>
      <c r="EL136" s="997"/>
      <c r="EM136" s="999"/>
      <c r="EN136" s="1000"/>
      <c r="EO136" s="1006"/>
      <c r="EP136" s="993"/>
      <c r="EQ136" s="996"/>
      <c r="ER136" s="148"/>
      <c r="ES136" s="148"/>
      <c r="ET136" s="994"/>
      <c r="EU136" s="147"/>
      <c r="EV136" s="147"/>
      <c r="EW136" s="997"/>
      <c r="EX136" s="999"/>
      <c r="EY136" s="1000"/>
      <c r="EZ136" s="1006"/>
      <c r="FA136" s="993"/>
      <c r="FB136" s="996"/>
      <c r="FC136" s="148"/>
      <c r="FD136" s="148"/>
      <c r="FE136" s="994"/>
      <c r="FF136" s="147"/>
      <c r="FG136" s="147"/>
      <c r="FH136" s="997"/>
      <c r="FI136" s="999"/>
      <c r="FJ136" s="1000"/>
      <c r="FK136" s="1006"/>
      <c r="FL136" s="993"/>
      <c r="FM136" s="996"/>
      <c r="FN136" s="148"/>
      <c r="FO136" s="148"/>
      <c r="FP136" s="994"/>
      <c r="FQ136" s="147"/>
      <c r="FR136" s="147"/>
      <c r="FS136" s="997"/>
      <c r="FT136" s="999"/>
      <c r="FU136" s="1000"/>
      <c r="FV136" s="1006"/>
      <c r="FW136" s="993"/>
      <c r="FX136" s="996"/>
      <c r="FY136" s="148"/>
      <c r="FZ136" s="148"/>
      <c r="GA136" s="994"/>
      <c r="GB136" s="147"/>
      <c r="GC136" s="147"/>
      <c r="GD136" s="997"/>
      <c r="GE136" s="999"/>
      <c r="GF136" s="1000"/>
      <c r="GG136" s="1006"/>
      <c r="GH136" s="993"/>
      <c r="GI136" s="996"/>
      <c r="GJ136" s="148"/>
      <c r="GK136" s="148"/>
      <c r="GL136" s="994"/>
      <c r="GM136" s="147"/>
      <c r="GN136" s="147"/>
      <c r="GO136" s="997"/>
      <c r="GP136" s="999"/>
      <c r="GQ136" s="1000"/>
      <c r="GR136" s="1006"/>
      <c r="GS136" s="993"/>
      <c r="GT136" s="996"/>
      <c r="GU136" s="148"/>
      <c r="GV136" s="148"/>
      <c r="GW136" s="994"/>
      <c r="GX136" s="147"/>
      <c r="GY136" s="147"/>
      <c r="GZ136" s="997"/>
      <c r="HA136" s="999"/>
      <c r="HB136" s="1000"/>
      <c r="HC136" s="1006"/>
      <c r="HD136" s="993"/>
      <c r="HE136" s="996"/>
      <c r="HF136" s="148"/>
      <c r="HG136" s="148"/>
      <c r="HH136" s="994"/>
      <c r="HI136" s="147"/>
      <c r="HJ136" s="147"/>
      <c r="HK136" s="997"/>
      <c r="HL136" s="999"/>
      <c r="HM136" s="1000"/>
      <c r="HN136" s="1006"/>
      <c r="HO136" s="993"/>
      <c r="HP136" s="996"/>
      <c r="HQ136" s="148"/>
      <c r="HR136" s="148"/>
      <c r="HS136" s="994"/>
      <c r="HT136" s="147"/>
      <c r="HU136" s="147"/>
      <c r="HV136" s="997"/>
      <c r="HW136" s="999"/>
      <c r="HX136" s="1000"/>
      <c r="HY136" s="1006"/>
      <c r="HZ136" s="993"/>
      <c r="IA136" s="996"/>
      <c r="IB136" s="148"/>
      <c r="IC136" s="148"/>
      <c r="ID136" s="994"/>
      <c r="IE136" s="147"/>
      <c r="IF136" s="147"/>
      <c r="IG136" s="997"/>
      <c r="IH136" s="999"/>
      <c r="II136" s="1000"/>
      <c r="IJ136" s="1006"/>
      <c r="IK136" s="993"/>
      <c r="IL136" s="996"/>
      <c r="IM136" s="148"/>
      <c r="IN136" s="148"/>
      <c r="IO136" s="994"/>
      <c r="IP136" s="147"/>
      <c r="IQ136" s="147"/>
      <c r="IR136" s="997"/>
      <c r="IS136" s="999"/>
      <c r="IT136" s="1000"/>
      <c r="IU136" s="30"/>
      <c r="IV136" s="30"/>
      <c r="IW136" s="30"/>
      <c r="IX136" s="30"/>
      <c r="IY136" s="1001"/>
      <c r="IZ136" s="1001"/>
      <c r="JA136" s="1005"/>
      <c r="JB136" s="1002"/>
      <c r="JE136" s="171"/>
      <c r="JF136" s="171"/>
      <c r="JG136" s="171"/>
      <c r="JH136" s="171"/>
      <c r="JI136" s="171"/>
    </row>
    <row r="137" spans="2:269" ht="15.75" customHeight="1" x14ac:dyDescent="0.25">
      <c r="B137" s="260">
        <v>131</v>
      </c>
      <c r="C137" s="991"/>
      <c r="D137" s="990"/>
      <c r="E137" s="486"/>
      <c r="F137" s="1143"/>
      <c r="G137" s="995"/>
      <c r="H137" s="221"/>
      <c r="I137" s="183"/>
      <c r="J137" s="183"/>
      <c r="K137" s="1088"/>
      <c r="L137" s="375"/>
      <c r="M137" s="31"/>
      <c r="N137" s="1292"/>
      <c r="O137" s="1096"/>
      <c r="P137" s="147"/>
      <c r="Q137" s="147"/>
      <c r="R137" s="147"/>
      <c r="S137" s="147"/>
      <c r="T137" s="147"/>
      <c r="U137" s="147"/>
      <c r="V137" s="147"/>
      <c r="W137" s="147"/>
      <c r="X137" s="147"/>
      <c r="Y137" s="147"/>
      <c r="Z137" s="147"/>
      <c r="AA137" s="147"/>
      <c r="AB137" s="147"/>
      <c r="AC137" s="147"/>
      <c r="AD137" s="147"/>
      <c r="AE137" s="147"/>
      <c r="AF137" s="147"/>
      <c r="AG137" s="147"/>
      <c r="AH137" s="147"/>
      <c r="AI137" s="1006"/>
      <c r="AJ137" s="993"/>
      <c r="AK137" s="996"/>
      <c r="AL137" s="148"/>
      <c r="AM137" s="148"/>
      <c r="AN137" s="994"/>
      <c r="AO137" s="147"/>
      <c r="AP137" s="147"/>
      <c r="AQ137" s="997"/>
      <c r="AR137" s="999"/>
      <c r="AS137" s="1000"/>
      <c r="AT137" s="1006"/>
      <c r="AU137" s="993"/>
      <c r="AV137" s="996"/>
      <c r="AW137" s="148"/>
      <c r="AX137" s="148"/>
      <c r="AY137" s="994"/>
      <c r="AZ137" s="147"/>
      <c r="BA137" s="147"/>
      <c r="BB137" s="997"/>
      <c r="BC137" s="999"/>
      <c r="BD137" s="1000"/>
      <c r="BE137" s="1006"/>
      <c r="BF137" s="993"/>
      <c r="BG137" s="996"/>
      <c r="BH137" s="148"/>
      <c r="BI137" s="148"/>
      <c r="BJ137" s="994"/>
      <c r="BK137" s="147"/>
      <c r="BL137" s="147"/>
      <c r="BM137" s="997"/>
      <c r="BN137" s="999"/>
      <c r="BO137" s="1000"/>
      <c r="BP137" s="1006"/>
      <c r="BQ137" s="993"/>
      <c r="BR137" s="996"/>
      <c r="BS137" s="148"/>
      <c r="BT137" s="148"/>
      <c r="BU137" s="994"/>
      <c r="BV137" s="147"/>
      <c r="BW137" s="147"/>
      <c r="BX137" s="997"/>
      <c r="BY137" s="999"/>
      <c r="BZ137" s="1000"/>
      <c r="CA137" s="1006"/>
      <c r="CB137" s="993"/>
      <c r="CC137" s="994"/>
      <c r="CD137" s="148"/>
      <c r="CE137" s="148"/>
      <c r="CF137" s="994"/>
      <c r="CG137" s="147"/>
      <c r="CH137" s="147"/>
      <c r="CI137" s="997"/>
      <c r="CJ137" s="999"/>
      <c r="CK137" s="1000"/>
      <c r="CL137" s="1006"/>
      <c r="CM137" s="993"/>
      <c r="CN137" s="996"/>
      <c r="CO137" s="148"/>
      <c r="CP137" s="148"/>
      <c r="CQ137" s="994"/>
      <c r="CR137" s="147"/>
      <c r="CS137" s="147"/>
      <c r="CT137" s="997"/>
      <c r="CU137" s="999"/>
      <c r="CV137" s="1000"/>
      <c r="CW137" s="1006"/>
      <c r="CX137" s="993"/>
      <c r="CY137" s="996"/>
      <c r="CZ137" s="148"/>
      <c r="DA137" s="148"/>
      <c r="DB137" s="994"/>
      <c r="DC137" s="147"/>
      <c r="DD137" s="147"/>
      <c r="DE137" s="997"/>
      <c r="DF137" s="999"/>
      <c r="DG137" s="1000"/>
      <c r="DH137" s="1006"/>
      <c r="DI137" s="993"/>
      <c r="DJ137" s="996"/>
      <c r="DK137" s="148"/>
      <c r="DL137" s="148"/>
      <c r="DM137" s="994"/>
      <c r="DN137" s="147"/>
      <c r="DO137" s="147"/>
      <c r="DP137" s="997"/>
      <c r="DQ137" s="999"/>
      <c r="DR137" s="1000"/>
      <c r="DS137" s="1006"/>
      <c r="DT137" s="993"/>
      <c r="DU137" s="996"/>
      <c r="DV137" s="148"/>
      <c r="DW137" s="148"/>
      <c r="DX137" s="994"/>
      <c r="DY137" s="147"/>
      <c r="DZ137" s="147"/>
      <c r="EA137" s="997"/>
      <c r="EB137" s="999"/>
      <c r="EC137" s="1000"/>
      <c r="ED137" s="1006"/>
      <c r="EE137" s="993"/>
      <c r="EF137" s="996"/>
      <c r="EG137" s="148"/>
      <c r="EH137" s="148"/>
      <c r="EI137" s="994"/>
      <c r="EJ137" s="147"/>
      <c r="EK137" s="147"/>
      <c r="EL137" s="997"/>
      <c r="EM137" s="999"/>
      <c r="EN137" s="1000"/>
      <c r="EO137" s="1006"/>
      <c r="EP137" s="993"/>
      <c r="EQ137" s="996"/>
      <c r="ER137" s="148"/>
      <c r="ES137" s="148"/>
      <c r="ET137" s="994"/>
      <c r="EU137" s="147"/>
      <c r="EV137" s="147"/>
      <c r="EW137" s="997"/>
      <c r="EX137" s="999"/>
      <c r="EY137" s="1000"/>
      <c r="EZ137" s="1006"/>
      <c r="FA137" s="993"/>
      <c r="FB137" s="996"/>
      <c r="FC137" s="148"/>
      <c r="FD137" s="148"/>
      <c r="FE137" s="994"/>
      <c r="FF137" s="147"/>
      <c r="FG137" s="147"/>
      <c r="FH137" s="997"/>
      <c r="FI137" s="999"/>
      <c r="FJ137" s="1000"/>
      <c r="FK137" s="1006"/>
      <c r="FL137" s="993"/>
      <c r="FM137" s="996"/>
      <c r="FN137" s="148"/>
      <c r="FO137" s="148"/>
      <c r="FP137" s="994"/>
      <c r="FQ137" s="147"/>
      <c r="FR137" s="147"/>
      <c r="FS137" s="997"/>
      <c r="FT137" s="999"/>
      <c r="FU137" s="1000"/>
      <c r="FV137" s="1006"/>
      <c r="FW137" s="993"/>
      <c r="FX137" s="996"/>
      <c r="FY137" s="148"/>
      <c r="FZ137" s="148"/>
      <c r="GA137" s="994"/>
      <c r="GB137" s="147"/>
      <c r="GC137" s="147"/>
      <c r="GD137" s="997"/>
      <c r="GE137" s="999"/>
      <c r="GF137" s="1000"/>
      <c r="GG137" s="1006"/>
      <c r="GH137" s="993"/>
      <c r="GI137" s="996"/>
      <c r="GJ137" s="148"/>
      <c r="GK137" s="148"/>
      <c r="GL137" s="994"/>
      <c r="GM137" s="147"/>
      <c r="GN137" s="147"/>
      <c r="GO137" s="997"/>
      <c r="GP137" s="999"/>
      <c r="GQ137" s="1000"/>
      <c r="GR137" s="1006"/>
      <c r="GS137" s="993"/>
      <c r="GT137" s="996"/>
      <c r="GU137" s="148"/>
      <c r="GV137" s="148"/>
      <c r="GW137" s="994"/>
      <c r="GX137" s="147"/>
      <c r="GY137" s="147"/>
      <c r="GZ137" s="997"/>
      <c r="HA137" s="999"/>
      <c r="HB137" s="1000"/>
      <c r="HC137" s="1006"/>
      <c r="HD137" s="993"/>
      <c r="HE137" s="996"/>
      <c r="HF137" s="148"/>
      <c r="HG137" s="148"/>
      <c r="HH137" s="994"/>
      <c r="HI137" s="147"/>
      <c r="HJ137" s="147"/>
      <c r="HK137" s="997"/>
      <c r="HL137" s="999"/>
      <c r="HM137" s="1000"/>
      <c r="HN137" s="1006"/>
      <c r="HO137" s="993"/>
      <c r="HP137" s="996"/>
      <c r="HQ137" s="148"/>
      <c r="HR137" s="148"/>
      <c r="HS137" s="994"/>
      <c r="HT137" s="147"/>
      <c r="HU137" s="147"/>
      <c r="HV137" s="997"/>
      <c r="HW137" s="999"/>
      <c r="HX137" s="1000"/>
      <c r="HY137" s="1006"/>
      <c r="HZ137" s="993"/>
      <c r="IA137" s="996"/>
      <c r="IB137" s="148"/>
      <c r="IC137" s="148"/>
      <c r="ID137" s="994"/>
      <c r="IE137" s="147"/>
      <c r="IF137" s="147"/>
      <c r="IG137" s="997"/>
      <c r="IH137" s="999"/>
      <c r="II137" s="1000"/>
      <c r="IJ137" s="1006"/>
      <c r="IK137" s="993"/>
      <c r="IL137" s="996"/>
      <c r="IM137" s="148"/>
      <c r="IN137" s="148"/>
      <c r="IO137" s="994"/>
      <c r="IP137" s="147"/>
      <c r="IQ137" s="147"/>
      <c r="IR137" s="997"/>
      <c r="IS137" s="999"/>
      <c r="IT137" s="1000"/>
      <c r="IU137" s="30"/>
      <c r="IV137" s="30"/>
      <c r="IW137" s="30"/>
      <c r="IX137" s="30"/>
      <c r="IY137" s="1001"/>
      <c r="IZ137" s="1001"/>
      <c r="JA137" s="1005"/>
      <c r="JB137" s="1002"/>
      <c r="JE137" s="171"/>
      <c r="JF137" s="171"/>
      <c r="JG137" s="171"/>
      <c r="JH137" s="171"/>
      <c r="JI137" s="171"/>
    </row>
    <row r="138" spans="2:269" ht="15.75" customHeight="1" x14ac:dyDescent="0.25">
      <c r="B138" s="260">
        <v>132</v>
      </c>
      <c r="C138" s="991"/>
      <c r="D138" s="990"/>
      <c r="E138" s="486"/>
      <c r="F138" s="1143"/>
      <c r="G138" s="995"/>
      <c r="H138" s="221"/>
      <c r="I138" s="183"/>
      <c r="J138" s="183"/>
      <c r="K138" s="1088"/>
      <c r="L138" s="375"/>
      <c r="M138" s="31"/>
      <c r="N138" s="1292"/>
      <c r="O138" s="1096"/>
      <c r="P138" s="147"/>
      <c r="Q138" s="147"/>
      <c r="R138" s="147"/>
      <c r="S138" s="147"/>
      <c r="T138" s="147"/>
      <c r="U138" s="147"/>
      <c r="V138" s="147"/>
      <c r="W138" s="147"/>
      <c r="X138" s="147"/>
      <c r="Y138" s="147"/>
      <c r="Z138" s="147"/>
      <c r="AA138" s="147"/>
      <c r="AB138" s="147"/>
      <c r="AC138" s="147"/>
      <c r="AD138" s="147"/>
      <c r="AE138" s="147"/>
      <c r="AF138" s="147"/>
      <c r="AG138" s="147"/>
      <c r="AH138" s="147"/>
      <c r="AI138" s="1006"/>
      <c r="AJ138" s="993"/>
      <c r="AK138" s="996"/>
      <c r="AL138" s="148"/>
      <c r="AM138" s="148"/>
      <c r="AN138" s="994"/>
      <c r="AO138" s="147"/>
      <c r="AP138" s="147"/>
      <c r="AQ138" s="997"/>
      <c r="AR138" s="999"/>
      <c r="AS138" s="1000"/>
      <c r="AT138" s="1006"/>
      <c r="AU138" s="993"/>
      <c r="AV138" s="996"/>
      <c r="AW138" s="148"/>
      <c r="AX138" s="148"/>
      <c r="AY138" s="994"/>
      <c r="AZ138" s="147"/>
      <c r="BA138" s="147"/>
      <c r="BB138" s="997"/>
      <c r="BC138" s="999"/>
      <c r="BD138" s="1000"/>
      <c r="BE138" s="1006"/>
      <c r="BF138" s="993"/>
      <c r="BG138" s="996"/>
      <c r="BH138" s="148"/>
      <c r="BI138" s="148"/>
      <c r="BJ138" s="994"/>
      <c r="BK138" s="147"/>
      <c r="BL138" s="147"/>
      <c r="BM138" s="997"/>
      <c r="BN138" s="999"/>
      <c r="BO138" s="1000"/>
      <c r="BP138" s="1006"/>
      <c r="BQ138" s="993"/>
      <c r="BR138" s="996"/>
      <c r="BS138" s="148"/>
      <c r="BT138" s="148"/>
      <c r="BU138" s="994"/>
      <c r="BV138" s="147"/>
      <c r="BW138" s="147"/>
      <c r="BX138" s="997"/>
      <c r="BY138" s="999"/>
      <c r="BZ138" s="1000"/>
      <c r="CA138" s="1006"/>
      <c r="CB138" s="993"/>
      <c r="CC138" s="994"/>
      <c r="CD138" s="148"/>
      <c r="CE138" s="148"/>
      <c r="CF138" s="994"/>
      <c r="CG138" s="147"/>
      <c r="CH138" s="147"/>
      <c r="CI138" s="997"/>
      <c r="CJ138" s="999"/>
      <c r="CK138" s="1000"/>
      <c r="CL138" s="1006"/>
      <c r="CM138" s="993"/>
      <c r="CN138" s="996"/>
      <c r="CO138" s="148"/>
      <c r="CP138" s="148"/>
      <c r="CQ138" s="994"/>
      <c r="CR138" s="147"/>
      <c r="CS138" s="147"/>
      <c r="CT138" s="997"/>
      <c r="CU138" s="999"/>
      <c r="CV138" s="1000"/>
      <c r="CW138" s="1006"/>
      <c r="CX138" s="993"/>
      <c r="CY138" s="996"/>
      <c r="CZ138" s="148"/>
      <c r="DA138" s="148"/>
      <c r="DB138" s="994"/>
      <c r="DC138" s="147"/>
      <c r="DD138" s="147"/>
      <c r="DE138" s="997"/>
      <c r="DF138" s="999"/>
      <c r="DG138" s="1000"/>
      <c r="DH138" s="1006"/>
      <c r="DI138" s="993"/>
      <c r="DJ138" s="996"/>
      <c r="DK138" s="148"/>
      <c r="DL138" s="148"/>
      <c r="DM138" s="994"/>
      <c r="DN138" s="147"/>
      <c r="DO138" s="147"/>
      <c r="DP138" s="997"/>
      <c r="DQ138" s="999"/>
      <c r="DR138" s="1000"/>
      <c r="DS138" s="1006"/>
      <c r="DT138" s="993"/>
      <c r="DU138" s="996"/>
      <c r="DV138" s="148"/>
      <c r="DW138" s="148"/>
      <c r="DX138" s="994"/>
      <c r="DY138" s="147"/>
      <c r="DZ138" s="147"/>
      <c r="EA138" s="997"/>
      <c r="EB138" s="999"/>
      <c r="EC138" s="1000"/>
      <c r="ED138" s="1006"/>
      <c r="EE138" s="993"/>
      <c r="EF138" s="996"/>
      <c r="EG138" s="148"/>
      <c r="EH138" s="148"/>
      <c r="EI138" s="994"/>
      <c r="EJ138" s="147"/>
      <c r="EK138" s="147"/>
      <c r="EL138" s="997"/>
      <c r="EM138" s="999"/>
      <c r="EN138" s="1000"/>
      <c r="EO138" s="1006"/>
      <c r="EP138" s="993"/>
      <c r="EQ138" s="996"/>
      <c r="ER138" s="148"/>
      <c r="ES138" s="148"/>
      <c r="ET138" s="994"/>
      <c r="EU138" s="147"/>
      <c r="EV138" s="147"/>
      <c r="EW138" s="997"/>
      <c r="EX138" s="999"/>
      <c r="EY138" s="1000"/>
      <c r="EZ138" s="1006"/>
      <c r="FA138" s="993"/>
      <c r="FB138" s="996"/>
      <c r="FC138" s="148"/>
      <c r="FD138" s="148"/>
      <c r="FE138" s="994"/>
      <c r="FF138" s="147"/>
      <c r="FG138" s="147"/>
      <c r="FH138" s="997"/>
      <c r="FI138" s="999"/>
      <c r="FJ138" s="1000"/>
      <c r="FK138" s="1006"/>
      <c r="FL138" s="993"/>
      <c r="FM138" s="996"/>
      <c r="FN138" s="148"/>
      <c r="FO138" s="148"/>
      <c r="FP138" s="994"/>
      <c r="FQ138" s="147"/>
      <c r="FR138" s="147"/>
      <c r="FS138" s="997"/>
      <c r="FT138" s="999"/>
      <c r="FU138" s="1000"/>
      <c r="FV138" s="1006"/>
      <c r="FW138" s="993"/>
      <c r="FX138" s="996"/>
      <c r="FY138" s="148"/>
      <c r="FZ138" s="148"/>
      <c r="GA138" s="994"/>
      <c r="GB138" s="147"/>
      <c r="GC138" s="147"/>
      <c r="GD138" s="997"/>
      <c r="GE138" s="999"/>
      <c r="GF138" s="1000"/>
      <c r="GG138" s="1006"/>
      <c r="GH138" s="993"/>
      <c r="GI138" s="996"/>
      <c r="GJ138" s="148"/>
      <c r="GK138" s="148"/>
      <c r="GL138" s="994"/>
      <c r="GM138" s="147"/>
      <c r="GN138" s="147"/>
      <c r="GO138" s="997"/>
      <c r="GP138" s="999"/>
      <c r="GQ138" s="1000"/>
      <c r="GR138" s="1006"/>
      <c r="GS138" s="993"/>
      <c r="GT138" s="996"/>
      <c r="GU138" s="148"/>
      <c r="GV138" s="148"/>
      <c r="GW138" s="994"/>
      <c r="GX138" s="147"/>
      <c r="GY138" s="147"/>
      <c r="GZ138" s="997"/>
      <c r="HA138" s="999"/>
      <c r="HB138" s="1000"/>
      <c r="HC138" s="1006"/>
      <c r="HD138" s="993"/>
      <c r="HE138" s="996"/>
      <c r="HF138" s="148"/>
      <c r="HG138" s="148"/>
      <c r="HH138" s="994"/>
      <c r="HI138" s="147"/>
      <c r="HJ138" s="147"/>
      <c r="HK138" s="997"/>
      <c r="HL138" s="999"/>
      <c r="HM138" s="1000"/>
      <c r="HN138" s="1006"/>
      <c r="HO138" s="993"/>
      <c r="HP138" s="996"/>
      <c r="HQ138" s="148"/>
      <c r="HR138" s="148"/>
      <c r="HS138" s="994"/>
      <c r="HT138" s="147"/>
      <c r="HU138" s="147"/>
      <c r="HV138" s="997"/>
      <c r="HW138" s="999"/>
      <c r="HX138" s="1000"/>
      <c r="HY138" s="1006"/>
      <c r="HZ138" s="993"/>
      <c r="IA138" s="996"/>
      <c r="IB138" s="148"/>
      <c r="IC138" s="148"/>
      <c r="ID138" s="994"/>
      <c r="IE138" s="147"/>
      <c r="IF138" s="147"/>
      <c r="IG138" s="997"/>
      <c r="IH138" s="999"/>
      <c r="II138" s="1000"/>
      <c r="IJ138" s="1006"/>
      <c r="IK138" s="993"/>
      <c r="IL138" s="996"/>
      <c r="IM138" s="148"/>
      <c r="IN138" s="148"/>
      <c r="IO138" s="994"/>
      <c r="IP138" s="147"/>
      <c r="IQ138" s="147"/>
      <c r="IR138" s="997"/>
      <c r="IS138" s="999"/>
      <c r="IT138" s="1000"/>
      <c r="IU138" s="30"/>
      <c r="IV138" s="30"/>
      <c r="IW138" s="30"/>
      <c r="IX138" s="30"/>
      <c r="IY138" s="1001"/>
      <c r="IZ138" s="1001"/>
      <c r="JA138" s="1005"/>
      <c r="JB138" s="1002"/>
      <c r="JE138" s="171"/>
      <c r="JF138" s="171"/>
      <c r="JG138" s="171"/>
      <c r="JH138" s="171"/>
      <c r="JI138" s="171"/>
    </row>
    <row r="139" spans="2:269" ht="15.75" customHeight="1" x14ac:dyDescent="0.25">
      <c r="B139" s="260">
        <v>133</v>
      </c>
      <c r="C139" s="991"/>
      <c r="D139" s="990"/>
      <c r="E139" s="486"/>
      <c r="F139" s="1143"/>
      <c r="G139" s="995"/>
      <c r="H139" s="221"/>
      <c r="I139" s="183"/>
      <c r="J139" s="183"/>
      <c r="K139" s="1088"/>
      <c r="L139" s="375"/>
      <c r="M139" s="31"/>
      <c r="N139" s="1292"/>
      <c r="O139" s="1096"/>
      <c r="P139" s="147"/>
      <c r="Q139" s="147"/>
      <c r="R139" s="147"/>
      <c r="S139" s="147"/>
      <c r="T139" s="147"/>
      <c r="U139" s="147"/>
      <c r="V139" s="147"/>
      <c r="W139" s="147"/>
      <c r="X139" s="147"/>
      <c r="Y139" s="147"/>
      <c r="Z139" s="147"/>
      <c r="AA139" s="147"/>
      <c r="AB139" s="147"/>
      <c r="AC139" s="147"/>
      <c r="AD139" s="147"/>
      <c r="AE139" s="147"/>
      <c r="AF139" s="147"/>
      <c r="AG139" s="147"/>
      <c r="AH139" s="147"/>
      <c r="AI139" s="1006"/>
      <c r="AJ139" s="993"/>
      <c r="AK139" s="996"/>
      <c r="AL139" s="148"/>
      <c r="AM139" s="148"/>
      <c r="AN139" s="994"/>
      <c r="AO139" s="147"/>
      <c r="AP139" s="147"/>
      <c r="AQ139" s="997"/>
      <c r="AR139" s="999"/>
      <c r="AS139" s="1000"/>
      <c r="AT139" s="1006"/>
      <c r="AU139" s="993"/>
      <c r="AV139" s="996"/>
      <c r="AW139" s="148"/>
      <c r="AX139" s="148"/>
      <c r="AY139" s="994"/>
      <c r="AZ139" s="147"/>
      <c r="BA139" s="147"/>
      <c r="BB139" s="997"/>
      <c r="BC139" s="999"/>
      <c r="BD139" s="1000"/>
      <c r="BE139" s="1006"/>
      <c r="BF139" s="993"/>
      <c r="BG139" s="996"/>
      <c r="BH139" s="148"/>
      <c r="BI139" s="148"/>
      <c r="BJ139" s="994"/>
      <c r="BK139" s="147"/>
      <c r="BL139" s="147"/>
      <c r="BM139" s="997"/>
      <c r="BN139" s="999"/>
      <c r="BO139" s="1000"/>
      <c r="BP139" s="1006"/>
      <c r="BQ139" s="993"/>
      <c r="BR139" s="996"/>
      <c r="BS139" s="148"/>
      <c r="BT139" s="148"/>
      <c r="BU139" s="994"/>
      <c r="BV139" s="147"/>
      <c r="BW139" s="147"/>
      <c r="BX139" s="997"/>
      <c r="BY139" s="999"/>
      <c r="BZ139" s="1000"/>
      <c r="CA139" s="1006"/>
      <c r="CB139" s="993"/>
      <c r="CC139" s="994"/>
      <c r="CD139" s="148"/>
      <c r="CE139" s="148"/>
      <c r="CF139" s="994"/>
      <c r="CG139" s="147"/>
      <c r="CH139" s="147"/>
      <c r="CI139" s="997"/>
      <c r="CJ139" s="999"/>
      <c r="CK139" s="1000"/>
      <c r="CL139" s="1006"/>
      <c r="CM139" s="993"/>
      <c r="CN139" s="996"/>
      <c r="CO139" s="148"/>
      <c r="CP139" s="148"/>
      <c r="CQ139" s="994"/>
      <c r="CR139" s="147"/>
      <c r="CS139" s="147"/>
      <c r="CT139" s="997"/>
      <c r="CU139" s="999"/>
      <c r="CV139" s="1000"/>
      <c r="CW139" s="1006"/>
      <c r="CX139" s="993"/>
      <c r="CY139" s="996"/>
      <c r="CZ139" s="148"/>
      <c r="DA139" s="148"/>
      <c r="DB139" s="994"/>
      <c r="DC139" s="147"/>
      <c r="DD139" s="147"/>
      <c r="DE139" s="997"/>
      <c r="DF139" s="999"/>
      <c r="DG139" s="1000"/>
      <c r="DH139" s="1006"/>
      <c r="DI139" s="993"/>
      <c r="DJ139" s="996"/>
      <c r="DK139" s="148"/>
      <c r="DL139" s="148"/>
      <c r="DM139" s="994"/>
      <c r="DN139" s="147"/>
      <c r="DO139" s="147"/>
      <c r="DP139" s="997"/>
      <c r="DQ139" s="999"/>
      <c r="DR139" s="1000"/>
      <c r="DS139" s="1006"/>
      <c r="DT139" s="993"/>
      <c r="DU139" s="996"/>
      <c r="DV139" s="148"/>
      <c r="DW139" s="148"/>
      <c r="DX139" s="994"/>
      <c r="DY139" s="147"/>
      <c r="DZ139" s="147"/>
      <c r="EA139" s="997"/>
      <c r="EB139" s="999"/>
      <c r="EC139" s="1000"/>
      <c r="ED139" s="1006"/>
      <c r="EE139" s="993"/>
      <c r="EF139" s="996"/>
      <c r="EG139" s="148"/>
      <c r="EH139" s="148"/>
      <c r="EI139" s="994"/>
      <c r="EJ139" s="147"/>
      <c r="EK139" s="147"/>
      <c r="EL139" s="997"/>
      <c r="EM139" s="999"/>
      <c r="EN139" s="1000"/>
      <c r="EO139" s="1006"/>
      <c r="EP139" s="993"/>
      <c r="EQ139" s="996"/>
      <c r="ER139" s="148"/>
      <c r="ES139" s="148"/>
      <c r="ET139" s="994"/>
      <c r="EU139" s="147"/>
      <c r="EV139" s="147"/>
      <c r="EW139" s="997"/>
      <c r="EX139" s="999"/>
      <c r="EY139" s="1000"/>
      <c r="EZ139" s="1006"/>
      <c r="FA139" s="993"/>
      <c r="FB139" s="996"/>
      <c r="FC139" s="148"/>
      <c r="FD139" s="148"/>
      <c r="FE139" s="994"/>
      <c r="FF139" s="147"/>
      <c r="FG139" s="147"/>
      <c r="FH139" s="997"/>
      <c r="FI139" s="999"/>
      <c r="FJ139" s="1000"/>
      <c r="FK139" s="1006"/>
      <c r="FL139" s="993"/>
      <c r="FM139" s="996"/>
      <c r="FN139" s="148"/>
      <c r="FO139" s="148"/>
      <c r="FP139" s="994"/>
      <c r="FQ139" s="147"/>
      <c r="FR139" s="147"/>
      <c r="FS139" s="997"/>
      <c r="FT139" s="999"/>
      <c r="FU139" s="1000"/>
      <c r="FV139" s="1006"/>
      <c r="FW139" s="993"/>
      <c r="FX139" s="996"/>
      <c r="FY139" s="148"/>
      <c r="FZ139" s="148"/>
      <c r="GA139" s="994"/>
      <c r="GB139" s="147"/>
      <c r="GC139" s="147"/>
      <c r="GD139" s="997"/>
      <c r="GE139" s="999"/>
      <c r="GF139" s="1000"/>
      <c r="GG139" s="1006"/>
      <c r="GH139" s="993"/>
      <c r="GI139" s="996"/>
      <c r="GJ139" s="148"/>
      <c r="GK139" s="148"/>
      <c r="GL139" s="994"/>
      <c r="GM139" s="147"/>
      <c r="GN139" s="147"/>
      <c r="GO139" s="997"/>
      <c r="GP139" s="999"/>
      <c r="GQ139" s="1000"/>
      <c r="GR139" s="1006"/>
      <c r="GS139" s="993"/>
      <c r="GT139" s="996"/>
      <c r="GU139" s="148"/>
      <c r="GV139" s="148"/>
      <c r="GW139" s="994"/>
      <c r="GX139" s="147"/>
      <c r="GY139" s="147"/>
      <c r="GZ139" s="997"/>
      <c r="HA139" s="999"/>
      <c r="HB139" s="1000"/>
      <c r="HC139" s="1006"/>
      <c r="HD139" s="993"/>
      <c r="HE139" s="996"/>
      <c r="HF139" s="148"/>
      <c r="HG139" s="148"/>
      <c r="HH139" s="994"/>
      <c r="HI139" s="147"/>
      <c r="HJ139" s="147"/>
      <c r="HK139" s="997"/>
      <c r="HL139" s="999"/>
      <c r="HM139" s="1000"/>
      <c r="HN139" s="1006"/>
      <c r="HO139" s="993"/>
      <c r="HP139" s="996"/>
      <c r="HQ139" s="148"/>
      <c r="HR139" s="148"/>
      <c r="HS139" s="994"/>
      <c r="HT139" s="147"/>
      <c r="HU139" s="147"/>
      <c r="HV139" s="997"/>
      <c r="HW139" s="999"/>
      <c r="HX139" s="1000"/>
      <c r="HY139" s="1006"/>
      <c r="HZ139" s="993"/>
      <c r="IA139" s="996"/>
      <c r="IB139" s="148"/>
      <c r="IC139" s="148"/>
      <c r="ID139" s="994"/>
      <c r="IE139" s="147"/>
      <c r="IF139" s="147"/>
      <c r="IG139" s="997"/>
      <c r="IH139" s="999"/>
      <c r="II139" s="1000"/>
      <c r="IJ139" s="1006"/>
      <c r="IK139" s="993"/>
      <c r="IL139" s="996"/>
      <c r="IM139" s="148"/>
      <c r="IN139" s="148"/>
      <c r="IO139" s="994"/>
      <c r="IP139" s="147"/>
      <c r="IQ139" s="147"/>
      <c r="IR139" s="997"/>
      <c r="IS139" s="999"/>
      <c r="IT139" s="1000"/>
      <c r="IU139" s="30"/>
      <c r="IV139" s="30"/>
      <c r="IW139" s="30"/>
      <c r="IX139" s="30"/>
      <c r="IY139" s="1001"/>
      <c r="IZ139" s="1001"/>
      <c r="JA139" s="1005"/>
      <c r="JB139" s="1002"/>
      <c r="JE139" s="171"/>
      <c r="JF139" s="171"/>
      <c r="JG139" s="171"/>
      <c r="JH139" s="171"/>
      <c r="JI139" s="171"/>
    </row>
    <row r="140" spans="2:269" ht="15.75" customHeight="1" x14ac:dyDescent="0.25">
      <c r="B140" s="260">
        <v>134</v>
      </c>
      <c r="C140" s="991"/>
      <c r="D140" s="990"/>
      <c r="E140" s="486"/>
      <c r="F140" s="1143"/>
      <c r="G140" s="995"/>
      <c r="H140" s="221"/>
      <c r="I140" s="183"/>
      <c r="J140" s="183"/>
      <c r="K140" s="1088"/>
      <c r="L140" s="375"/>
      <c r="M140" s="31"/>
      <c r="N140" s="1292"/>
      <c r="O140" s="1096"/>
      <c r="P140" s="147"/>
      <c r="Q140" s="147"/>
      <c r="R140" s="147"/>
      <c r="S140" s="147"/>
      <c r="T140" s="147"/>
      <c r="U140" s="147"/>
      <c r="V140" s="147"/>
      <c r="W140" s="147"/>
      <c r="X140" s="147"/>
      <c r="Y140" s="147"/>
      <c r="Z140" s="147"/>
      <c r="AA140" s="147"/>
      <c r="AB140" s="147"/>
      <c r="AC140" s="147"/>
      <c r="AD140" s="147"/>
      <c r="AE140" s="147"/>
      <c r="AF140" s="147"/>
      <c r="AG140" s="147"/>
      <c r="AH140" s="147"/>
      <c r="AI140" s="1006"/>
      <c r="AJ140" s="993"/>
      <c r="AK140" s="996"/>
      <c r="AL140" s="148"/>
      <c r="AM140" s="148"/>
      <c r="AN140" s="994"/>
      <c r="AO140" s="147"/>
      <c r="AP140" s="147"/>
      <c r="AQ140" s="997"/>
      <c r="AR140" s="999"/>
      <c r="AS140" s="1000"/>
      <c r="AT140" s="1006"/>
      <c r="AU140" s="993"/>
      <c r="AV140" s="996"/>
      <c r="AW140" s="148"/>
      <c r="AX140" s="148"/>
      <c r="AY140" s="994"/>
      <c r="AZ140" s="147"/>
      <c r="BA140" s="147"/>
      <c r="BB140" s="997"/>
      <c r="BC140" s="999"/>
      <c r="BD140" s="1000"/>
      <c r="BE140" s="1006"/>
      <c r="BF140" s="993"/>
      <c r="BG140" s="996"/>
      <c r="BH140" s="148"/>
      <c r="BI140" s="148"/>
      <c r="BJ140" s="994"/>
      <c r="BK140" s="147"/>
      <c r="BL140" s="147"/>
      <c r="BM140" s="997"/>
      <c r="BN140" s="999"/>
      <c r="BO140" s="1000"/>
      <c r="BP140" s="1006"/>
      <c r="BQ140" s="993"/>
      <c r="BR140" s="996"/>
      <c r="BS140" s="148"/>
      <c r="BT140" s="148"/>
      <c r="BU140" s="994"/>
      <c r="BV140" s="147"/>
      <c r="BW140" s="147"/>
      <c r="BX140" s="997"/>
      <c r="BY140" s="999"/>
      <c r="BZ140" s="1000"/>
      <c r="CA140" s="1006"/>
      <c r="CB140" s="993"/>
      <c r="CC140" s="994"/>
      <c r="CD140" s="148"/>
      <c r="CE140" s="148"/>
      <c r="CF140" s="994"/>
      <c r="CG140" s="147"/>
      <c r="CH140" s="147"/>
      <c r="CI140" s="997"/>
      <c r="CJ140" s="999"/>
      <c r="CK140" s="1000"/>
      <c r="CL140" s="1006"/>
      <c r="CM140" s="993"/>
      <c r="CN140" s="996"/>
      <c r="CO140" s="148"/>
      <c r="CP140" s="148"/>
      <c r="CQ140" s="994"/>
      <c r="CR140" s="147"/>
      <c r="CS140" s="147"/>
      <c r="CT140" s="997"/>
      <c r="CU140" s="999"/>
      <c r="CV140" s="1000"/>
      <c r="CW140" s="1006"/>
      <c r="CX140" s="993"/>
      <c r="CY140" s="996"/>
      <c r="CZ140" s="148"/>
      <c r="DA140" s="148"/>
      <c r="DB140" s="994"/>
      <c r="DC140" s="147"/>
      <c r="DD140" s="147"/>
      <c r="DE140" s="997"/>
      <c r="DF140" s="999"/>
      <c r="DG140" s="1000"/>
      <c r="DH140" s="1006"/>
      <c r="DI140" s="993"/>
      <c r="DJ140" s="996"/>
      <c r="DK140" s="148"/>
      <c r="DL140" s="148"/>
      <c r="DM140" s="994"/>
      <c r="DN140" s="147"/>
      <c r="DO140" s="147"/>
      <c r="DP140" s="997"/>
      <c r="DQ140" s="999"/>
      <c r="DR140" s="1000"/>
      <c r="DS140" s="1006"/>
      <c r="DT140" s="993"/>
      <c r="DU140" s="996"/>
      <c r="DV140" s="148"/>
      <c r="DW140" s="148"/>
      <c r="DX140" s="994"/>
      <c r="DY140" s="147"/>
      <c r="DZ140" s="147"/>
      <c r="EA140" s="997"/>
      <c r="EB140" s="999"/>
      <c r="EC140" s="1000"/>
      <c r="ED140" s="1006"/>
      <c r="EE140" s="993"/>
      <c r="EF140" s="996"/>
      <c r="EG140" s="148"/>
      <c r="EH140" s="148"/>
      <c r="EI140" s="994"/>
      <c r="EJ140" s="147"/>
      <c r="EK140" s="147"/>
      <c r="EL140" s="997"/>
      <c r="EM140" s="999"/>
      <c r="EN140" s="1000"/>
      <c r="EO140" s="1006"/>
      <c r="EP140" s="993"/>
      <c r="EQ140" s="996"/>
      <c r="ER140" s="148"/>
      <c r="ES140" s="148"/>
      <c r="ET140" s="994"/>
      <c r="EU140" s="147"/>
      <c r="EV140" s="147"/>
      <c r="EW140" s="997"/>
      <c r="EX140" s="999"/>
      <c r="EY140" s="1000"/>
      <c r="EZ140" s="1006"/>
      <c r="FA140" s="993"/>
      <c r="FB140" s="996"/>
      <c r="FC140" s="148"/>
      <c r="FD140" s="148"/>
      <c r="FE140" s="994"/>
      <c r="FF140" s="147"/>
      <c r="FG140" s="147"/>
      <c r="FH140" s="997"/>
      <c r="FI140" s="999"/>
      <c r="FJ140" s="1000"/>
      <c r="FK140" s="1006"/>
      <c r="FL140" s="993"/>
      <c r="FM140" s="996"/>
      <c r="FN140" s="148"/>
      <c r="FO140" s="148"/>
      <c r="FP140" s="994"/>
      <c r="FQ140" s="147"/>
      <c r="FR140" s="147"/>
      <c r="FS140" s="997"/>
      <c r="FT140" s="999"/>
      <c r="FU140" s="1000"/>
      <c r="FV140" s="1006"/>
      <c r="FW140" s="993"/>
      <c r="FX140" s="996"/>
      <c r="FY140" s="148"/>
      <c r="FZ140" s="148"/>
      <c r="GA140" s="994"/>
      <c r="GB140" s="147"/>
      <c r="GC140" s="147"/>
      <c r="GD140" s="997"/>
      <c r="GE140" s="999"/>
      <c r="GF140" s="1000"/>
      <c r="GG140" s="1006"/>
      <c r="GH140" s="993"/>
      <c r="GI140" s="996"/>
      <c r="GJ140" s="148"/>
      <c r="GK140" s="148"/>
      <c r="GL140" s="994"/>
      <c r="GM140" s="147"/>
      <c r="GN140" s="147"/>
      <c r="GO140" s="997"/>
      <c r="GP140" s="999"/>
      <c r="GQ140" s="1000"/>
      <c r="GR140" s="1006"/>
      <c r="GS140" s="993"/>
      <c r="GT140" s="996"/>
      <c r="GU140" s="148"/>
      <c r="GV140" s="148"/>
      <c r="GW140" s="994"/>
      <c r="GX140" s="147"/>
      <c r="GY140" s="147"/>
      <c r="GZ140" s="997"/>
      <c r="HA140" s="999"/>
      <c r="HB140" s="1000"/>
      <c r="HC140" s="1006"/>
      <c r="HD140" s="993"/>
      <c r="HE140" s="996"/>
      <c r="HF140" s="148"/>
      <c r="HG140" s="148"/>
      <c r="HH140" s="994"/>
      <c r="HI140" s="147"/>
      <c r="HJ140" s="147"/>
      <c r="HK140" s="997"/>
      <c r="HL140" s="999"/>
      <c r="HM140" s="1000"/>
      <c r="HN140" s="1006"/>
      <c r="HO140" s="993"/>
      <c r="HP140" s="996"/>
      <c r="HQ140" s="148"/>
      <c r="HR140" s="148"/>
      <c r="HS140" s="994"/>
      <c r="HT140" s="147"/>
      <c r="HU140" s="147"/>
      <c r="HV140" s="997"/>
      <c r="HW140" s="999"/>
      <c r="HX140" s="1000"/>
      <c r="HY140" s="1006"/>
      <c r="HZ140" s="993"/>
      <c r="IA140" s="996"/>
      <c r="IB140" s="148"/>
      <c r="IC140" s="148"/>
      <c r="ID140" s="994"/>
      <c r="IE140" s="147"/>
      <c r="IF140" s="147"/>
      <c r="IG140" s="997"/>
      <c r="IH140" s="999"/>
      <c r="II140" s="1000"/>
      <c r="IJ140" s="1006"/>
      <c r="IK140" s="993"/>
      <c r="IL140" s="996"/>
      <c r="IM140" s="148"/>
      <c r="IN140" s="148"/>
      <c r="IO140" s="994"/>
      <c r="IP140" s="147"/>
      <c r="IQ140" s="147"/>
      <c r="IR140" s="997"/>
      <c r="IS140" s="999"/>
      <c r="IT140" s="1000"/>
      <c r="IU140" s="30"/>
      <c r="IV140" s="30"/>
      <c r="IW140" s="30"/>
      <c r="IX140" s="30"/>
      <c r="IY140" s="1001"/>
      <c r="IZ140" s="1001"/>
      <c r="JA140" s="1005"/>
      <c r="JB140" s="1002"/>
      <c r="JE140" s="171"/>
      <c r="JF140" s="171"/>
      <c r="JG140" s="171"/>
      <c r="JH140" s="171"/>
      <c r="JI140" s="171"/>
    </row>
    <row r="141" spans="2:269" ht="15.75" customHeight="1" x14ac:dyDescent="0.25">
      <c r="B141" s="260">
        <v>135</v>
      </c>
      <c r="C141" s="991"/>
      <c r="D141" s="990"/>
      <c r="E141" s="486"/>
      <c r="F141" s="1143"/>
      <c r="G141" s="995"/>
      <c r="H141" s="221"/>
      <c r="I141" s="183"/>
      <c r="J141" s="183"/>
      <c r="K141" s="1088"/>
      <c r="L141" s="375"/>
      <c r="M141" s="31"/>
      <c r="N141" s="1292"/>
      <c r="O141" s="1096"/>
      <c r="P141" s="147"/>
      <c r="Q141" s="147"/>
      <c r="R141" s="147"/>
      <c r="S141" s="147"/>
      <c r="T141" s="147"/>
      <c r="U141" s="147"/>
      <c r="V141" s="147"/>
      <c r="W141" s="147"/>
      <c r="X141" s="147"/>
      <c r="Y141" s="147"/>
      <c r="Z141" s="147"/>
      <c r="AA141" s="147"/>
      <c r="AB141" s="147"/>
      <c r="AC141" s="147"/>
      <c r="AD141" s="147"/>
      <c r="AE141" s="147"/>
      <c r="AF141" s="147"/>
      <c r="AG141" s="147"/>
      <c r="AH141" s="147"/>
      <c r="AI141" s="1006"/>
      <c r="AJ141" s="993"/>
      <c r="AK141" s="996"/>
      <c r="AL141" s="148"/>
      <c r="AM141" s="148"/>
      <c r="AN141" s="994"/>
      <c r="AO141" s="147"/>
      <c r="AP141" s="147"/>
      <c r="AQ141" s="997"/>
      <c r="AR141" s="999"/>
      <c r="AS141" s="1000"/>
      <c r="AT141" s="1006"/>
      <c r="AU141" s="993"/>
      <c r="AV141" s="996"/>
      <c r="AW141" s="148"/>
      <c r="AX141" s="148"/>
      <c r="AY141" s="994"/>
      <c r="AZ141" s="147"/>
      <c r="BA141" s="147"/>
      <c r="BB141" s="997"/>
      <c r="BC141" s="999"/>
      <c r="BD141" s="1000"/>
      <c r="BE141" s="1006"/>
      <c r="BF141" s="993"/>
      <c r="BG141" s="996"/>
      <c r="BH141" s="148"/>
      <c r="BI141" s="148"/>
      <c r="BJ141" s="994"/>
      <c r="BK141" s="147"/>
      <c r="BL141" s="147"/>
      <c r="BM141" s="997"/>
      <c r="BN141" s="999"/>
      <c r="BO141" s="1000"/>
      <c r="BP141" s="1006"/>
      <c r="BQ141" s="993"/>
      <c r="BR141" s="996"/>
      <c r="BS141" s="148"/>
      <c r="BT141" s="148"/>
      <c r="BU141" s="994"/>
      <c r="BV141" s="147"/>
      <c r="BW141" s="147"/>
      <c r="BX141" s="997"/>
      <c r="BY141" s="999"/>
      <c r="BZ141" s="1000"/>
      <c r="CA141" s="1006"/>
      <c r="CB141" s="993"/>
      <c r="CC141" s="994"/>
      <c r="CD141" s="148"/>
      <c r="CE141" s="148"/>
      <c r="CF141" s="994"/>
      <c r="CG141" s="147"/>
      <c r="CH141" s="147"/>
      <c r="CI141" s="997"/>
      <c r="CJ141" s="999"/>
      <c r="CK141" s="1000"/>
      <c r="CL141" s="1006"/>
      <c r="CM141" s="993"/>
      <c r="CN141" s="996"/>
      <c r="CO141" s="148"/>
      <c r="CP141" s="148"/>
      <c r="CQ141" s="994"/>
      <c r="CR141" s="147"/>
      <c r="CS141" s="147"/>
      <c r="CT141" s="997"/>
      <c r="CU141" s="999"/>
      <c r="CV141" s="1000"/>
      <c r="CW141" s="1006"/>
      <c r="CX141" s="993"/>
      <c r="CY141" s="996"/>
      <c r="CZ141" s="148"/>
      <c r="DA141" s="148"/>
      <c r="DB141" s="994"/>
      <c r="DC141" s="147"/>
      <c r="DD141" s="147"/>
      <c r="DE141" s="997"/>
      <c r="DF141" s="999"/>
      <c r="DG141" s="1000"/>
      <c r="DH141" s="1006"/>
      <c r="DI141" s="993"/>
      <c r="DJ141" s="996"/>
      <c r="DK141" s="148"/>
      <c r="DL141" s="148"/>
      <c r="DM141" s="994"/>
      <c r="DN141" s="147"/>
      <c r="DO141" s="147"/>
      <c r="DP141" s="997"/>
      <c r="DQ141" s="999"/>
      <c r="DR141" s="1000"/>
      <c r="DS141" s="1006"/>
      <c r="DT141" s="993"/>
      <c r="DU141" s="996"/>
      <c r="DV141" s="148"/>
      <c r="DW141" s="148"/>
      <c r="DX141" s="994"/>
      <c r="DY141" s="147"/>
      <c r="DZ141" s="147"/>
      <c r="EA141" s="997"/>
      <c r="EB141" s="999"/>
      <c r="EC141" s="1000"/>
      <c r="ED141" s="1006"/>
      <c r="EE141" s="993"/>
      <c r="EF141" s="996"/>
      <c r="EG141" s="148"/>
      <c r="EH141" s="148"/>
      <c r="EI141" s="994"/>
      <c r="EJ141" s="147"/>
      <c r="EK141" s="147"/>
      <c r="EL141" s="997"/>
      <c r="EM141" s="999"/>
      <c r="EN141" s="1000"/>
      <c r="EO141" s="1006"/>
      <c r="EP141" s="993"/>
      <c r="EQ141" s="996"/>
      <c r="ER141" s="148"/>
      <c r="ES141" s="148"/>
      <c r="ET141" s="994"/>
      <c r="EU141" s="147"/>
      <c r="EV141" s="147"/>
      <c r="EW141" s="997"/>
      <c r="EX141" s="999"/>
      <c r="EY141" s="1000"/>
      <c r="EZ141" s="1006"/>
      <c r="FA141" s="993"/>
      <c r="FB141" s="996"/>
      <c r="FC141" s="148"/>
      <c r="FD141" s="148"/>
      <c r="FE141" s="994"/>
      <c r="FF141" s="147"/>
      <c r="FG141" s="147"/>
      <c r="FH141" s="997"/>
      <c r="FI141" s="999"/>
      <c r="FJ141" s="1000"/>
      <c r="FK141" s="1006"/>
      <c r="FL141" s="993"/>
      <c r="FM141" s="996"/>
      <c r="FN141" s="148"/>
      <c r="FO141" s="148"/>
      <c r="FP141" s="994"/>
      <c r="FQ141" s="147"/>
      <c r="FR141" s="147"/>
      <c r="FS141" s="997"/>
      <c r="FT141" s="999"/>
      <c r="FU141" s="1000"/>
      <c r="FV141" s="1006"/>
      <c r="FW141" s="993"/>
      <c r="FX141" s="996"/>
      <c r="FY141" s="148"/>
      <c r="FZ141" s="148"/>
      <c r="GA141" s="994"/>
      <c r="GB141" s="147"/>
      <c r="GC141" s="147"/>
      <c r="GD141" s="997"/>
      <c r="GE141" s="999"/>
      <c r="GF141" s="1000"/>
      <c r="GG141" s="1006"/>
      <c r="GH141" s="993"/>
      <c r="GI141" s="996"/>
      <c r="GJ141" s="148"/>
      <c r="GK141" s="148"/>
      <c r="GL141" s="994"/>
      <c r="GM141" s="147"/>
      <c r="GN141" s="147"/>
      <c r="GO141" s="997"/>
      <c r="GP141" s="999"/>
      <c r="GQ141" s="1000"/>
      <c r="GR141" s="1006"/>
      <c r="GS141" s="993"/>
      <c r="GT141" s="996"/>
      <c r="GU141" s="148"/>
      <c r="GV141" s="148"/>
      <c r="GW141" s="994"/>
      <c r="GX141" s="147"/>
      <c r="GY141" s="147"/>
      <c r="GZ141" s="997"/>
      <c r="HA141" s="999"/>
      <c r="HB141" s="1000"/>
      <c r="HC141" s="1006"/>
      <c r="HD141" s="993"/>
      <c r="HE141" s="996"/>
      <c r="HF141" s="148"/>
      <c r="HG141" s="148"/>
      <c r="HH141" s="994"/>
      <c r="HI141" s="147"/>
      <c r="HJ141" s="147"/>
      <c r="HK141" s="997"/>
      <c r="HL141" s="999"/>
      <c r="HM141" s="1000"/>
      <c r="HN141" s="1006"/>
      <c r="HO141" s="993"/>
      <c r="HP141" s="996"/>
      <c r="HQ141" s="148"/>
      <c r="HR141" s="148"/>
      <c r="HS141" s="994"/>
      <c r="HT141" s="147"/>
      <c r="HU141" s="147"/>
      <c r="HV141" s="997"/>
      <c r="HW141" s="999"/>
      <c r="HX141" s="1000"/>
      <c r="HY141" s="1006"/>
      <c r="HZ141" s="993"/>
      <c r="IA141" s="996"/>
      <c r="IB141" s="148"/>
      <c r="IC141" s="148"/>
      <c r="ID141" s="994"/>
      <c r="IE141" s="147"/>
      <c r="IF141" s="147"/>
      <c r="IG141" s="997"/>
      <c r="IH141" s="999"/>
      <c r="II141" s="1000"/>
      <c r="IJ141" s="1006"/>
      <c r="IK141" s="993"/>
      <c r="IL141" s="996"/>
      <c r="IM141" s="148"/>
      <c r="IN141" s="148"/>
      <c r="IO141" s="994"/>
      <c r="IP141" s="147"/>
      <c r="IQ141" s="147"/>
      <c r="IR141" s="997"/>
      <c r="IS141" s="999"/>
      <c r="IT141" s="1000"/>
      <c r="IU141" s="30"/>
      <c r="IV141" s="30"/>
      <c r="IW141" s="30"/>
      <c r="IX141" s="30"/>
      <c r="IY141" s="1001"/>
      <c r="IZ141" s="1001"/>
      <c r="JA141" s="1005"/>
      <c r="JB141" s="1002"/>
      <c r="JE141" s="171"/>
      <c r="JF141" s="171"/>
      <c r="JG141" s="171"/>
      <c r="JH141" s="171"/>
      <c r="JI141" s="171"/>
    </row>
    <row r="142" spans="2:269" ht="15.75" customHeight="1" x14ac:dyDescent="0.25">
      <c r="B142" s="260">
        <v>136</v>
      </c>
      <c r="C142" s="991"/>
      <c r="D142" s="990"/>
      <c r="E142" s="486"/>
      <c r="F142" s="1143"/>
      <c r="G142" s="995"/>
      <c r="H142" s="221"/>
      <c r="I142" s="183"/>
      <c r="J142" s="183"/>
      <c r="K142" s="1088"/>
      <c r="L142" s="375"/>
      <c r="M142" s="31"/>
      <c r="N142" s="1292"/>
      <c r="O142" s="1096"/>
      <c r="P142" s="147"/>
      <c r="Q142" s="147"/>
      <c r="R142" s="147"/>
      <c r="S142" s="147"/>
      <c r="T142" s="147"/>
      <c r="U142" s="147"/>
      <c r="V142" s="147"/>
      <c r="W142" s="147"/>
      <c r="X142" s="147"/>
      <c r="Y142" s="147"/>
      <c r="Z142" s="147"/>
      <c r="AA142" s="147"/>
      <c r="AB142" s="147"/>
      <c r="AC142" s="147"/>
      <c r="AD142" s="147"/>
      <c r="AE142" s="147"/>
      <c r="AF142" s="147"/>
      <c r="AG142" s="147"/>
      <c r="AH142" s="147"/>
      <c r="AI142" s="1006"/>
      <c r="AJ142" s="993"/>
      <c r="AK142" s="996"/>
      <c r="AL142" s="148"/>
      <c r="AM142" s="148"/>
      <c r="AN142" s="994"/>
      <c r="AO142" s="147"/>
      <c r="AP142" s="147"/>
      <c r="AQ142" s="997"/>
      <c r="AR142" s="999"/>
      <c r="AS142" s="1000"/>
      <c r="AT142" s="1006"/>
      <c r="AU142" s="993"/>
      <c r="AV142" s="996"/>
      <c r="AW142" s="148"/>
      <c r="AX142" s="148"/>
      <c r="AY142" s="994"/>
      <c r="AZ142" s="147"/>
      <c r="BA142" s="147"/>
      <c r="BB142" s="997"/>
      <c r="BC142" s="999"/>
      <c r="BD142" s="1000"/>
      <c r="BE142" s="1006"/>
      <c r="BF142" s="993"/>
      <c r="BG142" s="996"/>
      <c r="BH142" s="148"/>
      <c r="BI142" s="148"/>
      <c r="BJ142" s="994"/>
      <c r="BK142" s="147"/>
      <c r="BL142" s="147"/>
      <c r="BM142" s="997"/>
      <c r="BN142" s="999"/>
      <c r="BO142" s="1000"/>
      <c r="BP142" s="1006"/>
      <c r="BQ142" s="993"/>
      <c r="BR142" s="996"/>
      <c r="BS142" s="148"/>
      <c r="BT142" s="148"/>
      <c r="BU142" s="994"/>
      <c r="BV142" s="147"/>
      <c r="BW142" s="147"/>
      <c r="BX142" s="997"/>
      <c r="BY142" s="999"/>
      <c r="BZ142" s="1000"/>
      <c r="CA142" s="1006"/>
      <c r="CB142" s="993"/>
      <c r="CC142" s="994"/>
      <c r="CD142" s="148"/>
      <c r="CE142" s="148"/>
      <c r="CF142" s="994"/>
      <c r="CG142" s="147"/>
      <c r="CH142" s="147"/>
      <c r="CI142" s="997"/>
      <c r="CJ142" s="999"/>
      <c r="CK142" s="1000"/>
      <c r="CL142" s="1006"/>
      <c r="CM142" s="993"/>
      <c r="CN142" s="996"/>
      <c r="CO142" s="148"/>
      <c r="CP142" s="148"/>
      <c r="CQ142" s="994"/>
      <c r="CR142" s="147"/>
      <c r="CS142" s="147"/>
      <c r="CT142" s="997"/>
      <c r="CU142" s="999"/>
      <c r="CV142" s="1000"/>
      <c r="CW142" s="1006"/>
      <c r="CX142" s="993"/>
      <c r="CY142" s="996"/>
      <c r="CZ142" s="148"/>
      <c r="DA142" s="148"/>
      <c r="DB142" s="994"/>
      <c r="DC142" s="147"/>
      <c r="DD142" s="147"/>
      <c r="DE142" s="997"/>
      <c r="DF142" s="999"/>
      <c r="DG142" s="1000"/>
      <c r="DH142" s="1006"/>
      <c r="DI142" s="993"/>
      <c r="DJ142" s="996"/>
      <c r="DK142" s="148"/>
      <c r="DL142" s="148"/>
      <c r="DM142" s="994"/>
      <c r="DN142" s="147"/>
      <c r="DO142" s="147"/>
      <c r="DP142" s="997"/>
      <c r="DQ142" s="999"/>
      <c r="DR142" s="1000"/>
      <c r="DS142" s="1006"/>
      <c r="DT142" s="993"/>
      <c r="DU142" s="996"/>
      <c r="DV142" s="148"/>
      <c r="DW142" s="148"/>
      <c r="DX142" s="994"/>
      <c r="DY142" s="147"/>
      <c r="DZ142" s="147"/>
      <c r="EA142" s="997"/>
      <c r="EB142" s="999"/>
      <c r="EC142" s="1000"/>
      <c r="ED142" s="1006"/>
      <c r="EE142" s="993"/>
      <c r="EF142" s="996"/>
      <c r="EG142" s="148"/>
      <c r="EH142" s="148"/>
      <c r="EI142" s="994"/>
      <c r="EJ142" s="147"/>
      <c r="EK142" s="147"/>
      <c r="EL142" s="997"/>
      <c r="EM142" s="999"/>
      <c r="EN142" s="1000"/>
      <c r="EO142" s="1006"/>
      <c r="EP142" s="993"/>
      <c r="EQ142" s="996"/>
      <c r="ER142" s="148"/>
      <c r="ES142" s="148"/>
      <c r="ET142" s="994"/>
      <c r="EU142" s="147"/>
      <c r="EV142" s="147"/>
      <c r="EW142" s="997"/>
      <c r="EX142" s="999"/>
      <c r="EY142" s="1000"/>
      <c r="EZ142" s="1006"/>
      <c r="FA142" s="993"/>
      <c r="FB142" s="996"/>
      <c r="FC142" s="148"/>
      <c r="FD142" s="148"/>
      <c r="FE142" s="994"/>
      <c r="FF142" s="147"/>
      <c r="FG142" s="147"/>
      <c r="FH142" s="997"/>
      <c r="FI142" s="999"/>
      <c r="FJ142" s="1000"/>
      <c r="FK142" s="1006"/>
      <c r="FL142" s="993"/>
      <c r="FM142" s="996"/>
      <c r="FN142" s="148"/>
      <c r="FO142" s="148"/>
      <c r="FP142" s="994"/>
      <c r="FQ142" s="147"/>
      <c r="FR142" s="147"/>
      <c r="FS142" s="997"/>
      <c r="FT142" s="999"/>
      <c r="FU142" s="1000"/>
      <c r="FV142" s="1006"/>
      <c r="FW142" s="993"/>
      <c r="FX142" s="996"/>
      <c r="FY142" s="148"/>
      <c r="FZ142" s="148"/>
      <c r="GA142" s="994"/>
      <c r="GB142" s="147"/>
      <c r="GC142" s="147"/>
      <c r="GD142" s="997"/>
      <c r="GE142" s="999"/>
      <c r="GF142" s="1000"/>
      <c r="GG142" s="1006"/>
      <c r="GH142" s="993"/>
      <c r="GI142" s="996"/>
      <c r="GJ142" s="148"/>
      <c r="GK142" s="148"/>
      <c r="GL142" s="994"/>
      <c r="GM142" s="147"/>
      <c r="GN142" s="147"/>
      <c r="GO142" s="997"/>
      <c r="GP142" s="999"/>
      <c r="GQ142" s="1000"/>
      <c r="GR142" s="1006"/>
      <c r="GS142" s="993"/>
      <c r="GT142" s="996"/>
      <c r="GU142" s="148"/>
      <c r="GV142" s="148"/>
      <c r="GW142" s="994"/>
      <c r="GX142" s="147"/>
      <c r="GY142" s="147"/>
      <c r="GZ142" s="997"/>
      <c r="HA142" s="999"/>
      <c r="HB142" s="1000"/>
      <c r="HC142" s="1006"/>
      <c r="HD142" s="993"/>
      <c r="HE142" s="996"/>
      <c r="HF142" s="148"/>
      <c r="HG142" s="148"/>
      <c r="HH142" s="994"/>
      <c r="HI142" s="147"/>
      <c r="HJ142" s="147"/>
      <c r="HK142" s="997"/>
      <c r="HL142" s="999"/>
      <c r="HM142" s="1000"/>
      <c r="HN142" s="1006"/>
      <c r="HO142" s="993"/>
      <c r="HP142" s="996"/>
      <c r="HQ142" s="148"/>
      <c r="HR142" s="148"/>
      <c r="HS142" s="994"/>
      <c r="HT142" s="147"/>
      <c r="HU142" s="147"/>
      <c r="HV142" s="997"/>
      <c r="HW142" s="999"/>
      <c r="HX142" s="1000"/>
      <c r="HY142" s="1006"/>
      <c r="HZ142" s="993"/>
      <c r="IA142" s="996"/>
      <c r="IB142" s="148"/>
      <c r="IC142" s="148"/>
      <c r="ID142" s="994"/>
      <c r="IE142" s="147"/>
      <c r="IF142" s="147"/>
      <c r="IG142" s="997"/>
      <c r="IH142" s="999"/>
      <c r="II142" s="1000"/>
      <c r="IJ142" s="1006"/>
      <c r="IK142" s="993"/>
      <c r="IL142" s="996"/>
      <c r="IM142" s="148"/>
      <c r="IN142" s="148"/>
      <c r="IO142" s="994"/>
      <c r="IP142" s="147"/>
      <c r="IQ142" s="147"/>
      <c r="IR142" s="997"/>
      <c r="IS142" s="999"/>
      <c r="IT142" s="1000"/>
      <c r="IU142" s="30"/>
      <c r="IV142" s="30"/>
      <c r="IW142" s="30"/>
      <c r="IX142" s="30"/>
      <c r="IY142" s="1001"/>
      <c r="IZ142" s="1001"/>
      <c r="JA142" s="1005"/>
      <c r="JB142" s="1002"/>
      <c r="JE142" s="171"/>
      <c r="JF142" s="171"/>
      <c r="JG142" s="171"/>
      <c r="JH142" s="171"/>
      <c r="JI142" s="171"/>
    </row>
    <row r="143" spans="2:269" ht="15.75" customHeight="1" x14ac:dyDescent="0.25">
      <c r="B143" s="260">
        <v>137</v>
      </c>
      <c r="C143" s="991"/>
      <c r="D143" s="990"/>
      <c r="E143" s="486"/>
      <c r="F143" s="1143"/>
      <c r="G143" s="995"/>
      <c r="H143" s="221"/>
      <c r="I143" s="183"/>
      <c r="J143" s="183"/>
      <c r="K143" s="1088"/>
      <c r="L143" s="375"/>
      <c r="M143" s="31"/>
      <c r="N143" s="1292"/>
      <c r="O143" s="1096"/>
      <c r="P143" s="147"/>
      <c r="Q143" s="147"/>
      <c r="R143" s="147"/>
      <c r="S143" s="147"/>
      <c r="T143" s="147"/>
      <c r="U143" s="147"/>
      <c r="V143" s="147"/>
      <c r="W143" s="147"/>
      <c r="X143" s="147"/>
      <c r="Y143" s="147"/>
      <c r="Z143" s="147"/>
      <c r="AA143" s="147"/>
      <c r="AB143" s="147"/>
      <c r="AC143" s="147"/>
      <c r="AD143" s="147"/>
      <c r="AE143" s="147"/>
      <c r="AF143" s="147"/>
      <c r="AG143" s="147"/>
      <c r="AH143" s="147"/>
      <c r="AI143" s="1006"/>
      <c r="AJ143" s="993"/>
      <c r="AK143" s="996"/>
      <c r="AL143" s="148"/>
      <c r="AM143" s="148"/>
      <c r="AN143" s="994"/>
      <c r="AO143" s="147"/>
      <c r="AP143" s="147"/>
      <c r="AQ143" s="997"/>
      <c r="AR143" s="999"/>
      <c r="AS143" s="1000"/>
      <c r="AT143" s="1006"/>
      <c r="AU143" s="993"/>
      <c r="AV143" s="996"/>
      <c r="AW143" s="148"/>
      <c r="AX143" s="148"/>
      <c r="AY143" s="994"/>
      <c r="AZ143" s="147"/>
      <c r="BA143" s="147"/>
      <c r="BB143" s="997"/>
      <c r="BC143" s="999"/>
      <c r="BD143" s="1000"/>
      <c r="BE143" s="1006"/>
      <c r="BF143" s="993"/>
      <c r="BG143" s="996"/>
      <c r="BH143" s="148"/>
      <c r="BI143" s="148"/>
      <c r="BJ143" s="994"/>
      <c r="BK143" s="147"/>
      <c r="BL143" s="147"/>
      <c r="BM143" s="997"/>
      <c r="BN143" s="999"/>
      <c r="BO143" s="1000"/>
      <c r="BP143" s="1006"/>
      <c r="BQ143" s="993"/>
      <c r="BR143" s="996"/>
      <c r="BS143" s="148"/>
      <c r="BT143" s="148"/>
      <c r="BU143" s="994"/>
      <c r="BV143" s="147"/>
      <c r="BW143" s="147"/>
      <c r="BX143" s="997"/>
      <c r="BY143" s="999"/>
      <c r="BZ143" s="1000"/>
      <c r="CA143" s="1006"/>
      <c r="CB143" s="993"/>
      <c r="CC143" s="994"/>
      <c r="CD143" s="148"/>
      <c r="CE143" s="148"/>
      <c r="CF143" s="994"/>
      <c r="CG143" s="147"/>
      <c r="CH143" s="147"/>
      <c r="CI143" s="997"/>
      <c r="CJ143" s="999"/>
      <c r="CK143" s="1000"/>
      <c r="CL143" s="1006"/>
      <c r="CM143" s="993"/>
      <c r="CN143" s="996"/>
      <c r="CO143" s="148"/>
      <c r="CP143" s="148"/>
      <c r="CQ143" s="994"/>
      <c r="CR143" s="147"/>
      <c r="CS143" s="147"/>
      <c r="CT143" s="997"/>
      <c r="CU143" s="999"/>
      <c r="CV143" s="1000"/>
      <c r="CW143" s="1006"/>
      <c r="CX143" s="993"/>
      <c r="CY143" s="996"/>
      <c r="CZ143" s="148"/>
      <c r="DA143" s="148"/>
      <c r="DB143" s="994"/>
      <c r="DC143" s="147"/>
      <c r="DD143" s="147"/>
      <c r="DE143" s="997"/>
      <c r="DF143" s="999"/>
      <c r="DG143" s="1000"/>
      <c r="DH143" s="1006"/>
      <c r="DI143" s="993"/>
      <c r="DJ143" s="996"/>
      <c r="DK143" s="148"/>
      <c r="DL143" s="148"/>
      <c r="DM143" s="994"/>
      <c r="DN143" s="147"/>
      <c r="DO143" s="147"/>
      <c r="DP143" s="997"/>
      <c r="DQ143" s="999"/>
      <c r="DR143" s="1000"/>
      <c r="DS143" s="1006"/>
      <c r="DT143" s="993"/>
      <c r="DU143" s="996"/>
      <c r="DV143" s="148"/>
      <c r="DW143" s="148"/>
      <c r="DX143" s="994"/>
      <c r="DY143" s="147"/>
      <c r="DZ143" s="147"/>
      <c r="EA143" s="997"/>
      <c r="EB143" s="999"/>
      <c r="EC143" s="1000"/>
      <c r="ED143" s="1006"/>
      <c r="EE143" s="993"/>
      <c r="EF143" s="996"/>
      <c r="EG143" s="148"/>
      <c r="EH143" s="148"/>
      <c r="EI143" s="994"/>
      <c r="EJ143" s="147"/>
      <c r="EK143" s="147"/>
      <c r="EL143" s="997"/>
      <c r="EM143" s="999"/>
      <c r="EN143" s="1000"/>
      <c r="EO143" s="1006"/>
      <c r="EP143" s="993"/>
      <c r="EQ143" s="996"/>
      <c r="ER143" s="148"/>
      <c r="ES143" s="148"/>
      <c r="ET143" s="994"/>
      <c r="EU143" s="147"/>
      <c r="EV143" s="147"/>
      <c r="EW143" s="997"/>
      <c r="EX143" s="999"/>
      <c r="EY143" s="1000"/>
      <c r="EZ143" s="1006"/>
      <c r="FA143" s="993"/>
      <c r="FB143" s="996"/>
      <c r="FC143" s="148"/>
      <c r="FD143" s="148"/>
      <c r="FE143" s="994"/>
      <c r="FF143" s="147"/>
      <c r="FG143" s="147"/>
      <c r="FH143" s="997"/>
      <c r="FI143" s="999"/>
      <c r="FJ143" s="1000"/>
      <c r="FK143" s="1006"/>
      <c r="FL143" s="993"/>
      <c r="FM143" s="996"/>
      <c r="FN143" s="148"/>
      <c r="FO143" s="148"/>
      <c r="FP143" s="994"/>
      <c r="FQ143" s="147"/>
      <c r="FR143" s="147"/>
      <c r="FS143" s="997"/>
      <c r="FT143" s="999"/>
      <c r="FU143" s="1000"/>
      <c r="FV143" s="1006"/>
      <c r="FW143" s="993"/>
      <c r="FX143" s="996"/>
      <c r="FY143" s="148"/>
      <c r="FZ143" s="148"/>
      <c r="GA143" s="994"/>
      <c r="GB143" s="147"/>
      <c r="GC143" s="147"/>
      <c r="GD143" s="997"/>
      <c r="GE143" s="999"/>
      <c r="GF143" s="1000"/>
      <c r="GG143" s="1006"/>
      <c r="GH143" s="993"/>
      <c r="GI143" s="996"/>
      <c r="GJ143" s="148"/>
      <c r="GK143" s="148"/>
      <c r="GL143" s="994"/>
      <c r="GM143" s="147"/>
      <c r="GN143" s="147"/>
      <c r="GO143" s="997"/>
      <c r="GP143" s="999"/>
      <c r="GQ143" s="1000"/>
      <c r="GR143" s="1006"/>
      <c r="GS143" s="993"/>
      <c r="GT143" s="996"/>
      <c r="GU143" s="148"/>
      <c r="GV143" s="148"/>
      <c r="GW143" s="994"/>
      <c r="GX143" s="147"/>
      <c r="GY143" s="147"/>
      <c r="GZ143" s="997"/>
      <c r="HA143" s="999"/>
      <c r="HB143" s="1000"/>
      <c r="HC143" s="1006"/>
      <c r="HD143" s="993"/>
      <c r="HE143" s="996"/>
      <c r="HF143" s="148"/>
      <c r="HG143" s="148"/>
      <c r="HH143" s="994"/>
      <c r="HI143" s="147"/>
      <c r="HJ143" s="147"/>
      <c r="HK143" s="997"/>
      <c r="HL143" s="999"/>
      <c r="HM143" s="1000"/>
      <c r="HN143" s="1006"/>
      <c r="HO143" s="993"/>
      <c r="HP143" s="996"/>
      <c r="HQ143" s="148"/>
      <c r="HR143" s="148"/>
      <c r="HS143" s="994"/>
      <c r="HT143" s="147"/>
      <c r="HU143" s="147"/>
      <c r="HV143" s="997"/>
      <c r="HW143" s="999"/>
      <c r="HX143" s="1000"/>
      <c r="HY143" s="1006"/>
      <c r="HZ143" s="993"/>
      <c r="IA143" s="996"/>
      <c r="IB143" s="148"/>
      <c r="IC143" s="148"/>
      <c r="ID143" s="994"/>
      <c r="IE143" s="147"/>
      <c r="IF143" s="147"/>
      <c r="IG143" s="997"/>
      <c r="IH143" s="999"/>
      <c r="II143" s="1000"/>
      <c r="IJ143" s="1006"/>
      <c r="IK143" s="993"/>
      <c r="IL143" s="996"/>
      <c r="IM143" s="148"/>
      <c r="IN143" s="148"/>
      <c r="IO143" s="994"/>
      <c r="IP143" s="147"/>
      <c r="IQ143" s="147"/>
      <c r="IR143" s="997"/>
      <c r="IS143" s="999"/>
      <c r="IT143" s="1000"/>
      <c r="IU143" s="30"/>
      <c r="IV143" s="30"/>
      <c r="IW143" s="30"/>
      <c r="IX143" s="30"/>
      <c r="IY143" s="1001"/>
      <c r="IZ143" s="1001"/>
      <c r="JA143" s="1005"/>
      <c r="JB143" s="1002"/>
      <c r="JE143" s="171"/>
      <c r="JF143" s="171"/>
      <c r="JG143" s="171"/>
      <c r="JH143" s="171"/>
      <c r="JI143" s="171"/>
    </row>
    <row r="144" spans="2:269" ht="15.75" customHeight="1" x14ac:dyDescent="0.25">
      <c r="B144" s="260">
        <v>138</v>
      </c>
      <c r="C144" s="991"/>
      <c r="D144" s="990"/>
      <c r="E144" s="486"/>
      <c r="F144" s="1143"/>
      <c r="G144" s="995"/>
      <c r="H144" s="221"/>
      <c r="I144" s="183"/>
      <c r="J144" s="183"/>
      <c r="K144" s="1088"/>
      <c r="L144" s="375"/>
      <c r="M144" s="31"/>
      <c r="N144" s="1292"/>
      <c r="O144" s="1096"/>
      <c r="P144" s="147"/>
      <c r="Q144" s="147"/>
      <c r="R144" s="147"/>
      <c r="S144" s="147"/>
      <c r="T144" s="147"/>
      <c r="U144" s="147"/>
      <c r="V144" s="147"/>
      <c r="W144" s="147"/>
      <c r="X144" s="147"/>
      <c r="Y144" s="147"/>
      <c r="Z144" s="147"/>
      <c r="AA144" s="147"/>
      <c r="AB144" s="147"/>
      <c r="AC144" s="147"/>
      <c r="AD144" s="147"/>
      <c r="AE144" s="147"/>
      <c r="AF144" s="147"/>
      <c r="AG144" s="147"/>
      <c r="AH144" s="147"/>
      <c r="AI144" s="1006"/>
      <c r="AJ144" s="993"/>
      <c r="AK144" s="996"/>
      <c r="AL144" s="148"/>
      <c r="AM144" s="148"/>
      <c r="AN144" s="994"/>
      <c r="AO144" s="147"/>
      <c r="AP144" s="147"/>
      <c r="AQ144" s="997"/>
      <c r="AR144" s="999"/>
      <c r="AS144" s="1000"/>
      <c r="AT144" s="1006"/>
      <c r="AU144" s="993"/>
      <c r="AV144" s="996"/>
      <c r="AW144" s="148"/>
      <c r="AX144" s="148"/>
      <c r="AY144" s="994"/>
      <c r="AZ144" s="147"/>
      <c r="BA144" s="147"/>
      <c r="BB144" s="997"/>
      <c r="BC144" s="999"/>
      <c r="BD144" s="1000"/>
      <c r="BE144" s="1006"/>
      <c r="BF144" s="993"/>
      <c r="BG144" s="996"/>
      <c r="BH144" s="148"/>
      <c r="BI144" s="148"/>
      <c r="BJ144" s="994"/>
      <c r="BK144" s="147"/>
      <c r="BL144" s="147"/>
      <c r="BM144" s="997"/>
      <c r="BN144" s="999"/>
      <c r="BO144" s="1000"/>
      <c r="BP144" s="1006"/>
      <c r="BQ144" s="993"/>
      <c r="BR144" s="996"/>
      <c r="BS144" s="148"/>
      <c r="BT144" s="148"/>
      <c r="BU144" s="994"/>
      <c r="BV144" s="147"/>
      <c r="BW144" s="147"/>
      <c r="BX144" s="997"/>
      <c r="BY144" s="999"/>
      <c r="BZ144" s="1000"/>
      <c r="CA144" s="1006"/>
      <c r="CB144" s="993"/>
      <c r="CC144" s="994"/>
      <c r="CD144" s="148"/>
      <c r="CE144" s="148"/>
      <c r="CF144" s="994"/>
      <c r="CG144" s="147"/>
      <c r="CH144" s="147"/>
      <c r="CI144" s="997"/>
      <c r="CJ144" s="999"/>
      <c r="CK144" s="1000"/>
      <c r="CL144" s="1006"/>
      <c r="CM144" s="993"/>
      <c r="CN144" s="996"/>
      <c r="CO144" s="148"/>
      <c r="CP144" s="148"/>
      <c r="CQ144" s="994"/>
      <c r="CR144" s="147"/>
      <c r="CS144" s="147"/>
      <c r="CT144" s="997"/>
      <c r="CU144" s="999"/>
      <c r="CV144" s="1000"/>
      <c r="CW144" s="1006"/>
      <c r="CX144" s="993"/>
      <c r="CY144" s="996"/>
      <c r="CZ144" s="148"/>
      <c r="DA144" s="148"/>
      <c r="DB144" s="994"/>
      <c r="DC144" s="147"/>
      <c r="DD144" s="147"/>
      <c r="DE144" s="997"/>
      <c r="DF144" s="999"/>
      <c r="DG144" s="1000"/>
      <c r="DH144" s="1006"/>
      <c r="DI144" s="993"/>
      <c r="DJ144" s="996"/>
      <c r="DK144" s="148"/>
      <c r="DL144" s="148"/>
      <c r="DM144" s="994"/>
      <c r="DN144" s="147"/>
      <c r="DO144" s="147"/>
      <c r="DP144" s="997"/>
      <c r="DQ144" s="999"/>
      <c r="DR144" s="1000"/>
      <c r="DS144" s="1006"/>
      <c r="DT144" s="993"/>
      <c r="DU144" s="996"/>
      <c r="DV144" s="148"/>
      <c r="DW144" s="148"/>
      <c r="DX144" s="994"/>
      <c r="DY144" s="147"/>
      <c r="DZ144" s="147"/>
      <c r="EA144" s="997"/>
      <c r="EB144" s="999"/>
      <c r="EC144" s="1000"/>
      <c r="ED144" s="1006"/>
      <c r="EE144" s="993"/>
      <c r="EF144" s="996"/>
      <c r="EG144" s="148"/>
      <c r="EH144" s="148"/>
      <c r="EI144" s="994"/>
      <c r="EJ144" s="147"/>
      <c r="EK144" s="147"/>
      <c r="EL144" s="997"/>
      <c r="EM144" s="999"/>
      <c r="EN144" s="1000"/>
      <c r="EO144" s="1006"/>
      <c r="EP144" s="993"/>
      <c r="EQ144" s="996"/>
      <c r="ER144" s="148"/>
      <c r="ES144" s="148"/>
      <c r="ET144" s="994"/>
      <c r="EU144" s="147"/>
      <c r="EV144" s="147"/>
      <c r="EW144" s="997"/>
      <c r="EX144" s="999"/>
      <c r="EY144" s="1000"/>
      <c r="EZ144" s="1006"/>
      <c r="FA144" s="993"/>
      <c r="FB144" s="996"/>
      <c r="FC144" s="148"/>
      <c r="FD144" s="148"/>
      <c r="FE144" s="994"/>
      <c r="FF144" s="147"/>
      <c r="FG144" s="147"/>
      <c r="FH144" s="997"/>
      <c r="FI144" s="999"/>
      <c r="FJ144" s="1000"/>
      <c r="FK144" s="1006"/>
      <c r="FL144" s="993"/>
      <c r="FM144" s="996"/>
      <c r="FN144" s="148"/>
      <c r="FO144" s="148"/>
      <c r="FP144" s="994"/>
      <c r="FQ144" s="147"/>
      <c r="FR144" s="147"/>
      <c r="FS144" s="997"/>
      <c r="FT144" s="999"/>
      <c r="FU144" s="1000"/>
      <c r="FV144" s="1006"/>
      <c r="FW144" s="993"/>
      <c r="FX144" s="996"/>
      <c r="FY144" s="148"/>
      <c r="FZ144" s="148"/>
      <c r="GA144" s="994"/>
      <c r="GB144" s="147"/>
      <c r="GC144" s="147"/>
      <c r="GD144" s="997"/>
      <c r="GE144" s="999"/>
      <c r="GF144" s="1000"/>
      <c r="GG144" s="1006"/>
      <c r="GH144" s="993"/>
      <c r="GI144" s="996"/>
      <c r="GJ144" s="148"/>
      <c r="GK144" s="148"/>
      <c r="GL144" s="994"/>
      <c r="GM144" s="147"/>
      <c r="GN144" s="147"/>
      <c r="GO144" s="997"/>
      <c r="GP144" s="999"/>
      <c r="GQ144" s="1000"/>
      <c r="GR144" s="1006"/>
      <c r="GS144" s="993"/>
      <c r="GT144" s="996"/>
      <c r="GU144" s="148"/>
      <c r="GV144" s="148"/>
      <c r="GW144" s="994"/>
      <c r="GX144" s="147"/>
      <c r="GY144" s="147"/>
      <c r="GZ144" s="997"/>
      <c r="HA144" s="999"/>
      <c r="HB144" s="1000"/>
      <c r="HC144" s="1006"/>
      <c r="HD144" s="993"/>
      <c r="HE144" s="996"/>
      <c r="HF144" s="148"/>
      <c r="HG144" s="148"/>
      <c r="HH144" s="994"/>
      <c r="HI144" s="147"/>
      <c r="HJ144" s="147"/>
      <c r="HK144" s="997"/>
      <c r="HL144" s="999"/>
      <c r="HM144" s="1000"/>
      <c r="HN144" s="1006"/>
      <c r="HO144" s="993"/>
      <c r="HP144" s="996"/>
      <c r="HQ144" s="148"/>
      <c r="HR144" s="148"/>
      <c r="HS144" s="994"/>
      <c r="HT144" s="147"/>
      <c r="HU144" s="147"/>
      <c r="HV144" s="997"/>
      <c r="HW144" s="999"/>
      <c r="HX144" s="1000"/>
      <c r="HY144" s="1006"/>
      <c r="HZ144" s="993"/>
      <c r="IA144" s="996"/>
      <c r="IB144" s="148"/>
      <c r="IC144" s="148"/>
      <c r="ID144" s="994"/>
      <c r="IE144" s="147"/>
      <c r="IF144" s="147"/>
      <c r="IG144" s="997"/>
      <c r="IH144" s="999"/>
      <c r="II144" s="1000"/>
      <c r="IJ144" s="1006"/>
      <c r="IK144" s="993"/>
      <c r="IL144" s="996"/>
      <c r="IM144" s="148"/>
      <c r="IN144" s="148"/>
      <c r="IO144" s="994"/>
      <c r="IP144" s="147"/>
      <c r="IQ144" s="147"/>
      <c r="IR144" s="997"/>
      <c r="IS144" s="999"/>
      <c r="IT144" s="1000"/>
      <c r="IU144" s="30"/>
      <c r="IV144" s="30"/>
      <c r="IW144" s="30"/>
      <c r="IX144" s="30"/>
      <c r="IY144" s="1001"/>
      <c r="IZ144" s="1001"/>
      <c r="JA144" s="1005"/>
      <c r="JB144" s="1002"/>
      <c r="JE144" s="171"/>
      <c r="JF144" s="171"/>
      <c r="JG144" s="171"/>
      <c r="JH144" s="171"/>
      <c r="JI144" s="171"/>
    </row>
    <row r="145" spans="2:269" ht="15.75" customHeight="1" x14ac:dyDescent="0.25">
      <c r="B145" s="260">
        <v>139</v>
      </c>
      <c r="C145" s="991"/>
      <c r="D145" s="990"/>
      <c r="E145" s="486"/>
      <c r="F145" s="1143"/>
      <c r="G145" s="995"/>
      <c r="H145" s="221"/>
      <c r="I145" s="183"/>
      <c r="J145" s="183"/>
      <c r="K145" s="1088"/>
      <c r="L145" s="375"/>
      <c r="M145" s="31"/>
      <c r="N145" s="1292"/>
      <c r="O145" s="1096"/>
      <c r="P145" s="147"/>
      <c r="Q145" s="147"/>
      <c r="R145" s="147"/>
      <c r="S145" s="147"/>
      <c r="T145" s="147"/>
      <c r="U145" s="147"/>
      <c r="V145" s="147"/>
      <c r="W145" s="147"/>
      <c r="X145" s="147"/>
      <c r="Y145" s="147"/>
      <c r="Z145" s="147"/>
      <c r="AA145" s="147"/>
      <c r="AB145" s="147"/>
      <c r="AC145" s="147"/>
      <c r="AD145" s="147"/>
      <c r="AE145" s="147"/>
      <c r="AF145" s="147"/>
      <c r="AG145" s="147"/>
      <c r="AH145" s="147"/>
      <c r="AI145" s="1006"/>
      <c r="AJ145" s="993"/>
      <c r="AK145" s="996"/>
      <c r="AL145" s="148"/>
      <c r="AM145" s="148"/>
      <c r="AN145" s="994"/>
      <c r="AO145" s="147"/>
      <c r="AP145" s="147"/>
      <c r="AQ145" s="997"/>
      <c r="AR145" s="999"/>
      <c r="AS145" s="1000"/>
      <c r="AT145" s="1006"/>
      <c r="AU145" s="993"/>
      <c r="AV145" s="996"/>
      <c r="AW145" s="148"/>
      <c r="AX145" s="148"/>
      <c r="AY145" s="994"/>
      <c r="AZ145" s="147"/>
      <c r="BA145" s="147"/>
      <c r="BB145" s="997"/>
      <c r="BC145" s="999"/>
      <c r="BD145" s="1000"/>
      <c r="BE145" s="1006"/>
      <c r="BF145" s="993"/>
      <c r="BG145" s="996"/>
      <c r="BH145" s="148"/>
      <c r="BI145" s="148"/>
      <c r="BJ145" s="994"/>
      <c r="BK145" s="147"/>
      <c r="BL145" s="147"/>
      <c r="BM145" s="997"/>
      <c r="BN145" s="999"/>
      <c r="BO145" s="1000"/>
      <c r="BP145" s="1006"/>
      <c r="BQ145" s="993"/>
      <c r="BR145" s="996"/>
      <c r="BS145" s="148"/>
      <c r="BT145" s="148"/>
      <c r="BU145" s="994"/>
      <c r="BV145" s="147"/>
      <c r="BW145" s="147"/>
      <c r="BX145" s="997"/>
      <c r="BY145" s="999"/>
      <c r="BZ145" s="1000"/>
      <c r="CA145" s="1006"/>
      <c r="CB145" s="993"/>
      <c r="CC145" s="994"/>
      <c r="CD145" s="148"/>
      <c r="CE145" s="148"/>
      <c r="CF145" s="994"/>
      <c r="CG145" s="147"/>
      <c r="CH145" s="147"/>
      <c r="CI145" s="997"/>
      <c r="CJ145" s="999"/>
      <c r="CK145" s="1000"/>
      <c r="CL145" s="1006"/>
      <c r="CM145" s="993"/>
      <c r="CN145" s="996"/>
      <c r="CO145" s="148"/>
      <c r="CP145" s="148"/>
      <c r="CQ145" s="994"/>
      <c r="CR145" s="147"/>
      <c r="CS145" s="147"/>
      <c r="CT145" s="997"/>
      <c r="CU145" s="999"/>
      <c r="CV145" s="1000"/>
      <c r="CW145" s="1006"/>
      <c r="CX145" s="993"/>
      <c r="CY145" s="996"/>
      <c r="CZ145" s="148"/>
      <c r="DA145" s="148"/>
      <c r="DB145" s="994"/>
      <c r="DC145" s="147"/>
      <c r="DD145" s="147"/>
      <c r="DE145" s="997"/>
      <c r="DF145" s="999"/>
      <c r="DG145" s="1000"/>
      <c r="DH145" s="1006"/>
      <c r="DI145" s="993"/>
      <c r="DJ145" s="996"/>
      <c r="DK145" s="148"/>
      <c r="DL145" s="148"/>
      <c r="DM145" s="994"/>
      <c r="DN145" s="147"/>
      <c r="DO145" s="147"/>
      <c r="DP145" s="997"/>
      <c r="DQ145" s="999"/>
      <c r="DR145" s="1000"/>
      <c r="DS145" s="1006"/>
      <c r="DT145" s="993"/>
      <c r="DU145" s="996"/>
      <c r="DV145" s="148"/>
      <c r="DW145" s="148"/>
      <c r="DX145" s="994"/>
      <c r="DY145" s="147"/>
      <c r="DZ145" s="147"/>
      <c r="EA145" s="997"/>
      <c r="EB145" s="999"/>
      <c r="EC145" s="1000"/>
      <c r="ED145" s="1006"/>
      <c r="EE145" s="993"/>
      <c r="EF145" s="996"/>
      <c r="EG145" s="148"/>
      <c r="EH145" s="148"/>
      <c r="EI145" s="994"/>
      <c r="EJ145" s="147"/>
      <c r="EK145" s="147"/>
      <c r="EL145" s="997"/>
      <c r="EM145" s="999"/>
      <c r="EN145" s="1000"/>
      <c r="EO145" s="1006"/>
      <c r="EP145" s="993"/>
      <c r="EQ145" s="996"/>
      <c r="ER145" s="148"/>
      <c r="ES145" s="148"/>
      <c r="ET145" s="994"/>
      <c r="EU145" s="147"/>
      <c r="EV145" s="147"/>
      <c r="EW145" s="997"/>
      <c r="EX145" s="999"/>
      <c r="EY145" s="1000"/>
      <c r="EZ145" s="1006"/>
      <c r="FA145" s="993"/>
      <c r="FB145" s="996"/>
      <c r="FC145" s="148"/>
      <c r="FD145" s="148"/>
      <c r="FE145" s="994"/>
      <c r="FF145" s="147"/>
      <c r="FG145" s="147"/>
      <c r="FH145" s="997"/>
      <c r="FI145" s="999"/>
      <c r="FJ145" s="1000"/>
      <c r="FK145" s="1006"/>
      <c r="FL145" s="993"/>
      <c r="FM145" s="996"/>
      <c r="FN145" s="148"/>
      <c r="FO145" s="148"/>
      <c r="FP145" s="994"/>
      <c r="FQ145" s="147"/>
      <c r="FR145" s="147"/>
      <c r="FS145" s="997"/>
      <c r="FT145" s="999"/>
      <c r="FU145" s="1000"/>
      <c r="FV145" s="1006"/>
      <c r="FW145" s="993"/>
      <c r="FX145" s="996"/>
      <c r="FY145" s="148"/>
      <c r="FZ145" s="148"/>
      <c r="GA145" s="994"/>
      <c r="GB145" s="147"/>
      <c r="GC145" s="147"/>
      <c r="GD145" s="997"/>
      <c r="GE145" s="999"/>
      <c r="GF145" s="1000"/>
      <c r="GG145" s="1006"/>
      <c r="GH145" s="993"/>
      <c r="GI145" s="996"/>
      <c r="GJ145" s="148"/>
      <c r="GK145" s="148"/>
      <c r="GL145" s="994"/>
      <c r="GM145" s="147"/>
      <c r="GN145" s="147"/>
      <c r="GO145" s="997"/>
      <c r="GP145" s="999"/>
      <c r="GQ145" s="1000"/>
      <c r="GR145" s="1006"/>
      <c r="GS145" s="993"/>
      <c r="GT145" s="996"/>
      <c r="GU145" s="148"/>
      <c r="GV145" s="148"/>
      <c r="GW145" s="994"/>
      <c r="GX145" s="147"/>
      <c r="GY145" s="147"/>
      <c r="GZ145" s="997"/>
      <c r="HA145" s="999"/>
      <c r="HB145" s="1000"/>
      <c r="HC145" s="1006"/>
      <c r="HD145" s="993"/>
      <c r="HE145" s="996"/>
      <c r="HF145" s="148"/>
      <c r="HG145" s="148"/>
      <c r="HH145" s="994"/>
      <c r="HI145" s="147"/>
      <c r="HJ145" s="147"/>
      <c r="HK145" s="997"/>
      <c r="HL145" s="999"/>
      <c r="HM145" s="1000"/>
      <c r="HN145" s="1006"/>
      <c r="HO145" s="993"/>
      <c r="HP145" s="996"/>
      <c r="HQ145" s="148"/>
      <c r="HR145" s="148"/>
      <c r="HS145" s="994"/>
      <c r="HT145" s="147"/>
      <c r="HU145" s="147"/>
      <c r="HV145" s="997"/>
      <c r="HW145" s="999"/>
      <c r="HX145" s="1000"/>
      <c r="HY145" s="1006"/>
      <c r="HZ145" s="993"/>
      <c r="IA145" s="996"/>
      <c r="IB145" s="148"/>
      <c r="IC145" s="148"/>
      <c r="ID145" s="994"/>
      <c r="IE145" s="147"/>
      <c r="IF145" s="147"/>
      <c r="IG145" s="997"/>
      <c r="IH145" s="999"/>
      <c r="II145" s="1000"/>
      <c r="IJ145" s="1006"/>
      <c r="IK145" s="993"/>
      <c r="IL145" s="996"/>
      <c r="IM145" s="148"/>
      <c r="IN145" s="148"/>
      <c r="IO145" s="994"/>
      <c r="IP145" s="147"/>
      <c r="IQ145" s="147"/>
      <c r="IR145" s="997"/>
      <c r="IS145" s="999"/>
      <c r="IT145" s="1000"/>
      <c r="IU145" s="30"/>
      <c r="IV145" s="30"/>
      <c r="IW145" s="30"/>
      <c r="IX145" s="30"/>
      <c r="IY145" s="1001"/>
      <c r="IZ145" s="1001"/>
      <c r="JA145" s="1005"/>
      <c r="JB145" s="1002"/>
      <c r="JE145" s="171"/>
      <c r="JF145" s="171"/>
      <c r="JG145" s="171"/>
      <c r="JH145" s="171"/>
      <c r="JI145" s="171"/>
    </row>
    <row r="146" spans="2:269" ht="15.75" customHeight="1" x14ac:dyDescent="0.25">
      <c r="B146" s="260">
        <v>140</v>
      </c>
      <c r="C146" s="991"/>
      <c r="D146" s="990"/>
      <c r="E146" s="486"/>
      <c r="F146" s="1143"/>
      <c r="G146" s="995"/>
      <c r="H146" s="221"/>
      <c r="I146" s="183"/>
      <c r="J146" s="183"/>
      <c r="K146" s="1088"/>
      <c r="L146" s="375"/>
      <c r="M146" s="31"/>
      <c r="N146" s="1292"/>
      <c r="O146" s="1096"/>
      <c r="P146" s="147"/>
      <c r="Q146" s="147"/>
      <c r="R146" s="147"/>
      <c r="S146" s="147"/>
      <c r="T146" s="147"/>
      <c r="U146" s="147"/>
      <c r="V146" s="147"/>
      <c r="W146" s="147"/>
      <c r="X146" s="147"/>
      <c r="Y146" s="147"/>
      <c r="Z146" s="147"/>
      <c r="AA146" s="147"/>
      <c r="AB146" s="147"/>
      <c r="AC146" s="147"/>
      <c r="AD146" s="147"/>
      <c r="AE146" s="147"/>
      <c r="AF146" s="147"/>
      <c r="AG146" s="147"/>
      <c r="AH146" s="147"/>
      <c r="AI146" s="1006"/>
      <c r="AJ146" s="993"/>
      <c r="AK146" s="996"/>
      <c r="AL146" s="148"/>
      <c r="AM146" s="148"/>
      <c r="AN146" s="994"/>
      <c r="AO146" s="147"/>
      <c r="AP146" s="147"/>
      <c r="AQ146" s="997"/>
      <c r="AR146" s="999"/>
      <c r="AS146" s="1000"/>
      <c r="AT146" s="1006"/>
      <c r="AU146" s="993"/>
      <c r="AV146" s="996"/>
      <c r="AW146" s="148"/>
      <c r="AX146" s="148"/>
      <c r="AY146" s="994"/>
      <c r="AZ146" s="147"/>
      <c r="BA146" s="147"/>
      <c r="BB146" s="997"/>
      <c r="BC146" s="999"/>
      <c r="BD146" s="1000"/>
      <c r="BE146" s="1006"/>
      <c r="BF146" s="993"/>
      <c r="BG146" s="996"/>
      <c r="BH146" s="148"/>
      <c r="BI146" s="148"/>
      <c r="BJ146" s="994"/>
      <c r="BK146" s="147"/>
      <c r="BL146" s="147"/>
      <c r="BM146" s="997"/>
      <c r="BN146" s="999"/>
      <c r="BO146" s="1000"/>
      <c r="BP146" s="1006"/>
      <c r="BQ146" s="993"/>
      <c r="BR146" s="996"/>
      <c r="BS146" s="148"/>
      <c r="BT146" s="148"/>
      <c r="BU146" s="994"/>
      <c r="BV146" s="147"/>
      <c r="BW146" s="147"/>
      <c r="BX146" s="997"/>
      <c r="BY146" s="999"/>
      <c r="BZ146" s="1000"/>
      <c r="CA146" s="1006"/>
      <c r="CB146" s="993"/>
      <c r="CC146" s="994"/>
      <c r="CD146" s="148"/>
      <c r="CE146" s="148"/>
      <c r="CF146" s="994"/>
      <c r="CG146" s="147"/>
      <c r="CH146" s="147"/>
      <c r="CI146" s="997"/>
      <c r="CJ146" s="999"/>
      <c r="CK146" s="1000"/>
      <c r="CL146" s="1006"/>
      <c r="CM146" s="993"/>
      <c r="CN146" s="996"/>
      <c r="CO146" s="148"/>
      <c r="CP146" s="148"/>
      <c r="CQ146" s="994"/>
      <c r="CR146" s="147"/>
      <c r="CS146" s="147"/>
      <c r="CT146" s="997"/>
      <c r="CU146" s="999"/>
      <c r="CV146" s="1000"/>
      <c r="CW146" s="1006"/>
      <c r="CX146" s="993"/>
      <c r="CY146" s="996"/>
      <c r="CZ146" s="148"/>
      <c r="DA146" s="148"/>
      <c r="DB146" s="994"/>
      <c r="DC146" s="147"/>
      <c r="DD146" s="147"/>
      <c r="DE146" s="997"/>
      <c r="DF146" s="999"/>
      <c r="DG146" s="1000"/>
      <c r="DH146" s="1006"/>
      <c r="DI146" s="993"/>
      <c r="DJ146" s="996"/>
      <c r="DK146" s="148"/>
      <c r="DL146" s="148"/>
      <c r="DM146" s="994"/>
      <c r="DN146" s="147"/>
      <c r="DO146" s="147"/>
      <c r="DP146" s="997"/>
      <c r="DQ146" s="999"/>
      <c r="DR146" s="1000"/>
      <c r="DS146" s="1006"/>
      <c r="DT146" s="993"/>
      <c r="DU146" s="996"/>
      <c r="DV146" s="148"/>
      <c r="DW146" s="148"/>
      <c r="DX146" s="994"/>
      <c r="DY146" s="147"/>
      <c r="DZ146" s="147"/>
      <c r="EA146" s="997"/>
      <c r="EB146" s="999"/>
      <c r="EC146" s="1000"/>
      <c r="ED146" s="1006"/>
      <c r="EE146" s="993"/>
      <c r="EF146" s="996"/>
      <c r="EG146" s="148"/>
      <c r="EH146" s="148"/>
      <c r="EI146" s="994"/>
      <c r="EJ146" s="147"/>
      <c r="EK146" s="147"/>
      <c r="EL146" s="997"/>
      <c r="EM146" s="999"/>
      <c r="EN146" s="1000"/>
      <c r="EO146" s="1006"/>
      <c r="EP146" s="993"/>
      <c r="EQ146" s="996"/>
      <c r="ER146" s="148"/>
      <c r="ES146" s="148"/>
      <c r="ET146" s="994"/>
      <c r="EU146" s="147"/>
      <c r="EV146" s="147"/>
      <c r="EW146" s="997"/>
      <c r="EX146" s="999"/>
      <c r="EY146" s="1000"/>
      <c r="EZ146" s="1006"/>
      <c r="FA146" s="993"/>
      <c r="FB146" s="996"/>
      <c r="FC146" s="148"/>
      <c r="FD146" s="148"/>
      <c r="FE146" s="994"/>
      <c r="FF146" s="147"/>
      <c r="FG146" s="147"/>
      <c r="FH146" s="997"/>
      <c r="FI146" s="999"/>
      <c r="FJ146" s="1000"/>
      <c r="FK146" s="1006"/>
      <c r="FL146" s="993"/>
      <c r="FM146" s="996"/>
      <c r="FN146" s="148"/>
      <c r="FO146" s="148"/>
      <c r="FP146" s="994"/>
      <c r="FQ146" s="147"/>
      <c r="FR146" s="147"/>
      <c r="FS146" s="997"/>
      <c r="FT146" s="999"/>
      <c r="FU146" s="1000"/>
      <c r="FV146" s="1006"/>
      <c r="FW146" s="993"/>
      <c r="FX146" s="996"/>
      <c r="FY146" s="148"/>
      <c r="FZ146" s="148"/>
      <c r="GA146" s="994"/>
      <c r="GB146" s="147"/>
      <c r="GC146" s="147"/>
      <c r="GD146" s="997"/>
      <c r="GE146" s="999"/>
      <c r="GF146" s="1000"/>
      <c r="GG146" s="1006"/>
      <c r="GH146" s="993"/>
      <c r="GI146" s="996"/>
      <c r="GJ146" s="148"/>
      <c r="GK146" s="148"/>
      <c r="GL146" s="994"/>
      <c r="GM146" s="147"/>
      <c r="GN146" s="147"/>
      <c r="GO146" s="997"/>
      <c r="GP146" s="999"/>
      <c r="GQ146" s="1000"/>
      <c r="GR146" s="1006"/>
      <c r="GS146" s="993"/>
      <c r="GT146" s="996"/>
      <c r="GU146" s="148"/>
      <c r="GV146" s="148"/>
      <c r="GW146" s="994"/>
      <c r="GX146" s="147"/>
      <c r="GY146" s="147"/>
      <c r="GZ146" s="997"/>
      <c r="HA146" s="999"/>
      <c r="HB146" s="1000"/>
      <c r="HC146" s="1006"/>
      <c r="HD146" s="993"/>
      <c r="HE146" s="996"/>
      <c r="HF146" s="148"/>
      <c r="HG146" s="148"/>
      <c r="HH146" s="994"/>
      <c r="HI146" s="147"/>
      <c r="HJ146" s="147"/>
      <c r="HK146" s="997"/>
      <c r="HL146" s="999"/>
      <c r="HM146" s="1000"/>
      <c r="HN146" s="1006"/>
      <c r="HO146" s="993"/>
      <c r="HP146" s="996"/>
      <c r="HQ146" s="148"/>
      <c r="HR146" s="148"/>
      <c r="HS146" s="994"/>
      <c r="HT146" s="147"/>
      <c r="HU146" s="147"/>
      <c r="HV146" s="997"/>
      <c r="HW146" s="999"/>
      <c r="HX146" s="1000"/>
      <c r="HY146" s="1006"/>
      <c r="HZ146" s="993"/>
      <c r="IA146" s="996"/>
      <c r="IB146" s="148"/>
      <c r="IC146" s="148"/>
      <c r="ID146" s="994"/>
      <c r="IE146" s="147"/>
      <c r="IF146" s="147"/>
      <c r="IG146" s="997"/>
      <c r="IH146" s="999"/>
      <c r="II146" s="1000"/>
      <c r="IJ146" s="1006"/>
      <c r="IK146" s="993"/>
      <c r="IL146" s="996"/>
      <c r="IM146" s="148"/>
      <c r="IN146" s="148"/>
      <c r="IO146" s="994"/>
      <c r="IP146" s="147"/>
      <c r="IQ146" s="147"/>
      <c r="IR146" s="997"/>
      <c r="IS146" s="999"/>
      <c r="IT146" s="1000"/>
      <c r="IU146" s="30"/>
      <c r="IV146" s="30"/>
      <c r="IW146" s="30"/>
      <c r="IX146" s="30"/>
      <c r="IY146" s="1001"/>
      <c r="IZ146" s="1001"/>
      <c r="JA146" s="1005"/>
      <c r="JB146" s="1002"/>
      <c r="JE146" s="171"/>
      <c r="JF146" s="171"/>
      <c r="JG146" s="171"/>
      <c r="JH146" s="171"/>
      <c r="JI146" s="171"/>
    </row>
    <row r="147" spans="2:269" ht="15.75" customHeight="1" x14ac:dyDescent="0.25">
      <c r="B147" s="260">
        <v>141</v>
      </c>
      <c r="C147" s="991"/>
      <c r="D147" s="990"/>
      <c r="E147" s="486"/>
      <c r="F147" s="1143"/>
      <c r="G147" s="995"/>
      <c r="H147" s="221"/>
      <c r="I147" s="183"/>
      <c r="J147" s="183"/>
      <c r="K147" s="1088"/>
      <c r="L147" s="375"/>
      <c r="M147" s="31"/>
      <c r="N147" s="1292"/>
      <c r="O147" s="1096"/>
      <c r="P147" s="147"/>
      <c r="Q147" s="147"/>
      <c r="R147" s="147"/>
      <c r="S147" s="147"/>
      <c r="T147" s="147"/>
      <c r="U147" s="147"/>
      <c r="V147" s="147"/>
      <c r="W147" s="147"/>
      <c r="X147" s="147"/>
      <c r="Y147" s="147"/>
      <c r="Z147" s="147"/>
      <c r="AA147" s="147"/>
      <c r="AB147" s="147"/>
      <c r="AC147" s="147"/>
      <c r="AD147" s="147"/>
      <c r="AE147" s="147"/>
      <c r="AF147" s="147"/>
      <c r="AG147" s="147"/>
      <c r="AH147" s="147"/>
      <c r="AI147" s="1006"/>
      <c r="AJ147" s="993"/>
      <c r="AK147" s="996"/>
      <c r="AL147" s="148"/>
      <c r="AM147" s="148"/>
      <c r="AN147" s="994"/>
      <c r="AO147" s="147"/>
      <c r="AP147" s="147"/>
      <c r="AQ147" s="997"/>
      <c r="AR147" s="999"/>
      <c r="AS147" s="1000"/>
      <c r="AT147" s="1006"/>
      <c r="AU147" s="993"/>
      <c r="AV147" s="996"/>
      <c r="AW147" s="148"/>
      <c r="AX147" s="148"/>
      <c r="AY147" s="994"/>
      <c r="AZ147" s="147"/>
      <c r="BA147" s="147"/>
      <c r="BB147" s="997"/>
      <c r="BC147" s="999"/>
      <c r="BD147" s="1000"/>
      <c r="BE147" s="1006"/>
      <c r="BF147" s="993"/>
      <c r="BG147" s="996"/>
      <c r="BH147" s="148"/>
      <c r="BI147" s="148"/>
      <c r="BJ147" s="994"/>
      <c r="BK147" s="147"/>
      <c r="BL147" s="147"/>
      <c r="BM147" s="997"/>
      <c r="BN147" s="999"/>
      <c r="BO147" s="1000"/>
      <c r="BP147" s="1006"/>
      <c r="BQ147" s="993"/>
      <c r="BR147" s="996"/>
      <c r="BS147" s="148"/>
      <c r="BT147" s="148"/>
      <c r="BU147" s="994"/>
      <c r="BV147" s="147"/>
      <c r="BW147" s="147"/>
      <c r="BX147" s="997"/>
      <c r="BY147" s="999"/>
      <c r="BZ147" s="1000"/>
      <c r="CA147" s="1006"/>
      <c r="CB147" s="993"/>
      <c r="CC147" s="994"/>
      <c r="CD147" s="148"/>
      <c r="CE147" s="148"/>
      <c r="CF147" s="994"/>
      <c r="CG147" s="147"/>
      <c r="CH147" s="147"/>
      <c r="CI147" s="997"/>
      <c r="CJ147" s="999"/>
      <c r="CK147" s="1000"/>
      <c r="CL147" s="1006"/>
      <c r="CM147" s="993"/>
      <c r="CN147" s="996"/>
      <c r="CO147" s="148"/>
      <c r="CP147" s="148"/>
      <c r="CQ147" s="994"/>
      <c r="CR147" s="147"/>
      <c r="CS147" s="147"/>
      <c r="CT147" s="997"/>
      <c r="CU147" s="999"/>
      <c r="CV147" s="1000"/>
      <c r="CW147" s="1006"/>
      <c r="CX147" s="993"/>
      <c r="CY147" s="996"/>
      <c r="CZ147" s="148"/>
      <c r="DA147" s="148"/>
      <c r="DB147" s="994"/>
      <c r="DC147" s="147"/>
      <c r="DD147" s="147"/>
      <c r="DE147" s="997"/>
      <c r="DF147" s="999"/>
      <c r="DG147" s="1000"/>
      <c r="DH147" s="1006"/>
      <c r="DI147" s="993"/>
      <c r="DJ147" s="996"/>
      <c r="DK147" s="148"/>
      <c r="DL147" s="148"/>
      <c r="DM147" s="994"/>
      <c r="DN147" s="147"/>
      <c r="DO147" s="147"/>
      <c r="DP147" s="997"/>
      <c r="DQ147" s="999"/>
      <c r="DR147" s="1000"/>
      <c r="DS147" s="1006"/>
      <c r="DT147" s="993"/>
      <c r="DU147" s="996"/>
      <c r="DV147" s="148"/>
      <c r="DW147" s="148"/>
      <c r="DX147" s="994"/>
      <c r="DY147" s="147"/>
      <c r="DZ147" s="147"/>
      <c r="EA147" s="997"/>
      <c r="EB147" s="999"/>
      <c r="EC147" s="1000"/>
      <c r="ED147" s="1006"/>
      <c r="EE147" s="993"/>
      <c r="EF147" s="996"/>
      <c r="EG147" s="148"/>
      <c r="EH147" s="148"/>
      <c r="EI147" s="994"/>
      <c r="EJ147" s="147"/>
      <c r="EK147" s="147"/>
      <c r="EL147" s="997"/>
      <c r="EM147" s="999"/>
      <c r="EN147" s="1000"/>
      <c r="EO147" s="1006"/>
      <c r="EP147" s="993"/>
      <c r="EQ147" s="996"/>
      <c r="ER147" s="148"/>
      <c r="ES147" s="148"/>
      <c r="ET147" s="994"/>
      <c r="EU147" s="147"/>
      <c r="EV147" s="147"/>
      <c r="EW147" s="997"/>
      <c r="EX147" s="999"/>
      <c r="EY147" s="1000"/>
      <c r="EZ147" s="1006"/>
      <c r="FA147" s="993"/>
      <c r="FB147" s="996"/>
      <c r="FC147" s="148"/>
      <c r="FD147" s="148"/>
      <c r="FE147" s="994"/>
      <c r="FF147" s="147"/>
      <c r="FG147" s="147"/>
      <c r="FH147" s="997"/>
      <c r="FI147" s="999"/>
      <c r="FJ147" s="1000"/>
      <c r="FK147" s="1006"/>
      <c r="FL147" s="993"/>
      <c r="FM147" s="996"/>
      <c r="FN147" s="148"/>
      <c r="FO147" s="148"/>
      <c r="FP147" s="994"/>
      <c r="FQ147" s="147"/>
      <c r="FR147" s="147"/>
      <c r="FS147" s="997"/>
      <c r="FT147" s="999"/>
      <c r="FU147" s="1000"/>
      <c r="FV147" s="1006"/>
      <c r="FW147" s="993"/>
      <c r="FX147" s="996"/>
      <c r="FY147" s="148"/>
      <c r="FZ147" s="148"/>
      <c r="GA147" s="994"/>
      <c r="GB147" s="147"/>
      <c r="GC147" s="147"/>
      <c r="GD147" s="997"/>
      <c r="GE147" s="999"/>
      <c r="GF147" s="1000"/>
      <c r="GG147" s="1006"/>
      <c r="GH147" s="993"/>
      <c r="GI147" s="996"/>
      <c r="GJ147" s="148"/>
      <c r="GK147" s="148"/>
      <c r="GL147" s="994"/>
      <c r="GM147" s="147"/>
      <c r="GN147" s="147"/>
      <c r="GO147" s="997"/>
      <c r="GP147" s="999"/>
      <c r="GQ147" s="1000"/>
      <c r="GR147" s="1006"/>
      <c r="GS147" s="993"/>
      <c r="GT147" s="996"/>
      <c r="GU147" s="148"/>
      <c r="GV147" s="148"/>
      <c r="GW147" s="994"/>
      <c r="GX147" s="147"/>
      <c r="GY147" s="147"/>
      <c r="GZ147" s="997"/>
      <c r="HA147" s="999"/>
      <c r="HB147" s="1000"/>
      <c r="HC147" s="1006"/>
      <c r="HD147" s="993"/>
      <c r="HE147" s="996"/>
      <c r="HF147" s="148"/>
      <c r="HG147" s="148"/>
      <c r="HH147" s="994"/>
      <c r="HI147" s="147"/>
      <c r="HJ147" s="147"/>
      <c r="HK147" s="997"/>
      <c r="HL147" s="999"/>
      <c r="HM147" s="1000"/>
      <c r="HN147" s="1006"/>
      <c r="HO147" s="993"/>
      <c r="HP147" s="996"/>
      <c r="HQ147" s="148"/>
      <c r="HR147" s="148"/>
      <c r="HS147" s="994"/>
      <c r="HT147" s="147"/>
      <c r="HU147" s="147"/>
      <c r="HV147" s="997"/>
      <c r="HW147" s="999"/>
      <c r="HX147" s="1000"/>
      <c r="HY147" s="1006"/>
      <c r="HZ147" s="993"/>
      <c r="IA147" s="996"/>
      <c r="IB147" s="148"/>
      <c r="IC147" s="148"/>
      <c r="ID147" s="994"/>
      <c r="IE147" s="147"/>
      <c r="IF147" s="147"/>
      <c r="IG147" s="997"/>
      <c r="IH147" s="999"/>
      <c r="II147" s="1000"/>
      <c r="IJ147" s="1006"/>
      <c r="IK147" s="993"/>
      <c r="IL147" s="996"/>
      <c r="IM147" s="148"/>
      <c r="IN147" s="148"/>
      <c r="IO147" s="994"/>
      <c r="IP147" s="147"/>
      <c r="IQ147" s="147"/>
      <c r="IR147" s="997"/>
      <c r="IS147" s="999"/>
      <c r="IT147" s="1000"/>
      <c r="IU147" s="30"/>
      <c r="IV147" s="30"/>
      <c r="IW147" s="30"/>
      <c r="IX147" s="30"/>
      <c r="IY147" s="1001"/>
      <c r="IZ147" s="1001"/>
      <c r="JA147" s="1005"/>
      <c r="JB147" s="1002"/>
      <c r="JE147" s="171"/>
      <c r="JF147" s="171"/>
      <c r="JG147" s="171"/>
      <c r="JH147" s="171"/>
      <c r="JI147" s="171"/>
    </row>
    <row r="148" spans="2:269" ht="15.75" customHeight="1" x14ac:dyDescent="0.25">
      <c r="B148" s="260">
        <v>142</v>
      </c>
      <c r="C148" s="991"/>
      <c r="D148" s="990"/>
      <c r="E148" s="486"/>
      <c r="F148" s="1143"/>
      <c r="G148" s="995"/>
      <c r="H148" s="221"/>
      <c r="I148" s="183"/>
      <c r="J148" s="183"/>
      <c r="K148" s="1088"/>
      <c r="L148" s="375"/>
      <c r="M148" s="31"/>
      <c r="N148" s="1292"/>
      <c r="O148" s="1096"/>
      <c r="P148" s="147"/>
      <c r="Q148" s="147"/>
      <c r="R148" s="147"/>
      <c r="S148" s="147"/>
      <c r="T148" s="147"/>
      <c r="U148" s="147"/>
      <c r="V148" s="147"/>
      <c r="W148" s="147"/>
      <c r="X148" s="147"/>
      <c r="Y148" s="147"/>
      <c r="Z148" s="147"/>
      <c r="AA148" s="147"/>
      <c r="AB148" s="147"/>
      <c r="AC148" s="147"/>
      <c r="AD148" s="147"/>
      <c r="AE148" s="147"/>
      <c r="AF148" s="147"/>
      <c r="AG148" s="147"/>
      <c r="AH148" s="147"/>
      <c r="AI148" s="1006"/>
      <c r="AJ148" s="993"/>
      <c r="AK148" s="996"/>
      <c r="AL148" s="148"/>
      <c r="AM148" s="148"/>
      <c r="AN148" s="994"/>
      <c r="AO148" s="147"/>
      <c r="AP148" s="147"/>
      <c r="AQ148" s="997"/>
      <c r="AR148" s="999"/>
      <c r="AS148" s="1000"/>
      <c r="AT148" s="1006"/>
      <c r="AU148" s="993"/>
      <c r="AV148" s="996"/>
      <c r="AW148" s="148"/>
      <c r="AX148" s="148"/>
      <c r="AY148" s="994"/>
      <c r="AZ148" s="147"/>
      <c r="BA148" s="147"/>
      <c r="BB148" s="997"/>
      <c r="BC148" s="999"/>
      <c r="BD148" s="1000"/>
      <c r="BE148" s="1006"/>
      <c r="BF148" s="993"/>
      <c r="BG148" s="996"/>
      <c r="BH148" s="148"/>
      <c r="BI148" s="148"/>
      <c r="BJ148" s="994"/>
      <c r="BK148" s="147"/>
      <c r="BL148" s="147"/>
      <c r="BM148" s="997"/>
      <c r="BN148" s="999"/>
      <c r="BO148" s="1000"/>
      <c r="BP148" s="1006"/>
      <c r="BQ148" s="993"/>
      <c r="BR148" s="996"/>
      <c r="BS148" s="148"/>
      <c r="BT148" s="148"/>
      <c r="BU148" s="994"/>
      <c r="BV148" s="147"/>
      <c r="BW148" s="147"/>
      <c r="BX148" s="997"/>
      <c r="BY148" s="999"/>
      <c r="BZ148" s="1000"/>
      <c r="CA148" s="1006"/>
      <c r="CB148" s="993"/>
      <c r="CC148" s="994"/>
      <c r="CD148" s="148"/>
      <c r="CE148" s="148"/>
      <c r="CF148" s="994"/>
      <c r="CG148" s="147"/>
      <c r="CH148" s="147"/>
      <c r="CI148" s="997"/>
      <c r="CJ148" s="999"/>
      <c r="CK148" s="1000"/>
      <c r="CL148" s="1006"/>
      <c r="CM148" s="993"/>
      <c r="CN148" s="996"/>
      <c r="CO148" s="148"/>
      <c r="CP148" s="148"/>
      <c r="CQ148" s="994"/>
      <c r="CR148" s="147"/>
      <c r="CS148" s="147"/>
      <c r="CT148" s="997"/>
      <c r="CU148" s="999"/>
      <c r="CV148" s="1000"/>
      <c r="CW148" s="1006"/>
      <c r="CX148" s="993"/>
      <c r="CY148" s="996"/>
      <c r="CZ148" s="148"/>
      <c r="DA148" s="148"/>
      <c r="DB148" s="994"/>
      <c r="DC148" s="147"/>
      <c r="DD148" s="147"/>
      <c r="DE148" s="997"/>
      <c r="DF148" s="999"/>
      <c r="DG148" s="1000"/>
      <c r="DH148" s="1006"/>
      <c r="DI148" s="993"/>
      <c r="DJ148" s="996"/>
      <c r="DK148" s="148"/>
      <c r="DL148" s="148"/>
      <c r="DM148" s="994"/>
      <c r="DN148" s="147"/>
      <c r="DO148" s="147"/>
      <c r="DP148" s="997"/>
      <c r="DQ148" s="999"/>
      <c r="DR148" s="1000"/>
      <c r="DS148" s="1006"/>
      <c r="DT148" s="993"/>
      <c r="DU148" s="996"/>
      <c r="DV148" s="148"/>
      <c r="DW148" s="148"/>
      <c r="DX148" s="994"/>
      <c r="DY148" s="147"/>
      <c r="DZ148" s="147"/>
      <c r="EA148" s="997"/>
      <c r="EB148" s="999"/>
      <c r="EC148" s="1000"/>
      <c r="ED148" s="1006"/>
      <c r="EE148" s="993"/>
      <c r="EF148" s="996"/>
      <c r="EG148" s="148"/>
      <c r="EH148" s="148"/>
      <c r="EI148" s="994"/>
      <c r="EJ148" s="147"/>
      <c r="EK148" s="147"/>
      <c r="EL148" s="997"/>
      <c r="EM148" s="999"/>
      <c r="EN148" s="1000"/>
      <c r="EO148" s="1006"/>
      <c r="EP148" s="993"/>
      <c r="EQ148" s="996"/>
      <c r="ER148" s="148"/>
      <c r="ES148" s="148"/>
      <c r="ET148" s="994"/>
      <c r="EU148" s="147"/>
      <c r="EV148" s="147"/>
      <c r="EW148" s="997"/>
      <c r="EX148" s="999"/>
      <c r="EY148" s="1000"/>
      <c r="EZ148" s="1006"/>
      <c r="FA148" s="993"/>
      <c r="FB148" s="996"/>
      <c r="FC148" s="148"/>
      <c r="FD148" s="148"/>
      <c r="FE148" s="994"/>
      <c r="FF148" s="147"/>
      <c r="FG148" s="147"/>
      <c r="FH148" s="997"/>
      <c r="FI148" s="999"/>
      <c r="FJ148" s="1000"/>
      <c r="FK148" s="1006"/>
      <c r="FL148" s="993"/>
      <c r="FM148" s="996"/>
      <c r="FN148" s="148"/>
      <c r="FO148" s="148"/>
      <c r="FP148" s="994"/>
      <c r="FQ148" s="147"/>
      <c r="FR148" s="147"/>
      <c r="FS148" s="997"/>
      <c r="FT148" s="999"/>
      <c r="FU148" s="1000"/>
      <c r="FV148" s="1006"/>
      <c r="FW148" s="993"/>
      <c r="FX148" s="996"/>
      <c r="FY148" s="148"/>
      <c r="FZ148" s="148"/>
      <c r="GA148" s="994"/>
      <c r="GB148" s="147"/>
      <c r="GC148" s="147"/>
      <c r="GD148" s="997"/>
      <c r="GE148" s="999"/>
      <c r="GF148" s="1000"/>
      <c r="GG148" s="1006"/>
      <c r="GH148" s="993"/>
      <c r="GI148" s="996"/>
      <c r="GJ148" s="148"/>
      <c r="GK148" s="148"/>
      <c r="GL148" s="994"/>
      <c r="GM148" s="147"/>
      <c r="GN148" s="147"/>
      <c r="GO148" s="997"/>
      <c r="GP148" s="999"/>
      <c r="GQ148" s="1000"/>
      <c r="GR148" s="1006"/>
      <c r="GS148" s="993"/>
      <c r="GT148" s="996"/>
      <c r="GU148" s="148"/>
      <c r="GV148" s="148"/>
      <c r="GW148" s="994"/>
      <c r="GX148" s="147"/>
      <c r="GY148" s="147"/>
      <c r="GZ148" s="997"/>
      <c r="HA148" s="999"/>
      <c r="HB148" s="1000"/>
      <c r="HC148" s="1006"/>
      <c r="HD148" s="993"/>
      <c r="HE148" s="996"/>
      <c r="HF148" s="148"/>
      <c r="HG148" s="148"/>
      <c r="HH148" s="994"/>
      <c r="HI148" s="147"/>
      <c r="HJ148" s="147"/>
      <c r="HK148" s="997"/>
      <c r="HL148" s="999"/>
      <c r="HM148" s="1000"/>
      <c r="HN148" s="1006"/>
      <c r="HO148" s="993"/>
      <c r="HP148" s="996"/>
      <c r="HQ148" s="148"/>
      <c r="HR148" s="148"/>
      <c r="HS148" s="994"/>
      <c r="HT148" s="147"/>
      <c r="HU148" s="147"/>
      <c r="HV148" s="997"/>
      <c r="HW148" s="999"/>
      <c r="HX148" s="1000"/>
      <c r="HY148" s="1006"/>
      <c r="HZ148" s="993"/>
      <c r="IA148" s="996"/>
      <c r="IB148" s="148"/>
      <c r="IC148" s="148"/>
      <c r="ID148" s="994"/>
      <c r="IE148" s="147"/>
      <c r="IF148" s="147"/>
      <c r="IG148" s="997"/>
      <c r="IH148" s="999"/>
      <c r="II148" s="1000"/>
      <c r="IJ148" s="1006"/>
      <c r="IK148" s="993"/>
      <c r="IL148" s="996"/>
      <c r="IM148" s="148"/>
      <c r="IN148" s="148"/>
      <c r="IO148" s="994"/>
      <c r="IP148" s="147"/>
      <c r="IQ148" s="147"/>
      <c r="IR148" s="997"/>
      <c r="IS148" s="999"/>
      <c r="IT148" s="1000"/>
      <c r="IU148" s="30"/>
      <c r="IV148" s="30"/>
      <c r="IW148" s="30"/>
      <c r="IX148" s="30"/>
      <c r="IY148" s="1001"/>
      <c r="IZ148" s="1001"/>
      <c r="JA148" s="1005"/>
      <c r="JB148" s="1002"/>
      <c r="JE148" s="171"/>
      <c r="JF148" s="171"/>
      <c r="JG148" s="171"/>
      <c r="JH148" s="171"/>
      <c r="JI148" s="171"/>
    </row>
    <row r="149" spans="2:269" ht="15.75" customHeight="1" x14ac:dyDescent="0.25">
      <c r="B149" s="260">
        <v>143</v>
      </c>
      <c r="C149" s="991"/>
      <c r="D149" s="990"/>
      <c r="E149" s="486"/>
      <c r="F149" s="1143"/>
      <c r="G149" s="995"/>
      <c r="H149" s="221"/>
      <c r="I149" s="183"/>
      <c r="J149" s="183"/>
      <c r="K149" s="1088"/>
      <c r="L149" s="375"/>
      <c r="M149" s="31"/>
      <c r="N149" s="1292"/>
      <c r="O149" s="1096"/>
      <c r="P149" s="147"/>
      <c r="Q149" s="147"/>
      <c r="R149" s="147"/>
      <c r="S149" s="147"/>
      <c r="T149" s="147"/>
      <c r="U149" s="147"/>
      <c r="V149" s="147"/>
      <c r="W149" s="147"/>
      <c r="X149" s="147"/>
      <c r="Y149" s="147"/>
      <c r="Z149" s="147"/>
      <c r="AA149" s="147"/>
      <c r="AB149" s="147"/>
      <c r="AC149" s="147"/>
      <c r="AD149" s="147"/>
      <c r="AE149" s="147"/>
      <c r="AF149" s="147"/>
      <c r="AG149" s="147"/>
      <c r="AH149" s="147"/>
      <c r="AI149" s="1006"/>
      <c r="AJ149" s="993"/>
      <c r="AK149" s="996"/>
      <c r="AL149" s="148"/>
      <c r="AM149" s="148"/>
      <c r="AN149" s="994"/>
      <c r="AO149" s="147"/>
      <c r="AP149" s="147"/>
      <c r="AQ149" s="997"/>
      <c r="AR149" s="999"/>
      <c r="AS149" s="1000"/>
      <c r="AT149" s="1006"/>
      <c r="AU149" s="993"/>
      <c r="AV149" s="996"/>
      <c r="AW149" s="148"/>
      <c r="AX149" s="148"/>
      <c r="AY149" s="994"/>
      <c r="AZ149" s="147"/>
      <c r="BA149" s="147"/>
      <c r="BB149" s="997"/>
      <c r="BC149" s="999"/>
      <c r="BD149" s="1000"/>
      <c r="BE149" s="1006"/>
      <c r="BF149" s="993"/>
      <c r="BG149" s="996"/>
      <c r="BH149" s="148"/>
      <c r="BI149" s="148"/>
      <c r="BJ149" s="994"/>
      <c r="BK149" s="147"/>
      <c r="BL149" s="147"/>
      <c r="BM149" s="997"/>
      <c r="BN149" s="999"/>
      <c r="BO149" s="1000"/>
      <c r="BP149" s="1006"/>
      <c r="BQ149" s="993"/>
      <c r="BR149" s="996"/>
      <c r="BS149" s="148"/>
      <c r="BT149" s="148"/>
      <c r="BU149" s="994"/>
      <c r="BV149" s="147"/>
      <c r="BW149" s="147"/>
      <c r="BX149" s="997"/>
      <c r="BY149" s="999"/>
      <c r="BZ149" s="1000"/>
      <c r="CA149" s="1006"/>
      <c r="CB149" s="993"/>
      <c r="CC149" s="994"/>
      <c r="CD149" s="148"/>
      <c r="CE149" s="148"/>
      <c r="CF149" s="994"/>
      <c r="CG149" s="147"/>
      <c r="CH149" s="147"/>
      <c r="CI149" s="997"/>
      <c r="CJ149" s="999"/>
      <c r="CK149" s="1000"/>
      <c r="CL149" s="1006"/>
      <c r="CM149" s="993"/>
      <c r="CN149" s="996"/>
      <c r="CO149" s="148"/>
      <c r="CP149" s="148"/>
      <c r="CQ149" s="994"/>
      <c r="CR149" s="147"/>
      <c r="CS149" s="147"/>
      <c r="CT149" s="997"/>
      <c r="CU149" s="999"/>
      <c r="CV149" s="1000"/>
      <c r="CW149" s="1006"/>
      <c r="CX149" s="993"/>
      <c r="CY149" s="996"/>
      <c r="CZ149" s="148"/>
      <c r="DA149" s="148"/>
      <c r="DB149" s="994"/>
      <c r="DC149" s="147"/>
      <c r="DD149" s="147"/>
      <c r="DE149" s="997"/>
      <c r="DF149" s="999"/>
      <c r="DG149" s="1000"/>
      <c r="DH149" s="1006"/>
      <c r="DI149" s="993"/>
      <c r="DJ149" s="996"/>
      <c r="DK149" s="148"/>
      <c r="DL149" s="148"/>
      <c r="DM149" s="994"/>
      <c r="DN149" s="147"/>
      <c r="DO149" s="147"/>
      <c r="DP149" s="997"/>
      <c r="DQ149" s="999"/>
      <c r="DR149" s="1000"/>
      <c r="DS149" s="1006"/>
      <c r="DT149" s="993"/>
      <c r="DU149" s="996"/>
      <c r="DV149" s="148"/>
      <c r="DW149" s="148"/>
      <c r="DX149" s="994"/>
      <c r="DY149" s="147"/>
      <c r="DZ149" s="147"/>
      <c r="EA149" s="997"/>
      <c r="EB149" s="999"/>
      <c r="EC149" s="1000"/>
      <c r="ED149" s="1006"/>
      <c r="EE149" s="993"/>
      <c r="EF149" s="996"/>
      <c r="EG149" s="148"/>
      <c r="EH149" s="148"/>
      <c r="EI149" s="994"/>
      <c r="EJ149" s="147"/>
      <c r="EK149" s="147"/>
      <c r="EL149" s="997"/>
      <c r="EM149" s="999"/>
      <c r="EN149" s="1000"/>
      <c r="EO149" s="1006"/>
      <c r="EP149" s="993"/>
      <c r="EQ149" s="996"/>
      <c r="ER149" s="148"/>
      <c r="ES149" s="148"/>
      <c r="ET149" s="994"/>
      <c r="EU149" s="147"/>
      <c r="EV149" s="147"/>
      <c r="EW149" s="997"/>
      <c r="EX149" s="999"/>
      <c r="EY149" s="1000"/>
      <c r="EZ149" s="1006"/>
      <c r="FA149" s="993"/>
      <c r="FB149" s="996"/>
      <c r="FC149" s="148"/>
      <c r="FD149" s="148"/>
      <c r="FE149" s="994"/>
      <c r="FF149" s="147"/>
      <c r="FG149" s="147"/>
      <c r="FH149" s="997"/>
      <c r="FI149" s="999"/>
      <c r="FJ149" s="1000"/>
      <c r="FK149" s="1006"/>
      <c r="FL149" s="993"/>
      <c r="FM149" s="996"/>
      <c r="FN149" s="148"/>
      <c r="FO149" s="148"/>
      <c r="FP149" s="994"/>
      <c r="FQ149" s="147"/>
      <c r="FR149" s="147"/>
      <c r="FS149" s="997"/>
      <c r="FT149" s="999"/>
      <c r="FU149" s="1000"/>
      <c r="FV149" s="1006"/>
      <c r="FW149" s="993"/>
      <c r="FX149" s="996"/>
      <c r="FY149" s="148"/>
      <c r="FZ149" s="148"/>
      <c r="GA149" s="994"/>
      <c r="GB149" s="147"/>
      <c r="GC149" s="147"/>
      <c r="GD149" s="997"/>
      <c r="GE149" s="999"/>
      <c r="GF149" s="1000"/>
      <c r="GG149" s="1006"/>
      <c r="GH149" s="993"/>
      <c r="GI149" s="996"/>
      <c r="GJ149" s="148"/>
      <c r="GK149" s="148"/>
      <c r="GL149" s="994"/>
      <c r="GM149" s="147"/>
      <c r="GN149" s="147"/>
      <c r="GO149" s="997"/>
      <c r="GP149" s="999"/>
      <c r="GQ149" s="1000"/>
      <c r="GR149" s="1006"/>
      <c r="GS149" s="993"/>
      <c r="GT149" s="996"/>
      <c r="GU149" s="148"/>
      <c r="GV149" s="148"/>
      <c r="GW149" s="994"/>
      <c r="GX149" s="147"/>
      <c r="GY149" s="147"/>
      <c r="GZ149" s="997"/>
      <c r="HA149" s="999"/>
      <c r="HB149" s="1000"/>
      <c r="HC149" s="1006"/>
      <c r="HD149" s="993"/>
      <c r="HE149" s="996"/>
      <c r="HF149" s="148"/>
      <c r="HG149" s="148"/>
      <c r="HH149" s="994"/>
      <c r="HI149" s="147"/>
      <c r="HJ149" s="147"/>
      <c r="HK149" s="997"/>
      <c r="HL149" s="999"/>
      <c r="HM149" s="1000"/>
      <c r="HN149" s="1006"/>
      <c r="HO149" s="993"/>
      <c r="HP149" s="996"/>
      <c r="HQ149" s="148"/>
      <c r="HR149" s="148"/>
      <c r="HS149" s="994"/>
      <c r="HT149" s="147"/>
      <c r="HU149" s="147"/>
      <c r="HV149" s="997"/>
      <c r="HW149" s="999"/>
      <c r="HX149" s="1000"/>
      <c r="HY149" s="1006"/>
      <c r="HZ149" s="993"/>
      <c r="IA149" s="996"/>
      <c r="IB149" s="148"/>
      <c r="IC149" s="148"/>
      <c r="ID149" s="994"/>
      <c r="IE149" s="147"/>
      <c r="IF149" s="147"/>
      <c r="IG149" s="997"/>
      <c r="IH149" s="999"/>
      <c r="II149" s="1000"/>
      <c r="IJ149" s="1006"/>
      <c r="IK149" s="993"/>
      <c r="IL149" s="996"/>
      <c r="IM149" s="148"/>
      <c r="IN149" s="148"/>
      <c r="IO149" s="994"/>
      <c r="IP149" s="147"/>
      <c r="IQ149" s="147"/>
      <c r="IR149" s="997"/>
      <c r="IS149" s="999"/>
      <c r="IT149" s="1000"/>
      <c r="IU149" s="30"/>
      <c r="IV149" s="30"/>
      <c r="IW149" s="30"/>
      <c r="IX149" s="30"/>
      <c r="IY149" s="1001"/>
      <c r="IZ149" s="1001"/>
      <c r="JA149" s="1005"/>
      <c r="JB149" s="1002"/>
      <c r="JE149" s="171"/>
      <c r="JF149" s="171"/>
      <c r="JG149" s="171"/>
      <c r="JH149" s="171"/>
      <c r="JI149" s="171"/>
    </row>
    <row r="150" spans="2:269" ht="15.75" customHeight="1" x14ac:dyDescent="0.25">
      <c r="B150" s="260">
        <v>144</v>
      </c>
      <c r="C150" s="991"/>
      <c r="D150" s="990"/>
      <c r="E150" s="486"/>
      <c r="F150" s="1143"/>
      <c r="G150" s="995"/>
      <c r="H150" s="221"/>
      <c r="I150" s="183"/>
      <c r="J150" s="183"/>
      <c r="K150" s="1088"/>
      <c r="L150" s="375"/>
      <c r="M150" s="31"/>
      <c r="N150" s="1292"/>
      <c r="O150" s="1096"/>
      <c r="P150" s="147"/>
      <c r="Q150" s="147"/>
      <c r="R150" s="147"/>
      <c r="S150" s="147"/>
      <c r="T150" s="147"/>
      <c r="U150" s="147"/>
      <c r="V150" s="147"/>
      <c r="W150" s="147"/>
      <c r="X150" s="147"/>
      <c r="Y150" s="147"/>
      <c r="Z150" s="147"/>
      <c r="AA150" s="147"/>
      <c r="AB150" s="147"/>
      <c r="AC150" s="147"/>
      <c r="AD150" s="147"/>
      <c r="AE150" s="147"/>
      <c r="AF150" s="147"/>
      <c r="AG150" s="147"/>
      <c r="AH150" s="147"/>
      <c r="AI150" s="1006"/>
      <c r="AJ150" s="993"/>
      <c r="AK150" s="996"/>
      <c r="AL150" s="148"/>
      <c r="AM150" s="148"/>
      <c r="AN150" s="994"/>
      <c r="AO150" s="147"/>
      <c r="AP150" s="147"/>
      <c r="AQ150" s="997"/>
      <c r="AR150" s="999"/>
      <c r="AS150" s="1000"/>
      <c r="AT150" s="1006"/>
      <c r="AU150" s="993"/>
      <c r="AV150" s="996"/>
      <c r="AW150" s="148"/>
      <c r="AX150" s="148"/>
      <c r="AY150" s="994"/>
      <c r="AZ150" s="147"/>
      <c r="BA150" s="147"/>
      <c r="BB150" s="997"/>
      <c r="BC150" s="999"/>
      <c r="BD150" s="1000"/>
      <c r="BE150" s="1006"/>
      <c r="BF150" s="993"/>
      <c r="BG150" s="996"/>
      <c r="BH150" s="148"/>
      <c r="BI150" s="148"/>
      <c r="BJ150" s="994"/>
      <c r="BK150" s="147"/>
      <c r="BL150" s="147"/>
      <c r="BM150" s="997"/>
      <c r="BN150" s="999"/>
      <c r="BO150" s="1000"/>
      <c r="BP150" s="1006"/>
      <c r="BQ150" s="993"/>
      <c r="BR150" s="996"/>
      <c r="BS150" s="148"/>
      <c r="BT150" s="148"/>
      <c r="BU150" s="994"/>
      <c r="BV150" s="147"/>
      <c r="BW150" s="147"/>
      <c r="BX150" s="997"/>
      <c r="BY150" s="999"/>
      <c r="BZ150" s="1000"/>
      <c r="CA150" s="1006"/>
      <c r="CB150" s="993"/>
      <c r="CC150" s="994"/>
      <c r="CD150" s="148"/>
      <c r="CE150" s="148"/>
      <c r="CF150" s="994"/>
      <c r="CG150" s="147"/>
      <c r="CH150" s="147"/>
      <c r="CI150" s="997"/>
      <c r="CJ150" s="999"/>
      <c r="CK150" s="1000"/>
      <c r="CL150" s="1006"/>
      <c r="CM150" s="993"/>
      <c r="CN150" s="996"/>
      <c r="CO150" s="148"/>
      <c r="CP150" s="148"/>
      <c r="CQ150" s="994"/>
      <c r="CR150" s="147"/>
      <c r="CS150" s="147"/>
      <c r="CT150" s="997"/>
      <c r="CU150" s="999"/>
      <c r="CV150" s="1000"/>
      <c r="CW150" s="1006"/>
      <c r="CX150" s="993"/>
      <c r="CY150" s="996"/>
      <c r="CZ150" s="148"/>
      <c r="DA150" s="148"/>
      <c r="DB150" s="994"/>
      <c r="DC150" s="147"/>
      <c r="DD150" s="147"/>
      <c r="DE150" s="997"/>
      <c r="DF150" s="999"/>
      <c r="DG150" s="1000"/>
      <c r="DH150" s="1006"/>
      <c r="DI150" s="993"/>
      <c r="DJ150" s="996"/>
      <c r="DK150" s="148"/>
      <c r="DL150" s="148"/>
      <c r="DM150" s="994"/>
      <c r="DN150" s="147"/>
      <c r="DO150" s="147"/>
      <c r="DP150" s="997"/>
      <c r="DQ150" s="999"/>
      <c r="DR150" s="1000"/>
      <c r="DS150" s="1006"/>
      <c r="DT150" s="993"/>
      <c r="DU150" s="996"/>
      <c r="DV150" s="148"/>
      <c r="DW150" s="148"/>
      <c r="DX150" s="994"/>
      <c r="DY150" s="147"/>
      <c r="DZ150" s="147"/>
      <c r="EA150" s="997"/>
      <c r="EB150" s="999"/>
      <c r="EC150" s="1000"/>
      <c r="ED150" s="1006"/>
      <c r="EE150" s="993"/>
      <c r="EF150" s="996"/>
      <c r="EG150" s="148"/>
      <c r="EH150" s="148"/>
      <c r="EI150" s="994"/>
      <c r="EJ150" s="147"/>
      <c r="EK150" s="147"/>
      <c r="EL150" s="997"/>
      <c r="EM150" s="999"/>
      <c r="EN150" s="1000"/>
      <c r="EO150" s="1006"/>
      <c r="EP150" s="993"/>
      <c r="EQ150" s="996"/>
      <c r="ER150" s="148"/>
      <c r="ES150" s="148"/>
      <c r="ET150" s="994"/>
      <c r="EU150" s="147"/>
      <c r="EV150" s="147"/>
      <c r="EW150" s="997"/>
      <c r="EX150" s="999"/>
      <c r="EY150" s="1000"/>
      <c r="EZ150" s="1006"/>
      <c r="FA150" s="993"/>
      <c r="FB150" s="996"/>
      <c r="FC150" s="148"/>
      <c r="FD150" s="148"/>
      <c r="FE150" s="994"/>
      <c r="FF150" s="147"/>
      <c r="FG150" s="147"/>
      <c r="FH150" s="997"/>
      <c r="FI150" s="999"/>
      <c r="FJ150" s="1000"/>
      <c r="FK150" s="1006"/>
      <c r="FL150" s="993"/>
      <c r="FM150" s="996"/>
      <c r="FN150" s="148"/>
      <c r="FO150" s="148"/>
      <c r="FP150" s="994"/>
      <c r="FQ150" s="147"/>
      <c r="FR150" s="147"/>
      <c r="FS150" s="997"/>
      <c r="FT150" s="999"/>
      <c r="FU150" s="1000"/>
      <c r="FV150" s="1006"/>
      <c r="FW150" s="993"/>
      <c r="FX150" s="996"/>
      <c r="FY150" s="148"/>
      <c r="FZ150" s="148"/>
      <c r="GA150" s="994"/>
      <c r="GB150" s="147"/>
      <c r="GC150" s="147"/>
      <c r="GD150" s="997"/>
      <c r="GE150" s="999"/>
      <c r="GF150" s="1000"/>
      <c r="GG150" s="1006"/>
      <c r="GH150" s="993"/>
      <c r="GI150" s="996"/>
      <c r="GJ150" s="148"/>
      <c r="GK150" s="148"/>
      <c r="GL150" s="994"/>
      <c r="GM150" s="147"/>
      <c r="GN150" s="147"/>
      <c r="GO150" s="997"/>
      <c r="GP150" s="999"/>
      <c r="GQ150" s="1000"/>
      <c r="GR150" s="1006"/>
      <c r="GS150" s="993"/>
      <c r="GT150" s="996"/>
      <c r="GU150" s="148"/>
      <c r="GV150" s="148"/>
      <c r="GW150" s="994"/>
      <c r="GX150" s="147"/>
      <c r="GY150" s="147"/>
      <c r="GZ150" s="997"/>
      <c r="HA150" s="999"/>
      <c r="HB150" s="1000"/>
      <c r="HC150" s="1006"/>
      <c r="HD150" s="993"/>
      <c r="HE150" s="996"/>
      <c r="HF150" s="148"/>
      <c r="HG150" s="148"/>
      <c r="HH150" s="994"/>
      <c r="HI150" s="147"/>
      <c r="HJ150" s="147"/>
      <c r="HK150" s="997"/>
      <c r="HL150" s="999"/>
      <c r="HM150" s="1000"/>
      <c r="HN150" s="1006"/>
      <c r="HO150" s="993"/>
      <c r="HP150" s="996"/>
      <c r="HQ150" s="148"/>
      <c r="HR150" s="148"/>
      <c r="HS150" s="994"/>
      <c r="HT150" s="147"/>
      <c r="HU150" s="147"/>
      <c r="HV150" s="997"/>
      <c r="HW150" s="999"/>
      <c r="HX150" s="1000"/>
      <c r="HY150" s="1006"/>
      <c r="HZ150" s="993"/>
      <c r="IA150" s="996"/>
      <c r="IB150" s="148"/>
      <c r="IC150" s="148"/>
      <c r="ID150" s="994"/>
      <c r="IE150" s="147"/>
      <c r="IF150" s="147"/>
      <c r="IG150" s="997"/>
      <c r="IH150" s="999"/>
      <c r="II150" s="1000"/>
      <c r="IJ150" s="1006"/>
      <c r="IK150" s="993"/>
      <c r="IL150" s="996"/>
      <c r="IM150" s="148"/>
      <c r="IN150" s="148"/>
      <c r="IO150" s="994"/>
      <c r="IP150" s="147"/>
      <c r="IQ150" s="147"/>
      <c r="IR150" s="997"/>
      <c r="IS150" s="999"/>
      <c r="IT150" s="1000"/>
      <c r="IU150" s="30"/>
      <c r="IV150" s="30"/>
      <c r="IW150" s="30"/>
      <c r="IX150" s="30"/>
      <c r="IY150" s="1001"/>
      <c r="IZ150" s="1001"/>
      <c r="JA150" s="1005"/>
      <c r="JB150" s="1002"/>
      <c r="JE150" s="171"/>
      <c r="JF150" s="171"/>
      <c r="JG150" s="171"/>
      <c r="JH150" s="171"/>
      <c r="JI150" s="171"/>
    </row>
    <row r="151" spans="2:269" ht="15.75" customHeight="1" x14ac:dyDescent="0.25">
      <c r="B151" s="260">
        <v>145</v>
      </c>
      <c r="C151" s="991"/>
      <c r="D151" s="990"/>
      <c r="E151" s="486"/>
      <c r="F151" s="1143"/>
      <c r="G151" s="995"/>
      <c r="H151" s="221"/>
      <c r="I151" s="183"/>
      <c r="J151" s="183"/>
      <c r="K151" s="1088"/>
      <c r="L151" s="375"/>
      <c r="M151" s="31"/>
      <c r="N151" s="1292"/>
      <c r="O151" s="1096"/>
      <c r="P151" s="147"/>
      <c r="Q151" s="147"/>
      <c r="R151" s="147"/>
      <c r="S151" s="147"/>
      <c r="T151" s="147"/>
      <c r="U151" s="147"/>
      <c r="V151" s="147"/>
      <c r="W151" s="147"/>
      <c r="X151" s="147"/>
      <c r="Y151" s="147"/>
      <c r="Z151" s="147"/>
      <c r="AA151" s="147"/>
      <c r="AB151" s="147"/>
      <c r="AC151" s="147"/>
      <c r="AD151" s="147"/>
      <c r="AE151" s="147"/>
      <c r="AF151" s="147"/>
      <c r="AG151" s="147"/>
      <c r="AH151" s="147"/>
      <c r="AI151" s="1006"/>
      <c r="AJ151" s="993"/>
      <c r="AK151" s="996"/>
      <c r="AL151" s="148"/>
      <c r="AM151" s="148"/>
      <c r="AN151" s="994"/>
      <c r="AO151" s="147"/>
      <c r="AP151" s="147"/>
      <c r="AQ151" s="997"/>
      <c r="AR151" s="999"/>
      <c r="AS151" s="1000"/>
      <c r="AT151" s="1006"/>
      <c r="AU151" s="993"/>
      <c r="AV151" s="996"/>
      <c r="AW151" s="148"/>
      <c r="AX151" s="148"/>
      <c r="AY151" s="994"/>
      <c r="AZ151" s="147"/>
      <c r="BA151" s="147"/>
      <c r="BB151" s="997"/>
      <c r="BC151" s="999"/>
      <c r="BD151" s="1000"/>
      <c r="BE151" s="1006"/>
      <c r="BF151" s="993"/>
      <c r="BG151" s="996"/>
      <c r="BH151" s="148"/>
      <c r="BI151" s="148"/>
      <c r="BJ151" s="994"/>
      <c r="BK151" s="147"/>
      <c r="BL151" s="147"/>
      <c r="BM151" s="997"/>
      <c r="BN151" s="999"/>
      <c r="BO151" s="1000"/>
      <c r="BP151" s="1006"/>
      <c r="BQ151" s="993"/>
      <c r="BR151" s="996"/>
      <c r="BS151" s="148"/>
      <c r="BT151" s="148"/>
      <c r="BU151" s="994"/>
      <c r="BV151" s="147"/>
      <c r="BW151" s="147"/>
      <c r="BX151" s="997"/>
      <c r="BY151" s="999"/>
      <c r="BZ151" s="1000"/>
      <c r="CA151" s="1006"/>
      <c r="CB151" s="993"/>
      <c r="CC151" s="994"/>
      <c r="CD151" s="148"/>
      <c r="CE151" s="148"/>
      <c r="CF151" s="994"/>
      <c r="CG151" s="147"/>
      <c r="CH151" s="147"/>
      <c r="CI151" s="997"/>
      <c r="CJ151" s="999"/>
      <c r="CK151" s="1000"/>
      <c r="CL151" s="1006"/>
      <c r="CM151" s="993"/>
      <c r="CN151" s="996"/>
      <c r="CO151" s="148"/>
      <c r="CP151" s="148"/>
      <c r="CQ151" s="994"/>
      <c r="CR151" s="147"/>
      <c r="CS151" s="147"/>
      <c r="CT151" s="997"/>
      <c r="CU151" s="999"/>
      <c r="CV151" s="1000"/>
      <c r="CW151" s="1006"/>
      <c r="CX151" s="993"/>
      <c r="CY151" s="996"/>
      <c r="CZ151" s="148"/>
      <c r="DA151" s="148"/>
      <c r="DB151" s="994"/>
      <c r="DC151" s="147"/>
      <c r="DD151" s="147"/>
      <c r="DE151" s="997"/>
      <c r="DF151" s="999"/>
      <c r="DG151" s="1000"/>
      <c r="DH151" s="1006"/>
      <c r="DI151" s="993"/>
      <c r="DJ151" s="996"/>
      <c r="DK151" s="148"/>
      <c r="DL151" s="148"/>
      <c r="DM151" s="994"/>
      <c r="DN151" s="147"/>
      <c r="DO151" s="147"/>
      <c r="DP151" s="997"/>
      <c r="DQ151" s="999"/>
      <c r="DR151" s="1000"/>
      <c r="DS151" s="1006"/>
      <c r="DT151" s="993"/>
      <c r="DU151" s="996"/>
      <c r="DV151" s="148"/>
      <c r="DW151" s="148"/>
      <c r="DX151" s="994"/>
      <c r="DY151" s="147"/>
      <c r="DZ151" s="147"/>
      <c r="EA151" s="997"/>
      <c r="EB151" s="999"/>
      <c r="EC151" s="1000"/>
      <c r="ED151" s="1006"/>
      <c r="EE151" s="993"/>
      <c r="EF151" s="996"/>
      <c r="EG151" s="148"/>
      <c r="EH151" s="148"/>
      <c r="EI151" s="994"/>
      <c r="EJ151" s="147"/>
      <c r="EK151" s="147"/>
      <c r="EL151" s="997"/>
      <c r="EM151" s="999"/>
      <c r="EN151" s="1000"/>
      <c r="EO151" s="1006"/>
      <c r="EP151" s="993"/>
      <c r="EQ151" s="996"/>
      <c r="ER151" s="148"/>
      <c r="ES151" s="148"/>
      <c r="ET151" s="994"/>
      <c r="EU151" s="147"/>
      <c r="EV151" s="147"/>
      <c r="EW151" s="997"/>
      <c r="EX151" s="999"/>
      <c r="EY151" s="1000"/>
      <c r="EZ151" s="1006"/>
      <c r="FA151" s="993"/>
      <c r="FB151" s="996"/>
      <c r="FC151" s="148"/>
      <c r="FD151" s="148"/>
      <c r="FE151" s="994"/>
      <c r="FF151" s="147"/>
      <c r="FG151" s="147"/>
      <c r="FH151" s="997"/>
      <c r="FI151" s="999"/>
      <c r="FJ151" s="1000"/>
      <c r="FK151" s="1006"/>
      <c r="FL151" s="993"/>
      <c r="FM151" s="996"/>
      <c r="FN151" s="148"/>
      <c r="FO151" s="148"/>
      <c r="FP151" s="994"/>
      <c r="FQ151" s="147"/>
      <c r="FR151" s="147"/>
      <c r="FS151" s="997"/>
      <c r="FT151" s="999"/>
      <c r="FU151" s="1000"/>
      <c r="FV151" s="1006"/>
      <c r="FW151" s="993"/>
      <c r="FX151" s="996"/>
      <c r="FY151" s="148"/>
      <c r="FZ151" s="148"/>
      <c r="GA151" s="994"/>
      <c r="GB151" s="147"/>
      <c r="GC151" s="147"/>
      <c r="GD151" s="997"/>
      <c r="GE151" s="999"/>
      <c r="GF151" s="1000"/>
      <c r="GG151" s="1006"/>
      <c r="GH151" s="993"/>
      <c r="GI151" s="996"/>
      <c r="GJ151" s="148"/>
      <c r="GK151" s="148"/>
      <c r="GL151" s="994"/>
      <c r="GM151" s="147"/>
      <c r="GN151" s="147"/>
      <c r="GO151" s="997"/>
      <c r="GP151" s="999"/>
      <c r="GQ151" s="1000"/>
      <c r="GR151" s="1006"/>
      <c r="GS151" s="993"/>
      <c r="GT151" s="996"/>
      <c r="GU151" s="148"/>
      <c r="GV151" s="148"/>
      <c r="GW151" s="994"/>
      <c r="GX151" s="147"/>
      <c r="GY151" s="147"/>
      <c r="GZ151" s="997"/>
      <c r="HA151" s="999"/>
      <c r="HB151" s="1000"/>
      <c r="HC151" s="1006"/>
      <c r="HD151" s="993"/>
      <c r="HE151" s="996"/>
      <c r="HF151" s="148"/>
      <c r="HG151" s="148"/>
      <c r="HH151" s="994"/>
      <c r="HI151" s="147"/>
      <c r="HJ151" s="147"/>
      <c r="HK151" s="997"/>
      <c r="HL151" s="999"/>
      <c r="HM151" s="1000"/>
      <c r="HN151" s="1006"/>
      <c r="HO151" s="993"/>
      <c r="HP151" s="996"/>
      <c r="HQ151" s="148"/>
      <c r="HR151" s="148"/>
      <c r="HS151" s="994"/>
      <c r="HT151" s="147"/>
      <c r="HU151" s="147"/>
      <c r="HV151" s="997"/>
      <c r="HW151" s="999"/>
      <c r="HX151" s="1000"/>
      <c r="HY151" s="1006"/>
      <c r="HZ151" s="993"/>
      <c r="IA151" s="996"/>
      <c r="IB151" s="148"/>
      <c r="IC151" s="148"/>
      <c r="ID151" s="994"/>
      <c r="IE151" s="147"/>
      <c r="IF151" s="147"/>
      <c r="IG151" s="997"/>
      <c r="IH151" s="999"/>
      <c r="II151" s="1000"/>
      <c r="IJ151" s="1006"/>
      <c r="IK151" s="993"/>
      <c r="IL151" s="996"/>
      <c r="IM151" s="148"/>
      <c r="IN151" s="148"/>
      <c r="IO151" s="994"/>
      <c r="IP151" s="147"/>
      <c r="IQ151" s="147"/>
      <c r="IR151" s="997"/>
      <c r="IS151" s="999"/>
      <c r="IT151" s="1000"/>
      <c r="IU151" s="30"/>
      <c r="IV151" s="30"/>
      <c r="IW151" s="30"/>
      <c r="IX151" s="30"/>
      <c r="IY151" s="1001"/>
      <c r="IZ151" s="1001"/>
      <c r="JA151" s="1005"/>
      <c r="JB151" s="1002"/>
      <c r="JE151" s="171"/>
      <c r="JF151" s="171"/>
      <c r="JG151" s="171"/>
      <c r="JH151" s="171"/>
      <c r="JI151" s="171"/>
    </row>
    <row r="152" spans="2:269" ht="15.75" customHeight="1" x14ac:dyDescent="0.25">
      <c r="B152" s="260">
        <v>146</v>
      </c>
      <c r="C152" s="991"/>
      <c r="D152" s="990"/>
      <c r="E152" s="486"/>
      <c r="F152" s="1143"/>
      <c r="G152" s="995"/>
      <c r="H152" s="221"/>
      <c r="I152" s="183"/>
      <c r="J152" s="183"/>
      <c r="K152" s="1088"/>
      <c r="L152" s="375"/>
      <c r="M152" s="31"/>
      <c r="N152" s="1292"/>
      <c r="O152" s="1096"/>
      <c r="P152" s="147"/>
      <c r="Q152" s="147"/>
      <c r="R152" s="147"/>
      <c r="S152" s="147"/>
      <c r="T152" s="147"/>
      <c r="U152" s="147"/>
      <c r="V152" s="147"/>
      <c r="W152" s="147"/>
      <c r="X152" s="147"/>
      <c r="Y152" s="147"/>
      <c r="Z152" s="147"/>
      <c r="AA152" s="147"/>
      <c r="AB152" s="147"/>
      <c r="AC152" s="147"/>
      <c r="AD152" s="147"/>
      <c r="AE152" s="147"/>
      <c r="AF152" s="147"/>
      <c r="AG152" s="147"/>
      <c r="AH152" s="147"/>
      <c r="AI152" s="1006"/>
      <c r="AJ152" s="993"/>
      <c r="AK152" s="996"/>
      <c r="AL152" s="148"/>
      <c r="AM152" s="148"/>
      <c r="AN152" s="994"/>
      <c r="AO152" s="147"/>
      <c r="AP152" s="147"/>
      <c r="AQ152" s="997"/>
      <c r="AR152" s="999"/>
      <c r="AS152" s="1000"/>
      <c r="AT152" s="1006"/>
      <c r="AU152" s="993"/>
      <c r="AV152" s="996"/>
      <c r="AW152" s="148"/>
      <c r="AX152" s="148"/>
      <c r="AY152" s="994"/>
      <c r="AZ152" s="147"/>
      <c r="BA152" s="147"/>
      <c r="BB152" s="997"/>
      <c r="BC152" s="999"/>
      <c r="BD152" s="1000"/>
      <c r="BE152" s="1006"/>
      <c r="BF152" s="993"/>
      <c r="BG152" s="996"/>
      <c r="BH152" s="148"/>
      <c r="BI152" s="148"/>
      <c r="BJ152" s="994"/>
      <c r="BK152" s="147"/>
      <c r="BL152" s="147"/>
      <c r="BM152" s="997"/>
      <c r="BN152" s="999"/>
      <c r="BO152" s="1000"/>
      <c r="BP152" s="1006"/>
      <c r="BQ152" s="993"/>
      <c r="BR152" s="996"/>
      <c r="BS152" s="148"/>
      <c r="BT152" s="148"/>
      <c r="BU152" s="994"/>
      <c r="BV152" s="147"/>
      <c r="BW152" s="147"/>
      <c r="BX152" s="997"/>
      <c r="BY152" s="999"/>
      <c r="BZ152" s="1000"/>
      <c r="CA152" s="1006"/>
      <c r="CB152" s="993"/>
      <c r="CC152" s="994"/>
      <c r="CD152" s="148"/>
      <c r="CE152" s="148"/>
      <c r="CF152" s="994"/>
      <c r="CG152" s="147"/>
      <c r="CH152" s="147"/>
      <c r="CI152" s="997"/>
      <c r="CJ152" s="999"/>
      <c r="CK152" s="1000"/>
      <c r="CL152" s="1006"/>
      <c r="CM152" s="993"/>
      <c r="CN152" s="996"/>
      <c r="CO152" s="148"/>
      <c r="CP152" s="148"/>
      <c r="CQ152" s="994"/>
      <c r="CR152" s="147"/>
      <c r="CS152" s="147"/>
      <c r="CT152" s="997"/>
      <c r="CU152" s="999"/>
      <c r="CV152" s="1000"/>
      <c r="CW152" s="1006"/>
      <c r="CX152" s="993"/>
      <c r="CY152" s="996"/>
      <c r="CZ152" s="148"/>
      <c r="DA152" s="148"/>
      <c r="DB152" s="994"/>
      <c r="DC152" s="147"/>
      <c r="DD152" s="147"/>
      <c r="DE152" s="997"/>
      <c r="DF152" s="999"/>
      <c r="DG152" s="1000"/>
      <c r="DH152" s="1006"/>
      <c r="DI152" s="993"/>
      <c r="DJ152" s="996"/>
      <c r="DK152" s="148"/>
      <c r="DL152" s="148"/>
      <c r="DM152" s="994"/>
      <c r="DN152" s="147"/>
      <c r="DO152" s="147"/>
      <c r="DP152" s="997"/>
      <c r="DQ152" s="999"/>
      <c r="DR152" s="1000"/>
      <c r="DS152" s="1006"/>
      <c r="DT152" s="993"/>
      <c r="DU152" s="996"/>
      <c r="DV152" s="148"/>
      <c r="DW152" s="148"/>
      <c r="DX152" s="994"/>
      <c r="DY152" s="147"/>
      <c r="DZ152" s="147"/>
      <c r="EA152" s="997"/>
      <c r="EB152" s="999"/>
      <c r="EC152" s="1000"/>
      <c r="ED152" s="1006"/>
      <c r="EE152" s="993"/>
      <c r="EF152" s="996"/>
      <c r="EG152" s="148"/>
      <c r="EH152" s="148"/>
      <c r="EI152" s="994"/>
      <c r="EJ152" s="147"/>
      <c r="EK152" s="147"/>
      <c r="EL152" s="997"/>
      <c r="EM152" s="999"/>
      <c r="EN152" s="1000"/>
      <c r="EO152" s="1006"/>
      <c r="EP152" s="993"/>
      <c r="EQ152" s="996"/>
      <c r="ER152" s="148"/>
      <c r="ES152" s="148"/>
      <c r="ET152" s="994"/>
      <c r="EU152" s="147"/>
      <c r="EV152" s="147"/>
      <c r="EW152" s="997"/>
      <c r="EX152" s="999"/>
      <c r="EY152" s="1000"/>
      <c r="EZ152" s="1006"/>
      <c r="FA152" s="993"/>
      <c r="FB152" s="996"/>
      <c r="FC152" s="148"/>
      <c r="FD152" s="148"/>
      <c r="FE152" s="994"/>
      <c r="FF152" s="147"/>
      <c r="FG152" s="147"/>
      <c r="FH152" s="997"/>
      <c r="FI152" s="999"/>
      <c r="FJ152" s="1000"/>
      <c r="FK152" s="1006"/>
      <c r="FL152" s="993"/>
      <c r="FM152" s="996"/>
      <c r="FN152" s="148"/>
      <c r="FO152" s="148"/>
      <c r="FP152" s="994"/>
      <c r="FQ152" s="147"/>
      <c r="FR152" s="147"/>
      <c r="FS152" s="997"/>
      <c r="FT152" s="999"/>
      <c r="FU152" s="1000"/>
      <c r="FV152" s="1006"/>
      <c r="FW152" s="993"/>
      <c r="FX152" s="996"/>
      <c r="FY152" s="148"/>
      <c r="FZ152" s="148"/>
      <c r="GA152" s="994"/>
      <c r="GB152" s="147"/>
      <c r="GC152" s="147"/>
      <c r="GD152" s="997"/>
      <c r="GE152" s="999"/>
      <c r="GF152" s="1000"/>
      <c r="GG152" s="1006"/>
      <c r="GH152" s="993"/>
      <c r="GI152" s="996"/>
      <c r="GJ152" s="148"/>
      <c r="GK152" s="148"/>
      <c r="GL152" s="994"/>
      <c r="GM152" s="147"/>
      <c r="GN152" s="147"/>
      <c r="GO152" s="997"/>
      <c r="GP152" s="999"/>
      <c r="GQ152" s="1000"/>
      <c r="GR152" s="1006"/>
      <c r="GS152" s="993"/>
      <c r="GT152" s="996"/>
      <c r="GU152" s="148"/>
      <c r="GV152" s="148"/>
      <c r="GW152" s="994"/>
      <c r="GX152" s="147"/>
      <c r="GY152" s="147"/>
      <c r="GZ152" s="997"/>
      <c r="HA152" s="999"/>
      <c r="HB152" s="1000"/>
      <c r="HC152" s="1006"/>
      <c r="HD152" s="993"/>
      <c r="HE152" s="996"/>
      <c r="HF152" s="148"/>
      <c r="HG152" s="148"/>
      <c r="HH152" s="994"/>
      <c r="HI152" s="147"/>
      <c r="HJ152" s="147"/>
      <c r="HK152" s="997"/>
      <c r="HL152" s="999"/>
      <c r="HM152" s="1000"/>
      <c r="HN152" s="1006"/>
      <c r="HO152" s="993"/>
      <c r="HP152" s="996"/>
      <c r="HQ152" s="148"/>
      <c r="HR152" s="148"/>
      <c r="HS152" s="994"/>
      <c r="HT152" s="147"/>
      <c r="HU152" s="147"/>
      <c r="HV152" s="997"/>
      <c r="HW152" s="999"/>
      <c r="HX152" s="1000"/>
      <c r="HY152" s="1006"/>
      <c r="HZ152" s="993"/>
      <c r="IA152" s="996"/>
      <c r="IB152" s="148"/>
      <c r="IC152" s="148"/>
      <c r="ID152" s="994"/>
      <c r="IE152" s="147"/>
      <c r="IF152" s="147"/>
      <c r="IG152" s="997"/>
      <c r="IH152" s="999"/>
      <c r="II152" s="1000"/>
      <c r="IJ152" s="1006"/>
      <c r="IK152" s="993"/>
      <c r="IL152" s="996"/>
      <c r="IM152" s="148"/>
      <c r="IN152" s="148"/>
      <c r="IO152" s="994"/>
      <c r="IP152" s="147"/>
      <c r="IQ152" s="147"/>
      <c r="IR152" s="997"/>
      <c r="IS152" s="999"/>
      <c r="IT152" s="1000"/>
      <c r="IU152" s="30"/>
      <c r="IV152" s="30"/>
      <c r="IW152" s="30"/>
      <c r="IX152" s="30"/>
      <c r="IY152" s="1001"/>
      <c r="IZ152" s="1001"/>
      <c r="JA152" s="1005"/>
      <c r="JB152" s="1002"/>
      <c r="JE152" s="171"/>
      <c r="JF152" s="171"/>
      <c r="JG152" s="171"/>
      <c r="JH152" s="171"/>
      <c r="JI152" s="171"/>
    </row>
    <row r="153" spans="2:269" ht="15.75" customHeight="1" x14ac:dyDescent="0.25">
      <c r="B153" s="260">
        <v>147</v>
      </c>
      <c r="C153" s="991"/>
      <c r="D153" s="990"/>
      <c r="E153" s="486"/>
      <c r="F153" s="1143"/>
      <c r="G153" s="995"/>
      <c r="H153" s="221"/>
      <c r="I153" s="183"/>
      <c r="J153" s="183"/>
      <c r="K153" s="1088"/>
      <c r="L153" s="375"/>
      <c r="M153" s="31"/>
      <c r="N153" s="1292"/>
      <c r="O153" s="1096"/>
      <c r="P153" s="147"/>
      <c r="Q153" s="147"/>
      <c r="R153" s="147"/>
      <c r="S153" s="147"/>
      <c r="T153" s="147"/>
      <c r="U153" s="147"/>
      <c r="V153" s="147"/>
      <c r="W153" s="147"/>
      <c r="X153" s="147"/>
      <c r="Y153" s="147"/>
      <c r="Z153" s="147"/>
      <c r="AA153" s="147"/>
      <c r="AB153" s="147"/>
      <c r="AC153" s="147"/>
      <c r="AD153" s="147"/>
      <c r="AE153" s="147"/>
      <c r="AF153" s="147"/>
      <c r="AG153" s="147"/>
      <c r="AH153" s="147"/>
      <c r="AI153" s="1006"/>
      <c r="AJ153" s="993"/>
      <c r="AK153" s="996"/>
      <c r="AL153" s="148"/>
      <c r="AM153" s="148"/>
      <c r="AN153" s="994"/>
      <c r="AO153" s="147"/>
      <c r="AP153" s="147"/>
      <c r="AQ153" s="997"/>
      <c r="AR153" s="999"/>
      <c r="AS153" s="1000"/>
      <c r="AT153" s="1006"/>
      <c r="AU153" s="993"/>
      <c r="AV153" s="996"/>
      <c r="AW153" s="148"/>
      <c r="AX153" s="148"/>
      <c r="AY153" s="994"/>
      <c r="AZ153" s="147"/>
      <c r="BA153" s="147"/>
      <c r="BB153" s="997"/>
      <c r="BC153" s="999"/>
      <c r="BD153" s="1000"/>
      <c r="BE153" s="1006"/>
      <c r="BF153" s="993"/>
      <c r="BG153" s="996"/>
      <c r="BH153" s="148"/>
      <c r="BI153" s="148"/>
      <c r="BJ153" s="994"/>
      <c r="BK153" s="147"/>
      <c r="BL153" s="147"/>
      <c r="BM153" s="997"/>
      <c r="BN153" s="999"/>
      <c r="BO153" s="1000"/>
      <c r="BP153" s="1006"/>
      <c r="BQ153" s="993"/>
      <c r="BR153" s="996"/>
      <c r="BS153" s="148"/>
      <c r="BT153" s="148"/>
      <c r="BU153" s="994"/>
      <c r="BV153" s="147"/>
      <c r="BW153" s="147"/>
      <c r="BX153" s="997"/>
      <c r="BY153" s="999"/>
      <c r="BZ153" s="1000"/>
      <c r="CA153" s="1006"/>
      <c r="CB153" s="993"/>
      <c r="CC153" s="994"/>
      <c r="CD153" s="148"/>
      <c r="CE153" s="148"/>
      <c r="CF153" s="994"/>
      <c r="CG153" s="147"/>
      <c r="CH153" s="147"/>
      <c r="CI153" s="997"/>
      <c r="CJ153" s="999"/>
      <c r="CK153" s="1000"/>
      <c r="CL153" s="1006"/>
      <c r="CM153" s="993"/>
      <c r="CN153" s="996"/>
      <c r="CO153" s="148"/>
      <c r="CP153" s="148"/>
      <c r="CQ153" s="994"/>
      <c r="CR153" s="147"/>
      <c r="CS153" s="147"/>
      <c r="CT153" s="997"/>
      <c r="CU153" s="999"/>
      <c r="CV153" s="1000"/>
      <c r="CW153" s="1006"/>
      <c r="CX153" s="993"/>
      <c r="CY153" s="996"/>
      <c r="CZ153" s="148"/>
      <c r="DA153" s="148"/>
      <c r="DB153" s="994"/>
      <c r="DC153" s="147"/>
      <c r="DD153" s="147"/>
      <c r="DE153" s="997"/>
      <c r="DF153" s="999"/>
      <c r="DG153" s="1000"/>
      <c r="DH153" s="1006"/>
      <c r="DI153" s="993"/>
      <c r="DJ153" s="996"/>
      <c r="DK153" s="148"/>
      <c r="DL153" s="148"/>
      <c r="DM153" s="994"/>
      <c r="DN153" s="147"/>
      <c r="DO153" s="147"/>
      <c r="DP153" s="997"/>
      <c r="DQ153" s="999"/>
      <c r="DR153" s="1000"/>
      <c r="DS153" s="1006"/>
      <c r="DT153" s="993"/>
      <c r="DU153" s="996"/>
      <c r="DV153" s="148"/>
      <c r="DW153" s="148"/>
      <c r="DX153" s="994"/>
      <c r="DY153" s="147"/>
      <c r="DZ153" s="147"/>
      <c r="EA153" s="997"/>
      <c r="EB153" s="999"/>
      <c r="EC153" s="1000"/>
      <c r="ED153" s="1006"/>
      <c r="EE153" s="993"/>
      <c r="EF153" s="996"/>
      <c r="EG153" s="148"/>
      <c r="EH153" s="148"/>
      <c r="EI153" s="994"/>
      <c r="EJ153" s="147"/>
      <c r="EK153" s="147"/>
      <c r="EL153" s="997"/>
      <c r="EM153" s="999"/>
      <c r="EN153" s="1000"/>
      <c r="EO153" s="1006"/>
      <c r="EP153" s="993"/>
      <c r="EQ153" s="996"/>
      <c r="ER153" s="148"/>
      <c r="ES153" s="148"/>
      <c r="ET153" s="994"/>
      <c r="EU153" s="147"/>
      <c r="EV153" s="147"/>
      <c r="EW153" s="997"/>
      <c r="EX153" s="999"/>
      <c r="EY153" s="1000"/>
      <c r="EZ153" s="1006"/>
      <c r="FA153" s="993"/>
      <c r="FB153" s="996"/>
      <c r="FC153" s="148"/>
      <c r="FD153" s="148"/>
      <c r="FE153" s="994"/>
      <c r="FF153" s="147"/>
      <c r="FG153" s="147"/>
      <c r="FH153" s="997"/>
      <c r="FI153" s="999"/>
      <c r="FJ153" s="1000"/>
      <c r="FK153" s="1006"/>
      <c r="FL153" s="993"/>
      <c r="FM153" s="996"/>
      <c r="FN153" s="148"/>
      <c r="FO153" s="148"/>
      <c r="FP153" s="994"/>
      <c r="FQ153" s="147"/>
      <c r="FR153" s="147"/>
      <c r="FS153" s="997"/>
      <c r="FT153" s="999"/>
      <c r="FU153" s="1000"/>
      <c r="FV153" s="1006"/>
      <c r="FW153" s="993"/>
      <c r="FX153" s="996"/>
      <c r="FY153" s="148"/>
      <c r="FZ153" s="148"/>
      <c r="GA153" s="994"/>
      <c r="GB153" s="147"/>
      <c r="GC153" s="147"/>
      <c r="GD153" s="997"/>
      <c r="GE153" s="999"/>
      <c r="GF153" s="1000"/>
      <c r="GG153" s="1006"/>
      <c r="GH153" s="993"/>
      <c r="GI153" s="996"/>
      <c r="GJ153" s="148"/>
      <c r="GK153" s="148"/>
      <c r="GL153" s="994"/>
      <c r="GM153" s="147"/>
      <c r="GN153" s="147"/>
      <c r="GO153" s="997"/>
      <c r="GP153" s="999"/>
      <c r="GQ153" s="1000"/>
      <c r="GR153" s="1006"/>
      <c r="GS153" s="993"/>
      <c r="GT153" s="996"/>
      <c r="GU153" s="148"/>
      <c r="GV153" s="148"/>
      <c r="GW153" s="994"/>
      <c r="GX153" s="147"/>
      <c r="GY153" s="147"/>
      <c r="GZ153" s="997"/>
      <c r="HA153" s="999"/>
      <c r="HB153" s="1000"/>
      <c r="HC153" s="1006"/>
      <c r="HD153" s="993"/>
      <c r="HE153" s="996"/>
      <c r="HF153" s="148"/>
      <c r="HG153" s="148"/>
      <c r="HH153" s="994"/>
      <c r="HI153" s="147"/>
      <c r="HJ153" s="147"/>
      <c r="HK153" s="997"/>
      <c r="HL153" s="999"/>
      <c r="HM153" s="1000"/>
      <c r="HN153" s="1006"/>
      <c r="HO153" s="993"/>
      <c r="HP153" s="996"/>
      <c r="HQ153" s="148"/>
      <c r="HR153" s="148"/>
      <c r="HS153" s="994"/>
      <c r="HT153" s="147"/>
      <c r="HU153" s="147"/>
      <c r="HV153" s="997"/>
      <c r="HW153" s="999"/>
      <c r="HX153" s="1000"/>
      <c r="HY153" s="1006"/>
      <c r="HZ153" s="993"/>
      <c r="IA153" s="996"/>
      <c r="IB153" s="148"/>
      <c r="IC153" s="148"/>
      <c r="ID153" s="994"/>
      <c r="IE153" s="147"/>
      <c r="IF153" s="147"/>
      <c r="IG153" s="997"/>
      <c r="IH153" s="999"/>
      <c r="II153" s="1000"/>
      <c r="IJ153" s="1006"/>
      <c r="IK153" s="993"/>
      <c r="IL153" s="996"/>
      <c r="IM153" s="148"/>
      <c r="IN153" s="148"/>
      <c r="IO153" s="994"/>
      <c r="IP153" s="147"/>
      <c r="IQ153" s="147"/>
      <c r="IR153" s="997"/>
      <c r="IS153" s="999"/>
      <c r="IT153" s="1000"/>
      <c r="IU153" s="30"/>
      <c r="IV153" s="30"/>
      <c r="IW153" s="30"/>
      <c r="IX153" s="30"/>
      <c r="IY153" s="1001"/>
      <c r="IZ153" s="1001"/>
      <c r="JA153" s="1005"/>
      <c r="JB153" s="1002"/>
      <c r="JE153" s="171"/>
      <c r="JF153" s="171"/>
      <c r="JG153" s="171"/>
      <c r="JH153" s="171"/>
      <c r="JI153" s="171"/>
    </row>
    <row r="154" spans="2:269" ht="15.75" customHeight="1" x14ac:dyDescent="0.25">
      <c r="B154" s="260">
        <v>148</v>
      </c>
      <c r="C154" s="991"/>
      <c r="D154" s="990"/>
      <c r="E154" s="486"/>
      <c r="F154" s="1143"/>
      <c r="G154" s="995"/>
      <c r="H154" s="221"/>
      <c r="I154" s="183"/>
      <c r="J154" s="183"/>
      <c r="K154" s="1088"/>
      <c r="L154" s="375"/>
      <c r="M154" s="31"/>
      <c r="N154" s="1292"/>
      <c r="O154" s="1096"/>
      <c r="P154" s="147"/>
      <c r="Q154" s="147"/>
      <c r="R154" s="147"/>
      <c r="S154" s="147"/>
      <c r="T154" s="147"/>
      <c r="U154" s="147"/>
      <c r="V154" s="147"/>
      <c r="W154" s="147"/>
      <c r="X154" s="147"/>
      <c r="Y154" s="147"/>
      <c r="Z154" s="147"/>
      <c r="AA154" s="147"/>
      <c r="AB154" s="147"/>
      <c r="AC154" s="147"/>
      <c r="AD154" s="147"/>
      <c r="AE154" s="147"/>
      <c r="AF154" s="147"/>
      <c r="AG154" s="147"/>
      <c r="AH154" s="147"/>
      <c r="AI154" s="1006"/>
      <c r="AJ154" s="993"/>
      <c r="AK154" s="996"/>
      <c r="AL154" s="148"/>
      <c r="AM154" s="148"/>
      <c r="AN154" s="994"/>
      <c r="AO154" s="147"/>
      <c r="AP154" s="147"/>
      <c r="AQ154" s="997"/>
      <c r="AR154" s="999"/>
      <c r="AS154" s="1000"/>
      <c r="AT154" s="1006"/>
      <c r="AU154" s="993"/>
      <c r="AV154" s="996"/>
      <c r="AW154" s="148"/>
      <c r="AX154" s="148"/>
      <c r="AY154" s="994"/>
      <c r="AZ154" s="147"/>
      <c r="BA154" s="147"/>
      <c r="BB154" s="997"/>
      <c r="BC154" s="999"/>
      <c r="BD154" s="1000"/>
      <c r="BE154" s="1006"/>
      <c r="BF154" s="993"/>
      <c r="BG154" s="996"/>
      <c r="BH154" s="148"/>
      <c r="BI154" s="148"/>
      <c r="BJ154" s="994"/>
      <c r="BK154" s="147"/>
      <c r="BL154" s="147"/>
      <c r="BM154" s="997"/>
      <c r="BN154" s="999"/>
      <c r="BO154" s="1000"/>
      <c r="BP154" s="1006"/>
      <c r="BQ154" s="993"/>
      <c r="BR154" s="996"/>
      <c r="BS154" s="148"/>
      <c r="BT154" s="148"/>
      <c r="BU154" s="994"/>
      <c r="BV154" s="147"/>
      <c r="BW154" s="147"/>
      <c r="BX154" s="997"/>
      <c r="BY154" s="999"/>
      <c r="BZ154" s="1000"/>
      <c r="CA154" s="1006"/>
      <c r="CB154" s="993"/>
      <c r="CC154" s="994"/>
      <c r="CD154" s="148"/>
      <c r="CE154" s="148"/>
      <c r="CF154" s="994"/>
      <c r="CG154" s="147"/>
      <c r="CH154" s="147"/>
      <c r="CI154" s="997"/>
      <c r="CJ154" s="999"/>
      <c r="CK154" s="1000"/>
      <c r="CL154" s="1006"/>
      <c r="CM154" s="993"/>
      <c r="CN154" s="996"/>
      <c r="CO154" s="148"/>
      <c r="CP154" s="148"/>
      <c r="CQ154" s="994"/>
      <c r="CR154" s="147"/>
      <c r="CS154" s="147"/>
      <c r="CT154" s="997"/>
      <c r="CU154" s="999"/>
      <c r="CV154" s="1000"/>
      <c r="CW154" s="1006"/>
      <c r="CX154" s="993"/>
      <c r="CY154" s="996"/>
      <c r="CZ154" s="148"/>
      <c r="DA154" s="148"/>
      <c r="DB154" s="994"/>
      <c r="DC154" s="147"/>
      <c r="DD154" s="147"/>
      <c r="DE154" s="997"/>
      <c r="DF154" s="999"/>
      <c r="DG154" s="1000"/>
      <c r="DH154" s="1006"/>
      <c r="DI154" s="993"/>
      <c r="DJ154" s="996"/>
      <c r="DK154" s="148"/>
      <c r="DL154" s="148"/>
      <c r="DM154" s="994"/>
      <c r="DN154" s="147"/>
      <c r="DO154" s="147"/>
      <c r="DP154" s="997"/>
      <c r="DQ154" s="999"/>
      <c r="DR154" s="1000"/>
      <c r="DS154" s="1006"/>
      <c r="DT154" s="993"/>
      <c r="DU154" s="996"/>
      <c r="DV154" s="148"/>
      <c r="DW154" s="148"/>
      <c r="DX154" s="994"/>
      <c r="DY154" s="147"/>
      <c r="DZ154" s="147"/>
      <c r="EA154" s="997"/>
      <c r="EB154" s="999"/>
      <c r="EC154" s="1000"/>
      <c r="ED154" s="1006"/>
      <c r="EE154" s="993"/>
      <c r="EF154" s="996"/>
      <c r="EG154" s="148"/>
      <c r="EH154" s="148"/>
      <c r="EI154" s="994"/>
      <c r="EJ154" s="147"/>
      <c r="EK154" s="147"/>
      <c r="EL154" s="997"/>
      <c r="EM154" s="999"/>
      <c r="EN154" s="1000"/>
      <c r="EO154" s="1006"/>
      <c r="EP154" s="993"/>
      <c r="EQ154" s="996"/>
      <c r="ER154" s="148"/>
      <c r="ES154" s="148"/>
      <c r="ET154" s="994"/>
      <c r="EU154" s="147"/>
      <c r="EV154" s="147"/>
      <c r="EW154" s="997"/>
      <c r="EX154" s="999"/>
      <c r="EY154" s="1000"/>
      <c r="EZ154" s="1006"/>
      <c r="FA154" s="993"/>
      <c r="FB154" s="996"/>
      <c r="FC154" s="148"/>
      <c r="FD154" s="148"/>
      <c r="FE154" s="994"/>
      <c r="FF154" s="147"/>
      <c r="FG154" s="147"/>
      <c r="FH154" s="997"/>
      <c r="FI154" s="999"/>
      <c r="FJ154" s="1000"/>
      <c r="FK154" s="1006"/>
      <c r="FL154" s="993"/>
      <c r="FM154" s="996"/>
      <c r="FN154" s="148"/>
      <c r="FO154" s="148"/>
      <c r="FP154" s="994"/>
      <c r="FQ154" s="147"/>
      <c r="FR154" s="147"/>
      <c r="FS154" s="997"/>
      <c r="FT154" s="999"/>
      <c r="FU154" s="1000"/>
      <c r="FV154" s="1006"/>
      <c r="FW154" s="993"/>
      <c r="FX154" s="996"/>
      <c r="FY154" s="148"/>
      <c r="FZ154" s="148"/>
      <c r="GA154" s="994"/>
      <c r="GB154" s="147"/>
      <c r="GC154" s="147"/>
      <c r="GD154" s="997"/>
      <c r="GE154" s="999"/>
      <c r="GF154" s="1000"/>
      <c r="GG154" s="1006"/>
      <c r="GH154" s="993"/>
      <c r="GI154" s="996"/>
      <c r="GJ154" s="148"/>
      <c r="GK154" s="148"/>
      <c r="GL154" s="994"/>
      <c r="GM154" s="147"/>
      <c r="GN154" s="147"/>
      <c r="GO154" s="997"/>
      <c r="GP154" s="999"/>
      <c r="GQ154" s="1000"/>
      <c r="GR154" s="1006"/>
      <c r="GS154" s="993"/>
      <c r="GT154" s="996"/>
      <c r="GU154" s="148"/>
      <c r="GV154" s="148"/>
      <c r="GW154" s="994"/>
      <c r="GX154" s="147"/>
      <c r="GY154" s="147"/>
      <c r="GZ154" s="997"/>
      <c r="HA154" s="999"/>
      <c r="HB154" s="1000"/>
      <c r="HC154" s="1006"/>
      <c r="HD154" s="993"/>
      <c r="HE154" s="996"/>
      <c r="HF154" s="148"/>
      <c r="HG154" s="148"/>
      <c r="HH154" s="994"/>
      <c r="HI154" s="147"/>
      <c r="HJ154" s="147"/>
      <c r="HK154" s="997"/>
      <c r="HL154" s="999"/>
      <c r="HM154" s="1000"/>
      <c r="HN154" s="1006"/>
      <c r="HO154" s="993"/>
      <c r="HP154" s="996"/>
      <c r="HQ154" s="148"/>
      <c r="HR154" s="148"/>
      <c r="HS154" s="994"/>
      <c r="HT154" s="147"/>
      <c r="HU154" s="147"/>
      <c r="HV154" s="997"/>
      <c r="HW154" s="999"/>
      <c r="HX154" s="1000"/>
      <c r="HY154" s="1006"/>
      <c r="HZ154" s="993"/>
      <c r="IA154" s="996"/>
      <c r="IB154" s="148"/>
      <c r="IC154" s="148"/>
      <c r="ID154" s="994"/>
      <c r="IE154" s="147"/>
      <c r="IF154" s="147"/>
      <c r="IG154" s="997"/>
      <c r="IH154" s="999"/>
      <c r="II154" s="1000"/>
      <c r="IJ154" s="1006"/>
      <c r="IK154" s="993"/>
      <c r="IL154" s="996"/>
      <c r="IM154" s="148"/>
      <c r="IN154" s="148"/>
      <c r="IO154" s="994"/>
      <c r="IP154" s="147"/>
      <c r="IQ154" s="147"/>
      <c r="IR154" s="997"/>
      <c r="IS154" s="999"/>
      <c r="IT154" s="1000"/>
      <c r="IU154" s="30"/>
      <c r="IV154" s="30"/>
      <c r="IW154" s="30"/>
      <c r="IX154" s="30"/>
      <c r="IY154" s="1001"/>
      <c r="IZ154" s="1001"/>
      <c r="JA154" s="1005"/>
      <c r="JB154" s="1002"/>
      <c r="JE154" s="171"/>
      <c r="JF154" s="171"/>
      <c r="JG154" s="171"/>
      <c r="JH154" s="171"/>
      <c r="JI154" s="171"/>
    </row>
    <row r="155" spans="2:269" ht="15.75" customHeight="1" x14ac:dyDescent="0.25">
      <c r="B155" s="260">
        <v>149</v>
      </c>
      <c r="C155" s="991"/>
      <c r="D155" s="990"/>
      <c r="E155" s="486"/>
      <c r="F155" s="1143"/>
      <c r="G155" s="995"/>
      <c r="H155" s="221"/>
      <c r="I155" s="183"/>
      <c r="J155" s="183"/>
      <c r="K155" s="1088"/>
      <c r="L155" s="375"/>
      <c r="M155" s="31"/>
      <c r="N155" s="1292"/>
      <c r="O155" s="1096"/>
      <c r="P155" s="147"/>
      <c r="Q155" s="147"/>
      <c r="R155" s="147"/>
      <c r="S155" s="147"/>
      <c r="T155" s="147"/>
      <c r="U155" s="147"/>
      <c r="V155" s="147"/>
      <c r="W155" s="147"/>
      <c r="X155" s="147"/>
      <c r="Y155" s="147"/>
      <c r="Z155" s="147"/>
      <c r="AA155" s="147"/>
      <c r="AB155" s="147"/>
      <c r="AC155" s="147"/>
      <c r="AD155" s="147"/>
      <c r="AE155" s="147"/>
      <c r="AF155" s="147"/>
      <c r="AG155" s="147"/>
      <c r="AH155" s="147"/>
      <c r="AI155" s="1006"/>
      <c r="AJ155" s="993"/>
      <c r="AK155" s="996"/>
      <c r="AL155" s="148"/>
      <c r="AM155" s="148"/>
      <c r="AN155" s="994"/>
      <c r="AO155" s="147"/>
      <c r="AP155" s="147"/>
      <c r="AQ155" s="997"/>
      <c r="AR155" s="999"/>
      <c r="AS155" s="1000"/>
      <c r="AT155" s="1006"/>
      <c r="AU155" s="993"/>
      <c r="AV155" s="996"/>
      <c r="AW155" s="148"/>
      <c r="AX155" s="148"/>
      <c r="AY155" s="994"/>
      <c r="AZ155" s="147"/>
      <c r="BA155" s="147"/>
      <c r="BB155" s="997"/>
      <c r="BC155" s="999"/>
      <c r="BD155" s="1000"/>
      <c r="BE155" s="1006"/>
      <c r="BF155" s="993"/>
      <c r="BG155" s="996"/>
      <c r="BH155" s="148"/>
      <c r="BI155" s="148"/>
      <c r="BJ155" s="994"/>
      <c r="BK155" s="147"/>
      <c r="BL155" s="147"/>
      <c r="BM155" s="997"/>
      <c r="BN155" s="999"/>
      <c r="BO155" s="1000"/>
      <c r="BP155" s="1006"/>
      <c r="BQ155" s="993"/>
      <c r="BR155" s="996"/>
      <c r="BS155" s="148"/>
      <c r="BT155" s="148"/>
      <c r="BU155" s="994"/>
      <c r="BV155" s="147"/>
      <c r="BW155" s="147"/>
      <c r="BX155" s="997"/>
      <c r="BY155" s="999"/>
      <c r="BZ155" s="1000"/>
      <c r="CA155" s="1006"/>
      <c r="CB155" s="993"/>
      <c r="CC155" s="994"/>
      <c r="CD155" s="148"/>
      <c r="CE155" s="148"/>
      <c r="CF155" s="994"/>
      <c r="CG155" s="147"/>
      <c r="CH155" s="147"/>
      <c r="CI155" s="997"/>
      <c r="CJ155" s="999"/>
      <c r="CK155" s="1000"/>
      <c r="CL155" s="1006"/>
      <c r="CM155" s="993"/>
      <c r="CN155" s="996"/>
      <c r="CO155" s="148"/>
      <c r="CP155" s="148"/>
      <c r="CQ155" s="994"/>
      <c r="CR155" s="147"/>
      <c r="CS155" s="147"/>
      <c r="CT155" s="997"/>
      <c r="CU155" s="999"/>
      <c r="CV155" s="1000"/>
      <c r="CW155" s="1006"/>
      <c r="CX155" s="993"/>
      <c r="CY155" s="996"/>
      <c r="CZ155" s="148"/>
      <c r="DA155" s="148"/>
      <c r="DB155" s="994"/>
      <c r="DC155" s="147"/>
      <c r="DD155" s="147"/>
      <c r="DE155" s="997"/>
      <c r="DF155" s="999"/>
      <c r="DG155" s="1000"/>
      <c r="DH155" s="1006"/>
      <c r="DI155" s="993"/>
      <c r="DJ155" s="996"/>
      <c r="DK155" s="148"/>
      <c r="DL155" s="148"/>
      <c r="DM155" s="994"/>
      <c r="DN155" s="147"/>
      <c r="DO155" s="147"/>
      <c r="DP155" s="997"/>
      <c r="DQ155" s="999"/>
      <c r="DR155" s="1000"/>
      <c r="DS155" s="1006"/>
      <c r="DT155" s="993"/>
      <c r="DU155" s="996"/>
      <c r="DV155" s="148"/>
      <c r="DW155" s="148"/>
      <c r="DX155" s="994"/>
      <c r="DY155" s="147"/>
      <c r="DZ155" s="147"/>
      <c r="EA155" s="997"/>
      <c r="EB155" s="999"/>
      <c r="EC155" s="1000"/>
      <c r="ED155" s="1006"/>
      <c r="EE155" s="993"/>
      <c r="EF155" s="996"/>
      <c r="EG155" s="148"/>
      <c r="EH155" s="148"/>
      <c r="EI155" s="994"/>
      <c r="EJ155" s="147"/>
      <c r="EK155" s="147"/>
      <c r="EL155" s="997"/>
      <c r="EM155" s="999"/>
      <c r="EN155" s="1000"/>
      <c r="EO155" s="1006"/>
      <c r="EP155" s="993"/>
      <c r="EQ155" s="996"/>
      <c r="ER155" s="148"/>
      <c r="ES155" s="148"/>
      <c r="ET155" s="994"/>
      <c r="EU155" s="147"/>
      <c r="EV155" s="147"/>
      <c r="EW155" s="997"/>
      <c r="EX155" s="999"/>
      <c r="EY155" s="1000"/>
      <c r="EZ155" s="1006"/>
      <c r="FA155" s="993"/>
      <c r="FB155" s="996"/>
      <c r="FC155" s="148"/>
      <c r="FD155" s="148"/>
      <c r="FE155" s="994"/>
      <c r="FF155" s="147"/>
      <c r="FG155" s="147"/>
      <c r="FH155" s="997"/>
      <c r="FI155" s="999"/>
      <c r="FJ155" s="1000"/>
      <c r="FK155" s="1006"/>
      <c r="FL155" s="993"/>
      <c r="FM155" s="996"/>
      <c r="FN155" s="148"/>
      <c r="FO155" s="148"/>
      <c r="FP155" s="994"/>
      <c r="FQ155" s="147"/>
      <c r="FR155" s="147"/>
      <c r="FS155" s="997"/>
      <c r="FT155" s="999"/>
      <c r="FU155" s="1000"/>
      <c r="FV155" s="1006"/>
      <c r="FW155" s="993"/>
      <c r="FX155" s="996"/>
      <c r="FY155" s="148"/>
      <c r="FZ155" s="148"/>
      <c r="GA155" s="994"/>
      <c r="GB155" s="147"/>
      <c r="GC155" s="147"/>
      <c r="GD155" s="997"/>
      <c r="GE155" s="999"/>
      <c r="GF155" s="1000"/>
      <c r="GG155" s="1006"/>
      <c r="GH155" s="993"/>
      <c r="GI155" s="996"/>
      <c r="GJ155" s="148"/>
      <c r="GK155" s="148"/>
      <c r="GL155" s="994"/>
      <c r="GM155" s="147"/>
      <c r="GN155" s="147"/>
      <c r="GO155" s="997"/>
      <c r="GP155" s="999"/>
      <c r="GQ155" s="1000"/>
      <c r="GR155" s="1006"/>
      <c r="GS155" s="993"/>
      <c r="GT155" s="996"/>
      <c r="GU155" s="148"/>
      <c r="GV155" s="148"/>
      <c r="GW155" s="994"/>
      <c r="GX155" s="147"/>
      <c r="GY155" s="147"/>
      <c r="GZ155" s="997"/>
      <c r="HA155" s="999"/>
      <c r="HB155" s="1000"/>
      <c r="HC155" s="1006"/>
      <c r="HD155" s="993"/>
      <c r="HE155" s="996"/>
      <c r="HF155" s="148"/>
      <c r="HG155" s="148"/>
      <c r="HH155" s="994"/>
      <c r="HI155" s="147"/>
      <c r="HJ155" s="147"/>
      <c r="HK155" s="997"/>
      <c r="HL155" s="999"/>
      <c r="HM155" s="1000"/>
      <c r="HN155" s="1006"/>
      <c r="HO155" s="993"/>
      <c r="HP155" s="996"/>
      <c r="HQ155" s="148"/>
      <c r="HR155" s="148"/>
      <c r="HS155" s="994"/>
      <c r="HT155" s="147"/>
      <c r="HU155" s="147"/>
      <c r="HV155" s="997"/>
      <c r="HW155" s="999"/>
      <c r="HX155" s="1000"/>
      <c r="HY155" s="1006"/>
      <c r="HZ155" s="993"/>
      <c r="IA155" s="996"/>
      <c r="IB155" s="148"/>
      <c r="IC155" s="148"/>
      <c r="ID155" s="994"/>
      <c r="IE155" s="147"/>
      <c r="IF155" s="147"/>
      <c r="IG155" s="997"/>
      <c r="IH155" s="999"/>
      <c r="II155" s="1000"/>
      <c r="IJ155" s="1006"/>
      <c r="IK155" s="993"/>
      <c r="IL155" s="996"/>
      <c r="IM155" s="148"/>
      <c r="IN155" s="148"/>
      <c r="IO155" s="994"/>
      <c r="IP155" s="147"/>
      <c r="IQ155" s="147"/>
      <c r="IR155" s="997"/>
      <c r="IS155" s="999"/>
      <c r="IT155" s="1000"/>
      <c r="IU155" s="30"/>
      <c r="IV155" s="30"/>
      <c r="IW155" s="30"/>
      <c r="IX155" s="30"/>
      <c r="IY155" s="1001"/>
      <c r="IZ155" s="1001"/>
      <c r="JA155" s="1005"/>
      <c r="JB155" s="1002"/>
      <c r="JE155" s="171"/>
      <c r="JF155" s="171"/>
      <c r="JG155" s="171"/>
      <c r="JH155" s="171"/>
      <c r="JI155" s="171"/>
    </row>
    <row r="156" spans="2:269" ht="15.75" customHeight="1" x14ac:dyDescent="0.25">
      <c r="B156" s="260">
        <v>150</v>
      </c>
      <c r="C156" s="991"/>
      <c r="D156" s="990"/>
      <c r="E156" s="486"/>
      <c r="F156" s="1143"/>
      <c r="G156" s="995"/>
      <c r="H156" s="221"/>
      <c r="I156" s="183"/>
      <c r="J156" s="183"/>
      <c r="K156" s="1088"/>
      <c r="L156" s="375"/>
      <c r="M156" s="31"/>
      <c r="N156" s="1292"/>
      <c r="O156" s="1096"/>
      <c r="P156" s="147"/>
      <c r="Q156" s="147"/>
      <c r="R156" s="147"/>
      <c r="S156" s="147"/>
      <c r="T156" s="147"/>
      <c r="U156" s="147"/>
      <c r="V156" s="147"/>
      <c r="W156" s="147"/>
      <c r="X156" s="147"/>
      <c r="Y156" s="147"/>
      <c r="Z156" s="147"/>
      <c r="AA156" s="147"/>
      <c r="AB156" s="147"/>
      <c r="AC156" s="147"/>
      <c r="AD156" s="147"/>
      <c r="AE156" s="147"/>
      <c r="AF156" s="147"/>
      <c r="AG156" s="147"/>
      <c r="AH156" s="147"/>
      <c r="AI156" s="1006"/>
      <c r="AJ156" s="993"/>
      <c r="AK156" s="996"/>
      <c r="AL156" s="148"/>
      <c r="AM156" s="148"/>
      <c r="AN156" s="994"/>
      <c r="AO156" s="147"/>
      <c r="AP156" s="147"/>
      <c r="AQ156" s="997"/>
      <c r="AR156" s="999"/>
      <c r="AS156" s="1000"/>
      <c r="AT156" s="1006"/>
      <c r="AU156" s="993"/>
      <c r="AV156" s="996"/>
      <c r="AW156" s="148"/>
      <c r="AX156" s="148"/>
      <c r="AY156" s="994"/>
      <c r="AZ156" s="147"/>
      <c r="BA156" s="147"/>
      <c r="BB156" s="997"/>
      <c r="BC156" s="999"/>
      <c r="BD156" s="1000"/>
      <c r="BE156" s="1006"/>
      <c r="BF156" s="993"/>
      <c r="BG156" s="996"/>
      <c r="BH156" s="148"/>
      <c r="BI156" s="148"/>
      <c r="BJ156" s="994"/>
      <c r="BK156" s="147"/>
      <c r="BL156" s="147"/>
      <c r="BM156" s="997"/>
      <c r="BN156" s="999"/>
      <c r="BO156" s="1000"/>
      <c r="BP156" s="1006"/>
      <c r="BQ156" s="993"/>
      <c r="BR156" s="996"/>
      <c r="BS156" s="148"/>
      <c r="BT156" s="148"/>
      <c r="BU156" s="994"/>
      <c r="BV156" s="147"/>
      <c r="BW156" s="147"/>
      <c r="BX156" s="997"/>
      <c r="BY156" s="999"/>
      <c r="BZ156" s="1000"/>
      <c r="CA156" s="1006"/>
      <c r="CB156" s="993"/>
      <c r="CC156" s="994"/>
      <c r="CD156" s="148"/>
      <c r="CE156" s="148"/>
      <c r="CF156" s="994"/>
      <c r="CG156" s="147"/>
      <c r="CH156" s="147"/>
      <c r="CI156" s="997"/>
      <c r="CJ156" s="999"/>
      <c r="CK156" s="1000"/>
      <c r="CL156" s="1006"/>
      <c r="CM156" s="993"/>
      <c r="CN156" s="996"/>
      <c r="CO156" s="148"/>
      <c r="CP156" s="148"/>
      <c r="CQ156" s="994"/>
      <c r="CR156" s="147"/>
      <c r="CS156" s="147"/>
      <c r="CT156" s="997"/>
      <c r="CU156" s="999"/>
      <c r="CV156" s="1000"/>
      <c r="CW156" s="1006"/>
      <c r="CX156" s="993"/>
      <c r="CY156" s="996"/>
      <c r="CZ156" s="148"/>
      <c r="DA156" s="148"/>
      <c r="DB156" s="994"/>
      <c r="DC156" s="147"/>
      <c r="DD156" s="147"/>
      <c r="DE156" s="997"/>
      <c r="DF156" s="999"/>
      <c r="DG156" s="1000"/>
      <c r="DH156" s="1006"/>
      <c r="DI156" s="993"/>
      <c r="DJ156" s="996"/>
      <c r="DK156" s="148"/>
      <c r="DL156" s="148"/>
      <c r="DM156" s="994"/>
      <c r="DN156" s="147"/>
      <c r="DO156" s="147"/>
      <c r="DP156" s="997"/>
      <c r="DQ156" s="999"/>
      <c r="DR156" s="1000"/>
      <c r="DS156" s="1006"/>
      <c r="DT156" s="993"/>
      <c r="DU156" s="996"/>
      <c r="DV156" s="148"/>
      <c r="DW156" s="148"/>
      <c r="DX156" s="994"/>
      <c r="DY156" s="147"/>
      <c r="DZ156" s="147"/>
      <c r="EA156" s="997"/>
      <c r="EB156" s="999"/>
      <c r="EC156" s="1000"/>
      <c r="ED156" s="1006"/>
      <c r="EE156" s="993"/>
      <c r="EF156" s="996"/>
      <c r="EG156" s="148"/>
      <c r="EH156" s="148"/>
      <c r="EI156" s="994"/>
      <c r="EJ156" s="147"/>
      <c r="EK156" s="147"/>
      <c r="EL156" s="997"/>
      <c r="EM156" s="999"/>
      <c r="EN156" s="1000"/>
      <c r="EO156" s="1006"/>
      <c r="EP156" s="993"/>
      <c r="EQ156" s="996"/>
      <c r="ER156" s="148"/>
      <c r="ES156" s="148"/>
      <c r="ET156" s="994"/>
      <c r="EU156" s="147"/>
      <c r="EV156" s="147"/>
      <c r="EW156" s="997"/>
      <c r="EX156" s="999"/>
      <c r="EY156" s="1000"/>
      <c r="EZ156" s="1006"/>
      <c r="FA156" s="993"/>
      <c r="FB156" s="996"/>
      <c r="FC156" s="148"/>
      <c r="FD156" s="148"/>
      <c r="FE156" s="994"/>
      <c r="FF156" s="147"/>
      <c r="FG156" s="147"/>
      <c r="FH156" s="997"/>
      <c r="FI156" s="999"/>
      <c r="FJ156" s="1000"/>
      <c r="FK156" s="1006"/>
      <c r="FL156" s="993"/>
      <c r="FM156" s="996"/>
      <c r="FN156" s="148"/>
      <c r="FO156" s="148"/>
      <c r="FP156" s="994"/>
      <c r="FQ156" s="147"/>
      <c r="FR156" s="147"/>
      <c r="FS156" s="997"/>
      <c r="FT156" s="999"/>
      <c r="FU156" s="1000"/>
      <c r="FV156" s="1006"/>
      <c r="FW156" s="993"/>
      <c r="FX156" s="996"/>
      <c r="FY156" s="148"/>
      <c r="FZ156" s="148"/>
      <c r="GA156" s="994"/>
      <c r="GB156" s="147"/>
      <c r="GC156" s="147"/>
      <c r="GD156" s="997"/>
      <c r="GE156" s="999"/>
      <c r="GF156" s="1000"/>
      <c r="GG156" s="1006"/>
      <c r="GH156" s="993"/>
      <c r="GI156" s="996"/>
      <c r="GJ156" s="148"/>
      <c r="GK156" s="148"/>
      <c r="GL156" s="994"/>
      <c r="GM156" s="147"/>
      <c r="GN156" s="147"/>
      <c r="GO156" s="997"/>
      <c r="GP156" s="999"/>
      <c r="GQ156" s="1000"/>
      <c r="GR156" s="1006"/>
      <c r="GS156" s="993"/>
      <c r="GT156" s="996"/>
      <c r="GU156" s="148"/>
      <c r="GV156" s="148"/>
      <c r="GW156" s="994"/>
      <c r="GX156" s="147"/>
      <c r="GY156" s="147"/>
      <c r="GZ156" s="997"/>
      <c r="HA156" s="999"/>
      <c r="HB156" s="1000"/>
      <c r="HC156" s="1006"/>
      <c r="HD156" s="993"/>
      <c r="HE156" s="996"/>
      <c r="HF156" s="148"/>
      <c r="HG156" s="148"/>
      <c r="HH156" s="994"/>
      <c r="HI156" s="147"/>
      <c r="HJ156" s="147"/>
      <c r="HK156" s="997"/>
      <c r="HL156" s="999"/>
      <c r="HM156" s="1000"/>
      <c r="HN156" s="1006"/>
      <c r="HO156" s="993"/>
      <c r="HP156" s="996"/>
      <c r="HQ156" s="148"/>
      <c r="HR156" s="148"/>
      <c r="HS156" s="994"/>
      <c r="HT156" s="147"/>
      <c r="HU156" s="147"/>
      <c r="HV156" s="997"/>
      <c r="HW156" s="999"/>
      <c r="HX156" s="1000"/>
      <c r="HY156" s="1006"/>
      <c r="HZ156" s="993"/>
      <c r="IA156" s="996"/>
      <c r="IB156" s="148"/>
      <c r="IC156" s="148"/>
      <c r="ID156" s="994"/>
      <c r="IE156" s="147"/>
      <c r="IF156" s="147"/>
      <c r="IG156" s="997"/>
      <c r="IH156" s="999"/>
      <c r="II156" s="1000"/>
      <c r="IJ156" s="1006"/>
      <c r="IK156" s="993"/>
      <c r="IL156" s="996"/>
      <c r="IM156" s="148"/>
      <c r="IN156" s="148"/>
      <c r="IO156" s="994"/>
      <c r="IP156" s="147"/>
      <c r="IQ156" s="147"/>
      <c r="IR156" s="997"/>
      <c r="IS156" s="999"/>
      <c r="IT156" s="1000"/>
      <c r="IU156" s="30"/>
      <c r="IV156" s="30"/>
      <c r="IW156" s="30"/>
      <c r="IX156" s="30"/>
      <c r="IY156" s="1001"/>
      <c r="IZ156" s="1001"/>
      <c r="JA156" s="1005"/>
      <c r="JB156" s="1002"/>
      <c r="JE156" s="171"/>
      <c r="JF156" s="171"/>
      <c r="JG156" s="171"/>
      <c r="JH156" s="171"/>
      <c r="JI156" s="171"/>
    </row>
    <row r="157" spans="2:269" ht="15.75" x14ac:dyDescent="0.25">
      <c r="B157" s="35" t="s">
        <v>686</v>
      </c>
      <c r="JE157" s="171"/>
      <c r="JF157" s="171"/>
      <c r="JG157" s="171"/>
      <c r="JH157" s="171"/>
      <c r="JI157" s="171"/>
    </row>
    <row r="158" spans="2:269" ht="15.75" x14ac:dyDescent="0.25">
      <c r="B158" s="28" t="s">
        <v>380</v>
      </c>
      <c r="JE158" s="171"/>
      <c r="JF158" s="171"/>
      <c r="JG158" s="171"/>
      <c r="JH158" s="171"/>
      <c r="JI158" s="171"/>
    </row>
    <row r="159" spans="2:269" x14ac:dyDescent="0.25">
      <c r="JE159" s="171"/>
      <c r="JF159" s="171"/>
      <c r="JG159" s="171"/>
      <c r="JH159" s="171"/>
      <c r="JI159" s="171"/>
    </row>
    <row r="160" spans="2:269" ht="15.75" x14ac:dyDescent="0.25">
      <c r="C160" s="35"/>
      <c r="JE160" s="171"/>
      <c r="JF160" s="171"/>
      <c r="JG160" s="171"/>
      <c r="JH160" s="171"/>
      <c r="JI160" s="171"/>
    </row>
    <row r="161" spans="3:269" ht="15.75" x14ac:dyDescent="0.25">
      <c r="C161" s="28"/>
      <c r="JE161" s="171"/>
      <c r="JF161" s="171"/>
      <c r="JG161" s="171"/>
      <c r="JH161" s="171"/>
      <c r="JI161" s="171"/>
    </row>
    <row r="162" spans="3:269" x14ac:dyDescent="0.25">
      <c r="JE162" s="171"/>
      <c r="JF162" s="171"/>
      <c r="JG162" s="171"/>
      <c r="JH162" s="171"/>
      <c r="JI162" s="171"/>
    </row>
    <row r="163" spans="3:269" x14ac:dyDescent="0.25">
      <c r="JE163" s="171"/>
      <c r="JF163" s="171"/>
      <c r="JG163" s="171"/>
      <c r="JH163" s="171"/>
      <c r="JI163" s="171"/>
    </row>
    <row r="164" spans="3:269" x14ac:dyDescent="0.25">
      <c r="JE164" s="171"/>
      <c r="JF164" s="171"/>
      <c r="JG164" s="171"/>
      <c r="JH164" s="171"/>
      <c r="JI164" s="171"/>
    </row>
    <row r="165" spans="3:269" x14ac:dyDescent="0.25">
      <c r="JE165" s="171"/>
      <c r="JF165" s="171"/>
      <c r="JG165" s="171"/>
      <c r="JH165" s="171"/>
      <c r="JI165" s="171"/>
    </row>
    <row r="166" spans="3:269" x14ac:dyDescent="0.25">
      <c r="JE166" s="171"/>
      <c r="JF166" s="171"/>
      <c r="JG166" s="171"/>
      <c r="JH166" s="171"/>
      <c r="JI166" s="171"/>
    </row>
    <row r="167" spans="3:269" x14ac:dyDescent="0.25">
      <c r="JE167" s="171"/>
      <c r="JF167" s="171"/>
      <c r="JG167" s="171"/>
      <c r="JH167" s="171"/>
      <c r="JI167" s="171"/>
    </row>
    <row r="168" spans="3:269" x14ac:dyDescent="0.25">
      <c r="JE168" s="171"/>
      <c r="JF168" s="171"/>
      <c r="JG168" s="171"/>
      <c r="JH168" s="171"/>
      <c r="JI168" s="171"/>
    </row>
    <row r="169" spans="3:269" x14ac:dyDescent="0.25">
      <c r="JE169" s="171"/>
      <c r="JF169" s="171"/>
      <c r="JG169" s="171"/>
      <c r="JH169" s="171"/>
      <c r="JI169" s="171"/>
    </row>
    <row r="170" spans="3:269" x14ac:dyDescent="0.25">
      <c r="JE170" s="171"/>
      <c r="JF170" s="171"/>
      <c r="JG170" s="171"/>
      <c r="JH170" s="171"/>
      <c r="JI170" s="171"/>
    </row>
    <row r="171" spans="3:269" x14ac:dyDescent="0.25">
      <c r="JE171" s="171"/>
      <c r="JF171" s="171"/>
      <c r="JG171" s="171"/>
      <c r="JH171" s="171"/>
      <c r="JI171" s="171"/>
    </row>
    <row r="172" spans="3:269" x14ac:dyDescent="0.25">
      <c r="JE172" s="171"/>
      <c r="JF172" s="171"/>
      <c r="JG172" s="171"/>
      <c r="JH172" s="171"/>
      <c r="JI172" s="171"/>
    </row>
    <row r="173" spans="3:269" x14ac:dyDescent="0.25">
      <c r="JE173" s="171"/>
      <c r="JF173" s="171"/>
      <c r="JG173" s="171"/>
      <c r="JH173" s="171"/>
      <c r="JI173" s="171"/>
    </row>
    <row r="174" spans="3:269" x14ac:dyDescent="0.25">
      <c r="JE174" s="171"/>
      <c r="JF174" s="171"/>
      <c r="JG174" s="171"/>
      <c r="JH174" s="171"/>
      <c r="JI174" s="171"/>
    </row>
    <row r="175" spans="3:269" x14ac:dyDescent="0.25">
      <c r="JE175" s="171"/>
      <c r="JF175" s="171"/>
      <c r="JG175" s="171"/>
      <c r="JH175" s="171"/>
      <c r="JI175" s="171"/>
    </row>
    <row r="176" spans="3:269" x14ac:dyDescent="0.25">
      <c r="JE176" s="171"/>
      <c r="JF176" s="171"/>
      <c r="JG176" s="171"/>
      <c r="JH176" s="171"/>
      <c r="JI176" s="171"/>
    </row>
    <row r="177" spans="265:269" x14ac:dyDescent="0.25">
      <c r="JE177" s="171"/>
      <c r="JF177" s="171"/>
      <c r="JG177" s="171"/>
      <c r="JH177" s="171"/>
      <c r="JI177" s="171"/>
    </row>
    <row r="178" spans="265:269" x14ac:dyDescent="0.25">
      <c r="JE178" s="171"/>
      <c r="JF178" s="171"/>
      <c r="JG178" s="171"/>
      <c r="JH178" s="171"/>
      <c r="JI178" s="171"/>
    </row>
    <row r="179" spans="265:269" x14ac:dyDescent="0.25">
      <c r="JE179" s="171"/>
      <c r="JF179" s="171"/>
      <c r="JG179" s="171"/>
      <c r="JH179" s="171"/>
      <c r="JI179" s="171"/>
    </row>
    <row r="180" spans="265:269" x14ac:dyDescent="0.25">
      <c r="JE180" s="171"/>
      <c r="JF180" s="171"/>
      <c r="JG180" s="171"/>
      <c r="JH180" s="171"/>
      <c r="JI180" s="171"/>
    </row>
    <row r="181" spans="265:269" x14ac:dyDescent="0.25">
      <c r="JE181" s="171"/>
      <c r="JF181" s="171"/>
      <c r="JG181" s="171"/>
      <c r="JH181" s="171"/>
      <c r="JI181" s="171"/>
    </row>
    <row r="182" spans="265:269" x14ac:dyDescent="0.25">
      <c r="JE182" s="171"/>
      <c r="JF182" s="171"/>
      <c r="JG182" s="171"/>
      <c r="JH182" s="171"/>
      <c r="JI182" s="171"/>
    </row>
    <row r="183" spans="265:269" x14ac:dyDescent="0.25">
      <c r="JE183" s="171"/>
      <c r="JF183" s="171"/>
      <c r="JG183" s="171"/>
      <c r="JH183" s="171"/>
      <c r="JI183" s="171"/>
    </row>
    <row r="184" spans="265:269" x14ac:dyDescent="0.25">
      <c r="JE184" s="171"/>
      <c r="JF184" s="171"/>
      <c r="JG184" s="171"/>
      <c r="JH184" s="171"/>
      <c r="JI184" s="171"/>
    </row>
    <row r="185" spans="265:269" x14ac:dyDescent="0.25">
      <c r="JE185" s="171"/>
      <c r="JF185" s="171"/>
      <c r="JG185" s="171"/>
      <c r="JH185" s="171"/>
      <c r="JI185" s="171"/>
    </row>
    <row r="186" spans="265:269" x14ac:dyDescent="0.25">
      <c r="JE186" s="171"/>
      <c r="JF186" s="171"/>
      <c r="JG186" s="171"/>
      <c r="JH186" s="171"/>
      <c r="JI186" s="171"/>
    </row>
    <row r="187" spans="265:269" x14ac:dyDescent="0.25">
      <c r="JE187" s="171"/>
      <c r="JF187" s="171"/>
      <c r="JG187" s="171"/>
      <c r="JH187" s="171"/>
      <c r="JI187" s="171"/>
    </row>
    <row r="188" spans="265:269" x14ac:dyDescent="0.25">
      <c r="JE188" s="171"/>
      <c r="JF188" s="171"/>
      <c r="JG188" s="171"/>
      <c r="JH188" s="171"/>
      <c r="JI188" s="171"/>
    </row>
    <row r="189" spans="265:269" x14ac:dyDescent="0.25">
      <c r="JE189" s="171"/>
      <c r="JF189" s="171"/>
      <c r="JG189" s="171"/>
      <c r="JH189" s="171"/>
      <c r="JI189" s="171"/>
    </row>
    <row r="190" spans="265:269" x14ac:dyDescent="0.25">
      <c r="JE190" s="171"/>
      <c r="JF190" s="171"/>
      <c r="JG190" s="171"/>
      <c r="JH190" s="171"/>
      <c r="JI190" s="171"/>
    </row>
    <row r="191" spans="265:269" x14ac:dyDescent="0.25">
      <c r="JE191" s="171"/>
      <c r="JF191" s="171"/>
      <c r="JG191" s="171"/>
      <c r="JH191" s="171"/>
      <c r="JI191" s="171"/>
    </row>
    <row r="192" spans="265:269" x14ac:dyDescent="0.25">
      <c r="JE192" s="171"/>
      <c r="JF192" s="171"/>
      <c r="JG192" s="171"/>
      <c r="JH192" s="171"/>
      <c r="JI192" s="171"/>
    </row>
    <row r="193" spans="265:269" x14ac:dyDescent="0.25">
      <c r="JE193" s="171"/>
      <c r="JF193" s="171"/>
      <c r="JG193" s="171"/>
      <c r="JH193" s="171"/>
      <c r="JI193" s="171"/>
    </row>
    <row r="194" spans="265:269" x14ac:dyDescent="0.25">
      <c r="JE194" s="171"/>
      <c r="JF194" s="171"/>
      <c r="JG194" s="171"/>
      <c r="JH194" s="171"/>
      <c r="JI194" s="171"/>
    </row>
    <row r="195" spans="265:269" x14ac:dyDescent="0.25">
      <c r="JE195" s="171"/>
      <c r="JF195" s="171"/>
      <c r="JG195" s="171"/>
      <c r="JH195" s="171"/>
      <c r="JI195" s="171"/>
    </row>
    <row r="196" spans="265:269" x14ac:dyDescent="0.25">
      <c r="JE196" s="171"/>
      <c r="JF196" s="171"/>
      <c r="JG196" s="171"/>
      <c r="JH196" s="171"/>
      <c r="JI196" s="171"/>
    </row>
    <row r="197" spans="265:269" x14ac:dyDescent="0.25">
      <c r="JE197" s="171"/>
      <c r="JF197" s="171"/>
      <c r="JG197" s="171"/>
      <c r="JH197" s="171"/>
      <c r="JI197" s="171"/>
    </row>
    <row r="198" spans="265:269" x14ac:dyDescent="0.25">
      <c r="JE198" s="171"/>
      <c r="JF198" s="171"/>
      <c r="JG198" s="171"/>
      <c r="JH198" s="171"/>
      <c r="JI198" s="171"/>
    </row>
    <row r="199" spans="265:269" x14ac:dyDescent="0.25">
      <c r="JE199" s="171"/>
      <c r="JF199" s="171"/>
      <c r="JG199" s="171"/>
      <c r="JH199" s="171"/>
      <c r="JI199" s="171"/>
    </row>
    <row r="200" spans="265:269" x14ac:dyDescent="0.25">
      <c r="JE200" s="171"/>
      <c r="JF200" s="171"/>
      <c r="JG200" s="171"/>
      <c r="JH200" s="171"/>
      <c r="JI200" s="171"/>
    </row>
    <row r="201" spans="265:269" x14ac:dyDescent="0.25">
      <c r="JE201" s="171"/>
      <c r="JF201" s="171"/>
      <c r="JG201" s="171"/>
      <c r="JH201" s="171"/>
      <c r="JI201" s="171"/>
    </row>
    <row r="202" spans="265:269" x14ac:dyDescent="0.25">
      <c r="JE202" s="171"/>
      <c r="JF202" s="171"/>
      <c r="JG202" s="171"/>
      <c r="JH202" s="171"/>
      <c r="JI202" s="171"/>
    </row>
    <row r="203" spans="265:269" x14ac:dyDescent="0.25">
      <c r="JE203" s="171"/>
      <c r="JF203" s="171"/>
      <c r="JG203" s="171"/>
      <c r="JH203" s="171"/>
      <c r="JI203" s="171"/>
    </row>
    <row r="204" spans="265:269" x14ac:dyDescent="0.25">
      <c r="JE204" s="171"/>
      <c r="JF204" s="171"/>
      <c r="JG204" s="171"/>
      <c r="JH204" s="171"/>
      <c r="JI204" s="171"/>
    </row>
    <row r="205" spans="265:269" x14ac:dyDescent="0.25">
      <c r="JE205" s="171"/>
      <c r="JF205" s="171"/>
      <c r="JG205" s="171"/>
      <c r="JH205" s="171"/>
      <c r="JI205" s="171"/>
    </row>
    <row r="206" spans="265:269" x14ac:dyDescent="0.25">
      <c r="JE206" s="171"/>
      <c r="JF206" s="171"/>
      <c r="JG206" s="171"/>
      <c r="JH206" s="171"/>
      <c r="JI206" s="171"/>
    </row>
    <row r="207" spans="265:269" x14ac:dyDescent="0.25">
      <c r="JE207" s="171"/>
      <c r="JF207" s="171"/>
      <c r="JG207" s="171"/>
      <c r="JH207" s="171"/>
      <c r="JI207" s="171"/>
    </row>
    <row r="208" spans="265:269" x14ac:dyDescent="0.25">
      <c r="JE208" s="171"/>
      <c r="JF208" s="171"/>
      <c r="JG208" s="171"/>
      <c r="JH208" s="171"/>
      <c r="JI208" s="171"/>
    </row>
    <row r="209" spans="265:269" x14ac:dyDescent="0.25">
      <c r="JE209" s="171"/>
      <c r="JF209" s="171"/>
      <c r="JG209" s="171"/>
      <c r="JH209" s="171"/>
      <c r="JI209" s="171"/>
    </row>
    <row r="210" spans="265:269" x14ac:dyDescent="0.25">
      <c r="JE210" s="171"/>
      <c r="JF210" s="171"/>
      <c r="JG210" s="171"/>
      <c r="JH210" s="171"/>
      <c r="JI210" s="171"/>
    </row>
    <row r="211" spans="265:269" x14ac:dyDescent="0.25">
      <c r="JE211" s="171"/>
      <c r="JF211" s="171"/>
      <c r="JG211" s="171"/>
      <c r="JH211" s="171"/>
      <c r="JI211" s="171"/>
    </row>
    <row r="212" spans="265:269" x14ac:dyDescent="0.25">
      <c r="JE212" s="171"/>
      <c r="JF212" s="171"/>
      <c r="JG212" s="171"/>
      <c r="JH212" s="171"/>
      <c r="JI212" s="171"/>
    </row>
    <row r="213" spans="265:269" x14ac:dyDescent="0.25">
      <c r="JE213" s="171"/>
      <c r="JF213" s="171"/>
      <c r="JG213" s="171"/>
      <c r="JH213" s="171"/>
      <c r="JI213" s="171"/>
    </row>
    <row r="214" spans="265:269" x14ac:dyDescent="0.25">
      <c r="JE214" s="171"/>
      <c r="JF214" s="171"/>
      <c r="JG214" s="171"/>
      <c r="JH214" s="171"/>
      <c r="JI214" s="171"/>
    </row>
    <row r="215" spans="265:269" x14ac:dyDescent="0.25">
      <c r="JE215" s="171"/>
      <c r="JF215" s="171"/>
      <c r="JG215" s="171"/>
      <c r="JH215" s="171"/>
      <c r="JI215" s="171"/>
    </row>
    <row r="216" spans="265:269" x14ac:dyDescent="0.25">
      <c r="JE216" s="171"/>
      <c r="JF216" s="171"/>
      <c r="JG216" s="171"/>
      <c r="JH216" s="171"/>
      <c r="JI216" s="171"/>
    </row>
    <row r="217" spans="265:269" x14ac:dyDescent="0.25">
      <c r="JE217" s="171"/>
      <c r="JF217" s="171"/>
      <c r="JG217" s="171"/>
      <c r="JH217" s="171"/>
      <c r="JI217" s="171"/>
    </row>
    <row r="218" spans="265:269" x14ac:dyDescent="0.25">
      <c r="JE218" s="171"/>
      <c r="JF218" s="171"/>
      <c r="JG218" s="171"/>
      <c r="JH218" s="171"/>
      <c r="JI218" s="171"/>
    </row>
    <row r="219" spans="265:269" x14ac:dyDescent="0.25">
      <c r="JE219" s="171"/>
      <c r="JF219" s="171"/>
      <c r="JG219" s="171"/>
      <c r="JH219" s="171"/>
      <c r="JI219" s="171"/>
    </row>
    <row r="220" spans="265:269" x14ac:dyDescent="0.25">
      <c r="JE220" s="171"/>
      <c r="JF220" s="171"/>
      <c r="JG220" s="171"/>
      <c r="JH220" s="171"/>
      <c r="JI220" s="171"/>
    </row>
    <row r="221" spans="265:269" x14ac:dyDescent="0.25">
      <c r="JE221" s="171"/>
      <c r="JF221" s="171"/>
      <c r="JG221" s="171"/>
      <c r="JH221" s="171"/>
      <c r="JI221" s="171"/>
    </row>
    <row r="222" spans="265:269" x14ac:dyDescent="0.25">
      <c r="JE222" s="171"/>
      <c r="JF222" s="171"/>
      <c r="JG222" s="171"/>
      <c r="JH222" s="171"/>
      <c r="JI222" s="171"/>
    </row>
    <row r="223" spans="265:269" x14ac:dyDescent="0.25">
      <c r="JE223" s="171"/>
      <c r="JF223" s="171"/>
      <c r="JG223" s="171"/>
      <c r="JH223" s="171"/>
      <c r="JI223" s="171"/>
    </row>
    <row r="224" spans="265:269" x14ac:dyDescent="0.25">
      <c r="JE224" s="171"/>
      <c r="JF224" s="171"/>
      <c r="JG224" s="171"/>
      <c r="JH224" s="171"/>
      <c r="JI224" s="171"/>
    </row>
    <row r="225" spans="264:269" x14ac:dyDescent="0.25">
      <c r="JE225" s="171"/>
      <c r="JF225" s="171"/>
      <c r="JG225" s="171"/>
      <c r="JH225" s="171"/>
      <c r="JI225" s="171"/>
    </row>
    <row r="226" spans="264:269" x14ac:dyDescent="0.25">
      <c r="JE226" s="171"/>
      <c r="JF226" s="171"/>
      <c r="JG226" s="171"/>
      <c r="JH226" s="171"/>
      <c r="JI226" s="171"/>
    </row>
    <row r="227" spans="264:269" x14ac:dyDescent="0.25">
      <c r="JE227" s="171"/>
      <c r="JF227" s="171"/>
      <c r="JG227" s="171"/>
      <c r="JH227" s="171"/>
      <c r="JI227" s="171"/>
    </row>
    <row r="228" spans="264:269" x14ac:dyDescent="0.25">
      <c r="JE228" s="171"/>
      <c r="JF228" s="171"/>
      <c r="JG228" s="171"/>
      <c r="JH228" s="171"/>
      <c r="JI228" s="171"/>
    </row>
    <row r="229" spans="264:269" x14ac:dyDescent="0.25">
      <c r="JE229" s="171"/>
      <c r="JF229" s="171"/>
      <c r="JG229" s="171"/>
      <c r="JH229" s="171"/>
      <c r="JI229" s="171"/>
    </row>
    <row r="230" spans="264:269" x14ac:dyDescent="0.25">
      <c r="JE230" s="171"/>
      <c r="JF230" s="171"/>
      <c r="JG230" s="171"/>
      <c r="JH230" s="171"/>
      <c r="JI230" s="171"/>
    </row>
    <row r="231" spans="264:269" x14ac:dyDescent="0.25">
      <c r="JE231" s="171"/>
      <c r="JF231" s="171"/>
      <c r="JG231" s="171"/>
      <c r="JH231" s="171"/>
      <c r="JI231" s="171"/>
    </row>
    <row r="232" spans="264:269" x14ac:dyDescent="0.25">
      <c r="JE232" s="171"/>
      <c r="JF232" s="171"/>
      <c r="JG232" s="171"/>
      <c r="JH232" s="171"/>
      <c r="JI232" s="171"/>
    </row>
    <row r="233" spans="264:269" x14ac:dyDescent="0.25">
      <c r="JD233" s="323"/>
      <c r="JE233" s="171"/>
      <c r="JF233" s="171"/>
      <c r="JG233" s="171"/>
      <c r="JH233" s="171"/>
      <c r="JI233" s="171"/>
    </row>
    <row r="234" spans="264:269" x14ac:dyDescent="0.25">
      <c r="JD234" s="323"/>
      <c r="JE234" s="171"/>
      <c r="JF234" s="171"/>
      <c r="JG234" s="171"/>
      <c r="JH234" s="171"/>
      <c r="JI234" s="171"/>
    </row>
    <row r="235" spans="264:269" x14ac:dyDescent="0.25">
      <c r="JD235" s="323"/>
      <c r="JE235" s="171"/>
      <c r="JF235" s="171"/>
      <c r="JG235" s="171"/>
      <c r="JH235" s="171"/>
      <c r="JI235" s="171"/>
    </row>
    <row r="300" ht="17.25" customHeight="1" x14ac:dyDescent="0.25"/>
  </sheetData>
  <mergeCells count="7">
    <mergeCell ref="JE5:JJ5"/>
    <mergeCell ref="G2:J2"/>
    <mergeCell ref="B1:D1"/>
    <mergeCell ref="B2:D2"/>
    <mergeCell ref="C3:D3"/>
    <mergeCell ref="C4:D4"/>
    <mergeCell ref="K4:M4"/>
  </mergeCells>
  <conditionalFormatting sqref="JQ7:JQ56">
    <cfRule type="containsText" dxfId="0" priority="1" stopIfTrue="1" operator="containsText" text="Required entry missing">
      <formula>NOT(ISERROR(SEARCH("Required entry missing",JQ7)))</formula>
    </cfRule>
  </conditionalFormatting>
  <dataValidations count="20">
    <dataValidation type="list" allowBlank="1" showInputMessage="1" sqref="CT7:CT156 DE7:DE156 EA7:EA156 EL7:EL156 DP7:DP156 GZ7:GZ156 HV7:HV156 IR7:IR156 AQ7:AQ156 BB7:BB156 BM7:BM156 BX7:BX156 CI7:CI156 IG7:IG156 HK7:HK156 EW7:EW156 FS7:FS156 GO7:GO156 GD7:GD156 FH7:FH156" xr:uid="{BA4D6A6C-EC4D-47E5-9964-DB30B0647285}">
      <formula1>$JG$32:$JG$40</formula1>
    </dataValidation>
    <dataValidation type="list" allowBlank="1" showInputMessage="1" sqref="L7:L156" xr:uid="{F35E85AF-8C83-4752-8F58-774F742B1D7F}">
      <formula1>$JE$34:$JE$37</formula1>
    </dataValidation>
    <dataValidation type="list" allowBlank="1" showInputMessage="1" sqref="JA7:JA156" xr:uid="{8DCB5255-9545-4804-9A33-13B3E3C36E95}">
      <formula1>$JE$44:$JE$51</formula1>
    </dataValidation>
    <dataValidation type="list" allowBlank="1" showInputMessage="1" sqref="CU7:CU156 DF7:DF156 EB7:EB156 EM7:EM156 DQ7:DQ156 HA7:HA156 HW7:HW156 IS7:IS156 AR7:AR156 BC7:BC156 BN7:BN156 BY7:BY156 CJ7:CJ156 IH7:IH156 HL7:HL156 EX7:EX156 FT7:FT156 GP7:GP156 GE7:GE156 FI7:FI156" xr:uid="{8E0EC3FB-6E73-4C63-A837-E37877F17626}">
      <formula1>$JG$46:$JG$51</formula1>
    </dataValidation>
    <dataValidation type="list" allowBlank="1" showInputMessage="1" sqref="N7:N156" xr:uid="{F3E3CD61-7F73-4C15-B684-403F6E6F3558}">
      <formula1>"1,2,3,4,5,6,7,8,9,10,11,12,13,14,15,16,17,18,19,20"</formula1>
    </dataValidation>
    <dataValidation type="date" allowBlank="1" showInputMessage="1" showErrorMessage="1" sqref="D7:D156" xr:uid="{8AA55E33-BD27-4EE6-8FDA-B02604927000}">
      <formula1>42370</formula1>
      <formula2>47484</formula2>
    </dataValidation>
    <dataValidation type="list" allowBlank="1" showInputMessage="1" sqref="F7:F156" xr:uid="{85571A0D-F665-4401-88B4-ABB73B1CEDA0}">
      <formula1>$JE$14:$JE$27</formula1>
    </dataValidation>
    <dataValidation type="decimal" allowBlank="1" showInputMessage="1" showErrorMessage="1" sqref="M7:M156" xr:uid="{CB083B70-ACD6-49BE-B30F-C604B873E764}">
      <formula1>0.5</formula1>
      <formula2>3</formula2>
    </dataValidation>
    <dataValidation type="decimal" allowBlank="1" showInputMessage="1" showErrorMessage="1" sqref="H7:H156" xr:uid="{D0A89BA1-D9AF-4EED-9821-F514AF6E2617}">
      <formula1>30</formula1>
      <formula2>300</formula2>
    </dataValidation>
    <dataValidation type="decimal" allowBlank="1" showInputMessage="1" showErrorMessage="1" sqref="K7:K156" xr:uid="{A5843115-7E35-43A3-8EC4-F59BE13F2E0B}">
      <formula1>16</formula1>
      <formula2>120</formula2>
    </dataValidation>
    <dataValidation type="decimal" allowBlank="1" showInputMessage="1" showErrorMessage="1" sqref="AP7:AP156 CS7:CS156 BA7:BA156 BL7:BL156 BW7:BW156 CH7:CH156 IQ7:IQ156 IF7:IF156 HU7:HU156 HJ7:HJ156 GY7:GY156 GN7:GN156 GC7:GC156 FR7:FR156 FG7:FG156 EV7:EV156 EK7:EK156 DZ7:DZ156 DO7:DO156 DD7:DD156" xr:uid="{84502EAA-73E7-41CA-B62B-92C3693112EC}">
      <formula1>0</formula1>
      <formula2>10000</formula2>
    </dataValidation>
    <dataValidation type="decimal" allowBlank="1" showInputMessage="1" showErrorMessage="1" sqref="AO7:AO156 CR7:CR156 AZ7:AZ156 BK7:BK156 BV7:BV156 CG7:CG156 IP7:IP156 IE7:IE156 HT7:HT156 HI7:HI156 GX7:GX156 GM7:GM156 GB7:GB156 FQ7:FQ156 FF7:FF156 EU7:EU156 EJ7:EJ156 DY7:DY156 DN7:DN156 DC7:DC156" xr:uid="{16FB917A-5176-4979-9FAF-671A696F2402}">
      <formula1>40</formula1>
      <formula2>200</formula2>
    </dataValidation>
    <dataValidation type="decimal" allowBlank="1" showInputMessage="1" showErrorMessage="1" sqref="BT7:BT156 CE7:CE156 AM7:AM156 AX7:AX156 BI7:BI156 CP7:CP156 IN7:IN156 IC7:IC156 HR7:HR156 HG7:HG156 GV7:GV156 GK7:GK156 FZ7:FZ156 FO7:FO156 FD7:FD156 ES7:ES156 EH7:EH156 DW7:DW156 DL7:DL156 DA7:DA156" xr:uid="{3E9F1BEC-C829-4B47-8F1D-42FE94F16FD8}">
      <formula1>0</formula1>
      <formula2>1000</formula2>
    </dataValidation>
    <dataValidation type="decimal" allowBlank="1" showInputMessage="1" showErrorMessage="1" sqref="AL7:AL156 CO7:CO156 AW7:AW156 BH7:BH156 BS7:BS156 CD7:CD156 IM7:IM156 IB7:IB156 HQ7:HQ156 HF7:HF156 GU7:GU156 GJ7:GJ156 FY7:FY156 FN7:FN156 FC7:FC156 ER7:ER156 EG7:EG156 DV7:DV156 DK7:DK156 CZ7:CZ156" xr:uid="{AAD7AD98-EE98-4B38-991A-240B717A115E}">
      <formula1>0</formula1>
      <formula2>300</formula2>
    </dataValidation>
    <dataValidation type="list" allowBlank="1" showInputMessage="1" sqref="CM7:CM156 CX7:CX156 DT7:DT156 EE7:EE156 DI7:DI156 GS7:GS156 HO7:HO156 IK7:IK156 CB7:CB156 BQ7:BQ156 BF7:BF156 AU7:AU156 AJ7:AJ156 HZ7:HZ156 HD7:HD156 EP7:EP156 FL7:FL156 GH7:GH156 FW7:FW156 FA7:FA156" xr:uid="{7CB7D1DE-BD8C-4596-9F8E-3B39A60F5973}">
      <formula1>$JH$13:$JH$22</formula1>
    </dataValidation>
    <dataValidation type="decimal" operator="greaterThan" allowBlank="1" showInputMessage="1" showErrorMessage="1" error="Dose entries cannot be a negative number " sqref="E7:E156 O7:AH156" xr:uid="{99A3DA23-B5D3-4B5C-A898-CDECEAF4F50B}">
      <formula1>0</formula1>
    </dataValidation>
    <dataValidation type="list" allowBlank="1" showInputMessage="1" sqref="CQ7:CQ156 ET7:ET156 AN7:AN156 DB7:DB156 AY7:AY156 EI7:EI156 BJ7:BJ156 DM7:DM156 BU7:BU156 FE7:FE156 CF7:CF156 DX7:DX156 IO7:IO156 GW7:GW156 ID7:ID156 GA7:GA156 HS7:HS156 GL7:GL156 HH7:HH156 FP7:FP156" xr:uid="{7AB23E65-4984-4832-9185-D30D54BBEDD2}">
      <formula1>"Yes, No, Not known"</formula1>
    </dataValidation>
    <dataValidation type="list" allowBlank="1" showInputMessage="1" showErrorMessage="1" sqref="B2:D2" xr:uid="{8527383A-68B1-4E16-B55E-9AF5DC4E3C0A}">
      <formula1>$JE$54:$JE$83</formula1>
    </dataValidation>
    <dataValidation type="list" allowBlank="1" showInputMessage="1" sqref="AI7:AI156 EZ7:EZ156 FV7:FV156 GG7:GG156 FK7:FK156 EO7:EO156 HC7:HC156 HY7:HY156 CL7:CL156 AT7:AT156 BE7:BE156 BP7:BP156 CA7:CA156 IJ7:IJ156 HN7:HN156 GR7:GR156 DH7:DH156 ED7:ED156 DS7:DS156 CW7:CW156" xr:uid="{B0FD23F6-C1E9-45BA-9932-234C83D86D47}">
      <formula1>$JG$13:$JG$27</formula1>
    </dataValidation>
    <dataValidation type="list" allowBlank="1" showInputMessage="1" sqref="AK7:AK156 AV7:AV156 BG7:BG156 BR7:BR156 CC7:CC156 CN7:CN156 CY7:CY156 DJ7:DJ156 DU7:DU156 EF7:EF156 EQ7:EQ156 FB7:FB156 FM7:FM156 FX7:FX156 GI7:GI156 GT7:GT156 HE7:HE156 HP7:HP156 IA7:IA156 IL7:IL156" xr:uid="{038FC022-B497-487E-93F4-881949639353}">
      <formula1>"Yes, Yes: Virtual grid, No, Not known"</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X-ray by Patient Guidance</vt:lpstr>
      <vt:lpstr>Info Exam and Projection List</vt:lpstr>
      <vt:lpstr>Info List of Data Fields</vt:lpstr>
      <vt:lpstr>Contact_Information </vt:lpstr>
      <vt:lpstr>Radiology_System_General_Info</vt:lpstr>
      <vt:lpstr>Exam_Protocol_Information</vt:lpstr>
      <vt:lpstr>Skeletal_survey_DAP_by_record</vt:lpstr>
      <vt:lpstr>Spare_Exam_1_DAP_by_record</vt:lpstr>
      <vt:lpstr>'Contact_Information '!Print_Area</vt:lpstr>
      <vt:lpstr>Exam_Protocol_Information!Print_Area</vt:lpstr>
      <vt:lpstr>'Info Exam and Projection List'!Print_Area</vt:lpstr>
      <vt:lpstr>'Info List of Data Fields'!Print_Area</vt:lpstr>
      <vt:lpstr>Radiology_System_General_Info!Print_Area</vt:lpstr>
      <vt:lpstr>Skeletal_survey_DAP_by_record!Print_Area</vt:lpstr>
      <vt:lpstr>'X-ray by Patient Guidance'!Print_Area</vt:lpstr>
      <vt:lpstr>'Info List of Data Fields'!Print_Titles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Smith</dc:creator>
  <cp:lastModifiedBy>Jenny Smith_25_May_09</cp:lastModifiedBy>
  <cp:lastPrinted>2019-04-16T11:29:51Z</cp:lastPrinted>
  <dcterms:created xsi:type="dcterms:W3CDTF">2016-07-29T08:20:23Z</dcterms:created>
  <dcterms:modified xsi:type="dcterms:W3CDTF">2025-06-12T11:45:06Z</dcterms:modified>
</cp:coreProperties>
</file>