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D:\Medical Dosimetry\2017-18_Diagnostic_X-ray survey\Main_Study_data\Dose_Forms_for_Main_Survey\"/>
    </mc:Choice>
  </mc:AlternateContent>
  <xr:revisionPtr revIDLastSave="0" documentId="8_{EF996214-FF29-4649-AA8F-3D5B7A9675AA}" xr6:coauthVersionLast="47" xr6:coauthVersionMax="47" xr10:uidLastSave="{00000000-0000-0000-0000-000000000000}"/>
  <bookViews>
    <workbookView xWindow="28680" yWindow="180" windowWidth="29040" windowHeight="15840" tabRatio="596" xr2:uid="{00000000-000D-0000-FFFF-FFFF00000000}"/>
  </bookViews>
  <sheets>
    <sheet name="X-ray by System Guidance" sheetId="1" r:id="rId1"/>
    <sheet name="Info Exam and Projection List" sheetId="15" r:id="rId2"/>
    <sheet name="Info List of Data Fields" sheetId="25" r:id="rId3"/>
    <sheet name="Contact_Information " sheetId="3" r:id="rId4"/>
    <sheet name="Radiology_System_General_Info" sheetId="22" r:id="rId5"/>
    <sheet name="Info Data and Statistics Notes" sheetId="26" r:id="rId6"/>
    <sheet name="R_System_Mean_Median_Dose_Data" sheetId="18" r:id="rId7"/>
  </sheets>
  <definedNames>
    <definedName name="AEC_use">#REF!</definedName>
    <definedName name="Countries_list">#REF!</definedName>
    <definedName name="Detector_ForP">#REF!</definedName>
    <definedName name="Detector_type">#REF!</definedName>
    <definedName name="IO_Image_Receptor">#REF!</definedName>
    <definedName name="Over_below_table">#REF!</definedName>
    <definedName name="P_C_Image_Receptor">#REF!</definedName>
    <definedName name="_xlnm.Print_Area" localSheetId="3">'Contact_Information '!$A$9:$E$83</definedName>
    <definedName name="_xlnm.Print_Area" localSheetId="1">'Info Exam and Projection List'!$B$1:$F$32</definedName>
    <definedName name="_xlnm.Print_Area" localSheetId="2">'Info List of Data Fields'!$B$9:$F$107,'Info List of Data Fields'!$H$9:$K$64,'Info List of Data Fields'!$N$9:$R$118,'Info List of Data Fields'!$U$1:$AG$14</definedName>
    <definedName name="_xlnm.Print_Area" localSheetId="0">'X-ray by System Guidance'!$A$31:$P$264</definedName>
    <definedName name="_xlnm.Print_Titles" localSheetId="1">'Info Exam and Projection List'!$3:$3</definedName>
    <definedName name="_xlnm.Print_Titles" localSheetId="2">'Info List of Data Fields'!$10:$10</definedName>
    <definedName name="Radiographs">#REF!</definedName>
    <definedName name="Room_type">#REF!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2" l="1"/>
  <c r="EJ13" i="18" l="1"/>
  <c r="EM13" i="18"/>
  <c r="EJ14" i="18"/>
  <c r="EM14" i="18"/>
  <c r="EJ15" i="18"/>
  <c r="EM15" i="18"/>
  <c r="EJ16" i="18"/>
  <c r="EM16" i="18"/>
  <c r="EJ17" i="18"/>
  <c r="EM17" i="18"/>
  <c r="EJ18" i="18"/>
  <c r="EM18" i="18"/>
  <c r="EJ19" i="18"/>
  <c r="EM19" i="18"/>
  <c r="EJ20" i="18"/>
  <c r="EM20" i="18"/>
  <c r="EJ21" i="18"/>
  <c r="EM21" i="18"/>
  <c r="EJ22" i="18"/>
  <c r="EM22" i="18"/>
  <c r="EJ23" i="18"/>
  <c r="EM23" i="18"/>
  <c r="EJ24" i="18"/>
  <c r="EM24" i="18"/>
  <c r="EJ25" i="18"/>
  <c r="EM25" i="18"/>
  <c r="EJ26" i="18"/>
  <c r="EM26" i="18"/>
  <c r="EJ27" i="18"/>
  <c r="EM27" i="18"/>
  <c r="EJ28" i="18"/>
  <c r="EM28" i="18"/>
  <c r="EJ29" i="18"/>
  <c r="EM29" i="18"/>
  <c r="EJ30" i="18"/>
  <c r="EM30" i="18"/>
  <c r="EJ31" i="18"/>
  <c r="EM31" i="18"/>
  <c r="EJ32" i="18"/>
  <c r="EM32" i="18"/>
  <c r="EJ33" i="18"/>
  <c r="EM33" i="18"/>
  <c r="EJ34" i="18"/>
  <c r="EM34" i="18"/>
  <c r="EJ35" i="18"/>
  <c r="EM35" i="18"/>
  <c r="EJ36" i="18"/>
  <c r="EM36" i="18"/>
  <c r="EJ37" i="18"/>
  <c r="EM37" i="18"/>
  <c r="EJ38" i="18"/>
  <c r="EM38" i="18"/>
  <c r="EJ39" i="18"/>
  <c r="EM39" i="18"/>
  <c r="EJ40" i="18"/>
  <c r="EM40" i="18"/>
  <c r="EJ41" i="18"/>
  <c r="EM41" i="18"/>
  <c r="EJ42" i="18"/>
  <c r="EM42" i="18"/>
  <c r="EJ43" i="18"/>
  <c r="EM43" i="18"/>
  <c r="EJ44" i="18"/>
  <c r="EM44" i="18"/>
  <c r="EJ45" i="18"/>
  <c r="EM45" i="18"/>
  <c r="EJ46" i="18"/>
  <c r="EM46" i="18"/>
  <c r="EJ47" i="18"/>
  <c r="EM47" i="18"/>
  <c r="EJ48" i="18"/>
  <c r="EM48" i="18"/>
  <c r="EJ49" i="18"/>
  <c r="EM49" i="18"/>
  <c r="EJ50" i="18"/>
  <c r="EM50" i="18"/>
  <c r="EJ51" i="18"/>
  <c r="EM51" i="18"/>
  <c r="EJ52" i="18"/>
  <c r="EM52" i="18"/>
  <c r="EJ53" i="18"/>
  <c r="EM53" i="18"/>
  <c r="EJ54" i="18"/>
  <c r="EM54" i="18"/>
  <c r="EJ55" i="18"/>
  <c r="EM55" i="18"/>
  <c r="EJ56" i="18"/>
  <c r="EM56" i="18"/>
  <c r="EJ57" i="18"/>
  <c r="EM57" i="18"/>
  <c r="EJ58" i="18"/>
  <c r="EM58" i="18"/>
  <c r="EJ59" i="18"/>
  <c r="EM59" i="18"/>
  <c r="EJ60" i="18"/>
  <c r="EM60" i="18"/>
  <c r="EJ61" i="18"/>
  <c r="EM61" i="18"/>
  <c r="EJ62" i="18"/>
  <c r="EM62" i="18"/>
  <c r="EJ63" i="18"/>
  <c r="EM63" i="18"/>
  <c r="EJ64" i="18"/>
  <c r="EM64" i="18"/>
  <c r="EJ65" i="18"/>
  <c r="EM65" i="18"/>
  <c r="EJ66" i="18"/>
  <c r="EM66" i="18"/>
  <c r="EJ67" i="18"/>
  <c r="EM67" i="18"/>
  <c r="EJ68" i="18"/>
  <c r="EM68" i="18"/>
  <c r="EJ69" i="18"/>
  <c r="EM69" i="18"/>
  <c r="EJ70" i="18"/>
  <c r="EM70" i="18"/>
  <c r="EJ71" i="18"/>
  <c r="EM71" i="18"/>
  <c r="EJ72" i="18"/>
  <c r="EM72" i="18"/>
  <c r="EJ73" i="18"/>
  <c r="EM73" i="18"/>
  <c r="EJ74" i="18"/>
  <c r="EM74" i="18"/>
  <c r="EJ75" i="18"/>
  <c r="EM75" i="18"/>
  <c r="EJ76" i="18"/>
  <c r="EM76" i="18"/>
  <c r="EJ77" i="18"/>
  <c r="EM77" i="18"/>
  <c r="EJ78" i="18"/>
  <c r="EM78" i="18"/>
  <c r="EJ79" i="18"/>
  <c r="EM79" i="18"/>
  <c r="EJ80" i="18"/>
  <c r="EM80" i="18"/>
  <c r="EJ81" i="18"/>
  <c r="EM81" i="18"/>
  <c r="EJ82" i="18"/>
  <c r="EM82" i="18"/>
  <c r="EJ83" i="18"/>
  <c r="EM83" i="18"/>
  <c r="EJ84" i="18"/>
  <c r="EM84" i="18"/>
  <c r="EJ85" i="18"/>
  <c r="EM85" i="18"/>
  <c r="EJ86" i="18"/>
  <c r="EM86" i="18"/>
  <c r="EJ87" i="18"/>
  <c r="EM87" i="18"/>
  <c r="EJ88" i="18"/>
  <c r="EM88" i="18"/>
  <c r="EJ89" i="18"/>
  <c r="EM89" i="18"/>
  <c r="EJ90" i="18"/>
  <c r="EM90" i="18"/>
  <c r="EJ91" i="18"/>
  <c r="EM91" i="18"/>
  <c r="EJ92" i="18"/>
  <c r="EM92" i="18"/>
  <c r="EJ93" i="18"/>
  <c r="EM93" i="18"/>
  <c r="EJ94" i="18"/>
  <c r="EM94" i="18"/>
  <c r="EJ95" i="18"/>
  <c r="EM95" i="18"/>
  <c r="EJ96" i="18"/>
  <c r="EM96" i="18"/>
  <c r="EJ97" i="18"/>
  <c r="EM97" i="18"/>
  <c r="EJ98" i="18"/>
  <c r="EM98" i="18"/>
  <c r="EJ99" i="18"/>
  <c r="EM99" i="18"/>
  <c r="EJ100" i="18"/>
  <c r="EM100" i="18"/>
  <c r="EJ101" i="18"/>
  <c r="EM101" i="18"/>
  <c r="EJ102" i="18"/>
  <c r="EM102" i="18"/>
  <c r="EJ103" i="18"/>
  <c r="EM103" i="18"/>
  <c r="EJ104" i="18"/>
  <c r="EM104" i="18"/>
  <c r="EJ105" i="18"/>
  <c r="EM105" i="18"/>
  <c r="EJ106" i="18"/>
  <c r="EM106" i="18"/>
  <c r="EJ107" i="18"/>
  <c r="EM107" i="18"/>
  <c r="EJ108" i="18"/>
  <c r="EM108" i="18"/>
  <c r="EJ109" i="18"/>
  <c r="EM109" i="18"/>
  <c r="EJ110" i="18"/>
  <c r="EM110" i="18"/>
  <c r="EJ111" i="18"/>
  <c r="EM111" i="18"/>
  <c r="EM12" i="18"/>
  <c r="EJ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2" i="18"/>
  <c r="AN6" i="22" l="1"/>
  <c r="BN5" i="3"/>
  <c r="AU5" i="3"/>
  <c r="AH5" i="3"/>
  <c r="GE12" i="18" l="1"/>
  <c r="GA12" i="18"/>
  <c r="FY12" i="18"/>
  <c r="FU12" i="18"/>
  <c r="FT12" i="18"/>
  <c r="FS12" i="18"/>
  <c r="FK12" i="18"/>
  <c r="FH12" i="18"/>
  <c r="FP12" i="18" l="1"/>
  <c r="FM12" i="18" l="1"/>
  <c r="EJ9" i="18" l="1"/>
  <c r="EM10" i="18"/>
  <c r="EM9" i="18"/>
  <c r="EM8" i="18"/>
  <c r="EM7" i="18"/>
  <c r="EM6" i="18"/>
  <c r="EJ10" i="18"/>
  <c r="EJ8" i="18"/>
  <c r="EJ7" i="18"/>
  <c r="EJ6" i="18"/>
  <c r="LA12" i="18"/>
  <c r="KZ12" i="18"/>
  <c r="KY12" i="18"/>
  <c r="KX12" i="18"/>
  <c r="KW12" i="18"/>
  <c r="KV12" i="18"/>
  <c r="KU12" i="18"/>
  <c r="KT12" i="18"/>
  <c r="KS12" i="18"/>
  <c r="KR12" i="18"/>
  <c r="AQ6" i="22" l="1"/>
  <c r="Y6" i="22"/>
  <c r="FN12" i="18" l="1"/>
  <c r="GC10" i="18" l="1"/>
  <c r="GC9" i="18"/>
  <c r="GC8" i="18"/>
  <c r="GC7" i="18"/>
  <c r="GC6" i="18"/>
  <c r="GC12" i="18"/>
  <c r="AL6" i="22" l="1"/>
  <c r="KR5" i="18"/>
  <c r="KR8" i="18" l="1"/>
  <c r="KR6" i="18"/>
  <c r="KR7" i="18"/>
  <c r="KR10" i="18"/>
  <c r="KR9" i="18"/>
  <c r="LA5" i="18"/>
  <c r="KZ5" i="18"/>
  <c r="KS5" i="18"/>
  <c r="KT5" i="18"/>
  <c r="KU5" i="18"/>
  <c r="KV5" i="18"/>
  <c r="KW5" i="18"/>
  <c r="KX5" i="18"/>
  <c r="KY5" i="18"/>
  <c r="KZ7" i="18" l="1"/>
  <c r="KZ6" i="18"/>
  <c r="KZ10" i="18"/>
  <c r="KZ8" i="18"/>
  <c r="KZ9" i="18"/>
  <c r="KW10" i="18"/>
  <c r="KW6" i="18"/>
  <c r="KW9" i="18"/>
  <c r="KW8" i="18"/>
  <c r="KW7" i="18"/>
  <c r="KY9" i="18"/>
  <c r="KY8" i="18"/>
  <c r="KY7" i="18"/>
  <c r="KY10" i="18"/>
  <c r="KY6" i="18"/>
  <c r="KV10" i="18"/>
  <c r="KV8" i="18"/>
  <c r="KV9" i="18"/>
  <c r="KV6" i="18"/>
  <c r="KV7" i="18"/>
  <c r="KS8" i="18"/>
  <c r="KS7" i="18"/>
  <c r="KS10" i="18"/>
  <c r="KS6" i="18"/>
  <c r="KS9" i="18"/>
  <c r="LA8" i="18"/>
  <c r="LA7" i="18"/>
  <c r="LA10" i="18"/>
  <c r="LA6" i="18"/>
  <c r="LA9" i="18"/>
  <c r="KX8" i="18"/>
  <c r="KX7" i="18"/>
  <c r="KX10" i="18"/>
  <c r="KX6" i="18"/>
  <c r="KX9" i="18"/>
  <c r="KU7" i="18"/>
  <c r="KU10" i="18"/>
  <c r="KU6" i="18"/>
  <c r="KU9" i="18"/>
  <c r="KU8" i="18"/>
  <c r="KT7" i="18"/>
  <c r="KT10" i="18"/>
  <c r="KT6" i="18"/>
  <c r="KT9" i="18"/>
  <c r="KT8" i="18"/>
  <c r="FL12" i="18"/>
  <c r="AM6" i="22" l="1"/>
  <c r="AG5" i="3" l="1"/>
  <c r="AB5" i="3"/>
  <c r="KQ12" i="18" l="1"/>
  <c r="FG12" i="18" l="1"/>
  <c r="LB12" i="18"/>
  <c r="KP12" i="18"/>
  <c r="KF12" i="18"/>
  <c r="JV12" i="18"/>
  <c r="JL12" i="18"/>
  <c r="JB12" i="18"/>
  <c r="IR12" i="18"/>
  <c r="IS12" i="18"/>
  <c r="HO12" i="18"/>
  <c r="HC12" i="18"/>
  <c r="HE12" i="18"/>
  <c r="HE10" i="18"/>
  <c r="HE9" i="18"/>
  <c r="HE8" i="18"/>
  <c r="HE7" i="18"/>
  <c r="HE6" i="18"/>
  <c r="FR12" i="18"/>
  <c r="GZ12" i="18"/>
  <c r="GW12" i="18"/>
  <c r="GT12" i="18"/>
  <c r="GQ12" i="18"/>
  <c r="GN12" i="18"/>
  <c r="GK12" i="18"/>
  <c r="FJ12" i="18"/>
  <c r="CH6" i="22" l="1"/>
  <c r="CG6" i="22"/>
  <c r="BW6" i="22"/>
  <c r="BM6" i="22"/>
  <c r="BC6" i="22"/>
  <c r="AI6" i="22"/>
  <c r="BQ5" i="3"/>
  <c r="BR5" i="3"/>
  <c r="AW5" i="3"/>
  <c r="Y5" i="3"/>
  <c r="HP12" i="18" l="1"/>
  <c r="E8" i="18"/>
  <c r="E9" i="18"/>
  <c r="E10" i="18"/>
  <c r="E6" i="18"/>
  <c r="E7" i="18"/>
  <c r="FF12" i="18" l="1"/>
  <c r="CE6" i="22" l="1"/>
  <c r="BU6" i="22"/>
  <c r="BK6" i="22"/>
  <c r="BA6" i="22"/>
  <c r="V5" i="3" l="1"/>
  <c r="BX6" i="22" l="1"/>
  <c r="BN6" i="22"/>
  <c r="BD6" i="22"/>
  <c r="AT6" i="22"/>
  <c r="BB6" i="22" l="1"/>
  <c r="AZ6" i="22"/>
  <c r="AY6" i="22"/>
  <c r="AX6" i="22"/>
  <c r="AW6" i="22"/>
  <c r="AV6" i="22"/>
  <c r="AU6" i="22"/>
  <c r="AS6" i="22"/>
  <c r="AR6" i="22"/>
  <c r="AP6" i="22"/>
  <c r="AO6" i="22"/>
  <c r="AK6" i="22"/>
  <c r="AJ6" i="22"/>
  <c r="AH6" i="22"/>
  <c r="AG6" i="22"/>
  <c r="AF6" i="22"/>
  <c r="AE6" i="22"/>
  <c r="AD6" i="22"/>
  <c r="AC6" i="22"/>
  <c r="AB6" i="22"/>
  <c r="AA6" i="22"/>
  <c r="FE12" i="18" l="1"/>
  <c r="BC5" i="3"/>
  <c r="BB5" i="3"/>
  <c r="BA5" i="3"/>
  <c r="AZ5" i="3"/>
  <c r="AY5" i="3"/>
  <c r="AX5" i="3"/>
  <c r="AV5" i="3"/>
  <c r="AT5" i="3"/>
  <c r="AS5" i="3"/>
  <c r="AR5" i="3"/>
  <c r="AQ5" i="3"/>
  <c r="AF5" i="3"/>
  <c r="AE5" i="3"/>
  <c r="AD5" i="3"/>
  <c r="AC5" i="3"/>
  <c r="AA5" i="3"/>
  <c r="Z5" i="3"/>
  <c r="X5" i="3"/>
  <c r="AI5" i="3"/>
  <c r="W5" i="3"/>
  <c r="U5" i="3"/>
  <c r="FO12" i="18" l="1"/>
  <c r="CC6" i="22" l="1"/>
  <c r="BS6" i="22"/>
  <c r="BP6" i="22"/>
  <c r="GB12" i="18" l="1"/>
  <c r="HP7" i="18" l="1"/>
  <c r="HP8" i="18"/>
  <c r="HP9" i="18"/>
  <c r="HP10" i="18"/>
  <c r="HP6" i="18"/>
  <c r="CD6" i="22" l="1"/>
  <c r="GB10" i="18" l="1"/>
  <c r="GB9" i="18"/>
  <c r="GB8" i="18"/>
  <c r="GB7" i="18"/>
  <c r="GB6" i="18"/>
  <c r="GA10" i="18"/>
  <c r="GA9" i="18"/>
  <c r="GA8" i="18"/>
  <c r="GA7" i="18"/>
  <c r="GA6" i="18"/>
  <c r="IQ12" i="18" l="1"/>
  <c r="IJ12" i="18"/>
  <c r="II12" i="18"/>
  <c r="IP12" i="18"/>
  <c r="IM12" i="18"/>
  <c r="IH12" i="18"/>
  <c r="HN12" i="18"/>
  <c r="CF6" i="22"/>
  <c r="CB6" i="22"/>
  <c r="CA6" i="22"/>
  <c r="BV6" i="22"/>
  <c r="BR6" i="22"/>
  <c r="BQ6" i="22"/>
  <c r="BL6" i="22"/>
  <c r="BH6" i="22"/>
  <c r="BG6" i="22"/>
  <c r="BP5" i="3" l="1"/>
  <c r="BO5" i="3"/>
  <c r="BM5" i="3"/>
  <c r="BL5" i="3"/>
  <c r="BK5" i="3"/>
  <c r="BJ5" i="3"/>
  <c r="BI5" i="3"/>
  <c r="BH5" i="3"/>
  <c r="BG5" i="3"/>
  <c r="BF5" i="3"/>
  <c r="BE5" i="3"/>
  <c r="BD5" i="3"/>
  <c r="KQ7" i="18" l="1"/>
  <c r="KQ8" i="18"/>
  <c r="KQ9" i="18"/>
  <c r="KQ10" i="18"/>
  <c r="KQ6" i="18"/>
  <c r="KG7" i="18"/>
  <c r="KH7" i="18"/>
  <c r="KI7" i="18"/>
  <c r="KJ7" i="18"/>
  <c r="KL7" i="18"/>
  <c r="KM7" i="18"/>
  <c r="KK7" i="18"/>
  <c r="KN7" i="18"/>
  <c r="KO7" i="18"/>
  <c r="KP7" i="18"/>
  <c r="KG8" i="18"/>
  <c r="KH8" i="18"/>
  <c r="KI8" i="18"/>
  <c r="KJ8" i="18"/>
  <c r="KL8" i="18"/>
  <c r="KM8" i="18"/>
  <c r="KK8" i="18"/>
  <c r="KN8" i="18"/>
  <c r="KO8" i="18"/>
  <c r="KP8" i="18"/>
  <c r="KG9" i="18"/>
  <c r="KH9" i="18"/>
  <c r="KI9" i="18"/>
  <c r="KJ9" i="18"/>
  <c r="KL9" i="18"/>
  <c r="KM9" i="18"/>
  <c r="KK9" i="18"/>
  <c r="KN9" i="18"/>
  <c r="KO9" i="18"/>
  <c r="KP9" i="18"/>
  <c r="KG10" i="18"/>
  <c r="KH10" i="18"/>
  <c r="KI10" i="18"/>
  <c r="KJ10" i="18"/>
  <c r="KL10" i="18"/>
  <c r="KM10" i="18"/>
  <c r="KK10" i="18"/>
  <c r="KN10" i="18"/>
  <c r="KO10" i="18"/>
  <c r="KP10" i="18"/>
  <c r="KG12" i="18"/>
  <c r="KH12" i="18"/>
  <c r="KI12" i="18"/>
  <c r="KJ12" i="18"/>
  <c r="KL12" i="18"/>
  <c r="KM12" i="18"/>
  <c r="KK12" i="18"/>
  <c r="KN12" i="18"/>
  <c r="KO12" i="18"/>
  <c r="KP6" i="18"/>
  <c r="KO6" i="18"/>
  <c r="KN6" i="18"/>
  <c r="KK6" i="18"/>
  <c r="KM6" i="18"/>
  <c r="KL6" i="18"/>
  <c r="KJ6" i="18"/>
  <c r="KI6" i="18"/>
  <c r="KG6" i="18"/>
  <c r="KH6" i="18"/>
  <c r="JW7" i="18"/>
  <c r="JX7" i="18"/>
  <c r="JY7" i="18"/>
  <c r="JZ7" i="18"/>
  <c r="KB7" i="18"/>
  <c r="KC7" i="18"/>
  <c r="KA7" i="18"/>
  <c r="KD7" i="18"/>
  <c r="KE7" i="18"/>
  <c r="KF7" i="18"/>
  <c r="JW8" i="18"/>
  <c r="JX8" i="18"/>
  <c r="JY8" i="18"/>
  <c r="JZ8" i="18"/>
  <c r="KB8" i="18"/>
  <c r="KC8" i="18"/>
  <c r="KA8" i="18"/>
  <c r="KD8" i="18"/>
  <c r="KE8" i="18"/>
  <c r="KF8" i="18"/>
  <c r="JW9" i="18"/>
  <c r="JX9" i="18"/>
  <c r="JY9" i="18"/>
  <c r="JZ9" i="18"/>
  <c r="KB9" i="18"/>
  <c r="KC9" i="18"/>
  <c r="KA9" i="18"/>
  <c r="KD9" i="18"/>
  <c r="KE9" i="18"/>
  <c r="KF9" i="18"/>
  <c r="JW10" i="18"/>
  <c r="JX10" i="18"/>
  <c r="JY10" i="18"/>
  <c r="JZ10" i="18"/>
  <c r="KB10" i="18"/>
  <c r="KC10" i="18"/>
  <c r="KA10" i="18"/>
  <c r="KD10" i="18"/>
  <c r="KE10" i="18"/>
  <c r="KF10" i="18"/>
  <c r="JW12" i="18"/>
  <c r="JX12" i="18"/>
  <c r="JY12" i="18"/>
  <c r="JZ12" i="18"/>
  <c r="KB12" i="18"/>
  <c r="KC12" i="18"/>
  <c r="KA12" i="18"/>
  <c r="KD12" i="18"/>
  <c r="KE12" i="18"/>
  <c r="KF6" i="18"/>
  <c r="KE6" i="18"/>
  <c r="KD6" i="18"/>
  <c r="KA6" i="18"/>
  <c r="KC6" i="18"/>
  <c r="KB6" i="18"/>
  <c r="JZ6" i="18"/>
  <c r="JY6" i="18"/>
  <c r="JX6" i="18"/>
  <c r="JW6" i="18"/>
  <c r="JP7" i="18"/>
  <c r="JR7" i="18"/>
  <c r="JS7" i="18"/>
  <c r="JQ7" i="18"/>
  <c r="JT7" i="18"/>
  <c r="JU7" i="18"/>
  <c r="JV7" i="18"/>
  <c r="JP8" i="18"/>
  <c r="JR8" i="18"/>
  <c r="JS8" i="18"/>
  <c r="JQ8" i="18"/>
  <c r="JT8" i="18"/>
  <c r="JU8" i="18"/>
  <c r="JV8" i="18"/>
  <c r="JP9" i="18"/>
  <c r="JR9" i="18"/>
  <c r="JS9" i="18"/>
  <c r="JQ9" i="18"/>
  <c r="JT9" i="18"/>
  <c r="JU9" i="18"/>
  <c r="JV9" i="18"/>
  <c r="JP10" i="18"/>
  <c r="JR10" i="18"/>
  <c r="JS10" i="18"/>
  <c r="JQ10" i="18"/>
  <c r="JT10" i="18"/>
  <c r="JU10" i="18"/>
  <c r="JV10" i="18"/>
  <c r="JP12" i="18"/>
  <c r="JR12" i="18"/>
  <c r="JS12" i="18"/>
  <c r="JQ12" i="18"/>
  <c r="JT12" i="18"/>
  <c r="JU12" i="18"/>
  <c r="JV6" i="18"/>
  <c r="JU6" i="18"/>
  <c r="JQ6" i="18"/>
  <c r="JT6" i="18"/>
  <c r="JP6" i="18"/>
  <c r="JS6" i="18"/>
  <c r="JR6" i="18"/>
  <c r="JM7" i="18"/>
  <c r="JN7" i="18"/>
  <c r="JO7" i="18"/>
  <c r="JM8" i="18"/>
  <c r="JN8" i="18"/>
  <c r="JO8" i="18"/>
  <c r="JM9" i="18"/>
  <c r="JN9" i="18"/>
  <c r="JO9" i="18"/>
  <c r="JM10" i="18"/>
  <c r="JN10" i="18"/>
  <c r="JO10" i="18"/>
  <c r="JM12" i="18"/>
  <c r="JN12" i="18"/>
  <c r="JO12" i="18"/>
  <c r="JO6" i="18"/>
  <c r="JN6" i="18"/>
  <c r="JM6" i="18"/>
  <c r="JC7" i="18"/>
  <c r="JD7" i="18"/>
  <c r="JE7" i="18"/>
  <c r="JF7" i="18"/>
  <c r="JH7" i="18"/>
  <c r="JI7" i="18"/>
  <c r="JG7" i="18"/>
  <c r="JJ7" i="18"/>
  <c r="JK7" i="18"/>
  <c r="JL7" i="18"/>
  <c r="JC8" i="18"/>
  <c r="JD8" i="18"/>
  <c r="JE8" i="18"/>
  <c r="JF8" i="18"/>
  <c r="JH8" i="18"/>
  <c r="JI8" i="18"/>
  <c r="JG8" i="18"/>
  <c r="JJ8" i="18"/>
  <c r="JK8" i="18"/>
  <c r="JL8" i="18"/>
  <c r="JC9" i="18"/>
  <c r="JD9" i="18"/>
  <c r="JE9" i="18"/>
  <c r="JF9" i="18"/>
  <c r="JH9" i="18"/>
  <c r="JI9" i="18"/>
  <c r="JG9" i="18"/>
  <c r="JJ9" i="18"/>
  <c r="JK9" i="18"/>
  <c r="JL9" i="18"/>
  <c r="JC10" i="18"/>
  <c r="JD10" i="18"/>
  <c r="JE10" i="18"/>
  <c r="JF10" i="18"/>
  <c r="JH10" i="18"/>
  <c r="JI10" i="18"/>
  <c r="JG10" i="18"/>
  <c r="JJ10" i="18"/>
  <c r="JK10" i="18"/>
  <c r="JL10" i="18"/>
  <c r="JC12" i="18"/>
  <c r="JD12" i="18"/>
  <c r="JE12" i="18"/>
  <c r="JF12" i="18"/>
  <c r="JH12" i="18"/>
  <c r="JI12" i="18"/>
  <c r="JG12" i="18"/>
  <c r="JJ12" i="18"/>
  <c r="JK12" i="18"/>
  <c r="JL6" i="18"/>
  <c r="JK6" i="18"/>
  <c r="JJ6" i="18"/>
  <c r="JG6" i="18"/>
  <c r="JI6" i="18"/>
  <c r="JH6" i="18"/>
  <c r="IZ7" i="18"/>
  <c r="IZ8" i="18"/>
  <c r="IZ9" i="18"/>
  <c r="IZ10" i="18"/>
  <c r="IZ12" i="18"/>
  <c r="IZ6" i="18"/>
  <c r="IV7" i="18"/>
  <c r="IV8" i="18"/>
  <c r="IV9" i="18"/>
  <c r="IV10" i="18"/>
  <c r="IV12" i="18"/>
  <c r="IV6" i="18"/>
  <c r="IL7" i="18"/>
  <c r="IL8" i="18"/>
  <c r="IL9" i="18"/>
  <c r="IL10" i="18"/>
  <c r="IL12" i="18"/>
  <c r="IL6" i="18"/>
  <c r="JF6" i="18"/>
  <c r="JE6" i="18"/>
  <c r="JD6" i="18"/>
  <c r="JC6" i="18"/>
  <c r="IW7" i="18"/>
  <c r="JA7" i="18"/>
  <c r="JB7" i="18"/>
  <c r="IW8" i="18"/>
  <c r="JA8" i="18"/>
  <c r="JB8" i="18"/>
  <c r="IW9" i="18"/>
  <c r="JA9" i="18"/>
  <c r="JB9" i="18"/>
  <c r="IW10" i="18"/>
  <c r="JA10" i="18"/>
  <c r="JB10" i="18"/>
  <c r="IW12" i="18"/>
  <c r="JA12" i="18"/>
  <c r="JB6" i="18"/>
  <c r="JA6" i="18"/>
  <c r="IW6" i="18"/>
  <c r="IY7" i="18"/>
  <c r="IY8" i="18"/>
  <c r="IY9" i="18"/>
  <c r="IY10" i="18"/>
  <c r="IY12" i="18"/>
  <c r="IY6" i="18"/>
  <c r="IX7" i="18"/>
  <c r="IX8" i="18"/>
  <c r="IX9" i="18"/>
  <c r="IX10" i="18"/>
  <c r="IX12" i="18"/>
  <c r="IX6" i="18"/>
  <c r="IS7" i="18"/>
  <c r="IT7" i="18"/>
  <c r="IS8" i="18"/>
  <c r="IT8" i="18"/>
  <c r="IS9" i="18"/>
  <c r="IT9" i="18"/>
  <c r="IS10" i="18"/>
  <c r="IT10" i="18"/>
  <c r="IT12" i="18"/>
  <c r="IT6" i="18"/>
  <c r="IS6" i="18"/>
  <c r="FT8" i="18"/>
  <c r="FT9" i="18"/>
  <c r="FT10" i="18"/>
  <c r="FT6" i="18"/>
  <c r="FT7" i="18"/>
  <c r="FS7" i="18"/>
  <c r="FU7" i="18"/>
  <c r="FV7" i="18"/>
  <c r="FW7" i="18"/>
  <c r="FX7" i="18"/>
  <c r="FY7" i="18"/>
  <c r="FZ7" i="18"/>
  <c r="GD7" i="18"/>
  <c r="GE7" i="18"/>
  <c r="GF7" i="18"/>
  <c r="GG7" i="18"/>
  <c r="GI7" i="18" s="1"/>
  <c r="GH7" i="18"/>
  <c r="GJ7" i="18"/>
  <c r="GK7" i="18"/>
  <c r="GL7" i="18"/>
  <c r="GM7" i="18"/>
  <c r="GN7" i="18"/>
  <c r="GO7" i="18"/>
  <c r="GP7" i="18"/>
  <c r="GQ7" i="18"/>
  <c r="GR7" i="18"/>
  <c r="GS7" i="18"/>
  <c r="GT7" i="18"/>
  <c r="GU7" i="18"/>
  <c r="GV7" i="18"/>
  <c r="GW7" i="18"/>
  <c r="GX7" i="18"/>
  <c r="GY7" i="18"/>
  <c r="GZ7" i="18"/>
  <c r="HA7" i="18"/>
  <c r="HB7" i="18"/>
  <c r="HC7" i="18"/>
  <c r="HD7" i="18"/>
  <c r="HG7" i="18"/>
  <c r="HH7" i="18"/>
  <c r="HI7" i="18"/>
  <c r="HJ7" i="18"/>
  <c r="HL7" i="18" s="1"/>
  <c r="HK7" i="18"/>
  <c r="HM7" i="18"/>
  <c r="HN7" i="18"/>
  <c r="HO7" i="18"/>
  <c r="HQ7" i="18"/>
  <c r="HR7" i="18"/>
  <c r="HS7" i="18"/>
  <c r="HT7" i="18"/>
  <c r="HU7" i="18"/>
  <c r="HW7" i="18"/>
  <c r="HX7" i="18" s="1"/>
  <c r="HY7" i="18"/>
  <c r="HZ7" i="18"/>
  <c r="IA7" i="18"/>
  <c r="IB7" i="18"/>
  <c r="IC7" i="18"/>
  <c r="ID7" i="18"/>
  <c r="IF7" i="18" s="1"/>
  <c r="IE7" i="18"/>
  <c r="IG7" i="18"/>
  <c r="IH7" i="18"/>
  <c r="II7" i="18"/>
  <c r="IJ7" i="18"/>
  <c r="IK7" i="18"/>
  <c r="IN7" i="18"/>
  <c r="IO7" i="18"/>
  <c r="IM7" i="18"/>
  <c r="IP7" i="18"/>
  <c r="IQ7" i="18"/>
  <c r="IR7" i="18"/>
  <c r="IU7" i="18"/>
  <c r="FS8" i="18"/>
  <c r="FU8" i="18"/>
  <c r="FV8" i="18"/>
  <c r="FW8" i="18"/>
  <c r="FX8" i="18"/>
  <c r="FY8" i="18"/>
  <c r="FZ8" i="18"/>
  <c r="GD8" i="18"/>
  <c r="GE8" i="18"/>
  <c r="GF8" i="18"/>
  <c r="GG8" i="18"/>
  <c r="GI8" i="18" s="1"/>
  <c r="GH8" i="18"/>
  <c r="GJ8" i="18"/>
  <c r="GK8" i="18"/>
  <c r="GL8" i="18"/>
  <c r="GM8" i="18"/>
  <c r="GN8" i="18"/>
  <c r="GO8" i="18"/>
  <c r="GP8" i="18"/>
  <c r="GQ8" i="18"/>
  <c r="GR8" i="18"/>
  <c r="GS8" i="18"/>
  <c r="GT8" i="18"/>
  <c r="GU8" i="18"/>
  <c r="GV8" i="18"/>
  <c r="GW8" i="18"/>
  <c r="GX8" i="18"/>
  <c r="GY8" i="18"/>
  <c r="GZ8" i="18"/>
  <c r="HA8" i="18"/>
  <c r="HB8" i="18"/>
  <c r="HC8" i="18"/>
  <c r="HD8" i="18"/>
  <c r="HG8" i="18"/>
  <c r="HH8" i="18"/>
  <c r="HI8" i="18"/>
  <c r="HJ8" i="18"/>
  <c r="HL8" i="18" s="1"/>
  <c r="HK8" i="18"/>
  <c r="HM8" i="18"/>
  <c r="HN8" i="18"/>
  <c r="HO8" i="18"/>
  <c r="HQ8" i="18"/>
  <c r="HR8" i="18"/>
  <c r="HS8" i="18"/>
  <c r="HT8" i="18"/>
  <c r="HU8" i="18"/>
  <c r="HW8" i="18"/>
  <c r="HX8" i="18" s="1"/>
  <c r="HY8" i="18"/>
  <c r="HZ8" i="18"/>
  <c r="IA8" i="18"/>
  <c r="IB8" i="18"/>
  <c r="IC8" i="18"/>
  <c r="ID8" i="18"/>
  <c r="IF8" i="18" s="1"/>
  <c r="IE8" i="18"/>
  <c r="IG8" i="18"/>
  <c r="IH8" i="18"/>
  <c r="II8" i="18"/>
  <c r="IJ8" i="18"/>
  <c r="IK8" i="18"/>
  <c r="IN8" i="18"/>
  <c r="IO8" i="18"/>
  <c r="IM8" i="18"/>
  <c r="IP8" i="18"/>
  <c r="IQ8" i="18"/>
  <c r="IR8" i="18"/>
  <c r="IU8" i="18"/>
  <c r="FS9" i="18"/>
  <c r="FU9" i="18"/>
  <c r="FV9" i="18"/>
  <c r="FW9" i="18"/>
  <c r="FX9" i="18"/>
  <c r="FY9" i="18"/>
  <c r="FZ9" i="18"/>
  <c r="GD9" i="18"/>
  <c r="GE9" i="18"/>
  <c r="GF9" i="18"/>
  <c r="GG9" i="18"/>
  <c r="GI9" i="18" s="1"/>
  <c r="GH9" i="18"/>
  <c r="GJ9" i="18"/>
  <c r="GK9" i="18"/>
  <c r="GL9" i="18"/>
  <c r="GM9" i="18"/>
  <c r="GN9" i="18"/>
  <c r="GO9" i="18"/>
  <c r="GP9" i="18"/>
  <c r="GQ9" i="18"/>
  <c r="GR9" i="18"/>
  <c r="GS9" i="18"/>
  <c r="GT9" i="18"/>
  <c r="GU9" i="18"/>
  <c r="GV9" i="18"/>
  <c r="GW9" i="18"/>
  <c r="GX9" i="18"/>
  <c r="GY9" i="18"/>
  <c r="GZ9" i="18"/>
  <c r="HA9" i="18"/>
  <c r="HB9" i="18"/>
  <c r="HC9" i="18"/>
  <c r="HD9" i="18"/>
  <c r="HG9" i="18"/>
  <c r="HH9" i="18"/>
  <c r="HI9" i="18"/>
  <c r="HJ9" i="18"/>
  <c r="HL9" i="18" s="1"/>
  <c r="HK9" i="18"/>
  <c r="HM9" i="18"/>
  <c r="HN9" i="18"/>
  <c r="HO9" i="18"/>
  <c r="HQ9" i="18"/>
  <c r="HR9" i="18"/>
  <c r="HS9" i="18"/>
  <c r="HT9" i="18"/>
  <c r="HU9" i="18"/>
  <c r="HW9" i="18"/>
  <c r="HX9" i="18" s="1"/>
  <c r="HY9" i="18"/>
  <c r="HZ9" i="18"/>
  <c r="IA9" i="18"/>
  <c r="IB9" i="18"/>
  <c r="IC9" i="18"/>
  <c r="ID9" i="18"/>
  <c r="IF9" i="18" s="1"/>
  <c r="IE9" i="18"/>
  <c r="IG9" i="18"/>
  <c r="IH9" i="18"/>
  <c r="II9" i="18"/>
  <c r="IJ9" i="18"/>
  <c r="IK9" i="18"/>
  <c r="IN9" i="18"/>
  <c r="IO9" i="18"/>
  <c r="IM9" i="18"/>
  <c r="IP9" i="18"/>
  <c r="IQ9" i="18"/>
  <c r="IR9" i="18"/>
  <c r="IU9" i="18"/>
  <c r="FS10" i="18"/>
  <c r="FU10" i="18"/>
  <c r="FV10" i="18"/>
  <c r="FW10" i="18"/>
  <c r="FX10" i="18"/>
  <c r="FY10" i="18"/>
  <c r="FZ10" i="18"/>
  <c r="GD10" i="18"/>
  <c r="GE10" i="18"/>
  <c r="GF10" i="18"/>
  <c r="GG10" i="18"/>
  <c r="GI10" i="18" s="1"/>
  <c r="GH10" i="18"/>
  <c r="GJ10" i="18"/>
  <c r="GK10" i="18"/>
  <c r="GL10" i="18"/>
  <c r="GM10" i="18"/>
  <c r="GN10" i="18"/>
  <c r="GO10" i="18"/>
  <c r="GP10" i="18"/>
  <c r="GQ10" i="18"/>
  <c r="GR10" i="18"/>
  <c r="GS10" i="18"/>
  <c r="GT10" i="18"/>
  <c r="GU10" i="18"/>
  <c r="GV10" i="18"/>
  <c r="GW10" i="18"/>
  <c r="GX10" i="18"/>
  <c r="GY10" i="18"/>
  <c r="GZ10" i="18"/>
  <c r="HA10" i="18"/>
  <c r="HB10" i="18"/>
  <c r="HC10" i="18"/>
  <c r="HD10" i="18"/>
  <c r="HG10" i="18"/>
  <c r="HH10" i="18"/>
  <c r="HI10" i="18"/>
  <c r="HJ10" i="18"/>
  <c r="HL10" i="18" s="1"/>
  <c r="HK10" i="18"/>
  <c r="HM10" i="18"/>
  <c r="HN10" i="18"/>
  <c r="HO10" i="18"/>
  <c r="HQ10" i="18"/>
  <c r="HR10" i="18"/>
  <c r="HS10" i="18"/>
  <c r="HT10" i="18"/>
  <c r="HU10" i="18"/>
  <c r="HW10" i="18"/>
  <c r="HX10" i="18" s="1"/>
  <c r="HY10" i="18"/>
  <c r="HZ10" i="18"/>
  <c r="IA10" i="18"/>
  <c r="IB10" i="18"/>
  <c r="IC10" i="18"/>
  <c r="ID10" i="18"/>
  <c r="IF10" i="18" s="1"/>
  <c r="IE10" i="18"/>
  <c r="IG10" i="18"/>
  <c r="IH10" i="18"/>
  <c r="II10" i="18"/>
  <c r="IJ10" i="18"/>
  <c r="IK10" i="18"/>
  <c r="IN10" i="18"/>
  <c r="IO10" i="18"/>
  <c r="IM10" i="18"/>
  <c r="IP10" i="18"/>
  <c r="IQ10" i="18"/>
  <c r="IR10" i="18"/>
  <c r="IU10" i="18"/>
  <c r="FV12" i="18"/>
  <c r="FW12" i="18"/>
  <c r="FX12" i="18"/>
  <c r="FZ12" i="18"/>
  <c r="GD12" i="18"/>
  <c r="GF12" i="18"/>
  <c r="GG12" i="18"/>
  <c r="GI12" i="18" s="1"/>
  <c r="GH12" i="18"/>
  <c r="GJ12" i="18"/>
  <c r="GL12" i="18"/>
  <c r="GM12" i="18"/>
  <c r="GO12" i="18"/>
  <c r="GP12" i="18"/>
  <c r="GR12" i="18"/>
  <c r="GS12" i="18"/>
  <c r="GU12" i="18"/>
  <c r="GV12" i="18"/>
  <c r="GX12" i="18"/>
  <c r="GY12" i="18"/>
  <c r="HA12" i="18"/>
  <c r="HB12" i="18"/>
  <c r="HD12" i="18"/>
  <c r="HG12" i="18"/>
  <c r="HH12" i="18"/>
  <c r="HI12" i="18"/>
  <c r="HJ12" i="18"/>
  <c r="HL12" i="18" s="1"/>
  <c r="HK12" i="18"/>
  <c r="HM12" i="18"/>
  <c r="HQ12" i="18"/>
  <c r="HR12" i="18"/>
  <c r="HS12" i="18"/>
  <c r="HT12" i="18"/>
  <c r="HV12" i="18" s="1"/>
  <c r="HU12" i="18"/>
  <c r="HW12" i="18"/>
  <c r="HX12" i="18" s="1"/>
  <c r="HY12" i="18"/>
  <c r="HZ12" i="18"/>
  <c r="IA12" i="18"/>
  <c r="IB12" i="18"/>
  <c r="IC12" i="18"/>
  <c r="ID12" i="18"/>
  <c r="IF12" i="18" s="1"/>
  <c r="IE12" i="18"/>
  <c r="IG12" i="18"/>
  <c r="IK12" i="18"/>
  <c r="IN12" i="18"/>
  <c r="IO12" i="18"/>
  <c r="IU12" i="18"/>
  <c r="FG7" i="18"/>
  <c r="FG8" i="18"/>
  <c r="FG9" i="18"/>
  <c r="FG10" i="18"/>
  <c r="FG6" i="18"/>
  <c r="FF7" i="18"/>
  <c r="FH7" i="18"/>
  <c r="FJ7" i="18"/>
  <c r="FF8" i="18"/>
  <c r="FH8" i="18"/>
  <c r="FJ8" i="18"/>
  <c r="FF9" i="18"/>
  <c r="FH9" i="18"/>
  <c r="FJ9" i="18"/>
  <c r="FF10" i="18"/>
  <c r="FH10" i="18"/>
  <c r="FJ10" i="18"/>
  <c r="HV10" i="18" l="1"/>
  <c r="HV8" i="18"/>
  <c r="HV9" i="18"/>
  <c r="HV7" i="18"/>
  <c r="HZ6" i="18"/>
  <c r="HO6" i="18"/>
  <c r="FZ6" i="18"/>
  <c r="FQ7" i="18"/>
  <c r="FR7" i="18"/>
  <c r="LB7" i="18"/>
  <c r="FQ8" i="18"/>
  <c r="FR8" i="18"/>
  <c r="LB8" i="18"/>
  <c r="FQ9" i="18"/>
  <c r="FR9" i="18"/>
  <c r="LB9" i="18"/>
  <c r="FQ10" i="18"/>
  <c r="FR10" i="18"/>
  <c r="LB10" i="18"/>
  <c r="FQ12" i="18"/>
  <c r="FA2" i="18" l="1"/>
  <c r="AF5" i="25" l="1"/>
  <c r="IU6" i="18" l="1"/>
  <c r="IO6" i="18"/>
  <c r="IK6" i="18"/>
  <c r="IN6" i="18"/>
  <c r="IM6" i="18"/>
  <c r="IP6" i="18"/>
  <c r="IQ6" i="18"/>
  <c r="IR6" i="18"/>
  <c r="IJ6" i="18"/>
  <c r="II6" i="18"/>
  <c r="LB6" i="18" l="1"/>
  <c r="FR6" i="18"/>
  <c r="FQ6" i="18"/>
  <c r="FP7" i="18" l="1"/>
  <c r="FP8" i="18"/>
  <c r="FP9" i="18"/>
  <c r="FP10" i="18"/>
  <c r="FP6" i="18"/>
  <c r="FO10" i="18"/>
  <c r="FO9" i="18"/>
  <c r="FO8" i="18"/>
  <c r="FO7" i="18"/>
  <c r="FO6" i="18"/>
  <c r="FM7" i="18"/>
  <c r="FM8" i="18"/>
  <c r="FM9" i="18"/>
  <c r="FM10" i="18"/>
  <c r="FM6" i="18"/>
  <c r="FL8" i="18"/>
  <c r="FL9" i="18"/>
  <c r="FL10" i="18"/>
  <c r="FL7" i="18"/>
  <c r="FL6" i="18"/>
  <c r="FJ6" i="18"/>
  <c r="IH6" i="18"/>
  <c r="IG6" i="18"/>
  <c r="IE6" i="18"/>
  <c r="ID6" i="18"/>
  <c r="IF6" i="18" s="1"/>
  <c r="IC6" i="18"/>
  <c r="IB6" i="18"/>
  <c r="IA6" i="18"/>
  <c r="HY6" i="18"/>
  <c r="HW6" i="18"/>
  <c r="HX6" i="18" s="1"/>
  <c r="HU6" i="18"/>
  <c r="HT6" i="18"/>
  <c r="HS6" i="18"/>
  <c r="HR6" i="18"/>
  <c r="HQ6" i="18"/>
  <c r="HN6" i="18"/>
  <c r="HM6" i="18"/>
  <c r="HJ6" i="18"/>
  <c r="HI6" i="18"/>
  <c r="HH6" i="18"/>
  <c r="HG6" i="18"/>
  <c r="HD6" i="18"/>
  <c r="HC6" i="18"/>
  <c r="HB6" i="18"/>
  <c r="HA6" i="18"/>
  <c r="GZ6" i="18"/>
  <c r="GY6" i="18"/>
  <c r="GX6" i="18"/>
  <c r="GW6" i="18"/>
  <c r="GV6" i="18"/>
  <c r="GU6" i="18"/>
  <c r="GT6" i="18"/>
  <c r="GS6" i="18"/>
  <c r="GR6" i="18"/>
  <c r="GQ6" i="18"/>
  <c r="GP6" i="18"/>
  <c r="GO6" i="18"/>
  <c r="GN6" i="18"/>
  <c r="GM6" i="18"/>
  <c r="GL6" i="18"/>
  <c r="GK6" i="18"/>
  <c r="GJ6" i="18"/>
  <c r="GH6" i="18"/>
  <c r="GG6" i="18"/>
  <c r="GF6" i="18"/>
  <c r="GE6" i="18"/>
  <c r="GD6" i="18"/>
  <c r="FY6" i="18"/>
  <c r="FX6" i="18"/>
  <c r="FW6" i="18"/>
  <c r="FV6" i="18"/>
  <c r="FU6" i="18"/>
  <c r="FH6" i="18"/>
  <c r="FF6" i="18"/>
  <c r="GI6" i="18" l="1"/>
  <c r="HV6" i="18"/>
  <c r="HK6" i="18"/>
  <c r="HL6" i="18" s="1"/>
  <c r="FS6" i="18" l="1"/>
  <c r="K17" i="3"/>
  <c r="T5" i="3" s="1"/>
  <c r="K4" i="18" l="1"/>
  <c r="GC4" i="18" s="1"/>
  <c r="C3" i="18" l="1"/>
  <c r="C2" i="18"/>
  <c r="BZ6" i="22" l="1"/>
  <c r="BY6" i="22"/>
  <c r="BT6" i="22"/>
  <c r="BO6" i="22"/>
  <c r="BJ6" i="22"/>
  <c r="BI6" i="22"/>
  <c r="BF6" i="22"/>
  <c r="BE6" i="22"/>
  <c r="AM5" i="3" l="1"/>
  <c r="AL5" i="3"/>
  <c r="AK5" i="3"/>
  <c r="AJ5" i="3"/>
  <c r="L13" i="22"/>
  <c r="L7" i="22"/>
  <c r="L8" i="22"/>
  <c r="L9" i="22"/>
  <c r="L10" i="22"/>
  <c r="L11" i="22"/>
  <c r="L6" i="22"/>
  <c r="Z6" i="22" l="1"/>
  <c r="AN5" i="3"/>
  <c r="AO5" i="3" s="1"/>
  <c r="FE8" i="18" l="1"/>
  <c r="FE10" i="18"/>
  <c r="FE7" i="18"/>
  <c r="FE9" i="18"/>
  <c r="FE6" i="18"/>
  <c r="AP5" i="3"/>
  <c r="FN10" i="18"/>
  <c r="FK10" i="18"/>
  <c r="FN9" i="18"/>
  <c r="FK9" i="18"/>
  <c r="FK6" i="18"/>
  <c r="FN8" i="18"/>
  <c r="FN7" i="18"/>
  <c r="FN6" i="18"/>
  <c r="FK8" i="18"/>
  <c r="FK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I61" authorId="0" shapeId="0" xr:uid="{00000000-0006-0000-0200-000001000000}">
      <text>
        <r>
          <rPr>
            <b/>
            <sz val="9"/>
            <color indexed="81"/>
            <rFont val="Tahoma"/>
            <family val="2"/>
          </rPr>
          <t>Jenny Smith:</t>
        </r>
        <r>
          <rPr>
            <sz val="9"/>
            <color indexed="81"/>
            <rFont val="Tahoma"/>
            <family val="2"/>
          </rPr>
          <t xml:space="preserve">
Ratio = 
height of lead strips/distance between lead strips</t>
        </r>
      </text>
    </comment>
    <comment ref="P68" authorId="0" shapeId="0" xr:uid="{00000000-0006-0000-0200-000002000000}">
      <text>
        <r>
          <rPr>
            <sz val="9"/>
            <color indexed="81"/>
            <rFont val="Tahoma"/>
            <family val="2"/>
          </rPr>
          <t>This is to enable height data to be accurately recorded even if height data is not available for all patients who contributed to the DAP sample. 
While it is preferable that height data is available for all of the full sample group, height data is also welcome for a representative subgroup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D28" authorId="0" shapeId="0" xr:uid="{00000000-0006-0000-0300-000001000000}">
      <text>
        <r>
          <rPr>
            <sz val="9"/>
            <color indexed="81"/>
            <rFont val="Tahoma"/>
            <family val="2"/>
          </rPr>
          <t xml:space="preserve">As opposed to where the Parent organisation is based.
Note that this information is collected to check geographical coverage of the survey only. It is not usual to publish dose information by country or geographical region but if this is done then regions with few hospitals will be amalgamated with an appropriate region to prevent identification of specific hospitals. </t>
        </r>
      </text>
    </comment>
    <comment ref="D29" authorId="0" shapeId="0" xr:uid="{00000000-0006-0000-0300-000002000000}">
      <text>
        <r>
          <rPr>
            <sz val="9"/>
            <color indexed="81"/>
            <rFont val="Tahoma"/>
            <family val="2"/>
          </rPr>
          <t>If for reasons such as information governance you do not wish to enter the name of a specific hospital or clinic, please enter a code or pseudonym instead, making it clear that this is what you are doing. It is important for us to know the number of different hospitals that have contributed to each exam data set as this is one of the criteria for acceptance as a potential NDRL.
Note that the results of the survey will be anonymised so that it will not be possible to identify which hospitals contributed to which exam data sets or results. Please contact me if you wish to discuss this with me.</t>
        </r>
      </text>
    </comment>
    <comment ref="C66" authorId="0" shapeId="0" xr:uid="{00000000-0006-0000-0300-000003000000}">
      <text>
        <r>
          <rPr>
            <sz val="9"/>
            <color indexed="81"/>
            <rFont val="Tahoma"/>
            <family val="2"/>
          </rPr>
          <t>If the physical requirements for sample group members are one of the examples given below please indicate this in your responses to those options. If different, enter details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C21" authorId="0" shapeId="0" xr:uid="{00000000-0006-0000-0400-000001000000}">
      <text>
        <r>
          <rPr>
            <sz val="9"/>
            <color indexed="81"/>
            <rFont val="Tahoma"/>
            <family val="2"/>
          </rPr>
          <t xml:space="preserve">
This is to be able to check if the same MPE or MP group were responsible for a significant fraction of the radiology systems whose median/mean dose values may be used to determine a proposed NDRL value. </t>
        </r>
      </text>
    </comment>
    <comment ref="C34" authorId="0" shapeId="0" xr:uid="{00000000-0006-0000-0400-000002000000}">
      <text>
        <r>
          <rPr>
            <sz val="9"/>
            <color indexed="81"/>
            <rFont val="Tahoma"/>
            <family val="2"/>
          </rPr>
          <t xml:space="preserve">If ratio:  Traceable DAP meter reading/System DAP meter reading
If percentage difference:
 (System DAP meter reading - Traceable DAP meter reading) x 100
  /Traceable DAP meter reading
If possible take an average of low, medium and high dose rate measurements
</t>
        </r>
      </text>
    </comment>
    <comment ref="C48" authorId="0" shapeId="0" xr:uid="{00000000-0006-0000-0400-000003000000}">
      <text>
        <r>
          <rPr>
            <sz val="9"/>
            <color indexed="81"/>
            <rFont val="Tahoma"/>
            <family val="2"/>
          </rPr>
          <t>Ratio = height of lead strips/
distance between lead strips</t>
        </r>
      </text>
    </comment>
    <comment ref="C58" authorId="0" shapeId="0" xr:uid="{00000000-0006-0000-0400-000004000000}">
      <text>
        <r>
          <rPr>
            <sz val="9"/>
            <color indexed="81"/>
            <rFont val="Tahoma"/>
            <family val="2"/>
          </rPr>
          <t>Ratio = height of lead strips/
distance between lead strips</t>
        </r>
      </text>
    </comment>
    <comment ref="C68" authorId="0" shapeId="0" xr:uid="{00000000-0006-0000-0400-000005000000}">
      <text>
        <r>
          <rPr>
            <sz val="9"/>
            <color indexed="81"/>
            <rFont val="Tahoma"/>
            <family val="2"/>
          </rPr>
          <t>Ratio = height of lead strips/
distance between lead strips</t>
        </r>
      </text>
    </comment>
    <comment ref="C78" authorId="0" shapeId="0" xr:uid="{00000000-0006-0000-0400-000006000000}">
      <text>
        <r>
          <rPr>
            <sz val="9"/>
            <color indexed="81"/>
            <rFont val="Tahoma"/>
            <family val="2"/>
          </rPr>
          <t>Ratio = height of lead strips/
distance between lead strips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O4" authorId="0" shapeId="0" xr:uid="{8CC8B7C3-106B-41FF-92F3-7026330573B6}">
      <text>
        <r>
          <rPr>
            <b/>
            <sz val="9"/>
            <color indexed="81"/>
            <rFont val="Tahoma"/>
            <family val="2"/>
          </rPr>
          <t xml:space="preserve">
Please could retrospective data be as current as possible and only from 2017 onwards.</t>
        </r>
      </text>
    </comment>
    <comment ref="P5" authorId="0" shapeId="0" xr:uid="{00000000-0006-0000-0600-000001000000}">
      <text>
        <r>
          <rPr>
            <b/>
            <sz val="9"/>
            <color indexed="81"/>
            <rFont val="Tahoma"/>
            <family val="2"/>
          </rPr>
          <t xml:space="preserve">Number of projections made and/or images stitched together for the complete exam.
</t>
        </r>
        <r>
          <rPr>
            <sz val="9"/>
            <color indexed="81"/>
            <rFont val="Tahoma"/>
            <family val="2"/>
          </rPr>
          <t>If the number of projections/images per exam is variable list the most common number (mode) used.
If the number of projections or images used is highly variable it may be appropriate to consider subdividing the data into  separate protocols and submitting the data for each individually.  Alternatively, for some exams it may be more appropriate to submit the data by patient rather than as system mean/median. 
You can give more information on the variation in the number of images or projection per exam in column EJ "Any Other Information".</t>
        </r>
      </text>
    </comment>
    <comment ref="Q5" authorId="0" shapeId="0" xr:uid="{00000000-0006-0000-0600-000002000000}">
      <text>
        <r>
          <rPr>
            <sz val="9"/>
            <color indexed="81"/>
            <rFont val="Tahoma"/>
            <family val="2"/>
          </rPr>
          <t>This is to enable weight data to be accurately recorded even if not available for all members of the exam/procedure sample. 
While it is preferable that weight data is available for all members of the full sample, weight data is also welcome for a representative 
subgroup.</t>
        </r>
      </text>
    </comment>
    <comment ref="T5" authorId="0" shapeId="0" xr:uid="{CFAC51BD-EEB0-4ED7-87D8-2C3660455441}">
      <text>
        <r>
          <rPr>
            <sz val="9"/>
            <color indexed="81"/>
            <rFont val="Tahoma"/>
            <family val="2"/>
          </rPr>
          <t xml:space="preserve">
Entry in the DAP units shown in column K
See Data and Statistics Notes
A sample standard deviation is one based on measuring a subgroup of the entire population of interest. 
Use the Excel function 
STDEV.S
</t>
        </r>
      </text>
    </comment>
    <comment ref="U5" authorId="0" shapeId="0" xr:uid="{9AD9EC5A-AAB8-4FB2-BAAB-0F5A3DBBAB10}">
      <text>
        <r>
          <rPr>
            <sz val="9"/>
            <color indexed="81"/>
            <rFont val="Tahoma"/>
            <family val="2"/>
          </rPr>
          <t xml:space="preserve">
Entry in the DAP units shown in column K
See Data and Statistics Notes
use the Excel Function PERCENTILE.INC(cell range,0.25)</t>
        </r>
      </text>
    </comment>
    <comment ref="V5" authorId="0" shapeId="0" xr:uid="{85E0F944-31AD-4A4E-82C2-DD3E48487341}">
      <text>
        <r>
          <rPr>
            <sz val="9"/>
            <color indexed="81"/>
            <rFont val="Tahoma"/>
            <family val="2"/>
          </rPr>
          <t xml:space="preserve">
Entry in the DAP units shown in column K
See Data and Statistics Notes
use the Excel Function PERCENTILE.INC(cell range,0.25)</t>
        </r>
      </text>
    </comment>
    <comment ref="W5" authorId="0" shapeId="0" xr:uid="{00000000-0006-0000-0600-000003000000}">
      <text>
        <r>
          <rPr>
            <sz val="9"/>
            <color indexed="81"/>
            <rFont val="Tahoma"/>
            <family val="2"/>
          </rPr>
          <t xml:space="preserve">Entry in the DAP units shown in column K
See Info Data and Statistics Notes for info on 95% confidence interval.
Please enter the single value calculated by the Excel Confidence function.
Technically this is the half range of the 95% confidence interval; being the value that is added to and subtracted from the mean to give the upper and lower bounds of the 95% confidence interval of the mean's value. </t>
        </r>
      </text>
    </comment>
    <comment ref="Y5" authorId="0" shapeId="0" xr:uid="{61D41C08-5BDC-4BA6-A6DA-85426DCB5695}">
      <text>
        <r>
          <rPr>
            <b/>
            <sz val="9"/>
            <color indexed="81"/>
            <rFont val="Tahoma"/>
            <family val="2"/>
          </rPr>
          <t>DAP entry in the same units as those given in column K</t>
        </r>
        <r>
          <rPr>
            <sz val="9"/>
            <color indexed="81"/>
            <rFont val="Tahoma"/>
            <family val="2"/>
          </rPr>
          <t xml:space="preserve">
</t>
        </r>
      </text>
    </comment>
    <comment ref="Z5" authorId="0" shapeId="0" xr:uid="{07BB129A-87D7-437F-BACA-C256BDB2EBD7}">
      <text>
        <r>
          <rPr>
            <b/>
            <sz val="9"/>
            <color indexed="81"/>
            <rFont val="Tahoma"/>
            <family val="2"/>
          </rPr>
          <t>DAP entry in the same units as those given in column K</t>
        </r>
        <r>
          <rPr>
            <sz val="9"/>
            <color indexed="81"/>
            <rFont val="Tahoma"/>
            <family val="2"/>
          </rPr>
          <t xml:space="preserve">
</t>
        </r>
      </text>
    </comment>
    <comment ref="AB5" authorId="0" shapeId="0" xr:uid="{69150D9A-81C4-4E9E-A864-6659154CE9E3}">
      <text>
        <r>
          <rPr>
            <sz val="9"/>
            <color indexed="81"/>
            <rFont val="Tahoma"/>
            <family val="2"/>
          </rPr>
          <t xml:space="preserve">DAP entry in the same units as those given in column K
</t>
        </r>
      </text>
    </comment>
    <comment ref="AC5" authorId="0" shapeId="0" xr:uid="{636BE1DD-94E4-4225-BFDB-C4C3D15F3948}">
      <text>
        <r>
          <rPr>
            <b/>
            <sz val="9"/>
            <color indexed="81"/>
            <rFont val="Tahoma"/>
            <family val="2"/>
          </rPr>
          <t>DAP entry in the same units as those given in column K</t>
        </r>
        <r>
          <rPr>
            <sz val="9"/>
            <color indexed="81"/>
            <rFont val="Tahoma"/>
            <family val="2"/>
          </rPr>
          <t xml:space="preserve">
</t>
        </r>
      </text>
    </comment>
    <comment ref="AE5" authorId="0" shapeId="0" xr:uid="{0CA72417-5246-45D2-B823-BEACAC4A7134}">
      <text>
        <r>
          <rPr>
            <b/>
            <sz val="9"/>
            <color indexed="81"/>
            <rFont val="Tahoma"/>
            <family val="2"/>
          </rPr>
          <t>DAP entry in the same units as those given in column K</t>
        </r>
        <r>
          <rPr>
            <sz val="9"/>
            <color indexed="81"/>
            <rFont val="Tahoma"/>
            <family val="2"/>
          </rPr>
          <t xml:space="preserve">
</t>
        </r>
      </text>
    </comment>
    <comment ref="AF5" authorId="0" shapeId="0" xr:uid="{E95AB794-244E-461A-9D48-23E6B920D882}">
      <text>
        <r>
          <rPr>
            <b/>
            <sz val="9"/>
            <color indexed="81"/>
            <rFont val="Tahoma"/>
            <family val="2"/>
          </rPr>
          <t>DAP entry in the same units as those given in column K</t>
        </r>
        <r>
          <rPr>
            <sz val="9"/>
            <color indexed="81"/>
            <rFont val="Tahoma"/>
            <family val="2"/>
          </rPr>
          <t xml:space="preserve">
</t>
        </r>
      </text>
    </comment>
    <comment ref="AH5" authorId="0" shapeId="0" xr:uid="{6F025A6A-2234-4FAA-B396-B923CC42F6E1}">
      <text>
        <r>
          <rPr>
            <b/>
            <sz val="9"/>
            <color indexed="81"/>
            <rFont val="Tahoma"/>
            <family val="2"/>
          </rPr>
          <t>DAP entry in the same units as those given in column K</t>
        </r>
        <r>
          <rPr>
            <sz val="9"/>
            <color indexed="81"/>
            <rFont val="Tahoma"/>
            <family val="2"/>
          </rPr>
          <t xml:space="preserve">
</t>
        </r>
      </text>
    </comment>
    <comment ref="AI5" authorId="0" shapeId="0" xr:uid="{4504448C-2FC6-4682-A3A4-4EC72DCD63D3}">
      <text>
        <r>
          <rPr>
            <b/>
            <sz val="9"/>
            <color indexed="81"/>
            <rFont val="Tahoma"/>
            <family val="2"/>
          </rPr>
          <t>DAP entry in the same units as those given in column K</t>
        </r>
        <r>
          <rPr>
            <sz val="9"/>
            <color indexed="81"/>
            <rFont val="Tahoma"/>
            <family val="2"/>
          </rPr>
          <t xml:space="preserve">
</t>
        </r>
      </text>
    </comment>
    <comment ref="AK5" authorId="0" shapeId="0" xr:uid="{30BD54EE-0795-4FE5-8E49-B3D2D630DAFA}">
      <text>
        <r>
          <rPr>
            <b/>
            <sz val="9"/>
            <color indexed="81"/>
            <rFont val="Tahoma"/>
            <family val="2"/>
          </rPr>
          <t>DAP entry in the same units as those given in column K</t>
        </r>
        <r>
          <rPr>
            <sz val="9"/>
            <color indexed="81"/>
            <rFont val="Tahoma"/>
            <family val="2"/>
          </rPr>
          <t xml:space="preserve">
</t>
        </r>
      </text>
    </comment>
    <comment ref="AL5" authorId="0" shapeId="0" xr:uid="{A755E381-E96E-4555-BA4A-21E607360893}">
      <text>
        <r>
          <rPr>
            <b/>
            <sz val="9"/>
            <color indexed="81"/>
            <rFont val="Tahoma"/>
            <family val="2"/>
          </rPr>
          <t>DAP entry in the same units as those given in column K</t>
        </r>
        <r>
          <rPr>
            <sz val="9"/>
            <color indexed="81"/>
            <rFont val="Tahoma"/>
            <family val="2"/>
          </rPr>
          <t xml:space="preserve">
</t>
        </r>
      </text>
    </comment>
    <comment ref="AN5" authorId="0" shapeId="0" xr:uid="{56A2497E-CF79-416A-A19C-3E614794906C}">
      <text>
        <r>
          <rPr>
            <b/>
            <sz val="9"/>
            <color indexed="81"/>
            <rFont val="Tahoma"/>
            <family val="2"/>
          </rPr>
          <t>DAP entry in the same units as those given in column K</t>
        </r>
        <r>
          <rPr>
            <sz val="9"/>
            <color indexed="81"/>
            <rFont val="Tahoma"/>
            <family val="2"/>
          </rPr>
          <t xml:space="preserve">
</t>
        </r>
      </text>
    </comment>
    <comment ref="AO5" authorId="0" shapeId="0" xr:uid="{FCB1531A-CB5F-4226-9EC0-88A44853A9EA}">
      <text>
        <r>
          <rPr>
            <b/>
            <sz val="9"/>
            <color indexed="81"/>
            <rFont val="Tahoma"/>
            <family val="2"/>
          </rPr>
          <t>DAP entry in the same units as those given in column K</t>
        </r>
        <r>
          <rPr>
            <sz val="9"/>
            <color indexed="81"/>
            <rFont val="Tahoma"/>
            <family val="2"/>
          </rPr>
          <t xml:space="preserve">
</t>
        </r>
      </text>
    </comment>
    <comment ref="AQ5" authorId="0" shapeId="0" xr:uid="{F120A585-E3C9-4DFF-968E-96BE092DF144}">
      <text>
        <r>
          <rPr>
            <sz val="9"/>
            <color indexed="81"/>
            <rFont val="Tahoma"/>
            <family val="2"/>
          </rPr>
          <t xml:space="preserve">A sample standard deviation is one based on measuring a subgroup of the entire population of interest. 
Use the Excel function 
STDEV.S
</t>
        </r>
      </text>
    </comment>
    <comment ref="AW5" authorId="0" shapeId="0" xr:uid="{00000000-0006-0000-0600-000004000000}">
      <text>
        <r>
          <rPr>
            <sz val="9"/>
            <color indexed="81"/>
            <rFont val="Tahoma"/>
            <family val="2"/>
          </rPr>
          <t>This is to enable age data to be accurately recorded even if age data is not available for all of the exam sample. 
It is preferable that the dose sample and age sample are the same but age data is also welcome for a representative subgroup of the full 
sample.</t>
        </r>
      </text>
    </comment>
    <comment ref="AZ5" authorId="0" shapeId="0" xr:uid="{00000000-0006-0000-0600-000005000000}">
      <text>
        <r>
          <rPr>
            <b/>
            <sz val="9"/>
            <color indexed="81"/>
            <rFont val="Tahoma"/>
            <family val="2"/>
          </rPr>
          <t>To ensure all sample members are adults, 16 years old or older.</t>
        </r>
      </text>
    </comment>
    <comment ref="BB5" authorId="0" shapeId="0" xr:uid="{3C6BA034-F0D2-4870-BC8E-5FDC0C0407C7}">
      <text>
        <r>
          <rPr>
            <sz val="9"/>
            <color indexed="81"/>
            <rFont val="Tahoma"/>
            <family val="2"/>
          </rPr>
          <t xml:space="preserve">A sample standard deviation is one based on measuring a subgroup of the entire population of interest. 
Use the Excel function 
STDEV.S
</t>
        </r>
      </text>
    </comment>
    <comment ref="BI5" authorId="0" shapeId="0" xr:uid="{00000000-0006-0000-0600-000006000000}">
      <text>
        <r>
          <rPr>
            <sz val="9"/>
            <color indexed="81"/>
            <rFont val="Tahoma"/>
            <family val="2"/>
          </rPr>
          <t>This is to enable height data to be accurately recorded even if height data is not available for all of the exam sample. 
It is preferable that the dose sample and height sample are the same but height data is also welcome for a representative subgroup of the full 
sample.</t>
        </r>
      </text>
    </comment>
    <comment ref="BL5" authorId="0" shapeId="0" xr:uid="{1997F08E-12FF-48A2-AE24-065DAFBE7D63}">
      <text>
        <r>
          <rPr>
            <sz val="9"/>
            <color indexed="81"/>
            <rFont val="Tahoma"/>
            <family val="2"/>
          </rPr>
          <t>A sample standard deviation is one based on measuring a subgroup of the entire population of interest. 
Use the Excel function 
STDEV.S</t>
        </r>
      </text>
    </comment>
    <comment ref="BW5" authorId="0" shapeId="0" xr:uid="{00000000-0006-0000-0600-000007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G5" authorId="0" shapeId="0" xr:uid="{00000000-0006-0000-0600-000008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Q5" authorId="0" shapeId="0" xr:uid="{00000000-0006-0000-0600-000009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A5" authorId="0" shapeId="0" xr:uid="{00000000-0006-0000-0600-00000A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K5" authorId="0" shapeId="0" xr:uid="{00000000-0006-0000-0600-00000B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U5" authorId="0" shapeId="0" xr:uid="{00000000-0006-0000-0600-00000C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X5" authorId="0" shapeId="0" xr:uid="{00000000-0006-0000-0600-00000D000000}">
      <text>
        <r>
          <rPr>
            <b/>
            <sz val="9"/>
            <color indexed="81"/>
            <rFont val="Tahoma"/>
            <family val="2"/>
          </rPr>
          <t>Jenny Smith:</t>
        </r>
        <r>
          <rPr>
            <sz val="9"/>
            <color indexed="81"/>
            <rFont val="Tahoma"/>
            <family val="2"/>
          </rPr>
          <t xml:space="preserve">
4 outcomes:
No entry: Nothing entered in minimum age column
No record entry: No record entered on this row
All adults: minimum age is 16 years or older
Child in sample: Minimum age is under 16 years</t>
        </r>
      </text>
    </comment>
    <comment ref="HZ5" authorId="0" shapeId="0" xr:uid="{00000000-0006-0000-0600-00000E000000}">
      <text>
        <r>
          <rPr>
            <sz val="9"/>
            <color indexed="81"/>
            <rFont val="Tahoma"/>
            <family val="2"/>
          </rPr>
          <t>This is to enable height data to be accurately recorded even if height data is not available for all of the exam sample. 
It is preferable that the dose sample and height sample are the same but height data is also welcome for a representative subgroup of the full 
sample.</t>
        </r>
      </text>
    </comment>
  </commentList>
</comments>
</file>

<file path=xl/sharedStrings.xml><?xml version="1.0" encoding="utf-8"?>
<sst xmlns="http://schemas.openxmlformats.org/spreadsheetml/2006/main" count="4162" uniqueCount="2519">
  <si>
    <t>Unknown</t>
  </si>
  <si>
    <t>Yes</t>
  </si>
  <si>
    <t>No</t>
  </si>
  <si>
    <t>Primary Contact:</t>
  </si>
  <si>
    <t>Second Contact:</t>
  </si>
  <si>
    <t xml:space="preserve">Name* </t>
  </si>
  <si>
    <t xml:space="preserve">telephone* </t>
  </si>
  <si>
    <t xml:space="preserve">email* </t>
  </si>
  <si>
    <t xml:space="preserve">email  </t>
  </si>
  <si>
    <t xml:space="preserve">Name  </t>
  </si>
  <si>
    <t xml:space="preserve">telephone  </t>
  </si>
  <si>
    <t xml:space="preserve">Jenny.Smith@phe.gov.uk
</t>
  </si>
  <si>
    <t xml:space="preserve">MedicalRadiationDoses@phe.gov.uk
</t>
  </si>
  <si>
    <t>Please email the completed spread sheet(s) and any other documents to:-</t>
  </si>
  <si>
    <t xml:space="preserve">Participants who wish to password protect emailed documents are asked to contact:- </t>
  </si>
  <si>
    <t>Third Contact:</t>
  </si>
  <si>
    <t>Forth Contact:</t>
  </si>
  <si>
    <t>Sample size</t>
  </si>
  <si>
    <t xml:space="preserve">Contact Information </t>
  </si>
  <si>
    <t>England</t>
  </si>
  <si>
    <t>Other</t>
  </si>
  <si>
    <t>Hospital Name*:</t>
  </si>
  <si>
    <t>Contact e-mail*:</t>
  </si>
  <si>
    <t>Local Radiology System ID*:</t>
  </si>
  <si>
    <t>Hospital info 1:  (Hospital type)</t>
  </si>
  <si>
    <t>Hospital info 2:  (catchment population)</t>
  </si>
  <si>
    <t>Hospital info 3: (number of beds)</t>
  </si>
  <si>
    <t>Hospital address</t>
  </si>
  <si>
    <t>Country</t>
  </si>
  <si>
    <t>NHS trust or Parent Organisation</t>
  </si>
  <si>
    <t>IHCP</t>
  </si>
  <si>
    <t>REM</t>
  </si>
  <si>
    <t>RCF</t>
  </si>
  <si>
    <t>RBS</t>
  </si>
  <si>
    <t>RFF</t>
  </si>
  <si>
    <t>RXL</t>
  </si>
  <si>
    <t>RMC</t>
  </si>
  <si>
    <t>RAE</t>
  </si>
  <si>
    <t>RWY</t>
  </si>
  <si>
    <t>RLN</t>
  </si>
  <si>
    <t>RJR</t>
  </si>
  <si>
    <t>RXP</t>
  </si>
  <si>
    <t>RP5</t>
  </si>
  <si>
    <t>RJN</t>
  </si>
  <si>
    <t>RXR</t>
  </si>
  <si>
    <t>RR7</t>
  </si>
  <si>
    <t>RCD</t>
  </si>
  <si>
    <t>RWA</t>
  </si>
  <si>
    <t>RXN</t>
  </si>
  <si>
    <t>RR8</t>
  </si>
  <si>
    <t>RBQ</t>
  </si>
  <si>
    <t>REP</t>
  </si>
  <si>
    <t>RBT</t>
  </si>
  <si>
    <t>RXF</t>
  </si>
  <si>
    <t>RNL</t>
  </si>
  <si>
    <t>RVW</t>
  </si>
  <si>
    <t>RJL</t>
  </si>
  <si>
    <t>RX4</t>
  </si>
  <si>
    <t>RTF</t>
  </si>
  <si>
    <t>RW6</t>
  </si>
  <si>
    <t>RQ6</t>
  </si>
  <si>
    <t>RM3</t>
  </si>
  <si>
    <t>RCU</t>
  </si>
  <si>
    <t>RHQ</t>
  </si>
  <si>
    <t>RTR</t>
  </si>
  <si>
    <t>RE9</t>
  </si>
  <si>
    <t>RVY</t>
  </si>
  <si>
    <t>RBN</t>
  </si>
  <si>
    <t>RWJ</t>
  </si>
  <si>
    <t>RMP</t>
  </si>
  <si>
    <t>RBV</t>
  </si>
  <si>
    <t>REN</t>
  </si>
  <si>
    <t>RTD</t>
  </si>
  <si>
    <t>RFR</t>
  </si>
  <si>
    <t>RET</t>
  </si>
  <si>
    <t>RTX</t>
  </si>
  <si>
    <t>RWW</t>
  </si>
  <si>
    <t>RBL</t>
  </si>
  <si>
    <t>RRF</t>
  </si>
  <si>
    <t>RCB</t>
  </si>
  <si>
    <t>RDD</t>
  </si>
  <si>
    <t>RC1</t>
  </si>
  <si>
    <t>RQ3</t>
  </si>
  <si>
    <t>RJF</t>
  </si>
  <si>
    <t>RGT</t>
  </si>
  <si>
    <t>RT1</t>
  </si>
  <si>
    <t>RFS</t>
  </si>
  <si>
    <t>RDE</t>
  </si>
  <si>
    <t>RTG</t>
  </si>
  <si>
    <t>RWH</t>
  </si>
  <si>
    <t>RLT</t>
  </si>
  <si>
    <t>RR1</t>
  </si>
  <si>
    <t>RY4</t>
  </si>
  <si>
    <t>RGQ</t>
  </si>
  <si>
    <t>RGP</t>
  </si>
  <si>
    <t>RNQ</t>
  </si>
  <si>
    <t>RC9</t>
  </si>
  <si>
    <t>RQ8</t>
  </si>
  <si>
    <t>RD8</t>
  </si>
  <si>
    <t>RM1</t>
  </si>
  <si>
    <t>RNS</t>
  </si>
  <si>
    <t>RX1</t>
  </si>
  <si>
    <t>RGM</t>
  </si>
  <si>
    <t>RGN</t>
  </si>
  <si>
    <t>RXK</t>
  </si>
  <si>
    <t>RK5</t>
  </si>
  <si>
    <t>RXW</t>
  </si>
  <si>
    <t>RJC</t>
  </si>
  <si>
    <t>RAJ</t>
  </si>
  <si>
    <t>RNA</t>
  </si>
  <si>
    <t>RQW</t>
  </si>
  <si>
    <t>RCX</t>
  </si>
  <si>
    <t>RL1</t>
  </si>
  <si>
    <t>RRJ</t>
  </si>
  <si>
    <t>RL4</t>
  </si>
  <si>
    <t>RWD</t>
  </si>
  <si>
    <t>RRK</t>
  </si>
  <si>
    <t>RKB</t>
  </si>
  <si>
    <t>RWE</t>
  </si>
  <si>
    <t>RJE</t>
  </si>
  <si>
    <t>RBK</t>
  </si>
  <si>
    <t>RWG</t>
  </si>
  <si>
    <t>RGR</t>
  </si>
  <si>
    <t>RWP</t>
  </si>
  <si>
    <t>RLQ</t>
  </si>
  <si>
    <t>RF4</t>
  </si>
  <si>
    <t>R1H</t>
  </si>
  <si>
    <t>RQM</t>
  </si>
  <si>
    <t>RJ6</t>
  </si>
  <si>
    <t>RVR</t>
  </si>
  <si>
    <t>RP4</t>
  </si>
  <si>
    <t>RJ1</t>
  </si>
  <si>
    <t>RQX</t>
  </si>
  <si>
    <t>RYJ</t>
  </si>
  <si>
    <t>RJZ</t>
  </si>
  <si>
    <t>RAX</t>
  </si>
  <si>
    <t>RJ2</t>
  </si>
  <si>
    <t>R1K</t>
  </si>
  <si>
    <t>RP6</t>
  </si>
  <si>
    <t>RAP</t>
  </si>
  <si>
    <t>RT3</t>
  </si>
  <si>
    <t>RAL</t>
  </si>
  <si>
    <t>RAN</t>
  </si>
  <si>
    <t>RV5</t>
  </si>
  <si>
    <t>RJ7</t>
  </si>
  <si>
    <t>RAS</t>
  </si>
  <si>
    <t>RPY</t>
  </si>
  <si>
    <t>RKE</t>
  </si>
  <si>
    <t>RRV</t>
  </si>
  <si>
    <t>RTK</t>
  </si>
  <si>
    <t>RXH</t>
  </si>
  <si>
    <t>RXQ</t>
  </si>
  <si>
    <t>RN7</t>
  </si>
  <si>
    <t>RBD</t>
  </si>
  <si>
    <t>RDY</t>
  </si>
  <si>
    <t>RVV</t>
  </si>
  <si>
    <t>RXC</t>
  </si>
  <si>
    <t>RDU</t>
  </si>
  <si>
    <t>RTE</t>
  </si>
  <si>
    <t>RN3</t>
  </si>
  <si>
    <t>RN5</t>
  </si>
  <si>
    <t>R1F</t>
  </si>
  <si>
    <t>RWF</t>
  </si>
  <si>
    <t>RPA</t>
  </si>
  <si>
    <t>RVJ</t>
  </si>
  <si>
    <t>RBZ</t>
  </si>
  <si>
    <t>RTH</t>
  </si>
  <si>
    <t>RK9</t>
  </si>
  <si>
    <t>RD3</t>
  </si>
  <si>
    <t>RHU</t>
  </si>
  <si>
    <t>RPC</t>
  </si>
  <si>
    <t>RHW</t>
  </si>
  <si>
    <t>REF</t>
  </si>
  <si>
    <t>RH8</t>
  </si>
  <si>
    <t>RA2</t>
  </si>
  <si>
    <t>RD1</t>
  </si>
  <si>
    <t>RNZ</t>
  </si>
  <si>
    <t>RA9</t>
  </si>
  <si>
    <t>RW1</t>
  </si>
  <si>
    <t>RTP</t>
  </si>
  <si>
    <t>RDR</t>
  </si>
  <si>
    <t>RBA</t>
  </si>
  <si>
    <t>RDZ</t>
  </si>
  <si>
    <t>RHM</t>
  </si>
  <si>
    <t>RA7</t>
  </si>
  <si>
    <t>RYR</t>
  </si>
  <si>
    <t>RA3</t>
  </si>
  <si>
    <t>RA4</t>
  </si>
  <si>
    <t>NT9</t>
  </si>
  <si>
    <t>Alliance Medical</t>
  </si>
  <si>
    <t>NT4</t>
  </si>
  <si>
    <t xml:space="preserve">BMI Healthcare </t>
  </si>
  <si>
    <t>NTP</t>
  </si>
  <si>
    <t>Care UK</t>
  </si>
  <si>
    <t>NV3</t>
  </si>
  <si>
    <t>Circle</t>
  </si>
  <si>
    <t>AC7</t>
  </si>
  <si>
    <t>NBM</t>
  </si>
  <si>
    <t>Direct Medical Imaging Ltd</t>
  </si>
  <si>
    <t>NV1</t>
  </si>
  <si>
    <t>InHealth Group Limited</t>
  </si>
  <si>
    <t>NT2</t>
  </si>
  <si>
    <t>Nuffield Health</t>
  </si>
  <si>
    <t>NEF</t>
  </si>
  <si>
    <t>Peninsula Ultrasound Limited</t>
  </si>
  <si>
    <t>NPP</t>
  </si>
  <si>
    <t>Prime Diagnostics Limited</t>
  </si>
  <si>
    <t>NVC</t>
  </si>
  <si>
    <t>Ramsay Healthcare UK Operations Limited</t>
  </si>
  <si>
    <t>NT3</t>
  </si>
  <si>
    <t>Spire Healthcare</t>
  </si>
  <si>
    <t>NDA</t>
  </si>
  <si>
    <t>Virgin Care Services Ltd</t>
  </si>
  <si>
    <t>Not applicable</t>
  </si>
  <si>
    <t>Hospital/Clinic Name:</t>
  </si>
  <si>
    <t>Automatic Exposure Control available?</t>
  </si>
  <si>
    <t>No: not used on this device</t>
  </si>
  <si>
    <t>Manufacturer:</t>
  </si>
  <si>
    <t>Model:</t>
  </si>
  <si>
    <t xml:space="preserve">Number of Detectors used with this system: </t>
  </si>
  <si>
    <t>Table</t>
  </si>
  <si>
    <t>Vibrating? Yes/No</t>
  </si>
  <si>
    <t xml:space="preserve">Detector 1 </t>
  </si>
  <si>
    <t>Local ID:</t>
  </si>
  <si>
    <t>Size: length (cm)</t>
  </si>
  <si>
    <t xml:space="preserve">Size:  width (cm) </t>
  </si>
  <si>
    <t>Detector 2</t>
  </si>
  <si>
    <t>For use by PHE staff only: Organisational Information: Hospital/Clinic</t>
  </si>
  <si>
    <t>DAP units</t>
  </si>
  <si>
    <t>Responsible MPE or RPA or MP group</t>
  </si>
  <si>
    <t>X-ray Gen: Manufacturer:</t>
  </si>
  <si>
    <t>X-ray Gen: Model</t>
  </si>
  <si>
    <t>DAP meter: built in?</t>
  </si>
  <si>
    <t>Table top: Al equivalence, mm Al</t>
  </si>
  <si>
    <t>Name or ID</t>
  </si>
  <si>
    <t xml:space="preserve"> width (cm) </t>
  </si>
  <si>
    <t xml:space="preserve"> length (cm)</t>
  </si>
  <si>
    <t>Examinations list</t>
  </si>
  <si>
    <t>Date of last tube replacement</t>
  </si>
  <si>
    <t>Available? Yes/No</t>
  </si>
  <si>
    <t xml:space="preserve">Very Useful Information </t>
  </si>
  <si>
    <t>Organisational Information</t>
  </si>
  <si>
    <t>Contact Information</t>
  </si>
  <si>
    <t>-</t>
  </si>
  <si>
    <t>PHE Added Organisational information</t>
  </si>
  <si>
    <t>(National hospital/clinic  information)</t>
  </si>
  <si>
    <t>PHE Support Information: Drop down list contents</t>
  </si>
  <si>
    <r>
      <t>Gy x cm</t>
    </r>
    <r>
      <rPr>
        <vertAlign val="superscript"/>
        <sz val="11"/>
        <color indexed="8"/>
        <rFont val="Calibri"/>
        <family val="2"/>
      </rPr>
      <t xml:space="preserve">2   </t>
    </r>
    <r>
      <rPr>
        <sz val="11"/>
        <color indexed="8"/>
        <rFont val="Calibri"/>
        <family val="2"/>
      </rPr>
      <t xml:space="preserve">(or shown as  GYCM2) </t>
    </r>
  </si>
  <si>
    <r>
      <t>dGy x cm</t>
    </r>
    <r>
      <rPr>
        <vertAlign val="superscript"/>
        <sz val="11"/>
        <color indexed="8"/>
        <rFont val="Calibri"/>
        <family val="2"/>
      </rPr>
      <t xml:space="preserve">2 </t>
    </r>
    <r>
      <rPr>
        <sz val="11"/>
        <color theme="1"/>
        <rFont val="Calibri"/>
        <family val="2"/>
        <scheme val="minor"/>
      </rPr>
      <t>(or shown as DGYCM2)</t>
    </r>
  </si>
  <si>
    <r>
      <t>cGy x cm</t>
    </r>
    <r>
      <rPr>
        <vertAlign val="superscript"/>
        <sz val="11"/>
        <color indexed="8"/>
        <rFont val="Calibri"/>
        <family val="2"/>
      </rPr>
      <t xml:space="preserve">2 </t>
    </r>
    <r>
      <rPr>
        <sz val="11"/>
        <color theme="1"/>
        <rFont val="Calibri"/>
        <family val="2"/>
        <scheme val="minor"/>
      </rPr>
      <t xml:space="preserve">(or shown as CGYCM2) </t>
    </r>
  </si>
  <si>
    <r>
      <t>mGy x cm</t>
    </r>
    <r>
      <rPr>
        <vertAlign val="superscript"/>
        <sz val="11"/>
        <color indexed="8"/>
        <rFont val="Calibri"/>
        <family val="2"/>
      </rPr>
      <t>2</t>
    </r>
    <r>
      <rPr>
        <sz val="11"/>
        <color theme="1"/>
        <rFont val="Calibri"/>
        <family val="2"/>
        <scheme val="minor"/>
      </rPr>
      <t xml:space="preserve"> (or shown as MGYCM2) </t>
    </r>
  </si>
  <si>
    <r>
      <t>dGy x m</t>
    </r>
    <r>
      <rPr>
        <vertAlign val="superscript"/>
        <sz val="11"/>
        <color indexed="8"/>
        <rFont val="Calibri"/>
        <family val="2"/>
      </rPr>
      <t>2</t>
    </r>
    <r>
      <rPr>
        <sz val="11"/>
        <color theme="1"/>
        <rFont val="Calibri"/>
        <family val="2"/>
        <scheme val="minor"/>
      </rPr>
      <t xml:space="preserve"> (or shown as DGYM2)</t>
    </r>
  </si>
  <si>
    <r>
      <t>cGy x m</t>
    </r>
    <r>
      <rPr>
        <vertAlign val="superscript"/>
        <sz val="11"/>
        <color indexed="8"/>
        <rFont val="Calibri"/>
        <family val="2"/>
      </rPr>
      <t>2</t>
    </r>
    <r>
      <rPr>
        <sz val="11"/>
        <color theme="1"/>
        <rFont val="Calibri"/>
        <family val="2"/>
        <scheme val="minor"/>
      </rPr>
      <t xml:space="preserve"> (or shown as CGYM2)</t>
    </r>
  </si>
  <si>
    <r>
      <t>µGy x m</t>
    </r>
    <r>
      <rPr>
        <vertAlign val="superscript"/>
        <sz val="11"/>
        <color indexed="8"/>
        <rFont val="Calibri"/>
        <family val="2"/>
      </rPr>
      <t>2</t>
    </r>
    <r>
      <rPr>
        <sz val="11"/>
        <color theme="1"/>
        <rFont val="Calibri"/>
        <family val="2"/>
        <scheme val="minor"/>
      </rPr>
      <t xml:space="preserve"> (or shown as  µGYM2)</t>
    </r>
  </si>
  <si>
    <r>
      <t>µGy x cm</t>
    </r>
    <r>
      <rPr>
        <vertAlign val="superscript"/>
        <sz val="11"/>
        <color indexed="8"/>
        <rFont val="Calibri"/>
        <family val="2"/>
      </rPr>
      <t>2</t>
    </r>
    <r>
      <rPr>
        <sz val="11"/>
        <color theme="1"/>
        <rFont val="Calibri"/>
        <family val="2"/>
        <scheme val="minor"/>
      </rPr>
      <t xml:space="preserve"> (or shown as µGYCM2)</t>
    </r>
  </si>
  <si>
    <t xml:space="preserve">DAP dose Units if entry above is "Other". </t>
  </si>
  <si>
    <t>Detector size:</t>
  </si>
  <si>
    <t>Strips per cm</t>
  </si>
  <si>
    <t>Imaging system: 
DR or CR?</t>
  </si>
  <si>
    <t>DAP measurement</t>
  </si>
  <si>
    <t>Local Radiology System ID*</t>
  </si>
  <si>
    <t>Mobile
 unit?*</t>
  </si>
  <si>
    <t>Is this a mobile unit?*</t>
  </si>
  <si>
    <r>
      <t>Imaging system: DR or CR?*</t>
    </r>
    <r>
      <rPr>
        <b/>
        <sz val="12"/>
        <rFont val="Calibri"/>
        <family val="2"/>
      </rPr>
      <t xml:space="preserve"> </t>
    </r>
  </si>
  <si>
    <t xml:space="preserve"> (drop down list)</t>
  </si>
  <si>
    <t>DAP Measurement</t>
  </si>
  <si>
    <r>
      <t xml:space="preserve">(Drop down list: </t>
    </r>
    <r>
      <rPr>
        <i/>
        <sz val="12"/>
        <rFont val="Calibri"/>
        <family val="2"/>
      </rPr>
      <t>Yes/No)</t>
    </r>
  </si>
  <si>
    <t>Any other information?</t>
  </si>
  <si>
    <t xml:space="preserve">  (dd mmm yyyy)</t>
  </si>
  <si>
    <t xml:space="preserve">Date of last tube replacement  </t>
  </si>
  <si>
    <t>If No, how is DAP measured?</t>
  </si>
  <si>
    <t>("Notes" text box available for longer entries)</t>
  </si>
  <si>
    <t>(drop down list)</t>
  </si>
  <si>
    <t>Average:
 % diff</t>
  </si>
  <si>
    <t xml:space="preserve">DAP dose Units used on this system* </t>
  </si>
  <si>
    <t>DAP: Any other information</t>
  </si>
  <si>
    <t>X-ray Gen: Any other information?</t>
  </si>
  <si>
    <t>Detector 3</t>
  </si>
  <si>
    <t>Detector 4</t>
  </si>
  <si>
    <t>General Information box</t>
  </si>
  <si>
    <t xml:space="preserve">Other </t>
  </si>
  <si>
    <t>Detector in Bucky?</t>
  </si>
  <si>
    <t>Detector in bed/table bucky</t>
  </si>
  <si>
    <t>Detector in upright bucky</t>
  </si>
  <si>
    <t>No, Detector on bed/table top</t>
  </si>
  <si>
    <t>Doses adjusted by this factor?</t>
  </si>
  <si>
    <t>Carestream Health</t>
  </si>
  <si>
    <t>GE Healthcare</t>
  </si>
  <si>
    <t>Philips Healthcare</t>
  </si>
  <si>
    <t>Siemens Healthcare</t>
  </si>
  <si>
    <t>Shimadzu Corporation</t>
  </si>
  <si>
    <t>Toshiba Medical</t>
  </si>
  <si>
    <t>X-ray gen. Manufacturers</t>
  </si>
  <si>
    <t>Detector Manufacturers</t>
  </si>
  <si>
    <t>Fujifilm</t>
  </si>
  <si>
    <t>Standing</t>
  </si>
  <si>
    <t>Patient Position</t>
  </si>
  <si>
    <t>Prone</t>
  </si>
  <si>
    <t>Supine</t>
  </si>
  <si>
    <t>XR Chest (XCHES)</t>
  </si>
  <si>
    <t>Plain chest X-ray (procedure) (399208008)</t>
  </si>
  <si>
    <t>Detector 1</t>
  </si>
  <si>
    <t>Detector List</t>
  </si>
  <si>
    <t>Detector 5</t>
  </si>
  <si>
    <t>Detector 6</t>
  </si>
  <si>
    <t>Detector 7</t>
  </si>
  <si>
    <t>Detector 8</t>
  </si>
  <si>
    <t>Detector 9</t>
  </si>
  <si>
    <t>Detector 10</t>
  </si>
  <si>
    <t>PHE Data management zone: Do not edit!</t>
  </si>
  <si>
    <t>Hospital info 3: 
(number of beds)</t>
  </si>
  <si>
    <t>PHE Hospital/Clinic code</t>
  </si>
  <si>
    <t>PHE X-ray System code</t>
  </si>
  <si>
    <t>DID English Hospital codes  [other country hospital codes to be added]</t>
  </si>
  <si>
    <t xml:space="preserve">Select from drop down list  </t>
  </si>
  <si>
    <t>Contact tel.*:</t>
  </si>
  <si>
    <t>DID regional England codes, plus NHS country codes and Independent code</t>
  </si>
  <si>
    <r>
      <t xml:space="preserve">Detectors </t>
    </r>
    <r>
      <rPr>
        <i/>
        <sz val="12"/>
        <rFont val="Calibri"/>
        <family val="2"/>
      </rPr>
      <t>(CR: treat all cassettes as 1 detector; DR: Count all detectors used with system including those shared with other systems)</t>
    </r>
  </si>
  <si>
    <r>
      <t>Manufacturer</t>
    </r>
    <r>
      <rPr>
        <sz val="10"/>
        <rFont val="Calibri"/>
        <family val="2"/>
      </rPr>
      <t>:</t>
    </r>
    <r>
      <rPr>
        <i/>
        <sz val="10"/>
        <rFont val="Calibri"/>
        <family val="2"/>
      </rPr>
      <t xml:space="preserve"> If "Other" enter in "Any other information"</t>
    </r>
  </si>
  <si>
    <t>If more than 4 detector are used with this system either add information to "Notes" text box or copy this part of the table, paste it further down this columns and fill.</t>
  </si>
  <si>
    <t>Will need to add on Hospital codes for other countries…</t>
  </si>
  <si>
    <t>Antiscatter Grid</t>
  </si>
  <si>
    <t xml:space="preserve">Antiscatter Grid </t>
  </si>
  <si>
    <t>SNOMED-CT Code</t>
  </si>
  <si>
    <t>NICIP Code</t>
  </si>
  <si>
    <t>XR Pelvis (XPELV)</t>
  </si>
  <si>
    <t>Radiologic examination of knee (procedure) (74016001)</t>
  </si>
  <si>
    <t>Radiography of foot (procedure) (52221007)</t>
  </si>
  <si>
    <t>Diagnostic radiography of abdomen</t>
  </si>
  <si>
    <t>XR Abdomen (XABDO)</t>
  </si>
  <si>
    <t>Radiography of shoulder (procedure) (29592009)</t>
  </si>
  <si>
    <t>Pelvis X-ray (procedure) (268425006)</t>
  </si>
  <si>
    <t>Radiography of hip (procedure) (408740001)</t>
  </si>
  <si>
    <t>Diagnostic radiography of lumbar spine (procedure) (90805008)</t>
  </si>
  <si>
    <t>XR Lumbar spine (XLSPN)</t>
  </si>
  <si>
    <t>XR Thoracic spine (XTSPN)</t>
  </si>
  <si>
    <t>XR Facial bones (XFACI)</t>
  </si>
  <si>
    <t>XR Cervical spine (XCSPN)</t>
  </si>
  <si>
    <t>Radiography of cervical spine (procedure) (66769009)</t>
  </si>
  <si>
    <t>Survey method</t>
  </si>
  <si>
    <t>Survey sample information</t>
  </si>
  <si>
    <t>Not known</t>
  </si>
  <si>
    <t>Has (or will) this data also be used for local or other dose surveys?</t>
  </si>
  <si>
    <t xml:space="preserve">If Dose Management Software used: </t>
  </si>
  <si>
    <t xml:space="preserve">Examination lists table:  Do not edit </t>
  </si>
  <si>
    <t>text</t>
  </si>
  <si>
    <t>Yes: used for selected protocols</t>
  </si>
  <si>
    <t>Yes: Used for all protocols</t>
  </si>
  <si>
    <t>Yes: used for all exposures</t>
  </si>
  <si>
    <t>Used for some exposures</t>
  </si>
  <si>
    <t>Not used for this protocol</t>
  </si>
  <si>
    <t>Yes: Used for most protocols</t>
  </si>
  <si>
    <t>Yes: used for most exposures</t>
  </si>
  <si>
    <t>Mean Age, years</t>
  </si>
  <si>
    <t>Sample collection period</t>
  </si>
  <si>
    <t>Start date*</t>
  </si>
  <si>
    <t>End Date*</t>
  </si>
  <si>
    <t>Mean Height, cm</t>
  </si>
  <si>
    <t>Median Height, cm</t>
  </si>
  <si>
    <t xml:space="preserve">Additional information </t>
  </si>
  <si>
    <t>Principal Medical Physicist (Diagnostic Imaging)</t>
  </si>
  <si>
    <t>01235 000000</t>
  </si>
  <si>
    <t>Mr Mark Albert</t>
  </si>
  <si>
    <t>Mark.Albert@CWHNHSTrust.co.uk</t>
  </si>
  <si>
    <t xml:space="preserve">mobile </t>
  </si>
  <si>
    <t xml:space="preserve">Supporting Information </t>
  </si>
  <si>
    <t>Do not edit</t>
  </si>
  <si>
    <t xml:space="preserve">PHE analysis: </t>
  </si>
  <si>
    <r>
      <rPr>
        <b/>
        <sz val="14"/>
        <rFont val="Calibri"/>
        <family val="2"/>
      </rPr>
      <t xml:space="preserve">Hospital/Clinic Address </t>
    </r>
    <r>
      <rPr>
        <i/>
        <sz val="10"/>
        <rFont val="Calibri"/>
        <family val="2"/>
      </rPr>
      <t>(for new line: alt-enter)</t>
    </r>
  </si>
  <si>
    <t>Does the system have a built in DAP meter?</t>
  </si>
  <si>
    <t>If yes, is it physical or digital?</t>
  </si>
  <si>
    <t>Are dose values entered manually at any point (e.g. into RIS)?</t>
  </si>
  <si>
    <t>Median Age,
years</t>
  </si>
  <si>
    <t>Weight, Max kg</t>
  </si>
  <si>
    <t>Weight, Min kg</t>
  </si>
  <si>
    <t>Maximum Age, years</t>
  </si>
  <si>
    <t>Minimum Age, years</t>
  </si>
  <si>
    <t>Minimum Height, 
cm</t>
  </si>
  <si>
    <t>Height, 25th percentile, 
cm</t>
  </si>
  <si>
    <t>Height, 75th percentile, 
cm</t>
  </si>
  <si>
    <t>Weight, 25th percentile,
kg</t>
  </si>
  <si>
    <t>Weight, 75th percentile,
kg</t>
  </si>
  <si>
    <t>Essential Information</t>
  </si>
  <si>
    <t>(Note: Essential information only if detector exists)</t>
  </si>
  <si>
    <t>Blue entry field:- Not Essential but very useful, please do provide where possible:-</t>
  </si>
  <si>
    <r>
      <t xml:space="preserve">If you have problems using this form please contact me by email at </t>
    </r>
    <r>
      <rPr>
        <b/>
        <sz val="11"/>
        <color indexed="8"/>
        <rFont val="Arial"/>
        <family val="2"/>
      </rPr>
      <t/>
    </r>
  </si>
  <si>
    <t xml:space="preserve">mGy x cm2 (or shown as MGYCM2) </t>
  </si>
  <si>
    <t>Radiography of thoracic spine (procedure) (45554006)</t>
  </si>
  <si>
    <t xml:space="preserve">Post Code: </t>
  </si>
  <si>
    <t>PHE workbook and spreadsheet code</t>
  </si>
  <si>
    <t xml:space="preserve">Data collected retrospectively or prospectively?* </t>
  </si>
  <si>
    <t>Used in/for local or other dose surveys</t>
  </si>
  <si>
    <t>Any manual entry of dose values?</t>
  </si>
  <si>
    <t>Dose Management Software: 
Software Name</t>
  </si>
  <si>
    <t xml:space="preserve">Dose Management Software: 
Years in use </t>
  </si>
  <si>
    <t>Collected using PACS</t>
  </si>
  <si>
    <t>Collected using RIS</t>
  </si>
  <si>
    <t xml:space="preserve">Collected using Paper forms devised for this survey </t>
  </si>
  <si>
    <t>Collected using Electronic forms devised for this survey</t>
  </si>
  <si>
    <t>Collected using Other methods</t>
  </si>
  <si>
    <t>No: See Dose Data Collection Methodology Box</t>
  </si>
  <si>
    <t>Yes: Retrospectively from RIS records</t>
  </si>
  <si>
    <t>Yes: Prospectively using the PHE forms</t>
  </si>
  <si>
    <t>Yes: Prospectively using in-house survey procedures</t>
  </si>
  <si>
    <t>Yes: Retrospectively and Prospectively</t>
  </si>
  <si>
    <t>Dose Data Collection Methods: specific to individual system/exam entries</t>
  </si>
  <si>
    <t>Mobile systems</t>
  </si>
  <si>
    <t>Yes: Mobile system</t>
  </si>
  <si>
    <t>Yes: Portable system</t>
  </si>
  <si>
    <t>Yes: other</t>
  </si>
  <si>
    <t>Not known (so treated as not mobile)</t>
  </si>
  <si>
    <t>(Drop down list)</t>
  </si>
  <si>
    <t>Diagnostic radiography of facial bones (procedure) (68306006)</t>
  </si>
  <si>
    <t>Variable: see exam protocol</t>
  </si>
  <si>
    <t>Number in sample with sex not stated</t>
  </si>
  <si>
    <t>example a</t>
  </si>
  <si>
    <t>example b</t>
  </si>
  <si>
    <t>example c</t>
  </si>
  <si>
    <t>Dose Management Software used?</t>
  </si>
  <si>
    <t>Mobile systems used in</t>
  </si>
  <si>
    <t>Ambulance</t>
  </si>
  <si>
    <t>On ward</t>
  </si>
  <si>
    <t>Operating theatre</t>
  </si>
  <si>
    <t xml:space="preserve">Accident and Emergency </t>
  </si>
  <si>
    <t>Clinics</t>
  </si>
  <si>
    <r>
      <t xml:space="preserve">Additional Notes on Radiology System: General </t>
    </r>
    <r>
      <rPr>
        <i/>
        <sz val="11"/>
        <rFont val="Calibri"/>
        <family val="2"/>
      </rPr>
      <t>(Enter additional information below: new line: alt-enter)</t>
    </r>
  </si>
  <si>
    <t>Detectors</t>
  </si>
  <si>
    <t>Dose Data Collection Method:
Comments General</t>
  </si>
  <si>
    <t>01</t>
  </si>
  <si>
    <t>02</t>
  </si>
  <si>
    <t>03</t>
  </si>
  <si>
    <t>04</t>
  </si>
  <si>
    <t>05</t>
  </si>
  <si>
    <t>06</t>
  </si>
  <si>
    <t>07</t>
  </si>
  <si>
    <t>08</t>
  </si>
  <si>
    <t>09</t>
  </si>
  <si>
    <r>
      <t xml:space="preserve">Comments Section: </t>
    </r>
    <r>
      <rPr>
        <i/>
        <sz val="12"/>
        <color indexed="8"/>
        <rFont val="Calibri"/>
        <family val="2"/>
      </rPr>
      <t>for any other information on the hospital or organisation (Alt-enter to start a new line)</t>
    </r>
  </si>
  <si>
    <t>NHS England</t>
  </si>
  <si>
    <t xml:space="preserve">NHS Northern Ireland </t>
  </si>
  <si>
    <t xml:space="preserve">NHS Scotland </t>
  </si>
  <si>
    <t xml:space="preserve">NHS Wales </t>
  </si>
  <si>
    <t xml:space="preserve">Prison: Contractor </t>
  </si>
  <si>
    <t xml:space="preserve">MoD </t>
  </si>
  <si>
    <t xml:space="preserve">Prison: Public Sector </t>
  </si>
  <si>
    <t xml:space="preserve">Public Sector: Other </t>
  </si>
  <si>
    <t>Commercial</t>
  </si>
  <si>
    <t xml:space="preserve">    PACS  </t>
  </si>
  <si>
    <t xml:space="preserve">    RIS  </t>
  </si>
  <si>
    <t xml:space="preserve">    Paper form used specifically for dose survey(s)  </t>
  </si>
  <si>
    <t xml:space="preserve">    Electronic form used specifically for dose survey(s)  </t>
  </si>
  <si>
    <t xml:space="preserve">    Dose  Management Software  </t>
  </si>
  <si>
    <r>
      <t xml:space="preserve">    Other                               </t>
    </r>
    <r>
      <rPr>
        <i/>
        <sz val="11"/>
        <color indexed="8"/>
        <rFont val="Calibri"/>
        <family val="2"/>
      </rPr>
      <t xml:space="preserve"> (details in comments section)</t>
    </r>
  </si>
  <si>
    <t xml:space="preserve">    Name of software package  </t>
  </si>
  <si>
    <t xml:space="preserve">    Company Name/Open Source/In House</t>
  </si>
  <si>
    <t xml:space="preserve">    How many years in use?  </t>
  </si>
  <si>
    <t xml:space="preserve"> (Drop down list. If Film or Other, enter details in Notes)</t>
  </si>
  <si>
    <t>Table/Bed</t>
  </si>
  <si>
    <t>Table top Aluminium equivalence,                   mm Al</t>
  </si>
  <si>
    <t>Yellow entry field and field name followed by* indicates Essential information</t>
  </si>
  <si>
    <t>N</t>
  </si>
  <si>
    <r>
      <rPr>
        <sz val="12"/>
        <color indexed="30"/>
        <rFont val="Calibri"/>
        <family val="2"/>
      </rPr>
      <t xml:space="preserve">(Hospital's) </t>
    </r>
    <r>
      <rPr>
        <b/>
        <sz val="12"/>
        <color indexed="30"/>
        <rFont val="Calibri"/>
        <family val="2"/>
      </rPr>
      <t xml:space="preserve">
Standard Protocol name*
</t>
    </r>
  </si>
  <si>
    <r>
      <t xml:space="preserve">Additional Local protocol name(s)
</t>
    </r>
    <r>
      <rPr>
        <i/>
        <sz val="11"/>
        <rFont val="Calibri"/>
        <family val="2"/>
      </rPr>
      <t>More than one name may be entered.
Support information</t>
    </r>
  </si>
  <si>
    <t xml:space="preserve">Gy x cm2   (or shown as  GYCM2) </t>
  </si>
  <si>
    <t xml:space="preserve">      FOR ANY ADDITIONAL FIELDS CONTRIBUTOR WISHS TO ENTER</t>
  </si>
  <si>
    <t xml:space="preserve">An example entry is given below: please overwrite </t>
  </si>
  <si>
    <t>Text lists for Drop down lists</t>
  </si>
  <si>
    <t>NTD</t>
  </si>
  <si>
    <t>Interhealth Care Services (UK) Ltd</t>
  </si>
  <si>
    <t>PHE Support Information: Hospital/ clinic information</t>
  </si>
  <si>
    <r>
      <t xml:space="preserve">Medical sectors drop down list </t>
    </r>
    <r>
      <rPr>
        <i/>
        <sz val="10"/>
        <rFont val="Arial"/>
        <family val="2"/>
      </rPr>
      <t>(List of my making: JRHS)</t>
    </r>
  </si>
  <si>
    <t>List of English Trusts: January 2017</t>
  </si>
  <si>
    <t>PHE Support Information: Exam list with main SNOMED-CT and NICIP codes</t>
  </si>
  <si>
    <t>Wales</t>
  </si>
  <si>
    <t>Aneurin Bevan Health Board</t>
  </si>
  <si>
    <t>Cardiff &amp; Vale University Health Board</t>
  </si>
  <si>
    <t>Hywel Dda Health Board</t>
  </si>
  <si>
    <t>Betsi Cadwaladr University Health Board</t>
  </si>
  <si>
    <t>Powys Teaching Health Board</t>
  </si>
  <si>
    <t>Welsh Ambulance Services NHS Trust</t>
  </si>
  <si>
    <t>Velindre NHS Trust</t>
  </si>
  <si>
    <t>Wales:- other</t>
  </si>
  <si>
    <t xml:space="preserve">Name of NHS Trust, Local Health Board or Parent organisation </t>
  </si>
  <si>
    <t>Scotland</t>
  </si>
  <si>
    <t>Scotland:-other</t>
  </si>
  <si>
    <t>Golden Jubilee National Hospital</t>
  </si>
  <si>
    <t>Scottish Ambulance Service</t>
  </si>
  <si>
    <t>SB9</t>
  </si>
  <si>
    <t>SF9</t>
  </si>
  <si>
    <t>SG9</t>
  </si>
  <si>
    <t>SH9</t>
  </si>
  <si>
    <t>SL9</t>
  </si>
  <si>
    <t>SN9</t>
  </si>
  <si>
    <t>SR9</t>
  </si>
  <si>
    <t>SS9</t>
  </si>
  <si>
    <t>ST9</t>
  </si>
  <si>
    <t>SV9</t>
  </si>
  <si>
    <t>SW9</t>
  </si>
  <si>
    <t>SY9</t>
  </si>
  <si>
    <t>SZ9</t>
  </si>
  <si>
    <t>Belfast Commissioning Group</t>
  </si>
  <si>
    <t>Northern Commissioning Group</t>
  </si>
  <si>
    <t>Southern Commissioning Group</t>
  </si>
  <si>
    <t>South Eastern Commissioning Group</t>
  </si>
  <si>
    <t>Western Commissioning Group</t>
  </si>
  <si>
    <t>N. Ireland</t>
  </si>
  <si>
    <t>ZC1</t>
  </si>
  <si>
    <t>ZC2</t>
  </si>
  <si>
    <t>ZC3</t>
  </si>
  <si>
    <t>ZC4</t>
  </si>
  <si>
    <t>ZC5</t>
  </si>
  <si>
    <t>YK301</t>
  </si>
  <si>
    <t>NOBLES HOSPITAL</t>
  </si>
  <si>
    <t>RAMSEY COTTAGE HOSPITAL</t>
  </si>
  <si>
    <t>YK101</t>
  </si>
  <si>
    <t>IoMann</t>
  </si>
  <si>
    <t>YK102</t>
  </si>
  <si>
    <t>ISLE OF MAN AMBULANCE SERVICE</t>
  </si>
  <si>
    <t>ZE0</t>
  </si>
  <si>
    <t>ZN0</t>
  </si>
  <si>
    <t>ZS0</t>
  </si>
  <si>
    <t>ZW0</t>
  </si>
  <si>
    <t>ZB1</t>
  </si>
  <si>
    <t>THE ROYAL GROUP OF HOSPITALS &amp; DENTAL HOSPITAL HSS</t>
  </si>
  <si>
    <t>BELFAST CITY HOSPITAL HSS TRUST</t>
  </si>
  <si>
    <t>GREEN PARK HSS TRUST</t>
  </si>
  <si>
    <t>DOWN &amp; LISBURN HSS TRUST</t>
  </si>
  <si>
    <t>NORTH &amp; WEST BELFAST HSS TRUST</t>
  </si>
  <si>
    <t>SOUTH &amp; EAST BELFAST HSS TRUST</t>
  </si>
  <si>
    <t>MATER HOSPITAL HSS TRUST</t>
  </si>
  <si>
    <t>THE ULSTER COMMUNITY &amp; HOSPITALS HSS TRUST</t>
  </si>
  <si>
    <t>CAUSEWAY HSS TRUST</t>
  </si>
  <si>
    <t>UNITED HOSPITALS HSS TRUST</t>
  </si>
  <si>
    <t>HOMEFIRST COMMUNITY HSS TRUST</t>
  </si>
  <si>
    <t>CRAIGAVON AREA HOSPITAL GROUP HSS TRUST</t>
  </si>
  <si>
    <t>CRAIGAVON &amp; BANBRIDGE COMMUNITY HSS TRUST</t>
  </si>
  <si>
    <t>NEWRY &amp; MOURNE HSS TRUST</t>
  </si>
  <si>
    <t>ARMAGH &amp; DUNGANNNON HSS TRUST</t>
  </si>
  <si>
    <t>ALTNAGELVIN HOSPITALS HSS TRUST</t>
  </si>
  <si>
    <t>FOYLE HSS TRUST</t>
  </si>
  <si>
    <t>SPERRIN LAKELAND HSS TRUST</t>
  </si>
  <si>
    <t>NI AMBULANCE SERVICE HSS TRUST</t>
  </si>
  <si>
    <t>NORTH &amp; WEST BELFAST</t>
  </si>
  <si>
    <t>SOUTH &amp; EAST BELFAST</t>
  </si>
  <si>
    <t>NORTH DOWN</t>
  </si>
  <si>
    <t>ARDS</t>
  </si>
  <si>
    <t>LISBURN</t>
  </si>
  <si>
    <t>DOWN</t>
  </si>
  <si>
    <t>ANTRIM/BALLYMENA</t>
  </si>
  <si>
    <t>CAUSEWAY</t>
  </si>
  <si>
    <t>EAST ANTRIM</t>
  </si>
  <si>
    <t>MID-ULSTER</t>
  </si>
  <si>
    <t>ARMAGH &amp; DUNGANNNON</t>
  </si>
  <si>
    <t>CRAIGAVON &amp; BANBRIDGE</t>
  </si>
  <si>
    <t>NEWRY &amp; MOURNE</t>
  </si>
  <si>
    <t>NORTHERN</t>
  </si>
  <si>
    <t>SOUTHERN</t>
  </si>
  <si>
    <t>EASTERN HEALTH &amp; SOCIAL SERVICES BOARD</t>
  </si>
  <si>
    <t>NORTHERN HEALTH &amp; SOCIAL SERVICES BOARD</t>
  </si>
  <si>
    <t>SOUTHERN HEALTH &amp; SOCIAL SERVICES BOARD</t>
  </si>
  <si>
    <t>WESTERN HEALTH &amp; SOCIAL SERCVICES BOARD</t>
  </si>
  <si>
    <t>Regional Health &amp; Social Care Board</t>
  </si>
  <si>
    <t>Belfast Health &amp; Social Care Trust</t>
  </si>
  <si>
    <t>Northern Heath &amp; Social Care Trust</t>
  </si>
  <si>
    <t>Southern Health &amp; Social Care Trust</t>
  </si>
  <si>
    <t xml:space="preserve">South Eastern Health &amp; Social Care </t>
  </si>
  <si>
    <t>Western Health &amp; Social Care Trust</t>
  </si>
  <si>
    <t>Z1010</t>
  </si>
  <si>
    <t>Z1020</t>
  </si>
  <si>
    <t>Z1030</t>
  </si>
  <si>
    <t>Z1060</t>
  </si>
  <si>
    <t>Z1080</t>
  </si>
  <si>
    <t>Z1090</t>
  </si>
  <si>
    <t>Z1100</t>
  </si>
  <si>
    <t>Z1110</t>
  </si>
  <si>
    <t>Z1410</t>
  </si>
  <si>
    <t>Z1420</t>
  </si>
  <si>
    <t>Z1430</t>
  </si>
  <si>
    <t>Z1610</t>
  </si>
  <si>
    <t>Z1620</t>
  </si>
  <si>
    <t>Z1630</t>
  </si>
  <si>
    <t>Z1640</t>
  </si>
  <si>
    <t>Z1810</t>
  </si>
  <si>
    <t>Z1820</t>
  </si>
  <si>
    <t>Z1830</t>
  </si>
  <si>
    <t>Z1990</t>
  </si>
  <si>
    <t>Z4110</t>
  </si>
  <si>
    <t>Z4120</t>
  </si>
  <si>
    <t>Z4130</t>
  </si>
  <si>
    <t>Z4140</t>
  </si>
  <si>
    <t>Z4150</t>
  </si>
  <si>
    <t>Z4160</t>
  </si>
  <si>
    <t>Z4410</t>
  </si>
  <si>
    <t>Z4420</t>
  </si>
  <si>
    <t>Z4430</t>
  </si>
  <si>
    <t>Z4440</t>
  </si>
  <si>
    <t>Z4610</t>
  </si>
  <si>
    <t>Z4620</t>
  </si>
  <si>
    <t>Z4630</t>
  </si>
  <si>
    <t>Z4810</t>
  </si>
  <si>
    <t>Z4820</t>
  </si>
  <si>
    <t>ZE000</t>
  </si>
  <si>
    <t>ZN000</t>
  </si>
  <si>
    <t>ZS000</t>
  </si>
  <si>
    <t>ZW000</t>
  </si>
  <si>
    <t>ZB001</t>
  </si>
  <si>
    <t>ZC010</t>
  </si>
  <si>
    <t>ZC020</t>
  </si>
  <si>
    <t>ZC030</t>
  </si>
  <si>
    <t>ZC040</t>
  </si>
  <si>
    <t>ZC050</t>
  </si>
  <si>
    <t>ZT001</t>
  </si>
  <si>
    <t>ZT002</t>
  </si>
  <si>
    <t>ZT003</t>
  </si>
  <si>
    <t>ZT004</t>
  </si>
  <si>
    <t>ZT005</t>
  </si>
  <si>
    <t>RQF</t>
  </si>
  <si>
    <t>RT4</t>
  </si>
  <si>
    <t>7A6</t>
  </si>
  <si>
    <t>7A3</t>
  </si>
  <si>
    <t>7A4</t>
  </si>
  <si>
    <t>7A2</t>
  </si>
  <si>
    <t>7A5</t>
  </si>
  <si>
    <t>7A1</t>
  </si>
  <si>
    <t>7A7</t>
  </si>
  <si>
    <t>Guernsey</t>
  </si>
  <si>
    <t>Mignot Memorial Hospital, Alderney</t>
  </si>
  <si>
    <t>Princess Elizabeth Hospital, St Andrews, Guernsey</t>
  </si>
  <si>
    <t>Guernsey Ambulance and Rescue Service</t>
  </si>
  <si>
    <t>Jersey</t>
  </si>
  <si>
    <t>General Hospital, St Helier, Jersey</t>
  </si>
  <si>
    <t>Radiography of hand (procedure) (49345004)</t>
  </si>
  <si>
    <t>XR Hand Rt or  XR Hand Lt (XHANR, XHANL)</t>
  </si>
  <si>
    <t xml:space="preserve">Notes </t>
  </si>
  <si>
    <t>Shoulder (single): AP view</t>
  </si>
  <si>
    <t>Hand (single): PA view (palm on plate)</t>
  </si>
  <si>
    <t>X-ray Cervical Spine</t>
  </si>
  <si>
    <t>XR Foot Rt, XR Foot Lt (XFOOR, XFOOL)</t>
  </si>
  <si>
    <t>XR Hip Rt, XR Hip Lt (XHIPR, XHIPL)</t>
  </si>
  <si>
    <t>XR Knee Rt, XR Knee Lt (XKNER, XKNEL)</t>
  </si>
  <si>
    <t>XR Shoulder Rt, XR Shoulder Lt (XSHRR, XSHRL)</t>
  </si>
  <si>
    <t xml:space="preserve">PHE Support Information: Drop down list contents and 
Exam list with main SNOMED-CT and NICIP codes
</t>
  </si>
  <si>
    <t>PHE entry or information</t>
  </si>
  <si>
    <r>
      <t xml:space="preserve">
Which of the following were used to collect/record the survey data? 
</t>
    </r>
    <r>
      <rPr>
        <i/>
        <sz val="12"/>
        <color indexed="8"/>
        <rFont val="Calibri"/>
        <family val="2"/>
      </rPr>
      <t>Indicate as many as are relevant (drop down lists)</t>
    </r>
  </si>
  <si>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</si>
  <si>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</si>
  <si>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</si>
  <si>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</si>
  <si>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</si>
  <si>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</si>
  <si>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</si>
  <si>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</si>
  <si>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</si>
  <si>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</si>
  <si>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</si>
  <si>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</si>
  <si>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</si>
  <si>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</si>
  <si>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</si>
  <si>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</si>
  <si>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</si>
  <si>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</si>
  <si>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</si>
  <si>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</si>
  <si>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</si>
  <si>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</si>
  <si>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</si>
  <si>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</si>
  <si>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</si>
  <si>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</si>
  <si>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</si>
  <si>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</si>
  <si>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</si>
  <si>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</si>
  <si>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</si>
  <si>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</si>
  <si>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</si>
  <si>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</si>
  <si>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</si>
  <si>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</si>
  <si>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</si>
  <si>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</si>
  <si>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</si>
  <si>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</si>
  <si>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</si>
  <si>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</si>
  <si>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</si>
  <si>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</si>
  <si>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</si>
  <si>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</si>
  <si>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</si>
  <si>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</si>
  <si>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</si>
  <si>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</si>
  <si>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</si>
  <si>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</si>
  <si>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</si>
  <si>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</si>
  <si>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</si>
  <si>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</si>
  <si>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</si>
  <si>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</si>
  <si>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</si>
  <si>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</si>
  <si>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</si>
  <si>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</si>
  <si>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</si>
  <si>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</si>
  <si>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</si>
  <si>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</si>
  <si>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</si>
  <si>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</si>
  <si>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</si>
  <si>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</si>
  <si>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</si>
  <si>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</si>
  <si>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</si>
  <si>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</si>
  <si>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</si>
  <si>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</si>
  <si>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</si>
  <si>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</si>
  <si>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</si>
  <si>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</si>
  <si>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</si>
  <si>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</si>
  <si>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</si>
  <si>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</si>
  <si>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</si>
  <si>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</si>
  <si>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</si>
  <si>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</si>
  <si>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</si>
  <si>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</si>
  <si>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</si>
  <si>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example e</t>
  </si>
  <si>
    <t>example f</t>
  </si>
  <si>
    <t xml:space="preserve">Seated on table with leg bent so sole of foot resting flat on detector on table </t>
  </si>
  <si>
    <t>Upper Femur Exam</t>
  </si>
  <si>
    <t xml:space="preserve">X-ray Proximal Femur </t>
  </si>
  <si>
    <t>Special one-off in house survey following rise in motorcycle accidents in older males.</t>
  </si>
  <si>
    <t>Proximal Femur AP and LAT , exposures similar for the two views,  Mostly for fractures</t>
  </si>
  <si>
    <t>Green field: Autofilled cell or PHE entry</t>
  </si>
  <si>
    <r>
      <rPr>
        <b/>
        <sz val="22"/>
        <color indexed="8"/>
        <rFont val="Calibri"/>
        <family val="2"/>
      </rPr>
      <t>Plain Radiography Survey: Data Entry by System Means and Medians</t>
    </r>
    <r>
      <rPr>
        <b/>
        <sz val="11"/>
        <color indexed="8"/>
        <rFont val="Calibri"/>
        <family val="2"/>
      </rPr>
      <t xml:space="preserve">
</t>
    </r>
    <r>
      <rPr>
        <b/>
        <sz val="14"/>
        <color indexed="8"/>
        <rFont val="Calibri"/>
        <family val="2"/>
      </rPr>
      <t>One radiology system, averaged data of many exams on this sheet: make copies of sheet as required</t>
    </r>
  </si>
  <si>
    <t>Submitter agrees with PHE NICIP code</t>
  </si>
  <si>
    <r>
      <t xml:space="preserve">PHE SNOMED-CT Name and Code
</t>
    </r>
    <r>
      <rPr>
        <sz val="11"/>
        <rFont val="Calibri"/>
        <family val="2"/>
      </rPr>
      <t xml:space="preserve">
</t>
    </r>
    <r>
      <rPr>
        <i/>
        <sz val="11"/>
        <rFont val="Calibri"/>
        <family val="2"/>
      </rPr>
      <t>support information</t>
    </r>
  </si>
  <si>
    <r>
      <t xml:space="preserve">PHE NICIP Name and Code 
</t>
    </r>
    <r>
      <rPr>
        <sz val="11"/>
        <rFont val="Calibri"/>
        <family val="2"/>
      </rPr>
      <t xml:space="preserve">
</t>
    </r>
    <r>
      <rPr>
        <i/>
        <sz val="11"/>
        <rFont val="Calibri"/>
        <family val="2"/>
      </rPr>
      <t>support information</t>
    </r>
  </si>
  <si>
    <t>Essential Information if not entered elsewhere</t>
  </si>
  <si>
    <t>X-ray of lower limb for bone length measurement (procedure) (449616006)</t>
  </si>
  <si>
    <t>XR Leg length measurement Rt or Lt, (XLEMR / XLEML)</t>
  </si>
  <si>
    <t>Radiologic examination, osseous survey, complete (procedure) (45732007)</t>
  </si>
  <si>
    <t>XR Skeletal survey (XSKSU)</t>
  </si>
  <si>
    <t>("Additional Notes" text box available for longer entries)</t>
  </si>
  <si>
    <t>We much prefer that some data is submitted rather than none at all.</t>
  </si>
  <si>
    <t>Please contact us if you have any problems.</t>
  </si>
  <si>
    <t xml:space="preserve">Guidance on how to submit data to the survey </t>
  </si>
  <si>
    <t>Location of hospital/clinic (Country)*</t>
  </si>
  <si>
    <t>Town</t>
  </si>
  <si>
    <t>County</t>
  </si>
  <si>
    <t xml:space="preserve"> Town</t>
  </si>
  <si>
    <t xml:space="preserve">Abdomen:  AP view </t>
  </si>
  <si>
    <t>Chest X-ray Mobile: AP (ward)</t>
  </si>
  <si>
    <t>Hip (single) frog leg lateral view</t>
  </si>
  <si>
    <t>Hip (single) Exam</t>
  </si>
  <si>
    <t>Knee (single) AP view</t>
  </si>
  <si>
    <t>Lumbar Spine: Complete exam</t>
  </si>
  <si>
    <t xml:space="preserve">Abdomen: Complete Exam </t>
  </si>
  <si>
    <t>Pelvis: AP view</t>
  </si>
  <si>
    <t>Pelvis: Complete exam</t>
  </si>
  <si>
    <t>Thoracic Spine: AP view</t>
  </si>
  <si>
    <t>Thoracic Spine:  LAT view</t>
  </si>
  <si>
    <t>Thoracic Spine: Complete exam</t>
  </si>
  <si>
    <t>Lumbar Spine: LAT view</t>
  </si>
  <si>
    <t>Lumbar Spine: AP view</t>
  </si>
  <si>
    <t>Facial Bones: Complete Exam</t>
  </si>
  <si>
    <t xml:space="preserve">Chest: Complete exam </t>
  </si>
  <si>
    <t>Chest: AP view</t>
  </si>
  <si>
    <t>Chest: LAT view</t>
  </si>
  <si>
    <t>Chest: PA view</t>
  </si>
  <si>
    <t>Cervical Spine: complete exam</t>
  </si>
  <si>
    <t>Cervical Spine: LAT view</t>
  </si>
  <si>
    <t>Cervical Spine:  AP view</t>
  </si>
  <si>
    <t>Knee (single) Complete Exam</t>
  </si>
  <si>
    <t>Leg length measurement (Single leg)</t>
  </si>
  <si>
    <t>Skeletal Survey: Complete exam</t>
  </si>
  <si>
    <t>Examination</t>
  </si>
  <si>
    <t xml:space="preserve">X02. Abdomen Complete Exam </t>
  </si>
  <si>
    <t>X03. Cervical Spine  AP view</t>
  </si>
  <si>
    <t>X04. Cervical Spine LAT view</t>
  </si>
  <si>
    <t>X05. Cervical Spine complete exam</t>
  </si>
  <si>
    <t>X06. Chest  PA view</t>
  </si>
  <si>
    <t>X07. Chest LAT view</t>
  </si>
  <si>
    <t>X08. Chest AP view</t>
  </si>
  <si>
    <t xml:space="preserve">X09. Chest Complete exam </t>
  </si>
  <si>
    <t xml:space="preserve">X01. Abdomen:  AP view </t>
  </si>
  <si>
    <t>X13. Hand (single): PA view (palm on plate)</t>
  </si>
  <si>
    <t>X14. Hip (single) frog leg lateral view</t>
  </si>
  <si>
    <t>X15. Hip (single) Exam</t>
  </si>
  <si>
    <t>X16. Knee (single) AP view</t>
  </si>
  <si>
    <t>X17. Knee (single) LAT view</t>
  </si>
  <si>
    <t>X18. Knee (single) Exam</t>
  </si>
  <si>
    <t>X19. Leg length measurement (Single)</t>
  </si>
  <si>
    <t>X21. Lumbar Spine LAT view</t>
  </si>
  <si>
    <t>X20. Lumbar Spine AP view</t>
  </si>
  <si>
    <t>X10. Chest X-ray Mobile: AP (ward)</t>
  </si>
  <si>
    <t>X11. Facial Bones Exam</t>
  </si>
  <si>
    <t>X22. Lumbar Spine: Complete exam</t>
  </si>
  <si>
    <t>Notes on requested Exam and Projections</t>
  </si>
  <si>
    <t>X01</t>
  </si>
  <si>
    <t>X02</t>
  </si>
  <si>
    <t>X03</t>
  </si>
  <si>
    <t>X04</t>
  </si>
  <si>
    <t>X05</t>
  </si>
  <si>
    <t>X06</t>
  </si>
  <si>
    <t>X07</t>
  </si>
  <si>
    <t>X08</t>
  </si>
  <si>
    <t>X09</t>
  </si>
  <si>
    <t>X10</t>
  </si>
  <si>
    <t>X11</t>
  </si>
  <si>
    <t>X12</t>
  </si>
  <si>
    <t>X13</t>
  </si>
  <si>
    <t>X14</t>
  </si>
  <si>
    <t>X15</t>
  </si>
  <si>
    <t>X16</t>
  </si>
  <si>
    <t>X17</t>
  </si>
  <si>
    <t>Knee (single) LAT view</t>
  </si>
  <si>
    <t>X18</t>
  </si>
  <si>
    <t>X19</t>
  </si>
  <si>
    <t>X20</t>
  </si>
  <si>
    <t>X21</t>
  </si>
  <si>
    <t>X22</t>
  </si>
  <si>
    <t>X23</t>
  </si>
  <si>
    <t>X24</t>
  </si>
  <si>
    <t>X25</t>
  </si>
  <si>
    <t>X26</t>
  </si>
  <si>
    <t>X27</t>
  </si>
  <si>
    <t>X28</t>
  </si>
  <si>
    <t>X29</t>
  </si>
  <si>
    <t>Field codes:</t>
  </si>
  <si>
    <t>Blue entry field:- Not Essential but very useful, please do provide where possible</t>
  </si>
  <si>
    <t>White entry field:- Supporting information that is useful for more detailed assessment</t>
  </si>
  <si>
    <t xml:space="preserve"> (Primary contact information must be entered on all submitted copies of this Excel Workbook) </t>
  </si>
  <si>
    <t xml:space="preserve">Role*  </t>
  </si>
  <si>
    <t xml:space="preserve">Role  </t>
  </si>
  <si>
    <t>Other information</t>
  </si>
  <si>
    <r>
      <rPr>
        <b/>
        <sz val="18"/>
        <rFont val="Calibri"/>
        <family val="2"/>
      </rPr>
      <t xml:space="preserve">Organisational Information </t>
    </r>
    <r>
      <rPr>
        <b/>
        <i/>
        <sz val="12"/>
        <rFont val="Calibri"/>
        <family val="2"/>
      </rPr>
      <t>(To minimise data entry enter this information before copying  this workbook for other radiography systems )</t>
    </r>
  </si>
  <si>
    <r>
      <rPr>
        <b/>
        <sz val="14"/>
        <rFont val="Calibri"/>
        <family val="2"/>
      </rPr>
      <t>Sector</t>
    </r>
    <r>
      <rPr>
        <b/>
        <sz val="12"/>
        <rFont val="Calibri"/>
        <family val="2"/>
      </rPr>
      <t xml:space="preserve">  (</t>
    </r>
    <r>
      <rPr>
        <i/>
        <sz val="12"/>
        <rFont val="Calibri"/>
        <family val="2"/>
      </rPr>
      <t>Select from Drop Down List: If "Other" information can be entered in Comments Section)</t>
    </r>
  </si>
  <si>
    <r>
      <rPr>
        <b/>
        <sz val="18"/>
        <color indexed="8"/>
        <rFont val="Calibri"/>
        <family val="2"/>
      </rPr>
      <t xml:space="preserve">Dose Data Collection Methodology </t>
    </r>
    <r>
      <rPr>
        <b/>
        <i/>
        <sz val="12"/>
        <color indexed="8"/>
        <rFont val="Calibri"/>
        <family val="2"/>
      </rPr>
      <t>(To minimise data entry enter this information before copying  this workbook for other radiography systems )</t>
    </r>
  </si>
  <si>
    <t>Field Codes:</t>
  </si>
  <si>
    <t>Yellow entry field and field name followed by* indicates Essential information: -</t>
  </si>
  <si>
    <t>White entry field:- Supporting information that is useful for more detailed assessment:-</t>
  </si>
  <si>
    <t xml:space="preserve">Green field: Autofilled cell or PHE entry:- </t>
  </si>
  <si>
    <t>Hospital/ Clinic Name</t>
  </si>
  <si>
    <r>
      <rPr>
        <b/>
        <sz val="18"/>
        <rFont val="Calibri"/>
        <family val="2"/>
      </rPr>
      <t>Radiology System: Genera</t>
    </r>
    <r>
      <rPr>
        <b/>
        <sz val="16"/>
        <rFont val="Calibri"/>
        <family val="2"/>
      </rPr>
      <t xml:space="preserve">l Information </t>
    </r>
    <r>
      <rPr>
        <b/>
        <sz val="14"/>
        <rFont val="Calibri"/>
        <family val="2"/>
      </rPr>
      <t>(Radiology system previously called "Radiology Room" or "X-ray Room")</t>
    </r>
  </si>
  <si>
    <t>Lemon = List used on this sheet</t>
  </si>
  <si>
    <t>Size:  width (cm)</t>
  </si>
  <si>
    <t xml:space="preserve">Contact Information 
Organisational Information 
Data Collection Methodology information
</t>
  </si>
  <si>
    <r>
      <t>Has this data been collected retrospectively or prospectively?*</t>
    </r>
    <r>
      <rPr>
        <i/>
        <sz val="12"/>
        <color indexed="8"/>
        <rFont val="Calibri"/>
        <family val="2"/>
      </rPr>
      <t xml:space="preserve">   (see box notes 1 and 2 below)</t>
    </r>
  </si>
  <si>
    <t xml:space="preserve">Name of the MPE, RPA, Medical Physics group etc. responsible for system calibration </t>
  </si>
  <si>
    <t>Other: Notes in text box below</t>
  </si>
  <si>
    <t>Yes: other - see notes in text box below</t>
  </si>
  <si>
    <t>Mean &amp; Median System doses</t>
  </si>
  <si>
    <t>Plain Radiography Survey</t>
  </si>
  <si>
    <t>X23. Pelvis AP view</t>
  </si>
  <si>
    <t>X24. Pelvis : Complete exam</t>
  </si>
  <si>
    <t>X25. Shoulder (single): AP view</t>
  </si>
  <si>
    <t>X26. Skeletal survey</t>
  </si>
  <si>
    <t>X27. Thoracic Spine AP view</t>
  </si>
  <si>
    <t>X28. Thoracic Spine  LAT view</t>
  </si>
  <si>
    <t>X29. Thoracic Spine : Complete exam</t>
  </si>
  <si>
    <t>PHE Workbook code</t>
  </si>
  <si>
    <t>PHE Workbook sheet code</t>
  </si>
  <si>
    <t>MoD</t>
  </si>
  <si>
    <t>Non-Profit</t>
  </si>
  <si>
    <t>Private</t>
  </si>
  <si>
    <t>Prison</t>
  </si>
  <si>
    <t>Public-Sector</t>
  </si>
  <si>
    <t>Regional codes, DID regional England codes, or Country or Independent code</t>
  </si>
  <si>
    <t xml:space="preserve">Per Patient Data </t>
  </si>
  <si>
    <t>General Dose Data Collection Methodology:</t>
  </si>
  <si>
    <t>PHE instruction to PHE staff: Check this entry is appropriate for inclusion in database. If not, delete.</t>
  </si>
  <si>
    <t xml:space="preserve">Regional Code: DID English regional code, Scotland, Wales, NI etc. or independent </t>
  </si>
  <si>
    <t xml:space="preserve">DID Hospital Trust code </t>
  </si>
  <si>
    <t>Dose Management Software: 
Company /Open Source/In house</t>
  </si>
  <si>
    <t>Main Contact name*:</t>
  </si>
  <si>
    <t>Role</t>
  </si>
  <si>
    <t>Sector*:</t>
  </si>
  <si>
    <t>Hospital/Clinic comments section</t>
  </si>
  <si>
    <t>DO NOT EDIT!!!!!   !! REALY, DON'T!!!   CONTACT ME AND TELL ME WHAT IS BUGGING YOU SO I CAN FIX IT.</t>
  </si>
  <si>
    <t>Hitachi Healthcare</t>
  </si>
  <si>
    <t xml:space="preserve">Radiography System Information: General </t>
  </si>
  <si>
    <t>PHE QA Check: that each record does have a valid dose unit, if set for radiology system, protocol or entry and from list or off.  If units entered in free text in D63, convert into an approved form.</t>
  </si>
  <si>
    <t>Detector 1 Anitiscatter Grid</t>
  </si>
  <si>
    <t>Detector 2 Anitiscatter Grid</t>
  </si>
  <si>
    <t>Detector  3 Anitiscatter Grid</t>
  </si>
  <si>
    <t>Detector 4 Anitiscatter Grid</t>
  </si>
  <si>
    <t>PHE Workbook/spreadsheet code</t>
  </si>
  <si>
    <t>If mobile: environment typically used in</t>
  </si>
  <si>
    <t>DAP meter: physical or digital?</t>
  </si>
  <si>
    <t>DAP: standard dose units for on this radiology system
 (to be used for checking)</t>
  </si>
  <si>
    <t>Present? Yes/No</t>
  </si>
  <si>
    <t xml:space="preserve"> Vibrating? Yes/No</t>
  </si>
  <si>
    <t xml:space="preserve"> Grid Ratio</t>
  </si>
  <si>
    <t>Radiology system, General: 
Any other information</t>
  </si>
  <si>
    <t>If DAP meter is not built in, how is DAP measured?
[Can be free text entry: edit as required]</t>
  </si>
  <si>
    <t>Number of detectors used with this system (1 at a time)</t>
  </si>
  <si>
    <t>Pale Yellow: Essential Information if not entered elsewhere</t>
  </si>
  <si>
    <r>
      <t>Plain Radiography Survey:</t>
    </r>
    <r>
      <rPr>
        <b/>
        <sz val="36"/>
        <rFont val="Calibri"/>
        <family val="2"/>
      </rPr>
      <t xml:space="preserve"> </t>
    </r>
    <r>
      <rPr>
        <b/>
        <sz val="18"/>
        <rFont val="Calibri"/>
        <family val="2"/>
      </rPr>
      <t xml:space="preserve"> Radiology System: General Information</t>
    </r>
    <r>
      <rPr>
        <b/>
        <sz val="22"/>
        <rFont val="Calibri"/>
        <family val="2"/>
      </rPr>
      <t xml:space="preserve">
</t>
    </r>
    <r>
      <rPr>
        <i/>
        <sz val="12"/>
        <rFont val="Calibri"/>
        <family val="2"/>
      </rPr>
      <t>General information about the named radiography system (X-ray set) which will be common to all the exams performed on it</t>
    </r>
    <r>
      <rPr>
        <b/>
        <sz val="14"/>
        <rFont val="Calibri"/>
        <family val="2"/>
      </rPr>
      <t xml:space="preserve">
</t>
    </r>
    <r>
      <rPr>
        <i/>
        <sz val="12"/>
        <rFont val="Calibri"/>
        <family val="2"/>
      </rPr>
      <t xml:space="preserve">
</t>
    </r>
  </si>
  <si>
    <r>
      <t xml:space="preserve">X-ray production: Any other information? </t>
    </r>
    <r>
      <rPr>
        <i/>
        <sz val="11"/>
        <color indexed="8"/>
        <rFont val="Calibri"/>
        <family val="2"/>
      </rPr>
      <t xml:space="preserve"> ("Additional Notes" text box available for longer entries:- cell B81)</t>
    </r>
  </si>
  <si>
    <t>Radiology System:</t>
  </si>
  <si>
    <t>Maximum Height, 
cm</t>
  </si>
  <si>
    <t>Essential Information: 
Yellow field and a * after name</t>
  </si>
  <si>
    <t>Pale Yellow: 
Essential Information if not entered elsewhere</t>
  </si>
  <si>
    <t xml:space="preserve">Blue: 
Very Useful Information </t>
  </si>
  <si>
    <t xml:space="preserve">White: 
Supporting Information </t>
  </si>
  <si>
    <t>Green: 
PHE entry or autofill</t>
  </si>
  <si>
    <t>System default units</t>
  </si>
  <si>
    <t>Sample: Patient weight information</t>
  </si>
  <si>
    <t>Sample: Patient age information</t>
  </si>
  <si>
    <t xml:space="preserve">Sample Height information </t>
  </si>
  <si>
    <t>Projection/Image 1</t>
  </si>
  <si>
    <t>dGy x cm2 (or shown as DGYCM2)</t>
  </si>
  <si>
    <t xml:space="preserve">cGy x cm2 (or shown as CGYCM2) </t>
  </si>
  <si>
    <t>µGy x cm2 (or shown as µGYCM2)</t>
  </si>
  <si>
    <t>Gy x m2 (or shown as DGYM2)</t>
  </si>
  <si>
    <t>dGy x m2 (or shown as DGYM2)</t>
  </si>
  <si>
    <t>cGy x m2 (or shown as CGYM2)</t>
  </si>
  <si>
    <t>µGy x m2 (or shown as  µGYM2)</t>
  </si>
  <si>
    <t>Projection/View</t>
  </si>
  <si>
    <t>AP - Antero-Posterior</t>
  </si>
  <si>
    <t>DP - Dorsal-Plantar</t>
  </si>
  <si>
    <t>Lateral</t>
  </si>
  <si>
    <t>Cervical spine - swimmers view</t>
  </si>
  <si>
    <t>Frog lateral</t>
  </si>
  <si>
    <t>Oblique </t>
  </si>
  <si>
    <t>Cross Table Lateral.</t>
  </si>
  <si>
    <t>Knee - Skyline</t>
  </si>
  <si>
    <t>Erect: Standing</t>
  </si>
  <si>
    <t>Erect: Sitting</t>
  </si>
  <si>
    <t>Erect: Other</t>
  </si>
  <si>
    <t>Lateral Decubitus (lying on side)</t>
  </si>
  <si>
    <t xml:space="preserve">Other Decubitus (lying) </t>
  </si>
  <si>
    <r>
      <rPr>
        <b/>
        <sz val="14"/>
        <color theme="1"/>
        <rFont val="Calibri"/>
        <family val="2"/>
        <scheme val="minor"/>
      </rPr>
      <t>Detector used:</t>
    </r>
    <r>
      <rPr>
        <b/>
        <sz val="12"/>
        <color theme="1"/>
        <rFont val="Calibri"/>
        <family val="2"/>
        <scheme val="minor"/>
      </rPr>
      <t xml:space="preserve">
</t>
    </r>
    <r>
      <rPr>
        <i/>
        <sz val="11"/>
        <color theme="1"/>
        <rFont val="Calibri"/>
        <family val="2"/>
        <scheme val="minor"/>
      </rPr>
      <t>as listed in Radiology System - General Info</t>
    </r>
  </si>
  <si>
    <r>
      <rPr>
        <b/>
        <sz val="14"/>
        <color theme="1"/>
        <rFont val="Calibri"/>
        <family val="2"/>
        <scheme val="minor"/>
      </rPr>
      <t>Automatic Exposure Control used?</t>
    </r>
    <r>
      <rPr>
        <i/>
        <sz val="11"/>
        <color indexed="8"/>
        <rFont val="Calibri"/>
        <family val="2"/>
      </rPr>
      <t xml:space="preserve">
drop down list</t>
    </r>
  </si>
  <si>
    <r>
      <rPr>
        <b/>
        <sz val="14"/>
        <color indexed="8"/>
        <rFont val="Calibri"/>
        <family val="2"/>
        <scheme val="minor"/>
      </rPr>
      <t>Detector in Bucky?</t>
    </r>
    <r>
      <rPr>
        <b/>
        <sz val="12"/>
        <color indexed="8"/>
        <rFont val="Calibri"/>
        <family val="2"/>
        <scheme val="minor"/>
      </rPr>
      <t xml:space="preserve">
</t>
    </r>
    <r>
      <rPr>
        <i/>
        <sz val="11"/>
        <color indexed="8"/>
        <rFont val="Calibri"/>
        <family val="2"/>
      </rPr>
      <t xml:space="preserve"> drop down list</t>
    </r>
  </si>
  <si>
    <t>Yes, for most exposures</t>
  </si>
  <si>
    <t>Only for exceptional exposures</t>
  </si>
  <si>
    <t>Yes, Detector usually in bed/table bucky</t>
  </si>
  <si>
    <t>Yes, Detector usually in upright bucky</t>
  </si>
  <si>
    <t>Any other information on Projection/Image 1</t>
  </si>
  <si>
    <r>
      <t xml:space="preserve">Tube Voltage: 
</t>
    </r>
    <r>
      <rPr>
        <i/>
        <sz val="11"/>
        <rFont val="Calibri"/>
        <family val="2"/>
      </rPr>
      <t>Typical value for projection</t>
    </r>
    <r>
      <rPr>
        <sz val="14"/>
        <rFont val="Calibri"/>
        <family val="2"/>
      </rPr>
      <t xml:space="preserve">
kVp</t>
    </r>
  </si>
  <si>
    <r>
      <rPr>
        <sz val="14"/>
        <color theme="1"/>
        <rFont val="Calibri"/>
        <family val="2"/>
        <scheme val="minor"/>
      </rPr>
      <t>Total tube filtration</t>
    </r>
    <r>
      <rPr>
        <sz val="12"/>
        <color theme="1"/>
        <rFont val="Calibri"/>
        <family val="2"/>
        <scheme val="minor"/>
      </rPr>
      <t xml:space="preserve"> 
as mm Aluminium equivalent (mm Al)</t>
    </r>
  </si>
  <si>
    <r>
      <rPr>
        <b/>
        <sz val="14"/>
        <color indexed="8"/>
        <rFont val="Calibri"/>
        <family val="2"/>
        <scheme val="minor"/>
      </rPr>
      <t>Anti-scatter grid used?</t>
    </r>
    <r>
      <rPr>
        <b/>
        <sz val="12"/>
        <color indexed="8"/>
        <rFont val="Calibri"/>
        <family val="2"/>
        <scheme val="minor"/>
      </rPr>
      <t xml:space="preserve">
</t>
    </r>
    <r>
      <rPr>
        <i/>
        <sz val="12"/>
        <color indexed="8"/>
        <rFont val="Calibri"/>
        <family val="2"/>
        <scheme val="minor"/>
      </rPr>
      <t>(</t>
    </r>
    <r>
      <rPr>
        <i/>
        <sz val="12"/>
        <color indexed="8"/>
        <rFont val="Calibri"/>
        <family val="2"/>
      </rPr>
      <t>drop down list)</t>
    </r>
  </si>
  <si>
    <r>
      <rPr>
        <b/>
        <sz val="14"/>
        <color indexed="8"/>
        <rFont val="Calibri"/>
        <family val="2"/>
        <scheme val="minor"/>
      </rPr>
      <t>Focus-detector distance,</t>
    </r>
    <r>
      <rPr>
        <b/>
        <sz val="12"/>
        <color indexed="8"/>
        <rFont val="Calibri"/>
        <family val="2"/>
        <scheme val="minor"/>
      </rPr>
      <t xml:space="preserve">
</t>
    </r>
    <r>
      <rPr>
        <sz val="12"/>
        <color indexed="8"/>
        <rFont val="Calibri"/>
        <family val="2"/>
        <scheme val="minor"/>
      </rPr>
      <t>cm</t>
    </r>
  </si>
  <si>
    <t>Projection/Image 2</t>
  </si>
  <si>
    <t>Any other information on Projection/Image 2</t>
  </si>
  <si>
    <t>Projection/Image 3</t>
  </si>
  <si>
    <t>Any other information on Projection/Image 3</t>
  </si>
  <si>
    <t>Projection/Image 4</t>
  </si>
  <si>
    <t>Any other information on Projection/Image 4</t>
  </si>
  <si>
    <t xml:space="preserve">Any other information on Projection/Image 6 </t>
  </si>
  <si>
    <t>Projection/Image 6</t>
  </si>
  <si>
    <t>Any other information on Projection/Image 5</t>
  </si>
  <si>
    <t>Projection/Image 5</t>
  </si>
  <si>
    <t xml:space="preserve">Femur X-ray (procedure) (241075002)  </t>
  </si>
  <si>
    <t>XR Femur Rt, XFEMR, and  XR Femur Lt, XFEML</t>
  </si>
  <si>
    <t>SNOMED-CT name for "Other" exams or if in disagreement with those listed</t>
  </si>
  <si>
    <t>NICIP name for "Other" exams or if in disagreement with those listed</t>
  </si>
  <si>
    <r>
      <rPr>
        <b/>
        <sz val="12"/>
        <color theme="1"/>
        <rFont val="Calibri"/>
        <family val="2"/>
        <scheme val="minor"/>
      </rPr>
      <t>Do you use this code?</t>
    </r>
    <r>
      <rPr>
        <b/>
        <sz val="11"/>
        <color theme="1"/>
        <rFont val="Calibri"/>
        <family val="2"/>
        <scheme val="minor"/>
      </rPr>
      <t xml:space="preserve">
</t>
    </r>
    <r>
      <rPr>
        <sz val="11"/>
        <color theme="1"/>
        <rFont val="Calibri"/>
        <family val="2"/>
        <scheme val="minor"/>
      </rPr>
      <t>Yes/No
 /SNOMED not used</t>
    </r>
  </si>
  <si>
    <r>
      <rPr>
        <b/>
        <sz val="12"/>
        <color theme="1"/>
        <rFont val="Calibri"/>
        <family val="2"/>
        <scheme val="minor"/>
      </rPr>
      <t>Do you use this code?</t>
    </r>
    <r>
      <rPr>
        <b/>
        <sz val="11"/>
        <color theme="1"/>
        <rFont val="Calibri"/>
        <family val="2"/>
        <scheme val="minor"/>
      </rPr>
      <t xml:space="preserve">
</t>
    </r>
    <r>
      <rPr>
        <sz val="11"/>
        <color theme="1"/>
        <rFont val="Calibri"/>
        <family val="2"/>
        <scheme val="minor"/>
      </rPr>
      <t>Yes/No
/NICIP not used</t>
    </r>
  </si>
  <si>
    <t>Complete Exam DAP System mean dose*</t>
  </si>
  <si>
    <t>Complete Exam DAP System median dose*</t>
  </si>
  <si>
    <t>Complete Exam DAP 25th Percentile</t>
  </si>
  <si>
    <t>Complete Exam DAP 75th Percentile</t>
  </si>
  <si>
    <t>Complete Exam DAP 95% confidence interval</t>
  </si>
  <si>
    <t xml:space="preserve">Complete Exam DAP Dose Index Values </t>
  </si>
  <si>
    <t>Room1_2016_Upper_Femur</t>
  </si>
  <si>
    <t>Room1_2016_CervSp_AP</t>
  </si>
  <si>
    <t>Room1_2016_CervSp_LAT</t>
  </si>
  <si>
    <t>Room1_2016_CervSP_Ex</t>
  </si>
  <si>
    <t>Room1_2016_Foot_DP</t>
  </si>
  <si>
    <r>
      <t xml:space="preserve">PHE system M/M record code
</t>
    </r>
    <r>
      <rPr>
        <b/>
        <sz val="10"/>
        <color rgb="FF7030A0"/>
        <rFont val="Calibri"/>
        <family val="2"/>
        <scheme val="minor"/>
      </rPr>
      <t>(region, trust, hospital, system, workbook, spreadsheet, entry number)</t>
    </r>
  </si>
  <si>
    <t>001</t>
  </si>
  <si>
    <t>002</t>
  </si>
  <si>
    <t>PHE X-ray System code and Workbook code</t>
  </si>
  <si>
    <r>
      <t xml:space="preserve">Exam*
</t>
    </r>
    <r>
      <rPr>
        <i/>
        <sz val="11"/>
        <color indexed="8"/>
        <rFont val="Calibri"/>
        <family val="2"/>
        <scheme val="minor"/>
      </rPr>
      <t>From drop down list
If not on list select "Y01. Other" and enter exam name in column F (after Notes column)</t>
    </r>
  </si>
  <si>
    <t>PHE System Exam Mean/Median dose Record ID</t>
  </si>
  <si>
    <t>Patient sample sex:
All patients
female
male</t>
  </si>
  <si>
    <t>Number in sample with sex not stated.</t>
  </si>
  <si>
    <t>Number of females in sample</t>
  </si>
  <si>
    <t>Number of males in sample</t>
  </si>
  <si>
    <t>Number of "other gender" in sample</t>
  </si>
  <si>
    <t>System Default Dose units</t>
  </si>
  <si>
    <t>Mean and Median DAP Dose for individual projections or images:</t>
  </si>
  <si>
    <t>Number of Females in sample</t>
  </si>
  <si>
    <t>Number of Males in sample</t>
  </si>
  <si>
    <t>Number of Other sex/gender in sample</t>
  </si>
  <si>
    <t>Sample composition: Sex</t>
  </si>
  <si>
    <t xml:space="preserve">Projection/Image 1 
Mean DAP </t>
  </si>
  <si>
    <t>Projection/Image 6 
Median DAP</t>
  </si>
  <si>
    <t xml:space="preserve">Projection/Image 1 
Median DAP </t>
  </si>
  <si>
    <t>Projection/Image 3 
Mean DAP</t>
  </si>
  <si>
    <t>Projection/Image 3 
Median DAP</t>
  </si>
  <si>
    <t>Projection/Image 4 
Mean DAP</t>
  </si>
  <si>
    <t>Projection/Image 4 
Median DAP</t>
  </si>
  <si>
    <t>Projection/Image 5 
Mean DAP</t>
  </si>
  <si>
    <t>Projection/Image 5 
Median DAP</t>
  </si>
  <si>
    <t>Projection/Image 6 
Mean DAP</t>
  </si>
  <si>
    <r>
      <t xml:space="preserve">Other local protocols performed on this radiology system that this Exam name and Notes would apply to: 
</t>
    </r>
    <r>
      <rPr>
        <i/>
        <sz val="12"/>
        <color indexed="8"/>
        <rFont val="Calibri"/>
        <family val="2"/>
      </rPr>
      <t>If data for this Exam includes data from other protocols performed on this system please list them below. 
This helps us check data has been collected for similar exposures. (New line in same cell: alt-enter)</t>
    </r>
  </si>
  <si>
    <t>Any other Information</t>
  </si>
  <si>
    <r>
      <t xml:space="preserve">Number of projections and/or images
for Exam 
</t>
    </r>
    <r>
      <rPr>
        <i/>
        <sz val="11"/>
        <color theme="1"/>
        <rFont val="Calibri"/>
        <family val="2"/>
        <scheme val="minor"/>
      </rPr>
      <t>If variable enter Mode</t>
    </r>
    <r>
      <rPr>
        <b/>
        <sz val="12"/>
        <color theme="1"/>
        <rFont val="Calibri"/>
        <family val="2"/>
        <scheme val="minor"/>
      </rPr>
      <t xml:space="preserve">
</t>
    </r>
    <r>
      <rPr>
        <i/>
        <sz val="11"/>
        <color indexed="8"/>
        <rFont val="Calibri"/>
        <family val="2"/>
      </rPr>
      <t>Select 1 for single projection</t>
    </r>
  </si>
  <si>
    <t>Projection/Image 2 
Mean DAP</t>
  </si>
  <si>
    <t>Projection/Image 2 
Median DAP</t>
  </si>
  <si>
    <t>Projection/Image 1 
Name</t>
  </si>
  <si>
    <t>Projection/Image 2 
Name</t>
  </si>
  <si>
    <t>Projection/Image 3 
Name</t>
  </si>
  <si>
    <t>Projection/Image 4
Name</t>
  </si>
  <si>
    <t>Projection/Image 5
Name</t>
  </si>
  <si>
    <t>Projection/Image 6
Name</t>
  </si>
  <si>
    <t>PHE check column
Sample composition: Information on sex of sample given?
Yes or No</t>
  </si>
  <si>
    <t>Sample information: Sex</t>
  </si>
  <si>
    <t>PHE check column: 
Weight data entered and if so, for all of Exam sample group?</t>
  </si>
  <si>
    <t xml:space="preserve">PHE check column:
????  Quality statement about weight data
</t>
  </si>
  <si>
    <t>PHE: DAP
Interquartile range</t>
  </si>
  <si>
    <t>All patients</t>
  </si>
  <si>
    <t>Number of sample members that contributed to weight data.</t>
  </si>
  <si>
    <t>PHE entry: Age, 
Interquartile range</t>
  </si>
  <si>
    <t>DAP dose units:
Essential if* system default units shown in S4 do not apply to a specific record or dose units not entered on Radiology System page. Select units from drop down list or enter.</t>
  </si>
  <si>
    <t>&gt;1 protocol name entered?
Y/N?</t>
  </si>
  <si>
    <t>SNOMED-CT and NICIP code info</t>
  </si>
  <si>
    <t>Additional information on how data was collected for this exam  on this radiology system.</t>
  </si>
  <si>
    <t>Enter field name here</t>
  </si>
  <si>
    <t>Additional empty fields for any other information you wish to add</t>
  </si>
  <si>
    <t>Please enter your usual or recommended protocol settings, please state in Any Other Information (column EI) if information is from a different source.</t>
  </si>
  <si>
    <t>Detector used for 
Projection 1/image 1</t>
  </si>
  <si>
    <t xml:space="preserve">Projection / Image 1
Anti-scatter Grid used?
 </t>
  </si>
  <si>
    <t>Projection / Image 1 
Focus - detector distance:
cm</t>
  </si>
  <si>
    <t>Projection / Image 1
Total tube filtration 
as mm Aluminium equivalent (mm Al)</t>
  </si>
  <si>
    <t>Projection / Image 1
Tube Voltage: 
kVp</t>
  </si>
  <si>
    <t>Projection / Image 1
Exposure setting: 
(Tube current time)
mAs</t>
  </si>
  <si>
    <t xml:space="preserve">Projection / Image 1
Automatic Exposure Control used?
(Yes/No: use drop down list)  </t>
  </si>
  <si>
    <t xml:space="preserve">Projection / Image 1
Patient Position: 
(drop down list: extra detail can be given in column CF) </t>
  </si>
  <si>
    <t xml:space="preserve">Projection / Image 1
Detector in Bucky?
(Use drop down list)  </t>
  </si>
  <si>
    <t>Projection / Image 1
Any other information on Projection/Image 1</t>
  </si>
  <si>
    <t>Detector used for projection 2/image 2</t>
  </si>
  <si>
    <t xml:space="preserve">Projection / Image 2
Anti-scatter Grid used?
 </t>
  </si>
  <si>
    <t>Projection / Image 2 
Focus - detector distance:
cm</t>
  </si>
  <si>
    <t>Projection / Image 2
Total tube filtration 
as mm Aluminium equivalent (mm Al)</t>
  </si>
  <si>
    <t>Projection / Image 2
Tube Voltage: 
kVp</t>
  </si>
  <si>
    <t>Projection / Image 2
Exposure setting: 
(Tube current time)
mAs</t>
  </si>
  <si>
    <t xml:space="preserve">Projection / Image 2
Automatic Exposure Control used?
(Yes/No: use drop down list)  </t>
  </si>
  <si>
    <t xml:space="preserve">Projection / Image 2
Patient Position: 
(drop down list: extra detail can be given in column CF) </t>
  </si>
  <si>
    <t xml:space="preserve">Projection / Image 2
Detector in Bucky?
(Use drop down list)  </t>
  </si>
  <si>
    <t>Projection / Image 2
Any other information on Projection/Image 2</t>
  </si>
  <si>
    <t>Detector used for projection 3/image 3</t>
  </si>
  <si>
    <t xml:space="preserve">Projection / Image 3
Anti-scatter Grid used?
 </t>
  </si>
  <si>
    <t>Projection / Image 3 
Focus - detector distance:
cm</t>
  </si>
  <si>
    <t>Projection / Image 3
Total tube filtration 
as mm Aluminium equivalent (mm Al)</t>
  </si>
  <si>
    <t>Projection / Image 3
Tube Voltage: 
kVp</t>
  </si>
  <si>
    <t>Projection / Image 3
Exposure setting: 
(Tube current time)
mAs</t>
  </si>
  <si>
    <t xml:space="preserve">Projection / Image 3
Automatic Exposure Control used?
(Yes/No: use drop down list)  </t>
  </si>
  <si>
    <t xml:space="preserve">Projection / Image 3
Patient Position: 
(drop down list: extra detail can be given in column CF) </t>
  </si>
  <si>
    <t xml:space="preserve">Projection / Image 3
Detector in Bucky?
(Use drop down list)  </t>
  </si>
  <si>
    <t>Projection / Image 3
Any other information on Projection/Image 3</t>
  </si>
  <si>
    <t>Detector used for projection 4/image 4</t>
  </si>
  <si>
    <t xml:space="preserve">Projection / Image 4
Anti-scatter Grid used?
 </t>
  </si>
  <si>
    <t>Projection / Image 4 
Focus - detector distance:
cm</t>
  </si>
  <si>
    <t>Projection / Image 4
Total tube filtration 
as mm Aluminium equivalent (mm Al)</t>
  </si>
  <si>
    <t>Projection / Image 4
Tube Voltage: 
kVp</t>
  </si>
  <si>
    <t>Projection / Image 4
Exposure setting: 
(Tube current time)
mAs</t>
  </si>
  <si>
    <t xml:space="preserve">Projection / Image 4
Automatic Exposure Control used?
(Yes/No: use drop down list)  </t>
  </si>
  <si>
    <t xml:space="preserve">Projection / Image 4
Patient Position: 
(drop down list: extra detail can be given in column CF) </t>
  </si>
  <si>
    <t xml:space="preserve">Projection / Image 4
Detector in Bucky?
(Use drop down list)  </t>
  </si>
  <si>
    <t>Projection / Image 4
Any other information on Projection/Image 4</t>
  </si>
  <si>
    <t xml:space="preserve">Projection / Image 5
Anti-scatter Grid used?
 </t>
  </si>
  <si>
    <t>Projection / Image 5 
Focus - detector distance:
cm</t>
  </si>
  <si>
    <t>Projection / Image 5
Total tube filtration 
as mm Aluminium equivalent (mm Al)</t>
  </si>
  <si>
    <t>Projection / Image 5
Tube Voltage: 
kVp</t>
  </si>
  <si>
    <t>Projection / Image 5
Exposure setting: 
(Tube current time)
mAs</t>
  </si>
  <si>
    <t xml:space="preserve">Projection / Image 5
Automatic Exposure Control used?
(Yes/No: use drop down list)  </t>
  </si>
  <si>
    <t xml:space="preserve">Projection / Image 5
Patient Position: 
(drop down list: extra detail can be given in column CF) </t>
  </si>
  <si>
    <t xml:space="preserve">Projection / Image 5
Detector in Bucky?
(Use drop down list)  </t>
  </si>
  <si>
    <t>Projection / Image 5
Any other information on Projection/Image 5</t>
  </si>
  <si>
    <t>Detector used for projection 6/image 6</t>
  </si>
  <si>
    <t xml:space="preserve">Projection / Image 6
Anti-scatter Grid used?
 </t>
  </si>
  <si>
    <t>Projection / Image 6 
Focus - detector distance:
cm</t>
  </si>
  <si>
    <t>Projection / Image 6
Total tube filtration 
as mm Aluminium equivalent (mm Al)</t>
  </si>
  <si>
    <t>Projection / Image 6
Tube Voltage: 
kVp</t>
  </si>
  <si>
    <t>Projection / Image 6
Exposure setting: 
(Tube current time)
mAs</t>
  </si>
  <si>
    <t xml:space="preserve">Projection / Image 6
Automatic Exposure Control used?
(Yes/No: use drop down list)  </t>
  </si>
  <si>
    <t xml:space="preserve">Projection / Image 6
Patient Position: 
(drop down list: extra detail can be given in column CF) </t>
  </si>
  <si>
    <t xml:space="preserve">Projection / Image 6
Detector in Bucky?
(Use drop down list)  </t>
  </si>
  <si>
    <t>Projection / Image 6
Any other information on Projection/Image 6</t>
  </si>
  <si>
    <t>Support Page</t>
  </si>
  <si>
    <t>New Units</t>
  </si>
  <si>
    <r>
      <t>µGy m</t>
    </r>
    <r>
      <rPr>
        <vertAlign val="superscript"/>
        <sz val="11"/>
        <color theme="1"/>
        <rFont val="Calibri"/>
        <family val="2"/>
        <scheme val="minor"/>
      </rPr>
      <t>2</t>
    </r>
  </si>
  <si>
    <r>
      <t>Gy cm</t>
    </r>
    <r>
      <rPr>
        <vertAlign val="superscript"/>
        <sz val="11"/>
        <color theme="1"/>
        <rFont val="Calibri"/>
        <family val="2"/>
        <scheme val="minor"/>
      </rPr>
      <t>2</t>
    </r>
  </si>
  <si>
    <r>
      <t>dGy cm</t>
    </r>
    <r>
      <rPr>
        <vertAlign val="superscript"/>
        <sz val="11"/>
        <color theme="1"/>
        <rFont val="Calibri"/>
        <family val="2"/>
        <scheme val="minor"/>
      </rPr>
      <t>2</t>
    </r>
  </si>
  <si>
    <r>
      <t>cGy cm</t>
    </r>
    <r>
      <rPr>
        <vertAlign val="superscript"/>
        <sz val="11"/>
        <color theme="1"/>
        <rFont val="Calibri"/>
        <family val="2"/>
        <scheme val="minor"/>
      </rPr>
      <t>2</t>
    </r>
  </si>
  <si>
    <r>
      <t>mGy cm</t>
    </r>
    <r>
      <rPr>
        <vertAlign val="superscript"/>
        <sz val="11"/>
        <color theme="1"/>
        <rFont val="Calibri"/>
        <family val="2"/>
        <scheme val="minor"/>
      </rPr>
      <t>2</t>
    </r>
  </si>
  <si>
    <r>
      <t>Gy m</t>
    </r>
    <r>
      <rPr>
        <vertAlign val="superscript"/>
        <sz val="11"/>
        <color theme="1"/>
        <rFont val="Calibri"/>
        <family val="2"/>
        <scheme val="minor"/>
      </rPr>
      <t>2</t>
    </r>
  </si>
  <si>
    <r>
      <t>dGy m</t>
    </r>
    <r>
      <rPr>
        <vertAlign val="superscript"/>
        <sz val="11"/>
        <color theme="1"/>
        <rFont val="Calibri"/>
        <family val="2"/>
        <scheme val="minor"/>
      </rPr>
      <t>2</t>
    </r>
  </si>
  <si>
    <r>
      <t>cGy m</t>
    </r>
    <r>
      <rPr>
        <vertAlign val="superscript"/>
        <sz val="11"/>
        <rFont val="Calibri"/>
        <family val="2"/>
        <scheme val="minor"/>
      </rPr>
      <t>2</t>
    </r>
  </si>
  <si>
    <r>
      <t>mGy m</t>
    </r>
    <r>
      <rPr>
        <vertAlign val="superscript"/>
        <sz val="11"/>
        <color theme="1"/>
        <rFont val="Calibri"/>
        <family val="2"/>
        <scheme val="minor"/>
      </rPr>
      <t>2</t>
    </r>
  </si>
  <si>
    <t>Original units</t>
  </si>
  <si>
    <r>
      <t>1 m</t>
    </r>
    <r>
      <rPr>
        <vertAlign val="superscript"/>
        <sz val="11"/>
        <color theme="1"/>
        <rFont val="Calibri"/>
        <family val="2"/>
        <scheme val="minor"/>
      </rPr>
      <t>2</t>
    </r>
    <r>
      <rPr>
        <sz val="11"/>
        <color theme="1"/>
        <rFont val="Calibri"/>
        <family val="2"/>
        <scheme val="minor"/>
      </rPr>
      <t xml:space="preserve"> =</t>
    </r>
  </si>
  <si>
    <r>
      <t>cm</t>
    </r>
    <r>
      <rPr>
        <vertAlign val="superscript"/>
        <sz val="11"/>
        <color theme="1"/>
        <rFont val="Calibri"/>
        <family val="2"/>
        <scheme val="minor"/>
      </rPr>
      <t>2</t>
    </r>
  </si>
  <si>
    <r>
      <t>Gy cm</t>
    </r>
    <r>
      <rPr>
        <vertAlign val="superscript"/>
        <sz val="11"/>
        <rFont val="Calibri"/>
        <family val="2"/>
        <scheme val="minor"/>
      </rPr>
      <t>2</t>
    </r>
  </si>
  <si>
    <t>no prefix</t>
  </si>
  <si>
    <r>
      <t>dGy cm</t>
    </r>
    <r>
      <rPr>
        <vertAlign val="superscript"/>
        <sz val="11"/>
        <rFont val="Calibri"/>
        <family val="2"/>
        <scheme val="minor"/>
      </rPr>
      <t>2</t>
    </r>
  </si>
  <si>
    <t>d</t>
  </si>
  <si>
    <r>
      <t>µGy m</t>
    </r>
    <r>
      <rPr>
        <vertAlign val="superscript"/>
        <sz val="11"/>
        <rFont val="Calibri"/>
        <family val="2"/>
        <scheme val="minor"/>
      </rPr>
      <t>2</t>
    </r>
  </si>
  <si>
    <r>
      <t>cGy cm</t>
    </r>
    <r>
      <rPr>
        <vertAlign val="superscript"/>
        <sz val="11"/>
        <rFont val="Calibri"/>
        <family val="2"/>
        <scheme val="minor"/>
      </rPr>
      <t>2</t>
    </r>
  </si>
  <si>
    <t>c</t>
  </si>
  <si>
    <r>
      <t>mGy cm</t>
    </r>
    <r>
      <rPr>
        <vertAlign val="superscript"/>
        <sz val="11"/>
        <rFont val="Calibri"/>
        <family val="2"/>
        <scheme val="minor"/>
      </rPr>
      <t>2</t>
    </r>
  </si>
  <si>
    <t>m</t>
  </si>
  <si>
    <t>Cell</t>
  </si>
  <si>
    <t>Title</t>
  </si>
  <si>
    <t xml:space="preserve">Data Status </t>
  </si>
  <si>
    <t>Permitted entries or Guidance</t>
  </si>
  <si>
    <t xml:space="preserve">Column </t>
  </si>
  <si>
    <t>Information type</t>
  </si>
  <si>
    <r>
      <t>Gy m</t>
    </r>
    <r>
      <rPr>
        <vertAlign val="superscript"/>
        <sz val="11"/>
        <rFont val="Calibri"/>
        <family val="2"/>
        <scheme val="minor"/>
      </rPr>
      <t>2</t>
    </r>
  </si>
  <si>
    <t>µ</t>
  </si>
  <si>
    <t>D12</t>
  </si>
  <si>
    <t xml:space="preserve">Essential </t>
  </si>
  <si>
    <t>B</t>
  </si>
  <si>
    <t>Exam ID</t>
  </si>
  <si>
    <t>PHE admin entry</t>
  </si>
  <si>
    <t>N/A: A PHE admin entry: no entry required</t>
  </si>
  <si>
    <r>
      <t>dGy m</t>
    </r>
    <r>
      <rPr>
        <vertAlign val="superscript"/>
        <sz val="11"/>
        <rFont val="Calibri"/>
        <family val="2"/>
        <scheme val="minor"/>
      </rPr>
      <t>2</t>
    </r>
  </si>
  <si>
    <t>D13</t>
  </si>
  <si>
    <t>Very useful information</t>
  </si>
  <si>
    <t xml:space="preserve">Free text </t>
  </si>
  <si>
    <t>C</t>
  </si>
  <si>
    <t xml:space="preserve">Exam Name*       </t>
  </si>
  <si>
    <t>Essential</t>
  </si>
  <si>
    <t>D14</t>
  </si>
  <si>
    <t>D</t>
  </si>
  <si>
    <t xml:space="preserve">PHE Support Notes for Exam
</t>
  </si>
  <si>
    <r>
      <t>mGy m</t>
    </r>
    <r>
      <rPr>
        <vertAlign val="superscript"/>
        <sz val="11"/>
        <rFont val="Calibri"/>
        <family val="2"/>
        <scheme val="minor"/>
      </rPr>
      <t>2</t>
    </r>
  </si>
  <si>
    <t>E</t>
  </si>
  <si>
    <t>Essential if "Exam Name" entry is "Other"</t>
  </si>
  <si>
    <t>F</t>
  </si>
  <si>
    <t>D15</t>
  </si>
  <si>
    <t>G</t>
  </si>
  <si>
    <t>H</t>
  </si>
  <si>
    <t>I</t>
  </si>
  <si>
    <t>D16</t>
  </si>
  <si>
    <t xml:space="preserve">Imaging system: DR or CR?* </t>
  </si>
  <si>
    <t>J</t>
  </si>
  <si>
    <t xml:space="preserve">X-ray generation equipment: Manufacturer: </t>
  </si>
  <si>
    <t>K</t>
  </si>
  <si>
    <t>L</t>
  </si>
  <si>
    <t>D18</t>
  </si>
  <si>
    <t>D19</t>
  </si>
  <si>
    <t>M</t>
  </si>
  <si>
    <t>D21</t>
  </si>
  <si>
    <t>Support Information</t>
  </si>
  <si>
    <t>D23</t>
  </si>
  <si>
    <t>D24</t>
  </si>
  <si>
    <t>(B) If Yes, is it physical or digital?</t>
  </si>
  <si>
    <t>O</t>
  </si>
  <si>
    <t>D25</t>
  </si>
  <si>
    <t>(C) If No [built in DAP meter], how is DAP measured?</t>
  </si>
  <si>
    <t>Free text</t>
  </si>
  <si>
    <t>D26</t>
  </si>
  <si>
    <r>
      <rPr>
        <b/>
        <sz val="11"/>
        <color theme="1"/>
        <rFont val="Calibri"/>
        <family val="2"/>
        <scheme val="minor"/>
      </rPr>
      <t>DAP dose Units</t>
    </r>
    <r>
      <rPr>
        <sz val="11"/>
        <color theme="1"/>
        <rFont val="Calibri"/>
        <family val="2"/>
        <scheme val="minor"/>
      </rPr>
      <t xml:space="preserve"> used on this system* </t>
    </r>
  </si>
  <si>
    <t>P</t>
  </si>
  <si>
    <t>Q</t>
  </si>
  <si>
    <t>Essential if "other" entered above.</t>
  </si>
  <si>
    <t>R</t>
  </si>
  <si>
    <t>D28</t>
  </si>
  <si>
    <t>D30</t>
  </si>
  <si>
    <t>T</t>
  </si>
  <si>
    <t>D31</t>
  </si>
  <si>
    <t xml:space="preserve">Have the reported  doses been corrected by this factor? 
*Essential entry If measured    </t>
  </si>
  <si>
    <t>U</t>
  </si>
  <si>
    <t>D35</t>
  </si>
  <si>
    <t>Table/Bed: 
Table top Aluminium equivalence</t>
  </si>
  <si>
    <t>Give thickness in mmAl ,  
a number between 0 and 1,000 without units.</t>
  </si>
  <si>
    <t>V</t>
  </si>
  <si>
    <r>
      <rPr>
        <b/>
        <sz val="14"/>
        <rFont val="Calibri"/>
        <family val="2"/>
        <scheme val="minor"/>
      </rPr>
      <t>Detectors</t>
    </r>
    <r>
      <rPr>
        <b/>
        <sz val="16"/>
        <rFont val="Calibri"/>
        <family val="2"/>
        <scheme val="minor"/>
      </rPr>
      <t xml:space="preserve"> </t>
    </r>
    <r>
      <rPr>
        <i/>
        <sz val="12"/>
        <rFont val="Calibri"/>
        <family val="2"/>
      </rPr>
      <t>(CR: treat all cassettes as 1 detector; DR: Count all detectors used with system including those shared with other systems)</t>
    </r>
  </si>
  <si>
    <t>W</t>
  </si>
  <si>
    <t>Detector 1, 2, 3 or 4: Local ID</t>
  </si>
  <si>
    <t>free text</t>
  </si>
  <si>
    <t>Detector: Manufacturer</t>
  </si>
  <si>
    <t>Detector: Model</t>
  </si>
  <si>
    <t>Detector:  Size:  width (cm)</t>
  </si>
  <si>
    <t>Enter width in cm. A number between 0 and 1,000 without units.</t>
  </si>
  <si>
    <t>Detector:  Size: length (cm)</t>
  </si>
  <si>
    <t>D43,D53,D63,D73</t>
  </si>
  <si>
    <t>Antiscatter Grid: Available? Yes/No</t>
  </si>
  <si>
    <r>
      <t xml:space="preserve">Drop down list with the options:
</t>
    </r>
    <r>
      <rPr>
        <sz val="11"/>
        <color theme="1"/>
        <rFont val="Calibri"/>
        <family val="2"/>
        <scheme val="minor"/>
      </rPr>
      <t>Yes,      No,      Not known</t>
    </r>
  </si>
  <si>
    <t>D44,D54,D64,D74</t>
  </si>
  <si>
    <t>Antiscatter Grid: Vibrating? Yes/No</t>
  </si>
  <si>
    <t>D45,D55,D65,D75</t>
  </si>
  <si>
    <t>Antiscatter Grid: Ratio</t>
  </si>
  <si>
    <t>Number field, a number between 0 and 1,000.</t>
  </si>
  <si>
    <t>D46,D56,D66,D76</t>
  </si>
  <si>
    <t>D47,D57,D67,D77</t>
  </si>
  <si>
    <t>Detector: Any other information?</t>
  </si>
  <si>
    <t xml:space="preserve">Additional Notes on Radiology System: General </t>
  </si>
  <si>
    <t>AP</t>
  </si>
  <si>
    <t>AQ</t>
  </si>
  <si>
    <t>AR</t>
  </si>
  <si>
    <t>AS</t>
  </si>
  <si>
    <t>AT</t>
  </si>
  <si>
    <t>AU</t>
  </si>
  <si>
    <t>AV</t>
  </si>
  <si>
    <t>AW</t>
  </si>
  <si>
    <t>AX</t>
  </si>
  <si>
    <t>AY</t>
  </si>
  <si>
    <t>AZ</t>
  </si>
  <si>
    <t>BA</t>
  </si>
  <si>
    <t>BB</t>
  </si>
  <si>
    <t>BC</t>
  </si>
  <si>
    <t>BD</t>
  </si>
  <si>
    <t>BE</t>
  </si>
  <si>
    <t>BF</t>
  </si>
  <si>
    <t>BG</t>
  </si>
  <si>
    <t>BH</t>
  </si>
  <si>
    <t>BI</t>
  </si>
  <si>
    <t>BJ</t>
  </si>
  <si>
    <t>BK</t>
  </si>
  <si>
    <t>BL</t>
  </si>
  <si>
    <t xml:space="preserve">Contributor's System Exam Record ID * </t>
  </si>
  <si>
    <r>
      <t xml:space="preserve">PHE Exam Record No
</t>
    </r>
    <r>
      <rPr>
        <sz val="11"/>
        <color indexed="8"/>
        <rFont val="Calibri"/>
        <family val="2"/>
      </rPr>
      <t>(PHE notation)</t>
    </r>
  </si>
  <si>
    <r>
      <t xml:space="preserve">Exam name if not on PHE list </t>
    </r>
    <r>
      <rPr>
        <i/>
        <sz val="11"/>
        <rFont val="Calibri"/>
        <family val="2"/>
      </rPr>
      <t xml:space="preserve">
</t>
    </r>
  </si>
  <si>
    <t>Your Standard Local Protocol Name</t>
  </si>
  <si>
    <t xml:space="preserve">Number of projections and/or images
for Exam </t>
  </si>
  <si>
    <t xml:space="preserve"> Entry: Free text</t>
  </si>
  <si>
    <t xml:space="preserve">Entry: Free text </t>
  </si>
  <si>
    <r>
      <t xml:space="preserve">Entry: </t>
    </r>
    <r>
      <rPr>
        <b/>
        <sz val="11"/>
        <color theme="1"/>
        <rFont val="Calibri"/>
        <family val="2"/>
        <scheme val="minor"/>
      </rPr>
      <t xml:space="preserve">Drop down list with the options:
</t>
    </r>
    <r>
      <rPr>
        <sz val="11"/>
        <color theme="1"/>
        <rFont val="Calibri"/>
        <family val="2"/>
        <scheme val="minor"/>
      </rPr>
      <t xml:space="preserve">No
Not known (so treated as not mobile)
Yes: Mobile system
Yes: Portable system
Yes: other - see notes in text box below
Yes: other
</t>
    </r>
  </si>
  <si>
    <t>Entry: Free text
For entering the name of an exam not included on the PHE list and "Other" selected from Exam Name list in column D.</t>
  </si>
  <si>
    <r>
      <t xml:space="preserve">Entry: </t>
    </r>
    <r>
      <rPr>
        <b/>
        <sz val="11"/>
        <color theme="1"/>
        <rFont val="Calibri"/>
        <family val="2"/>
        <scheme val="minor"/>
      </rPr>
      <t>Drop down list with the options:</t>
    </r>
    <r>
      <rPr>
        <sz val="11"/>
        <color theme="1"/>
        <rFont val="Calibri"/>
        <family val="2"/>
        <scheme val="minor"/>
      </rPr>
      <t xml:space="preserve">
Not applicable
Not known
Ambulance
On ward
Operating theatre
Accident and Emergency 
Clinics
Other: Notes in text box below
Other</t>
    </r>
  </si>
  <si>
    <r>
      <t xml:space="preserve">Entry: </t>
    </r>
    <r>
      <rPr>
        <b/>
        <sz val="11"/>
        <color theme="1"/>
        <rFont val="Calibri"/>
        <family val="2"/>
        <scheme val="minor"/>
      </rPr>
      <t>Drop down list with the options:</t>
    </r>
    <r>
      <rPr>
        <sz val="11"/>
        <color theme="1"/>
        <rFont val="Calibri"/>
        <family val="2"/>
        <scheme val="minor"/>
      </rPr>
      <t xml:space="preserve">
Digital Radiography, 
Computer Radiography, 
Photographic Film, 
Other,         
Not known</t>
    </r>
  </si>
  <si>
    <t>Entry: Date in UK format (dd-mmm-yyyy) between 1 Jan 2015 and 31st December 2020</t>
  </si>
  <si>
    <t>Sample start date</t>
  </si>
  <si>
    <t xml:space="preserve">Sample end date </t>
  </si>
  <si>
    <t>Entry: Date in UK format (dd-mmm-yyyy) between 1 Jan 2000 and 31st December 2020</t>
  </si>
  <si>
    <t>Complete Exam DAP sample standard deviation</t>
  </si>
  <si>
    <r>
      <t xml:space="preserve">Entry: </t>
    </r>
    <r>
      <rPr>
        <b/>
        <sz val="11"/>
        <color theme="1"/>
        <rFont val="Calibri"/>
        <family val="2"/>
        <scheme val="minor"/>
      </rPr>
      <t>Drop down list with the options:</t>
    </r>
    <r>
      <rPr>
        <sz val="11"/>
        <color theme="1"/>
        <rFont val="Calibri"/>
        <family val="2"/>
        <scheme val="minor"/>
      </rPr>
      <t xml:space="preserve">
Yes: Used for all protocols
Yes: Used for most protocols
Yes: Used for selected protocols
No: Not used on this device
Not known</t>
    </r>
  </si>
  <si>
    <t>Entry: Free text</t>
  </si>
  <si>
    <r>
      <t xml:space="preserve">Entry: </t>
    </r>
    <r>
      <rPr>
        <b/>
        <sz val="11"/>
        <color theme="1"/>
        <rFont val="Calibri"/>
        <family val="2"/>
        <scheme val="minor"/>
      </rPr>
      <t>Drop down list with the options:</t>
    </r>
    <r>
      <rPr>
        <sz val="11"/>
        <color theme="1"/>
        <rFont val="Calibri"/>
        <family val="2"/>
        <scheme val="minor"/>
      </rPr>
      <t xml:space="preserve">
Digital, Physical, Other, Not known, 
No Built-in DAP meter</t>
    </r>
  </si>
  <si>
    <r>
      <t xml:space="preserve">Entry: </t>
    </r>
    <r>
      <rPr>
        <b/>
        <sz val="11"/>
        <color theme="1"/>
        <rFont val="Calibri"/>
        <family val="2"/>
        <scheme val="minor"/>
      </rPr>
      <t>Drop down list with the options:</t>
    </r>
    <r>
      <rPr>
        <sz val="11"/>
        <color theme="1"/>
        <rFont val="Calibri"/>
        <family val="2"/>
        <scheme val="minor"/>
      </rPr>
      <t xml:space="preserve">
Yes,      No,     Not known </t>
    </r>
  </si>
  <si>
    <t>Essential if different from the entry given on "Radiology System: General Info" sheet</t>
  </si>
  <si>
    <t>DAP dose units:</t>
  </si>
  <si>
    <t>Entry: free text</t>
  </si>
  <si>
    <r>
      <rPr>
        <b/>
        <u/>
        <sz val="11"/>
        <color theme="1"/>
        <rFont val="Calibri"/>
        <family val="2"/>
        <scheme val="minor"/>
      </rPr>
      <t>Mean weight, kg</t>
    </r>
    <r>
      <rPr>
        <sz val="11"/>
        <color theme="1"/>
        <rFont val="Calibri"/>
        <family val="2"/>
        <scheme val="minor"/>
      </rPr>
      <t xml:space="preserve">
</t>
    </r>
  </si>
  <si>
    <t>Weight, 
Sample Standard 
Deviation 
kg</t>
  </si>
  <si>
    <t>Weight, 25th Percentile, kg</t>
  </si>
  <si>
    <t>Weight, Minimum, kg</t>
  </si>
  <si>
    <r>
      <t>Entry: Positive number in kg units</t>
    </r>
    <r>
      <rPr>
        <sz val="11"/>
        <color theme="1"/>
        <rFont val="Calibri"/>
        <family val="2"/>
        <scheme val="minor"/>
      </rPr>
      <t xml:space="preserve">
</t>
    </r>
  </si>
  <si>
    <t>Entry: Positive number in kg units</t>
  </si>
  <si>
    <t>Weight, Maximum, kg</t>
  </si>
  <si>
    <t>Age, sample standard deviation, years</t>
  </si>
  <si>
    <t>Median Age, years</t>
  </si>
  <si>
    <t>25th percentile of age distribution, years</t>
  </si>
  <si>
    <t>75th percentile of age distribution, years</t>
  </si>
  <si>
    <t>Anti-scatter grid used?</t>
  </si>
  <si>
    <t>Focus-detector distance, cm</t>
  </si>
  <si>
    <t>Entry: in cm, positive number between 0 and 300</t>
  </si>
  <si>
    <t>Total tube filtration 
as mm Aluminium equivalent (mm Al)</t>
  </si>
  <si>
    <t>BQ, CA, CK, CU, DE, DO</t>
  </si>
  <si>
    <t>Tube Voltage:  recommended value for projection, kVp</t>
  </si>
  <si>
    <t>Entry in kVp
positive number between 0 and 1000</t>
  </si>
  <si>
    <t>BR, CB, CL, CV, DF, DP</t>
  </si>
  <si>
    <t>Entry in mAs
positive number between 0 and 1000</t>
  </si>
  <si>
    <t>BS, CC, CM, CW, DG, DQ</t>
  </si>
  <si>
    <t>Automatic Exposure Control used?</t>
  </si>
  <si>
    <t>BT, CD, CN, CX, DH, DR</t>
  </si>
  <si>
    <t>BU, CE, CO, CY, DI, DS</t>
  </si>
  <si>
    <t>BV, CF, CP, CZ, DJ, DT</t>
  </si>
  <si>
    <t>Any other information on Projection/Image ?</t>
  </si>
  <si>
    <t>DY</t>
  </si>
  <si>
    <t>DZ</t>
  </si>
  <si>
    <t>EA</t>
  </si>
  <si>
    <t>EB</t>
  </si>
  <si>
    <t>EC</t>
  </si>
  <si>
    <t>ED</t>
  </si>
  <si>
    <t>EF</t>
  </si>
  <si>
    <t>EG</t>
  </si>
  <si>
    <t>EH</t>
  </si>
  <si>
    <t>EI</t>
  </si>
  <si>
    <t>N/A: A PHE admin entry: no entry required
Listing of the assumed SNOMED-CT name and code used for this exam</t>
  </si>
  <si>
    <t>Additional information</t>
  </si>
  <si>
    <t>SNOMED-CT name for "Other" exams or if in disagreement with that listed in DZ</t>
  </si>
  <si>
    <t>Entry: free text 
SNOMED-CT names and codes used.</t>
  </si>
  <si>
    <t>N/A: A PHE admin entry: no entry required
Listing of the assumed SNICIP name and code used for this exam</t>
  </si>
  <si>
    <t xml:space="preserve">Do you use this SNOMED-CT code?
</t>
  </si>
  <si>
    <t>Do you use this NICIP code?</t>
  </si>
  <si>
    <t xml:space="preserve">Other local protocols performed on this radiology system that this Exam name and Notes would apply to: </t>
  </si>
  <si>
    <t>Was data collected differently for this Exam?</t>
  </si>
  <si>
    <r>
      <t xml:space="preserve">Was data collected differently for this Exam?
</t>
    </r>
    <r>
      <rPr>
        <i/>
        <sz val="11"/>
        <color indexed="8"/>
        <rFont val="Calibri"/>
        <family val="2"/>
      </rPr>
      <t>(drop down list below)</t>
    </r>
  </si>
  <si>
    <t>Additional information on data collection for this exam</t>
  </si>
  <si>
    <t>Yes: See Additional Information on data collection for this Exam</t>
  </si>
  <si>
    <t>EE</t>
  </si>
  <si>
    <t>Table 3: Dose units conversion table (rows 1-13)</t>
  </si>
  <si>
    <t xml:space="preserve"> mmAl</t>
  </si>
  <si>
    <t>cm</t>
  </si>
  <si>
    <r>
      <t xml:space="preserve">Plain Radiography Survey: 
</t>
    </r>
    <r>
      <rPr>
        <b/>
        <sz val="16"/>
        <rFont val="Calibri"/>
        <family val="2"/>
      </rPr>
      <t>Data Entry by System Means and Medians</t>
    </r>
  </si>
  <si>
    <t>Complete Exam: 
DAP 75th Percentile</t>
  </si>
  <si>
    <t>Complete Exam DAP: 
25th Percentile</t>
  </si>
  <si>
    <t>Patient weight information</t>
  </si>
  <si>
    <t>DAP Information</t>
  </si>
  <si>
    <t>-SMD</t>
  </si>
  <si>
    <t>SMD = system mean/median DAP</t>
  </si>
  <si>
    <r>
      <t xml:space="preserve">System </t>
    </r>
    <r>
      <rPr>
        <b/>
        <u/>
        <sz val="12"/>
        <color indexed="8"/>
        <rFont val="Calibri"/>
        <family val="2"/>
        <scheme val="minor"/>
      </rPr>
      <t>Median</t>
    </r>
    <r>
      <rPr>
        <b/>
        <sz val="12"/>
        <color indexed="8"/>
        <rFont val="Calibri"/>
        <family val="2"/>
        <scheme val="minor"/>
      </rPr>
      <t xml:space="preserve"> DAP for Complete Exam*</t>
    </r>
  </si>
  <si>
    <t>DAP: Complete Exam Sample Standard Deviation</t>
  </si>
  <si>
    <t>Complete Exam 
DAP: 95% confidence interval</t>
  </si>
  <si>
    <t>Weight: Any other information</t>
  </si>
  <si>
    <t>25th percentile of age distribution, 
years</t>
  </si>
  <si>
    <t>75th percentile of age distribution, 
year</t>
  </si>
  <si>
    <r>
      <t xml:space="preserve">Number of sample members that contributed to height data. 
</t>
    </r>
    <r>
      <rPr>
        <i/>
        <sz val="10"/>
        <color indexed="8"/>
        <rFont val="Calibri"/>
        <family val="2"/>
        <scheme val="minor"/>
      </rPr>
      <t>[*Essential if height data given]</t>
    </r>
  </si>
  <si>
    <t>BM</t>
  </si>
  <si>
    <t>BN</t>
  </si>
  <si>
    <t>BW, CG, CQ, DA, DK, DU</t>
  </si>
  <si>
    <t>BX, CH, CR, DB, DL, DV</t>
  </si>
  <si>
    <t>EJ</t>
  </si>
  <si>
    <t>EK</t>
  </si>
  <si>
    <t>EL</t>
  </si>
  <si>
    <t>EM</t>
  </si>
  <si>
    <t>EN</t>
  </si>
  <si>
    <t>EO</t>
  </si>
  <si>
    <t>EP</t>
  </si>
  <si>
    <t>EQ</t>
  </si>
  <si>
    <t>Yes: Retrospectively from various source records (see Column EP)</t>
  </si>
  <si>
    <t>PHE Exam Record No.</t>
  </si>
  <si>
    <t>N/A (Other entry)</t>
  </si>
  <si>
    <t>N/A ("Other" entry)</t>
  </si>
  <si>
    <t>Was Data collected differently for this Exam/Procedure?
(drop down list below)</t>
  </si>
  <si>
    <r>
      <t xml:space="preserve">Contributor's System Exam Record ID 
</t>
    </r>
    <r>
      <rPr>
        <i/>
        <sz val="11"/>
        <rFont val="Calibri"/>
        <family val="2"/>
        <scheme val="minor"/>
      </rPr>
      <t xml:space="preserve">Their reference for identifying system mean/median dose records in case of a query. </t>
    </r>
  </si>
  <si>
    <r>
      <t xml:space="preserve">Exam Name*
From List or Other
</t>
    </r>
    <r>
      <rPr>
        <b/>
        <i/>
        <sz val="11"/>
        <color indexed="10"/>
        <rFont val="Calibri"/>
        <family val="2"/>
      </rPr>
      <t>("No record" will be listed if no exam is entered)</t>
    </r>
  </si>
  <si>
    <t>Exam Name and Record ID</t>
  </si>
  <si>
    <t>PHE entry 1</t>
  </si>
  <si>
    <t>How Dose Data Collection differs for this exam record.</t>
  </si>
  <si>
    <t xml:space="preserve">Plain Rad System Mean and median system data </t>
  </si>
  <si>
    <t>Number of projections and or images in exam
Median to be entered if variable.</t>
  </si>
  <si>
    <t xml:space="preserve">Projection DAP data and names </t>
  </si>
  <si>
    <t>Weight, 
Sample standard 
deviation 
kg</t>
  </si>
  <si>
    <t>Complete Exam DAP Sample Standard Deviation</t>
  </si>
  <si>
    <t>Detector used for projection 5/ image 5</t>
  </si>
  <si>
    <r>
      <t xml:space="preserve">Standard Protocol: Any other information 
</t>
    </r>
    <r>
      <rPr>
        <i/>
        <sz val="11"/>
        <rFont val="Calibri"/>
        <family val="2"/>
        <scheme val="minor"/>
      </rPr>
      <t>(new line within cell: alt-return. Adjust row height as required.)</t>
    </r>
  </si>
  <si>
    <r>
      <t xml:space="preserve">Standard Protocol: Any other information 
</t>
    </r>
    <r>
      <rPr>
        <i/>
        <sz val="12"/>
        <color indexed="8"/>
        <rFont val="Calibri"/>
        <family val="2"/>
      </rPr>
      <t>(new line within cell: alt-return. Adjust row height as required.)</t>
    </r>
  </si>
  <si>
    <t>PHE Exam Record No
(PHE notation)</t>
  </si>
  <si>
    <t>Mean Height, meters</t>
  </si>
  <si>
    <t>Height, 
Sample Standard Deviation, 
meters</t>
  </si>
  <si>
    <t>Median Height, meters</t>
  </si>
  <si>
    <t>Height, 25th percentile, 
meters</t>
  </si>
  <si>
    <t>Height, 75th percentile, 
meters</t>
  </si>
  <si>
    <t>Minimum Height, 
meters</t>
  </si>
  <si>
    <t>Maximum Height, 
meters</t>
  </si>
  <si>
    <t>A requested projection to provide a clear bench mark dose. 
Only examinations on table, please exclude those on trolleys and mobile exposures.</t>
  </si>
  <si>
    <t>Only examinations on table, please exclude those on trolleys and mobile exposures. 
If possible, list projections used in exam in the projection name columns.</t>
  </si>
  <si>
    <t xml:space="preserve">A requested projection to provide a clear bench mark dose. </t>
  </si>
  <si>
    <t>Complete exam assumed to be AP and Lateral. If not, and if possible, list the projections used for complete exam in the projection name columns.</t>
  </si>
  <si>
    <t>A requested projection to provide a clear bench mark dose. 
Usually upright Bucky. If possible, please note if this is not the case. If possible, exclude atypical exposures such as nasogastric tube positioning</t>
  </si>
  <si>
    <t>A requested projection to provide a clear bench mark dose. 
Usually upright Bucky. If possible, please note if this is not the case. If possible exclude atypical exposures such as nasogastric tube positioning</t>
  </si>
  <si>
    <t>A requested projection to provide a clear bench mark dose. 
If possible state if trolley or table exam. If possible exclude atypical exposures such as nasogastric tube positioning.</t>
  </si>
  <si>
    <t>Complete exam assumed to be PA and Lateral. If not, and if possible, list projections for complete exam in the projection name columns. If possible exclude atypical exposures such as nasogastric tube positioning.</t>
  </si>
  <si>
    <t xml:space="preserve"> A requested projection to provide a clear bench mark dose. 
Trolley or ward based exposures. If possible exclude atypical exposures such as nasogastric tube positioning.</t>
  </si>
  <si>
    <t>If possible, list projections for complete exam in the projection name columns.</t>
  </si>
  <si>
    <t>A requested projection to provide a clear bench mark dose. 
Single projection only, right or left foot, not both.</t>
  </si>
  <si>
    <t>A requested projection to provide a clear bench mark dose. 
Single projection only, right or left hand, not both</t>
  </si>
  <si>
    <t xml:space="preserve">A requested projection to provide a clear bench mark dose. 
Post-operative hip replacement imaging only. Single hips only, right or left, not both. </t>
  </si>
  <si>
    <t>Post-operative hip replacement imaging only. Single hips only, right or left, not both. If possible list projections used for complete exam in the projection name columns.</t>
  </si>
  <si>
    <t>A requested projection to provide a clear bench mark dose. 
Single projection only, right or left knee, not both.</t>
  </si>
  <si>
    <t>Single projection only, right or left knee, not both. Complete exam assumed to be AP and Lateral. If not, and if possible, list projections for complete exam in the projection name columns.</t>
  </si>
  <si>
    <t>Exams of single legs only, right or left , but not exams of both legs. If possible list projections of complete exam in the projection name columns.</t>
  </si>
  <si>
    <t>Complete exam assumed to be AP and Lateral. If not, and if possible, list complete exam projections in the projection name columns.</t>
  </si>
  <si>
    <t>A requested projection to provide a clear bench mark dose. 
Table exams only, not trolleys or mobile</t>
  </si>
  <si>
    <t>Table exams only, not trolleys or mobile.  If possible, please list projections used in complete exam in the projection name columns.</t>
  </si>
  <si>
    <t>A requested projection to provide a clear bench mark dose. 
Single projection only, right or left shoulder, not both</t>
  </si>
  <si>
    <t>If possible, list projections or number of stitched images  for complete exam in the projection name columns.</t>
  </si>
  <si>
    <t>Complete exam assumed to be AP and Lateral. If not, and if possible, list projections used in complete exam in the projection name columns.</t>
  </si>
  <si>
    <t>Only examinations on table, please exclude those on trolleys and mobile exposures. If possible, list projections used in exam in the projection name columns.</t>
  </si>
  <si>
    <t>X12. Foot (single): Weight Bearing Dorsoplantar (DP) view</t>
  </si>
  <si>
    <t>One copy of this Excel Workbook (this .xlsx file) should be completed for each radiology system.
It is suggested that this page is completed before copying the Workbook as most of your information 
on it will be the same for other radiology systems. Do amend the page as appropriate.</t>
  </si>
  <si>
    <t>Region Code</t>
  </si>
  <si>
    <t>Org Code</t>
  </si>
  <si>
    <t>Provider Name</t>
  </si>
  <si>
    <t>Entry: Positive integer
Total number of complete patient exams in sample*</t>
  </si>
  <si>
    <t>DAP measurement: 
(A) Does the system have a built in DAP meter?</t>
  </si>
  <si>
    <t>Enter length in cm. A number between 0 and 1,000 without units.</t>
  </si>
  <si>
    <t xml:space="preserve">Entry: Positive Integer </t>
  </si>
  <si>
    <t>Entry in mmAl, positive number between 0 and 1000</t>
  </si>
  <si>
    <t xml:space="preserve">SNOMED-CT code assumed by PHE for Exam 
(entry of #N/A given when no entry in column D) </t>
  </si>
  <si>
    <t xml:space="preserve">NICIP code assumed by PHE for Exam 
(entry of #N/A given when no entry in column D) </t>
  </si>
  <si>
    <t>Entry: free text 
NICIP names and codes used.</t>
  </si>
  <si>
    <t xml:space="preserve">Number of sample members that contributed to height data. </t>
  </si>
  <si>
    <t>Entry: Positive Integer</t>
  </si>
  <si>
    <t xml:space="preserve">Commercial: NHS Contract(s) Only </t>
  </si>
  <si>
    <t xml:space="preserve">Box note 2: Please do not submit data for systems that have been decommissioned. </t>
  </si>
  <si>
    <t>Note: 3 letter code same for all 5 commissioning groups and different from those in yellow given above.</t>
  </si>
  <si>
    <t xml:space="preserve"> DAP meter Calibration</t>
  </si>
  <si>
    <r>
      <t>Manufacturer:</t>
    </r>
    <r>
      <rPr>
        <i/>
        <sz val="10"/>
        <rFont val="Calibri"/>
        <family val="2"/>
        <scheme val="minor"/>
      </rPr>
      <t xml:space="preserve"> If "Other" enter name in "Any other information"</t>
    </r>
  </si>
  <si>
    <t>("Notes" text box available below for longer entries)</t>
  </si>
  <si>
    <t>This information will assist in Monte Carlo modelling of exposures to assess typical effective doses and may identify why DAP values differ.</t>
  </si>
  <si>
    <t>Entries for mean and median DAP are provided for up to 6 projections or images. 
Alternatively, a complete record could be entered for a given projection.</t>
  </si>
  <si>
    <r>
      <t xml:space="preserve">PHE Support Notes for Exam
</t>
    </r>
    <r>
      <rPr>
        <i/>
        <sz val="11"/>
        <color indexed="8"/>
        <rFont val="Calibri"/>
        <family val="2"/>
      </rPr>
      <t>(Increase row height as required so all of Note visible.)
Also given in column D of Exam List page.</t>
    </r>
  </si>
  <si>
    <r>
      <t xml:space="preserve">SNOMED-CT code assumed by PHE for Exam 
</t>
    </r>
    <r>
      <rPr>
        <sz val="11"/>
        <color theme="1"/>
        <rFont val="Calibri"/>
        <family val="2"/>
        <scheme val="minor"/>
      </rPr>
      <t xml:space="preserve">(entry of #N/A given when no entry in column D) </t>
    </r>
  </si>
  <si>
    <r>
      <t xml:space="preserve">NICIP Code(s) assumed by PHE for Exam </t>
    </r>
    <r>
      <rPr>
        <sz val="11"/>
        <color theme="1"/>
        <rFont val="Calibri"/>
        <family val="2"/>
        <scheme val="minor"/>
      </rPr>
      <t xml:space="preserve">
(entry of #N/A given when no entry in column D) </t>
    </r>
  </si>
  <si>
    <t>Submitter agrees with PHE SNOMED-CT code</t>
  </si>
  <si>
    <t>Number of sample members that contribute to weight data. 
(In case it is not the full sample group).</t>
  </si>
  <si>
    <t>Mean weight, kg
Provide whenever possible. Consider essential for samples &lt;20</t>
  </si>
  <si>
    <r>
      <rPr>
        <b/>
        <i/>
        <u/>
        <sz val="11"/>
        <color rgb="FF0070C0"/>
        <rFont val="Calibri"/>
        <family val="2"/>
        <scheme val="minor"/>
      </rPr>
      <t>Median weight</t>
    </r>
    <r>
      <rPr>
        <b/>
        <i/>
        <sz val="11"/>
        <color rgb="FF0070C0"/>
        <rFont val="Calibri"/>
        <family val="2"/>
        <scheme val="minor"/>
      </rPr>
      <t>*, kg
Provide whenever possible. Consider essential for samples &lt;20</t>
    </r>
  </si>
  <si>
    <t>X12. Foot (single): Dorsoplantar (DP) view</t>
  </si>
  <si>
    <t>X-ray Foot DP</t>
  </si>
  <si>
    <t>PA - Posterior-Anterior</t>
  </si>
  <si>
    <t>Cervical spine - Odontoid view</t>
  </si>
  <si>
    <t>Default for this radiology system</t>
  </si>
  <si>
    <t>AP - Anterior-Posterior</t>
  </si>
  <si>
    <r>
      <t xml:space="preserve">Grid Ratio: </t>
    </r>
    <r>
      <rPr>
        <sz val="11"/>
        <rFont val="Calibri"/>
        <family val="2"/>
        <scheme val="minor"/>
      </rPr>
      <t xml:space="preserve">enter in form </t>
    </r>
    <r>
      <rPr>
        <i/>
        <sz val="11"/>
        <rFont val="Calibri"/>
        <family val="2"/>
        <scheme val="minor"/>
      </rPr>
      <t>X</t>
    </r>
    <r>
      <rPr>
        <sz val="11"/>
        <rFont val="Calibri"/>
        <family val="2"/>
        <scheme val="minor"/>
      </rPr>
      <t xml:space="preserve"> to 1</t>
    </r>
  </si>
  <si>
    <r>
      <t xml:space="preserve">Grid frequency: </t>
    </r>
    <r>
      <rPr>
        <sz val="12"/>
        <rFont val="Calibri"/>
        <family val="2"/>
        <scheme val="minor"/>
      </rPr>
      <t>strips per cm</t>
    </r>
  </si>
  <si>
    <t>Local Radiology System Name*:</t>
  </si>
  <si>
    <t>Canon Medical (previously Toshiba)</t>
  </si>
  <si>
    <r>
      <t xml:space="preserve">System Sample </t>
    </r>
    <r>
      <rPr>
        <b/>
        <u/>
        <sz val="12"/>
        <color indexed="8"/>
        <rFont val="Calibri"/>
        <family val="2"/>
        <scheme val="minor"/>
      </rPr>
      <t xml:space="preserve">Mean
</t>
    </r>
    <r>
      <rPr>
        <b/>
        <sz val="12"/>
        <color indexed="8"/>
        <rFont val="Calibri"/>
        <family val="2"/>
        <scheme val="minor"/>
      </rPr>
      <t xml:space="preserve">  DAP  for Complete Exam*</t>
    </r>
  </si>
  <si>
    <t>Gibraltar Health Authority</t>
  </si>
  <si>
    <r>
      <t>X-ray Equipment:</t>
    </r>
    <r>
      <rPr>
        <b/>
        <sz val="14"/>
        <rFont val="Calibri"/>
        <family val="2"/>
        <scheme val="minor"/>
      </rPr>
      <t xml:space="preserve"> </t>
    </r>
  </si>
  <si>
    <t>B12, B20, D12, D20</t>
  </si>
  <si>
    <t>Name</t>
  </si>
  <si>
    <t>B12: Essential, B20: Very useful</t>
  </si>
  <si>
    <t>Entry: Free text     Full name and title</t>
  </si>
  <si>
    <t>B13, B21, D13, D21</t>
  </si>
  <si>
    <t>Telephone No.</t>
  </si>
  <si>
    <t>B13: Essential, B21: Very useful</t>
  </si>
  <si>
    <t>Entry: Number as text entry 
(so as not to loose initial zeros)</t>
  </si>
  <si>
    <t>B14, B22, D14, D22</t>
  </si>
  <si>
    <t>Mobile No.</t>
  </si>
  <si>
    <t>B14, B22, Very useful information</t>
  </si>
  <si>
    <t>B15, B23, D15, D23</t>
  </si>
  <si>
    <t xml:space="preserve">Email address </t>
  </si>
  <si>
    <t>B15: Essential, B23: Very useful</t>
  </si>
  <si>
    <t>B16, B24, D16, D24</t>
  </si>
  <si>
    <t>B16: Essential, B24: Very useful</t>
  </si>
  <si>
    <t>B17, B25, D17, D25</t>
  </si>
  <si>
    <t>Any other information</t>
  </si>
  <si>
    <t>Table B: Organisational information</t>
  </si>
  <si>
    <t>Hospital or Clinic Name</t>
  </si>
  <si>
    <t>D29</t>
  </si>
  <si>
    <t>Health care Sector</t>
  </si>
  <si>
    <t>Hospital /Clinic Address</t>
  </si>
  <si>
    <t>Entry: Free text 
To start a new line use  Alt-Enter</t>
  </si>
  <si>
    <t>D32</t>
  </si>
  <si>
    <t>D33</t>
  </si>
  <si>
    <t>Post code</t>
  </si>
  <si>
    <t>D34</t>
  </si>
  <si>
    <t xml:space="preserve">Location of Hospital /Clinic (Country) </t>
  </si>
  <si>
    <r>
      <rPr>
        <b/>
        <sz val="11"/>
        <color theme="1"/>
        <rFont val="Calibri"/>
        <family val="2"/>
        <scheme val="minor"/>
      </rPr>
      <t>Entry: Drop down list with the options:</t>
    </r>
    <r>
      <rPr>
        <sz val="11"/>
        <color theme="1"/>
        <rFont val="Calibri"/>
        <family val="2"/>
        <scheme val="minor"/>
      </rPr>
      <t xml:space="preserve">
England
Northern Ireland 
Isle of Mann 
Scotland 
Wales 
Gibraltar 
States of Guernsey Government 
States of Jersey Government 
Other British Overseas Territories 
Other</t>
    </r>
  </si>
  <si>
    <t>Name of NHS Trust, Local Health Board or Parent Organisation</t>
  </si>
  <si>
    <t>Entry: Free Text</t>
  </si>
  <si>
    <t>B37</t>
  </si>
  <si>
    <t>Comments section</t>
  </si>
  <si>
    <t>Entry: Free Text  
For any other information on the hospital or organisation.</t>
  </si>
  <si>
    <t xml:space="preserve">Table C: Dose Data Collection Methodology </t>
  </si>
  <si>
    <t>D45</t>
  </si>
  <si>
    <t>Has this data been collected retrospectively or prospectively?</t>
  </si>
  <si>
    <r>
      <rPr>
        <b/>
        <sz val="11"/>
        <color theme="1"/>
        <rFont val="Calibri"/>
        <family val="2"/>
        <scheme val="minor"/>
      </rPr>
      <t>Entry: Drop down list with the options:</t>
    </r>
    <r>
      <rPr>
        <sz val="11"/>
        <color theme="1"/>
        <rFont val="Calibri"/>
        <family val="2"/>
        <scheme val="minor"/>
      </rPr>
      <t xml:space="preserve">
Retrospective
Prospective
Both
Not known</t>
    </r>
  </si>
  <si>
    <t>D46</t>
  </si>
  <si>
    <t>D47</t>
  </si>
  <si>
    <t>D48</t>
  </si>
  <si>
    <t>D49</t>
  </si>
  <si>
    <t xml:space="preserve">Paper form used specifically for dose survey(s)  </t>
  </si>
  <si>
    <t>D50</t>
  </si>
  <si>
    <t xml:space="preserve">Electronic form used specifically for dose survey(s)  </t>
  </si>
  <si>
    <t>D51</t>
  </si>
  <si>
    <t xml:space="preserve">Dose  Management Software  </t>
  </si>
  <si>
    <t>D52</t>
  </si>
  <si>
    <t>Other    (details in comments section)</t>
  </si>
  <si>
    <t>D53</t>
  </si>
  <si>
    <t>D54</t>
  </si>
  <si>
    <t>Name of software package</t>
  </si>
  <si>
    <t>D56</t>
  </si>
  <si>
    <t xml:space="preserve">How many years in use?  </t>
  </si>
  <si>
    <t>Comments Section: for any other information on the survey method or dose data collection methods in general.</t>
  </si>
  <si>
    <t>Contact details for up to four persons: Entries for one person essential, for two people desirable.</t>
  </si>
  <si>
    <t>This page lists the information listed on the Contact Information, Radiology System: general info and Radiology System Mean/Median Patient dose data spreadsheets.</t>
  </si>
  <si>
    <t>Tables A, B, C, 1 and 2, list the relevant spreadsheet column or entry cell , the field title , the data status of the field, and the permitted form(s) for that entry and other supporting information. Table 3 contains DAP dose conversion.</t>
  </si>
  <si>
    <t>Columns B to F</t>
  </si>
  <si>
    <t>Columns H to K</t>
  </si>
  <si>
    <t>Columns N to R</t>
  </si>
  <si>
    <t>Columns U to AD</t>
  </si>
  <si>
    <r>
      <t xml:space="preserve">Exposure setting: </t>
    </r>
    <r>
      <rPr>
        <i/>
        <sz val="12"/>
        <rFont val="Calibri"/>
        <family val="2"/>
      </rPr>
      <t xml:space="preserve">(Tube current x time)
Typical for projection
See cell comment
</t>
    </r>
    <r>
      <rPr>
        <b/>
        <sz val="14"/>
        <rFont val="Calibri"/>
        <family val="2"/>
      </rPr>
      <t>mAs</t>
    </r>
  </si>
  <si>
    <t xml:space="preserve">Steps used in selecting or excluding  dose data for survey: </t>
  </si>
  <si>
    <r>
      <t xml:space="preserve">Exclude doses: 
</t>
    </r>
    <r>
      <rPr>
        <sz val="12"/>
        <color theme="1"/>
        <rFont val="Calibri"/>
        <family val="2"/>
        <scheme val="minor"/>
      </rPr>
      <t xml:space="preserve">Select the appropriate drop down options </t>
    </r>
  </si>
  <si>
    <t>From exposures of below acceptable image quality</t>
  </si>
  <si>
    <t>Dose for exams marked as atypical or problematic</t>
  </si>
  <si>
    <t>From patients of very high or very low weights</t>
  </si>
  <si>
    <t>Remove doses identified as outliers by statistics test</t>
  </si>
  <si>
    <t>Cut top and bottom 5% from dose distribution</t>
  </si>
  <si>
    <t>Other/additional criteria: See Comments Section</t>
  </si>
  <si>
    <r>
      <t>Take doses of the first</t>
    </r>
    <r>
      <rPr>
        <b/>
        <i/>
        <sz val="12"/>
        <color theme="1"/>
        <rFont val="Calibri"/>
        <family val="2"/>
        <scheme val="minor"/>
      </rPr>
      <t xml:space="preserve"> X</t>
    </r>
    <r>
      <rPr>
        <b/>
        <i/>
        <sz val="12"/>
        <color theme="1"/>
        <rFont val="Calibri"/>
        <family val="2"/>
        <scheme val="minor"/>
      </rPr>
      <t xml:space="preserve"> </t>
    </r>
    <r>
      <rPr>
        <b/>
        <sz val="12"/>
        <color theme="1"/>
        <rFont val="Calibri"/>
        <family val="2"/>
        <scheme val="minor"/>
      </rPr>
      <t>adult exams on the system</t>
    </r>
  </si>
  <si>
    <r>
      <t xml:space="preserve">Randomly select </t>
    </r>
    <r>
      <rPr>
        <b/>
        <i/>
        <sz val="12"/>
        <color theme="1"/>
        <rFont val="Calibri"/>
        <family val="2"/>
        <scheme val="minor"/>
      </rPr>
      <t>X</t>
    </r>
    <r>
      <rPr>
        <b/>
        <sz val="12"/>
        <color theme="1"/>
        <rFont val="Calibri"/>
        <family val="2"/>
        <scheme val="minor"/>
      </rPr>
      <t xml:space="preserve"> adult exams in a given period</t>
    </r>
  </si>
  <si>
    <r>
      <t>X +</t>
    </r>
    <r>
      <rPr>
        <b/>
        <sz val="12"/>
        <color theme="1"/>
        <rFont val="Calibri"/>
        <family val="2"/>
        <scheme val="minor"/>
      </rPr>
      <t>exams of adults who meet a physical requirement</t>
    </r>
  </si>
  <si>
    <t>Only doses from persons with OK weight (see options)</t>
  </si>
  <si>
    <t>Only doses from persons with OK BMI (see options)</t>
  </si>
  <si>
    <t>Only doses from persons of standard physique</t>
  </si>
  <si>
    <t>No doses from persons of non-standard physique</t>
  </si>
  <si>
    <t>No doses from persons with an extreme physique</t>
  </si>
  <si>
    <t>Other /additional criteria: See Comments Section</t>
  </si>
  <si>
    <r>
      <rPr>
        <b/>
        <sz val="14"/>
        <color theme="1"/>
        <rFont val="Calibri"/>
        <family val="2"/>
        <scheme val="minor"/>
      </rPr>
      <t>Comments Section:</t>
    </r>
    <r>
      <rPr>
        <b/>
        <sz val="12"/>
        <color theme="1"/>
        <rFont val="Calibri"/>
        <family val="2"/>
        <scheme val="minor"/>
      </rPr>
      <t xml:space="preserve"> for any other information on the survey method or dose data collection methods in general (alt-enter to start new line)</t>
    </r>
  </si>
  <si>
    <t>Dose Exclude: From exposures of below acceptable image quality</t>
  </si>
  <si>
    <t>Dose exclude: Dose for exams marked as atypical or problematic</t>
  </si>
  <si>
    <t>Dose excluded: From patients of very high or very low weights</t>
  </si>
  <si>
    <t>Dose excluded: Remove doses identified as outliers by statistics test</t>
  </si>
  <si>
    <t>Doses excluded: Cut top and bottom 5% from dose distribution</t>
  </si>
  <si>
    <t>Doses excluded: Other/additional criteria: See Comments Section</t>
  </si>
  <si>
    <t>Dose selection: Take doses of the first X adult exams on the system</t>
  </si>
  <si>
    <t>Dose selection: Randomly select X adult exams in a given period</t>
  </si>
  <si>
    <t>Dose selection: X +exams of adults who meet a physical requirement</t>
  </si>
  <si>
    <t>Dose selection: Only doses from persons with OK weight (see options)</t>
  </si>
  <si>
    <t>Dose selection: Only doses from persons with OK BMI (see options)</t>
  </si>
  <si>
    <t>Dose selection: Only doses from persons of standard physique</t>
  </si>
  <si>
    <t>Dose selection: No doses from persons of non-standard physique</t>
  </si>
  <si>
    <t>Dose selection: No doses from persons with an extreme physique</t>
  </si>
  <si>
    <t>Dose selection: Other /additional criteria: See Comments Section</t>
  </si>
  <si>
    <t>D58</t>
  </si>
  <si>
    <t xml:space="preserve">Steps used in selecting or excluding  dose data for survey: Exclude doses: </t>
  </si>
  <si>
    <t>D59</t>
  </si>
  <si>
    <t>D60</t>
  </si>
  <si>
    <t>D61</t>
  </si>
  <si>
    <t>D62</t>
  </si>
  <si>
    <t>D63</t>
  </si>
  <si>
    <t>D64</t>
  </si>
  <si>
    <t>Steps used in selecting or excluding  dose data for survey: Selection of sample for dose survey:</t>
  </si>
  <si>
    <t>Take doses of the first X adult exams on the system</t>
  </si>
  <si>
    <t>D65</t>
  </si>
  <si>
    <t>Randomly select X adult exams in a given period</t>
  </si>
  <si>
    <t>D66</t>
  </si>
  <si>
    <t>X +exams of adults who meet a physical requirement</t>
  </si>
  <si>
    <t>D67</t>
  </si>
  <si>
    <t>D68</t>
  </si>
  <si>
    <t>D69</t>
  </si>
  <si>
    <t>D70</t>
  </si>
  <si>
    <t>D71</t>
  </si>
  <si>
    <t>D72</t>
  </si>
  <si>
    <t>B74</t>
  </si>
  <si>
    <t>Name of the MPE, RPA, Medical Physics group etc. responsible for system</t>
  </si>
  <si>
    <t>Plain Radiography Data Submission Workbook for submission by Radiology System Summary</t>
  </si>
  <si>
    <t xml:space="preserve">This workbook is provided for the submission of data on Plain Radiograph single projections and complete examinations by Radiology System summary. </t>
  </si>
  <si>
    <t>Other forms are provided for the submission of Plain Radiography data by patient and IR and Fluoroscopy exams and procedures by patient and by radiology system.</t>
  </si>
  <si>
    <r>
      <rPr>
        <b/>
        <sz val="12"/>
        <color theme="1"/>
        <rFont val="Calibri"/>
        <family val="2"/>
        <scheme val="minor"/>
      </rPr>
      <t xml:space="preserve">Table 3: Dose Units conversion Table </t>
    </r>
    <r>
      <rPr>
        <sz val="11"/>
        <color theme="1"/>
        <rFont val="Calibri"/>
        <family val="2"/>
        <scheme val="minor"/>
      </rPr>
      <t xml:space="preserve">
If your value is currently in the original units and has a value of 1, the table gives its value in the new units (those you want to convert it into).</t>
    </r>
  </si>
  <si>
    <t>Table 1:  Radiology System: General Info: Form fields (row 9 to 53)</t>
  </si>
  <si>
    <t>Sheet Tab codes:</t>
  </si>
  <si>
    <t>White tab Worksheets</t>
  </si>
  <si>
    <t>Data Field codes:</t>
  </si>
  <si>
    <r>
      <t xml:space="preserve">Entry: </t>
    </r>
    <r>
      <rPr>
        <b/>
        <sz val="11"/>
        <color theme="1"/>
        <rFont val="Calibri"/>
        <family val="2"/>
        <scheme val="minor"/>
      </rPr>
      <t>Drop down list with options:</t>
    </r>
    <r>
      <rPr>
        <sz val="11"/>
        <color theme="1"/>
        <rFont val="Calibri"/>
        <family val="2"/>
        <scheme val="minor"/>
      </rPr>
      <t xml:space="preserve">
No: See Dose Data Collection Methodology Box
Not known
Yes: See Additional Information on data collection for this Exam
Yes: Retrospectively from RIS records
Yes: Retrospectively from various source records (see below)
Yes: Prospectively using the PHE forms
Yes: Prospectively using in-house survey procedures
Yes: Retrospectively and Prospectively</t>
    </r>
  </si>
  <si>
    <r>
      <t xml:space="preserve">Entry: </t>
    </r>
    <r>
      <rPr>
        <b/>
        <sz val="11"/>
        <color theme="1"/>
        <rFont val="Calibri"/>
        <family val="2"/>
        <scheme val="minor"/>
      </rPr>
      <t>Drop down list with options:</t>
    </r>
    <r>
      <rPr>
        <sz val="11"/>
        <color theme="1"/>
        <rFont val="Calibri"/>
        <family val="2"/>
        <scheme val="minor"/>
      </rPr>
      <t xml:space="preserve">
Yes
Yes, for most exposures
Yes, Detector usually in bed/table bucky
Yes, Detector usually in upright bucky
Only for exceptional exposures
No
No, Detector on bed/table top
Unknown</t>
    </r>
  </si>
  <si>
    <r>
      <t xml:space="preserve">Entry: </t>
    </r>
    <r>
      <rPr>
        <b/>
        <sz val="11"/>
        <color theme="1"/>
        <rFont val="Calibri"/>
        <family val="2"/>
        <scheme val="minor"/>
      </rPr>
      <t>Drop down list with options</t>
    </r>
    <r>
      <rPr>
        <sz val="11"/>
        <color theme="1"/>
        <rFont val="Calibri"/>
        <family val="2"/>
        <scheme val="minor"/>
      </rPr>
      <t xml:space="preserve">
Yes: used for all exposures
Yes: used for most exposures
Used for some exposures
Not used for this protocol
Not known</t>
    </r>
  </si>
  <si>
    <r>
      <t xml:space="preserve">Entry: </t>
    </r>
    <r>
      <rPr>
        <b/>
        <sz val="11"/>
        <color theme="1"/>
        <rFont val="Calibri"/>
        <family val="2"/>
        <scheme val="minor"/>
      </rPr>
      <t xml:space="preserve">drop down list </t>
    </r>
    <r>
      <rPr>
        <sz val="11"/>
        <color theme="1"/>
        <rFont val="Calibri"/>
        <family val="2"/>
        <scheme val="minor"/>
      </rPr>
      <t>or over write if required, widen column as required.
AP - Anterior-Posterior
PA - Posterior-Anterior
DP - Dorsal-Plantar
Lateral
Cervical spine - swimmers view
Cervical spine - Odontoid view
Frog lateral
Oblique 
Cross Table Lateral.
Knee - Skyline
Other 
Not known</t>
    </r>
  </si>
  <si>
    <t>Table A: Contact information (rows 10- 16) Table B: Organisational Information (rows 18-32) Table C: Dose Data Collection Methodology (rows 34-98)</t>
  </si>
  <si>
    <t>Table 2: Radiology System Exam Mean/Median Dose Data Entry sheet: Form fields (rows 9 to 118)</t>
  </si>
  <si>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BX</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</si>
  <si>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CH</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</si>
  <si>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CR</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</si>
  <si>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DB</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</si>
  <si>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DL</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</si>
  <si>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DV</t>
    </r>
  </si>
  <si>
    <t>Information to assist participants</t>
  </si>
  <si>
    <t>PRSC_Field_01</t>
  </si>
  <si>
    <t>PRSC_Field_02</t>
  </si>
  <si>
    <t>PRSC_Field_03</t>
  </si>
  <si>
    <t>PRSC_Field_04</t>
  </si>
  <si>
    <t>PRSC_Field_05</t>
  </si>
  <si>
    <t>PRSC_Field_06</t>
  </si>
  <si>
    <t>PRSC_Field_07</t>
  </si>
  <si>
    <t>PRSC_Field_08</t>
  </si>
  <si>
    <t>PRSC_Field_09</t>
  </si>
  <si>
    <t>PRSC_Field_10</t>
  </si>
  <si>
    <t>PRSC_Field_11</t>
  </si>
  <si>
    <t>PRSC_Field_12</t>
  </si>
  <si>
    <t>PRSC_Field_13</t>
  </si>
  <si>
    <t>PRSC_Field_14</t>
  </si>
  <si>
    <t>PRSC_Field_15</t>
  </si>
  <si>
    <t>PRSC_Field_16</t>
  </si>
  <si>
    <t>PRSC_Field_17</t>
  </si>
  <si>
    <t>PRSC_Field_18</t>
  </si>
  <si>
    <t>PRSC_Field_19</t>
  </si>
  <si>
    <t>PRSC_Field_20</t>
  </si>
  <si>
    <t>PRSC_Field_21</t>
  </si>
  <si>
    <t>PRSC_Field_22</t>
  </si>
  <si>
    <t>PRSC_Field_23</t>
  </si>
  <si>
    <t>PRSC_Field_24</t>
  </si>
  <si>
    <t>PRSC_Field_25</t>
  </si>
  <si>
    <t>PRSC_Field_26</t>
  </si>
  <si>
    <t>PRSC_Field_27</t>
  </si>
  <si>
    <t>PRSC_Field_28</t>
  </si>
  <si>
    <t>PRSC_Field_29</t>
  </si>
  <si>
    <t>PRSC_Field_30</t>
  </si>
  <si>
    <t>PRSC_Field_31</t>
  </si>
  <si>
    <t>PRSC_Field_32</t>
  </si>
  <si>
    <t>PRSC_Field_33</t>
  </si>
  <si>
    <t>PRSC_Field_34</t>
  </si>
  <si>
    <t>PRSC_Field_35</t>
  </si>
  <si>
    <t>PRSC_Field_36</t>
  </si>
  <si>
    <t>PRSC_Field_37</t>
  </si>
  <si>
    <t>PRSC_Field_38</t>
  </si>
  <si>
    <t>PRSC_Field_39</t>
  </si>
  <si>
    <t>PRSC_Field_40</t>
  </si>
  <si>
    <t>PRSC_Field_41</t>
  </si>
  <si>
    <t>PRSC_Field_42</t>
  </si>
  <si>
    <t>PRSC_Field_43</t>
  </si>
  <si>
    <t>PRSC_Field_44</t>
  </si>
  <si>
    <t>PRSC_Field_45</t>
  </si>
  <si>
    <t>PRSC_Field_46</t>
  </si>
  <si>
    <t>PRSC_Field_47</t>
  </si>
  <si>
    <t>PRSC_Field_48</t>
  </si>
  <si>
    <t>PRSC_Field_49</t>
  </si>
  <si>
    <t>PRSC_Field_50</t>
  </si>
  <si>
    <t>Workbook/Worksheet Information</t>
  </si>
  <si>
    <t>Workbook/Worksheet name:</t>
  </si>
  <si>
    <t>PRSC_Field_51</t>
  </si>
  <si>
    <r>
      <t>cm</t>
    </r>
    <r>
      <rPr>
        <vertAlign val="superscript"/>
        <sz val="11"/>
        <rFont val="Calibri"/>
        <family val="2"/>
        <scheme val="minor"/>
      </rPr>
      <t>-1</t>
    </r>
  </si>
  <si>
    <t>PRSS_Field_01</t>
  </si>
  <si>
    <t>PRSS_Field_02</t>
  </si>
  <si>
    <t>PRSS_Field_03</t>
  </si>
  <si>
    <t>PRSS_Field_04</t>
  </si>
  <si>
    <t>PRSS_Field_05</t>
  </si>
  <si>
    <t>PRSS_Field_06</t>
  </si>
  <si>
    <t>PRSS_Field_07</t>
  </si>
  <si>
    <t>PRSS_Field_08</t>
  </si>
  <si>
    <t>PRSS_Field_09</t>
  </si>
  <si>
    <t>PRSS_Field_10</t>
  </si>
  <si>
    <t>PRSS_Field_11</t>
  </si>
  <si>
    <t>PRSS_Field_12</t>
  </si>
  <si>
    <t>PRSS_Field_13</t>
  </si>
  <si>
    <t>PRSS_Field_14</t>
  </si>
  <si>
    <t>PRSS_Field_15</t>
  </si>
  <si>
    <t>PRSS_Field_16</t>
  </si>
  <si>
    <t>PRSS_Field_17</t>
  </si>
  <si>
    <t>PRSS_Field_18</t>
  </si>
  <si>
    <t>PRSS_Field_19</t>
  </si>
  <si>
    <t>PRSS_Field_20</t>
  </si>
  <si>
    <t>PRSS_Field_21</t>
  </si>
  <si>
    <t>PRSS_Field_22</t>
  </si>
  <si>
    <t>PRSS_Field_23</t>
  </si>
  <si>
    <t>PRSS_Field_24</t>
  </si>
  <si>
    <t>PRSS_Field_25</t>
  </si>
  <si>
    <t>PRSS_Field_26</t>
  </si>
  <si>
    <t>PRSS_Field_27</t>
  </si>
  <si>
    <t>PRSS_Field_28</t>
  </si>
  <si>
    <t>PRSS_Field_29</t>
  </si>
  <si>
    <t>PRSS_Field_30</t>
  </si>
  <si>
    <t>PRSS_Field_31</t>
  </si>
  <si>
    <t>PRSS_Field_32</t>
  </si>
  <si>
    <t>PRSS_Field_33</t>
  </si>
  <si>
    <t>PRSS_Field_34</t>
  </si>
  <si>
    <t>PRSS_Field_35</t>
  </si>
  <si>
    <t>PRSS_Field_36</t>
  </si>
  <si>
    <t>PRSS_Field_37</t>
  </si>
  <si>
    <t>PRSS_Field_38</t>
  </si>
  <si>
    <t>PRSS_Field_39</t>
  </si>
  <si>
    <t>PRSS_Field_40</t>
  </si>
  <si>
    <t>PRSS_Field_41</t>
  </si>
  <si>
    <t>PRSS_Field_42</t>
  </si>
  <si>
    <t>PRSS_Field_43</t>
  </si>
  <si>
    <t>PRSS_Field_44</t>
  </si>
  <si>
    <t>PRSS_Field_45</t>
  </si>
  <si>
    <t>PRSS_Field_46</t>
  </si>
  <si>
    <t>PRSS_Field_47</t>
  </si>
  <si>
    <t>PRSS_Field_48</t>
  </si>
  <si>
    <t>PRSS_Field_49</t>
  </si>
  <si>
    <t>PRSS_Field_50</t>
  </si>
  <si>
    <t>PRSS_Field_51</t>
  </si>
  <si>
    <t>PRSS_Field_52</t>
  </si>
  <si>
    <t>PRSS_Field_53</t>
  </si>
  <si>
    <t>PRSS_Field_54</t>
  </si>
  <si>
    <t>PRSS_Field_55</t>
  </si>
  <si>
    <t>PRSS_Field_56</t>
  </si>
  <si>
    <t>PRSS_Field_57</t>
  </si>
  <si>
    <t>PRSS_Field_58</t>
  </si>
  <si>
    <t>PRSS_Field_59</t>
  </si>
  <si>
    <t>PRSS_Field_60</t>
  </si>
  <si>
    <t>PRSS_Field_61</t>
  </si>
  <si>
    <t>PRSS_Field_62</t>
  </si>
  <si>
    <t>Guidance on assessing Mean, Median and other statistical values for Dose Survey</t>
  </si>
  <si>
    <t xml:space="preserve">These notes are for guidance only. Most centres will already have their own procedures in place for quality assuring data and assessing the mean, median and other statistical values. It is expected that such existing local procedures will be used for submissions to this survey.  However, if your procedures differ significantly from what is suggested below we would be very interested to know about your approach. </t>
  </si>
  <si>
    <t>Similarly, there is a lot of knowledge of, and expertise in, statistics in medical physics teams.  The purpose of these notes is to set out the statistical values we are asking for, and an outline of how they are calculated.  Again, we would be interested in knowing if you do anything significantly different.</t>
  </si>
  <si>
    <t>Data sample checks</t>
  </si>
  <si>
    <t xml:space="preserve">The following checks on exam data entries are advised. Most or all of these steps are likely to have already been performed as routine procedures and QA. </t>
  </si>
  <si>
    <r>
      <t>2.</t>
    </r>
    <r>
      <rPr>
        <sz val="7"/>
        <color theme="1"/>
        <rFont val="Times New Roman"/>
        <family val="1"/>
      </rPr>
      <t xml:space="preserve">      </t>
    </r>
    <r>
      <rPr>
        <sz val="12"/>
        <color theme="1"/>
        <rFont val="Calibri"/>
        <family val="2"/>
        <scheme val="minor"/>
      </rPr>
      <t>That all patient records are for adult patients (aged 16y or older).</t>
    </r>
  </si>
  <si>
    <r>
      <t>3.</t>
    </r>
    <r>
      <rPr>
        <sz val="7"/>
        <color theme="1"/>
        <rFont val="Times New Roman"/>
        <family val="1"/>
      </rPr>
      <t xml:space="preserve">      </t>
    </r>
    <r>
      <rPr>
        <sz val="12"/>
        <color theme="1"/>
        <rFont val="Calibri"/>
        <family val="2"/>
        <scheme val="minor"/>
      </rPr>
      <t>No non-patient exposures (e.g. phantom measurements) have been included.</t>
    </r>
  </si>
  <si>
    <r>
      <t>4.</t>
    </r>
    <r>
      <rPr>
        <sz val="7"/>
        <color theme="1"/>
        <rFont val="Times New Roman"/>
        <family val="1"/>
      </rPr>
      <t xml:space="preserve">      </t>
    </r>
    <r>
      <rPr>
        <sz val="12"/>
        <color theme="1"/>
        <rFont val="Calibri"/>
        <family val="2"/>
        <scheme val="minor"/>
      </rPr>
      <t xml:space="preserve">That the dose units for each patient record are correct. </t>
    </r>
  </si>
  <si>
    <t>Correct dose units are especially important in a national dose survey were many sets of data from many sources need to be combined.</t>
  </si>
  <si>
    <t>Data “cleaning”</t>
  </si>
  <si>
    <t>Data submitted for the dose survey should be representative of doses to the imaged patient population.</t>
  </si>
  <si>
    <t>However, it is appropriate to exclude some data.</t>
  </si>
  <si>
    <r>
      <t xml:space="preserve">           1.</t>
    </r>
    <r>
      <rPr>
        <sz val="7"/>
        <color theme="1"/>
        <rFont val="Times New Roman"/>
        <family val="1"/>
      </rPr>
      <t xml:space="preserve">      </t>
    </r>
    <r>
      <rPr>
        <sz val="12"/>
        <color theme="1"/>
        <rFont val="Calibri"/>
        <family val="2"/>
        <scheme val="minor"/>
      </rPr>
      <t>Ensure that the patient records in the sample are for the correct exam, and for the correct radiology system and that 
                  the radiology system is still in use.</t>
    </r>
  </si>
  <si>
    <r>
      <t xml:space="preserve">           5.</t>
    </r>
    <r>
      <rPr>
        <sz val="7"/>
        <color theme="1"/>
        <rFont val="Times New Roman"/>
        <family val="1"/>
      </rPr>
      <t xml:space="preserve">      </t>
    </r>
    <r>
      <rPr>
        <sz val="12"/>
        <color theme="1"/>
        <rFont val="Calibri"/>
        <family val="2"/>
        <scheme val="minor"/>
      </rPr>
      <t>For a specific exam and X-ray system combination, if different dose units are used for individual patients, convert 
                  doses so that all are in the same dose units.</t>
    </r>
  </si>
  <si>
    <r>
      <t xml:space="preserve">           6.</t>
    </r>
    <r>
      <rPr>
        <sz val="7"/>
        <color theme="1"/>
        <rFont val="Times New Roman"/>
        <family val="1"/>
      </rPr>
      <t xml:space="preserve">      </t>
    </r>
    <r>
      <rPr>
        <sz val="12"/>
        <color theme="1"/>
        <rFont val="Calibri"/>
        <family val="2"/>
        <scheme val="minor"/>
      </rPr>
      <t>Check that these are the dose units entered for the exam/projection/procedure on the “System Mean Median Dose 
                 Data” spreadsheet, and correct the spreadsheet entry if required.</t>
    </r>
  </si>
  <si>
    <r>
      <t xml:space="preserve">          7.</t>
    </r>
    <r>
      <rPr>
        <sz val="7"/>
        <color theme="1"/>
        <rFont val="Times New Roman"/>
        <family val="1"/>
      </rPr>
      <t xml:space="preserve">      </t>
    </r>
    <r>
      <rPr>
        <sz val="12"/>
        <color theme="1"/>
        <rFont val="Calibri"/>
        <family val="2"/>
        <scheme val="minor"/>
      </rPr>
      <t>Similarly ensure that any other data you submit for each patient record, such as weight (kg) and height (metres), 
                are also in their correct units.</t>
    </r>
  </si>
  <si>
    <r>
      <t xml:space="preserve">           3.</t>
    </r>
    <r>
      <rPr>
        <sz val="7"/>
        <color theme="1"/>
        <rFont val="Times New Roman"/>
        <family val="1"/>
      </rPr>
      <t xml:space="preserve">      </t>
    </r>
    <r>
      <rPr>
        <sz val="12"/>
        <color theme="1"/>
        <rFont val="Calibri"/>
        <family val="2"/>
        <scheme val="minor"/>
      </rPr>
      <t>If weight information is not available or is not being submitted it is advisable to exclude results from persons who 
                 are likely to be significantly overweight or underweight for any reason.</t>
    </r>
  </si>
  <si>
    <r>
      <t xml:space="preserve">           2.</t>
    </r>
    <r>
      <rPr>
        <sz val="7"/>
        <color theme="1"/>
        <rFont val="Times New Roman"/>
        <family val="1"/>
      </rPr>
      <t xml:space="preserve">      </t>
    </r>
    <r>
      <rPr>
        <sz val="12"/>
        <color theme="1"/>
        <rFont val="Calibri"/>
        <family val="2"/>
        <scheme val="minor"/>
      </rPr>
      <t>Exclude any entries that are noted in the RIS/dose management system or elsewhere as being anomalous or 
                 problematic etc.</t>
    </r>
  </si>
  <si>
    <t xml:space="preserve">Some centres also use </t>
  </si>
  <si>
    <r>
      <t>·</t>
    </r>
    <r>
      <rPr>
        <sz val="7"/>
        <color theme="1"/>
        <rFont val="Times New Roman"/>
        <family val="1"/>
      </rPr>
      <t xml:space="preserve">         </t>
    </r>
    <r>
      <rPr>
        <sz val="12"/>
        <color theme="1"/>
        <rFont val="Calibri"/>
        <family val="2"/>
        <scheme val="minor"/>
      </rPr>
      <t xml:space="preserve">statistical tests such as Grubb’s Test to identify and exclude outliers </t>
    </r>
  </si>
  <si>
    <r>
      <t>·</t>
    </r>
    <r>
      <rPr>
        <sz val="7"/>
        <color theme="1"/>
        <rFont val="Times New Roman"/>
        <family val="1"/>
      </rPr>
      <t xml:space="preserve">         </t>
    </r>
    <r>
      <rPr>
        <sz val="12"/>
        <color theme="1"/>
        <rFont val="Calibri"/>
        <family val="2"/>
        <scheme val="minor"/>
      </rPr>
      <t>For large samples the exclusion of the top and bottom 5% of dose results.</t>
    </r>
  </si>
  <si>
    <t>Having checked your data, ensured that all errant values have been removed and that the remaining entries are in the same units, the requested statistical values can be assessed.</t>
  </si>
  <si>
    <t>Statistical values</t>
  </si>
  <si>
    <t xml:space="preserve">Note: The following information is based on using Microsoft Excel. In Excel all of the parameters discussed below can be calculated from your sample data in one go if your copy of Excel includes the Data Analysis tool pack and you can enter your sample data into an Excel spreadsheet. On the Data tab click on Data Analysis and then select “descriptive statistics”.   In pop-up box for “descriptive statistics” enter the sample data’s range of cells, enter the start cell for the block of cells where you want the results to be shown, check the summary statistics box, and enter 95% in the confidence level for the mean box. </t>
  </si>
  <si>
    <t>However if this option is not available to you the following functions can be used.</t>
  </si>
  <si>
    <t xml:space="preserve">In Excel the following function can be used: “=AVERAGE()” </t>
  </si>
  <si>
    <r>
      <t xml:space="preserve">           4.</t>
    </r>
    <r>
      <rPr>
        <sz val="7"/>
        <color theme="1"/>
        <rFont val="Times New Roman"/>
        <family val="1"/>
      </rPr>
      <t xml:space="preserve">    </t>
    </r>
    <r>
      <rPr>
        <sz val="12"/>
        <color theme="1"/>
        <rFont val="Calibri"/>
        <family val="2"/>
        <scheme val="minor"/>
      </rPr>
      <t>If there are any entries that seem to be some factor of 10, 100 or 1,000 different from most of the other entries check
                that the entry’s dose units are correct.</t>
    </r>
  </si>
  <si>
    <r>
      <t xml:space="preserve">           5.</t>
    </r>
    <r>
      <rPr>
        <sz val="7"/>
        <color theme="1"/>
        <rFont val="Times New Roman"/>
        <family val="1"/>
      </rPr>
      <t xml:space="preserve">      </t>
    </r>
    <r>
      <rPr>
        <sz val="12"/>
        <color theme="1"/>
        <rFont val="Calibri"/>
        <family val="2"/>
        <scheme val="minor"/>
      </rPr>
      <t>For abnormally low doses for IR and fluoroscopy check if exam or procedure was cut short (very short fluoroscopy
                 time and/or no acquisition runs may be a useful indicator) and if so, exclude.</t>
    </r>
  </si>
  <si>
    <r>
      <t xml:space="preserve">           7.</t>
    </r>
    <r>
      <rPr>
        <sz val="7"/>
        <color theme="1"/>
        <rFont val="Times New Roman"/>
        <family val="1"/>
      </rPr>
      <t xml:space="preserve">      </t>
    </r>
    <r>
      <rPr>
        <sz val="12"/>
        <color theme="1"/>
        <rFont val="Calibri"/>
        <family val="2"/>
        <scheme val="minor"/>
      </rPr>
      <t xml:space="preserve">For Plain Radiography if the sample contains groups of entries with significantly different doses check to see if the 
                 exam sample contains two or more different protocols or exams using different numbers of projections.  In such 
                cases, consider dividing the sample into these different groups and submit the results for each group separately, 
                 stating how they differ. </t>
    </r>
  </si>
  <si>
    <r>
      <t xml:space="preserve">           6.</t>
    </r>
    <r>
      <rPr>
        <sz val="7"/>
        <color theme="1"/>
        <rFont val="Times New Roman"/>
        <family val="1"/>
      </rPr>
      <t xml:space="preserve">      </t>
    </r>
    <r>
      <rPr>
        <sz val="12"/>
        <color theme="1"/>
        <rFont val="Calibri"/>
        <family val="2"/>
        <scheme val="minor"/>
      </rPr>
      <t>For abnormally high doses for IR and fluoroscopy check if the exam or procedure is incorrectly labelled and that 
                 additional imaging or procedures were performed for that exposure, and if so exclude. Again, fluoroscopy time 
                 and the number of acquisition runs performed can be a useful indicator.</t>
    </r>
  </si>
  <si>
    <t>It is outside the role of this survey to advocate the adoption of any specific method of data processing.  However, we would be 
interest to know when such methods are used, so please do indicate this in Dose Data Collection Methodology form on the 
“Contact Information” worksheet.</t>
  </si>
  <si>
    <t xml:space="preserve">in which the data for which the mean is required can be entered either as values, </t>
  </si>
  <si>
    <t xml:space="preserve">e.g. “=AVERAGE(10,1,9,2,8,3,7,4,6,5), or as the range of worksheet cells in which they are stored e.g. “=AVERAGE(K2:K11)”.   </t>
  </si>
  <si>
    <t>Sample Standard Deviation:</t>
  </si>
  <si>
    <t xml:space="preserve">The standard deviation gives a measure of how much variation there is likely to be around the mean value. The sample standard deviation is requested rather than the population standard deviation as the sample is only a selection of the qualities of interest (e.g. sample of chest x-rays doses for system X) rather than all of them (e.g. every chest x-ray doses for system X). </t>
  </si>
  <si>
    <t>In Excel use the function “=STDEV.S(…)” with the brackets containing either all the individual values separated by commas, or the spreadsheet cell address were the sample entry values are entered.</t>
  </si>
  <si>
    <t>If using an older version of Excel it is appropriate to use the function STDEV rather than STDEVP.</t>
  </si>
  <si>
    <t>Median:</t>
  </si>
  <si>
    <t xml:space="preserve">The median is the mid-point of the values in the sample when arranged from lowest to highest value. </t>
  </si>
  <si>
    <t>In Excel the most appropriate function to use is “=MEDIAN (….)”, with the brackets containing either all the individual values separated by commas, or the values’ spreadsheet cell address if they are entered in the spreadsheet.</t>
  </si>
  <si>
    <r>
      <t>The median is also the 50</t>
    </r>
    <r>
      <rPr>
        <vertAlign val="superscript"/>
        <sz val="12"/>
        <color theme="1"/>
        <rFont val="Calibri"/>
        <family val="2"/>
        <scheme val="minor"/>
      </rPr>
      <t>th</t>
    </r>
    <r>
      <rPr>
        <sz val="12"/>
        <color theme="1"/>
        <rFont val="Calibri"/>
        <family val="2"/>
        <scheme val="minor"/>
      </rPr>
      <t xml:space="preserve"> percentile of the distribution and the second quartile. So the two Excel functions </t>
    </r>
  </si>
  <si>
    <r>
      <t>“=PERCENTILE.INC (</t>
    </r>
    <r>
      <rPr>
        <i/>
        <sz val="12"/>
        <color theme="1"/>
        <rFont val="Calibri"/>
        <family val="2"/>
        <scheme val="minor"/>
      </rPr>
      <t>K9:K17</t>
    </r>
    <r>
      <rPr>
        <sz val="12"/>
        <color theme="1"/>
        <rFont val="Calibri"/>
        <family val="2"/>
        <scheme val="minor"/>
      </rPr>
      <t xml:space="preserve">, 0.5)” </t>
    </r>
  </si>
  <si>
    <t xml:space="preserve">and </t>
  </si>
  <si>
    <r>
      <t>“=QUARTLE.INC (</t>
    </r>
    <r>
      <rPr>
        <i/>
        <sz val="12"/>
        <color theme="1"/>
        <rFont val="Calibri"/>
        <family val="2"/>
        <scheme val="minor"/>
      </rPr>
      <t>K9:K17</t>
    </r>
    <r>
      <rPr>
        <sz val="12"/>
        <color theme="1"/>
        <rFont val="Calibri"/>
        <family val="2"/>
        <scheme val="minor"/>
      </rPr>
      <t xml:space="preserve">, 2) </t>
    </r>
  </si>
  <si>
    <r>
      <t>could also be used, these examples being for values entered in the cells K2 to K11. Both of these functions require the first entry in the brackets to be a single range of cell addresses (e.g. K9:K17) for which the median (either as the 50</t>
    </r>
    <r>
      <rPr>
        <vertAlign val="superscript"/>
        <sz val="12"/>
        <color theme="1"/>
        <rFont val="Calibri"/>
        <family val="2"/>
        <scheme val="minor"/>
      </rPr>
      <t>th</t>
    </r>
    <r>
      <rPr>
        <sz val="12"/>
        <color theme="1"/>
        <rFont val="Calibri"/>
        <family val="2"/>
        <scheme val="minor"/>
      </rPr>
      <t xml:space="preserve"> percentile or 2</t>
    </r>
    <r>
      <rPr>
        <vertAlign val="superscript"/>
        <sz val="12"/>
        <color theme="1"/>
        <rFont val="Calibri"/>
        <family val="2"/>
        <scheme val="minor"/>
      </rPr>
      <t>nd</t>
    </r>
    <r>
      <rPr>
        <sz val="12"/>
        <color theme="1"/>
        <rFont val="Calibri"/>
        <family val="2"/>
        <scheme val="minor"/>
      </rPr>
      <t xml:space="preserve"> quartile) needs to be calculated. </t>
    </r>
  </si>
  <si>
    <t xml:space="preserve">For “=PERCENTILE.INC ()” the decimal fraction after the comma in the brackets “, 0.5” asks for the value below which 50% of sample entry values fall.  </t>
  </si>
  <si>
    <t>For “=QUARTILE.INC ()” the 2 after the comma in the brackets, “,2” asks for the second quartile value (i.e. median value) of the sample entries.</t>
  </si>
  <si>
    <t>For consistency of approach, please use the Excel functions PERCENTILE.INC () or QUARTILE.INC () and not the closely related PERCENTILE.EXC or QUARTILE.EXC.  This is to maintain consistency with the analysis performed in previous national dose surveys.</t>
  </si>
  <si>
    <t>If you are using an older version of Excel use the functions PERCENTILE () or QUARTLE ().</t>
  </si>
  <si>
    <r>
      <t>The 25</t>
    </r>
    <r>
      <rPr>
        <vertAlign val="superscript"/>
        <sz val="12"/>
        <color theme="1"/>
        <rFont val="Calibri"/>
        <family val="2"/>
        <scheme val="minor"/>
      </rPr>
      <t>th</t>
    </r>
    <r>
      <rPr>
        <sz val="12"/>
        <color theme="1"/>
        <rFont val="Calibri"/>
        <family val="2"/>
        <scheme val="minor"/>
      </rPr>
      <t xml:space="preserve"> Percentile is the value which a quarter of the sample values are less than. The 75</t>
    </r>
    <r>
      <rPr>
        <vertAlign val="superscript"/>
        <sz val="12"/>
        <color theme="1"/>
        <rFont val="Calibri"/>
        <family val="2"/>
        <scheme val="minor"/>
      </rPr>
      <t>th</t>
    </r>
    <r>
      <rPr>
        <sz val="12"/>
        <color theme="1"/>
        <rFont val="Calibri"/>
        <family val="2"/>
        <scheme val="minor"/>
      </rPr>
      <t xml:space="preserve"> Percentile is the value which three quarters of the sample values are less than. These two values are useful because they give an indication of how asymmetrically the data is distributed and can be used to calculate the interquartile half-range, roughly the equivalent for the median of the standard deviation of the mean.</t>
    </r>
  </si>
  <si>
    <t xml:space="preserve">In Excel for values entered in cells K9 to K17, </t>
  </si>
  <si>
    <r>
      <t>·</t>
    </r>
    <r>
      <rPr>
        <sz val="7"/>
        <color theme="1"/>
        <rFont val="Times New Roman"/>
        <family val="1"/>
      </rPr>
      <t xml:space="preserve">         </t>
    </r>
    <r>
      <rPr>
        <sz val="12"/>
        <color theme="1"/>
        <rFont val="Calibri"/>
        <family val="2"/>
        <scheme val="minor"/>
      </rPr>
      <t>The 25</t>
    </r>
    <r>
      <rPr>
        <vertAlign val="superscript"/>
        <sz val="12"/>
        <color theme="1"/>
        <rFont val="Calibri"/>
        <family val="2"/>
        <scheme val="minor"/>
      </rPr>
      <t>th</t>
    </r>
    <r>
      <rPr>
        <sz val="12"/>
        <color theme="1"/>
        <rFont val="Calibri"/>
        <family val="2"/>
        <scheme val="minor"/>
      </rPr>
      <t xml:space="preserve"> percentile is given by “=PERCENTILE.INC (K9:K17, 0.25)”.</t>
    </r>
  </si>
  <si>
    <r>
      <t>25</t>
    </r>
    <r>
      <rPr>
        <b/>
        <u/>
        <vertAlign val="superscript"/>
        <sz val="14"/>
        <color theme="1"/>
        <rFont val="Calibri"/>
        <family val="2"/>
        <scheme val="minor"/>
      </rPr>
      <t>th</t>
    </r>
    <r>
      <rPr>
        <b/>
        <u/>
        <sz val="14"/>
        <color theme="1"/>
        <rFont val="Calibri"/>
        <family val="2"/>
        <scheme val="minor"/>
      </rPr>
      <t xml:space="preserve"> Percentile and 75</t>
    </r>
    <r>
      <rPr>
        <b/>
        <u/>
        <vertAlign val="superscript"/>
        <sz val="14"/>
        <color theme="1"/>
        <rFont val="Calibri"/>
        <family val="2"/>
        <scheme val="minor"/>
      </rPr>
      <t>th</t>
    </r>
    <r>
      <rPr>
        <b/>
        <u/>
        <sz val="14"/>
        <color theme="1"/>
        <rFont val="Calibri"/>
        <family val="2"/>
        <scheme val="minor"/>
      </rPr>
      <t xml:space="preserve"> Percentile</t>
    </r>
  </si>
  <si>
    <r>
      <t>·</t>
    </r>
    <r>
      <rPr>
        <sz val="7"/>
        <color theme="1"/>
        <rFont val="Times New Roman"/>
        <family val="1"/>
      </rPr>
      <t xml:space="preserve">         </t>
    </r>
    <r>
      <rPr>
        <sz val="12"/>
        <color theme="1"/>
        <rFont val="Calibri"/>
        <family val="2"/>
        <scheme val="minor"/>
      </rPr>
      <t>The 75</t>
    </r>
    <r>
      <rPr>
        <vertAlign val="superscript"/>
        <sz val="12"/>
        <color theme="1"/>
        <rFont val="Calibri"/>
        <family val="2"/>
        <scheme val="minor"/>
      </rPr>
      <t>th</t>
    </r>
    <r>
      <rPr>
        <sz val="12"/>
        <color theme="1"/>
        <rFont val="Calibri"/>
        <family val="2"/>
        <scheme val="minor"/>
      </rPr>
      <t xml:space="preserve"> percentile is given by “=PERCENTILE.INC (K9:K17, 0.75)”</t>
    </r>
  </si>
  <si>
    <t>Or using the Quartile function by</t>
  </si>
  <si>
    <r>
      <t>·</t>
    </r>
    <r>
      <rPr>
        <sz val="7"/>
        <color theme="1"/>
        <rFont val="Times New Roman"/>
        <family val="1"/>
      </rPr>
      <t xml:space="preserve">         </t>
    </r>
    <r>
      <rPr>
        <sz val="12"/>
        <color theme="1"/>
        <rFont val="Calibri"/>
        <family val="2"/>
        <scheme val="minor"/>
      </rPr>
      <t>The 25th percentile is given by “=QUARTILE.INC(K2:K11,1)”, 1 being  for 1</t>
    </r>
    <r>
      <rPr>
        <vertAlign val="superscript"/>
        <sz val="12"/>
        <color theme="1"/>
        <rFont val="Calibri"/>
        <family val="2"/>
        <scheme val="minor"/>
      </rPr>
      <t>st</t>
    </r>
    <r>
      <rPr>
        <sz val="12"/>
        <color theme="1"/>
        <rFont val="Calibri"/>
        <family val="2"/>
        <scheme val="minor"/>
      </rPr>
      <t xml:space="preserve"> quartile</t>
    </r>
  </si>
  <si>
    <r>
      <t>·</t>
    </r>
    <r>
      <rPr>
        <sz val="7"/>
        <color theme="1"/>
        <rFont val="Times New Roman"/>
        <family val="1"/>
      </rPr>
      <t xml:space="preserve">         </t>
    </r>
    <r>
      <rPr>
        <sz val="12"/>
        <color theme="1"/>
        <rFont val="Calibri"/>
        <family val="2"/>
        <scheme val="minor"/>
      </rPr>
      <t>The 75th percentile is given by “=QUARTILE.INC(K2:K11,3)”, 3 being for 3</t>
    </r>
    <r>
      <rPr>
        <vertAlign val="superscript"/>
        <sz val="12"/>
        <color theme="1"/>
        <rFont val="Calibri"/>
        <family val="2"/>
        <scheme val="minor"/>
      </rPr>
      <t>rd</t>
    </r>
    <r>
      <rPr>
        <sz val="12"/>
        <color theme="1"/>
        <rFont val="Calibri"/>
        <family val="2"/>
        <scheme val="minor"/>
      </rPr>
      <t xml:space="preserve"> quartile</t>
    </r>
  </si>
  <si>
    <t>95% Confidence interval</t>
  </si>
  <si>
    <t xml:space="preserve">The 95% confidence interval of the mean gives the range that you can be 95% confident (19 times out of 20) contains the true value of the mean. The 95% confidence interval is calculated from the standard deviation, the sample size and the appropriate student t value for your data.  </t>
  </si>
  <si>
    <t xml:space="preserve">In Excel the function “= CONFIDENCE.T (0.05, standard deviation, sample size)” can be used to calculate the 95% confidence interval.  The initial value 0.05 represents, α, the fraction of the distribution that is outside the 95% confidence interval.  The standard deviation and the sample size can be entered either as numbers or as cell references. </t>
  </si>
  <si>
    <t xml:space="preserve">The alternate Excel function CONFIDENCE.NORM () and the original Excel function CONFIDENCE () returns different values. Please try to avoid using them. However, if you do use either of these functions then note that the first entry in the function (α) should be 0.025 rather than 0.05, the fraction of distribution area outside the confidence interval divided by two. </t>
  </si>
  <si>
    <t xml:space="preserve">Note that we are requesting just one value for the 95% confidence interval, as is given by the Excel function, and not for two numbers giving the upper and lower limits of the range that this value indicates. </t>
  </si>
  <si>
    <t>PRSD_Field_01</t>
  </si>
  <si>
    <t>PRSD_Field_02</t>
  </si>
  <si>
    <t>PRSD_Field_03</t>
  </si>
  <si>
    <t>PRSD_Field_04</t>
  </si>
  <si>
    <t>PRSD_Field_05</t>
  </si>
  <si>
    <t>PRSD_Field_06</t>
  </si>
  <si>
    <t>PRSD_Field_07</t>
  </si>
  <si>
    <t>PRSD_Field_08</t>
  </si>
  <si>
    <t>PRSD_Field_09</t>
  </si>
  <si>
    <t>PRSD_Field_10</t>
  </si>
  <si>
    <t>PRSD_Field_11</t>
  </si>
  <si>
    <t>PRSD_Field_12</t>
  </si>
  <si>
    <t>PRSD_Field_13</t>
  </si>
  <si>
    <t>PRSD_Field_14</t>
  </si>
  <si>
    <t>PRSD_Field_15</t>
  </si>
  <si>
    <t>PRSD_Field_16</t>
  </si>
  <si>
    <t>PRSD_Field_17</t>
  </si>
  <si>
    <t>PRSD_Field_18</t>
  </si>
  <si>
    <t>PRSD_Field_19</t>
  </si>
  <si>
    <t>PRSD_Field_20</t>
  </si>
  <si>
    <t>PRSD_Field_21</t>
  </si>
  <si>
    <t>PRSD_Field_22</t>
  </si>
  <si>
    <t>PRSD_Field_23</t>
  </si>
  <si>
    <t>PRSD_Field_24</t>
  </si>
  <si>
    <t>PRSD_Field_25</t>
  </si>
  <si>
    <t>PRSD_Field_26</t>
  </si>
  <si>
    <t>PRSD_Field_27</t>
  </si>
  <si>
    <t>PRSD_Field_28</t>
  </si>
  <si>
    <t>PRSD_Field_29</t>
  </si>
  <si>
    <t>PRSD_Field_30</t>
  </si>
  <si>
    <t>PRSD_Field_31</t>
  </si>
  <si>
    <t>PRSD_Field_32</t>
  </si>
  <si>
    <t>PRSD_Field_33</t>
  </si>
  <si>
    <t>PRSD_Field_34</t>
  </si>
  <si>
    <t>PRSD_Field_35</t>
  </si>
  <si>
    <t>PRSD_Field_36</t>
  </si>
  <si>
    <t>PRSD_Field_37</t>
  </si>
  <si>
    <t>PRSD_Field_38</t>
  </si>
  <si>
    <t>PRSD_Field_39</t>
  </si>
  <si>
    <t>PRSD_Field_40</t>
  </si>
  <si>
    <t>PRSD_Field_41</t>
  </si>
  <si>
    <t>PRSD_Field_42</t>
  </si>
  <si>
    <t>PRSD_Field_43</t>
  </si>
  <si>
    <t>PRSD_Field_44</t>
  </si>
  <si>
    <t>PRSD_Field_45</t>
  </si>
  <si>
    <t>PRSD_Field_46</t>
  </si>
  <si>
    <t>PRSD_Field_47</t>
  </si>
  <si>
    <t>PRSD_Field_48</t>
  </si>
  <si>
    <t>PRSD_Field_49</t>
  </si>
  <si>
    <t>PRSD_Field_50</t>
  </si>
  <si>
    <t>PRSD_Field_51</t>
  </si>
  <si>
    <t>PRSD_Field_52</t>
  </si>
  <si>
    <t>PRSD_Field_53</t>
  </si>
  <si>
    <t>PRSD_Field_54</t>
  </si>
  <si>
    <t>PRSD_Field_55</t>
  </si>
  <si>
    <t>PRSD_Field_56</t>
  </si>
  <si>
    <t>PRSD_Field_57</t>
  </si>
  <si>
    <t>PRSD_Field_58</t>
  </si>
  <si>
    <t>PRSD_Field_59</t>
  </si>
  <si>
    <t>PRSD_Field_60</t>
  </si>
  <si>
    <t>PRSD_Field_61</t>
  </si>
  <si>
    <t>PRSD_Field_62</t>
  </si>
  <si>
    <t>PRSD_Field_63</t>
  </si>
  <si>
    <t>PRSD_Field_64</t>
  </si>
  <si>
    <t>PRSD_Field_65</t>
  </si>
  <si>
    <t>PRSD_Field_66</t>
  </si>
  <si>
    <t>PRSD_Field_67</t>
  </si>
  <si>
    <t>PRSD_Field_68</t>
  </si>
  <si>
    <t>PRSD_Field_69</t>
  </si>
  <si>
    <t>PRSD_Field_70</t>
  </si>
  <si>
    <t>PRSD_Field_71</t>
  </si>
  <si>
    <t>PRSD_Field_72</t>
  </si>
  <si>
    <t>PRSD_Field_73</t>
  </si>
  <si>
    <t>PRSD_Field_74</t>
  </si>
  <si>
    <t>PRSD_Field_75</t>
  </si>
  <si>
    <t>PRSD_Field_76</t>
  </si>
  <si>
    <t>PRSD_Field_77</t>
  </si>
  <si>
    <t>PRSD_Field_78</t>
  </si>
  <si>
    <t>PRSD_Field_79</t>
  </si>
  <si>
    <t>PRSD_Field_80</t>
  </si>
  <si>
    <t>PRSD_Field_81</t>
  </si>
  <si>
    <t>PRSD_Field_82</t>
  </si>
  <si>
    <t>PRSD_Field_83</t>
  </si>
  <si>
    <t>PRSD_Field_84</t>
  </si>
  <si>
    <t>PRSD_Field_85</t>
  </si>
  <si>
    <t>PRSD_Field_86</t>
  </si>
  <si>
    <t>PRSD_Field_87</t>
  </si>
  <si>
    <t>PRSD_Field_88</t>
  </si>
  <si>
    <t>PRSD_Field_89</t>
  </si>
  <si>
    <t>PRSD_Field_90</t>
  </si>
  <si>
    <t>PRSD_Field_91</t>
  </si>
  <si>
    <t>PRSD_Field_92</t>
  </si>
  <si>
    <t>PRSD_Field_93</t>
  </si>
  <si>
    <t>PRSD_Field_94</t>
  </si>
  <si>
    <t>PRSD_Field_95</t>
  </si>
  <si>
    <t>PRSD_Field_96</t>
  </si>
  <si>
    <t>PRSD_Field_97</t>
  </si>
  <si>
    <t>PRSD_Field_98</t>
  </si>
  <si>
    <t>PRSD_Field_99</t>
  </si>
  <si>
    <t>PRSD_Field_100</t>
  </si>
  <si>
    <t>PRSD_Field_101</t>
  </si>
  <si>
    <t>PRSD_Field_102</t>
  </si>
  <si>
    <t>PRSD_Field_103</t>
  </si>
  <si>
    <t>PRSD_Field_104</t>
  </si>
  <si>
    <t>PRSD_Field_105</t>
  </si>
  <si>
    <t>PRSD_Field_106</t>
  </si>
  <si>
    <t>PRSD_Field_107</t>
  </si>
  <si>
    <t>PRSD_Field_108</t>
  </si>
  <si>
    <t>PRSD_Field_109</t>
  </si>
  <si>
    <t>PRSD_Field_110</t>
  </si>
  <si>
    <t>PRSD_Field_111</t>
  </si>
  <si>
    <t>PRSD_Field_112</t>
  </si>
  <si>
    <t>PRSD_Field_113</t>
  </si>
  <si>
    <t>PRSD_Field_114</t>
  </si>
  <si>
    <t>PRSD_Field_115</t>
  </si>
  <si>
    <t>PRSD_Field_116</t>
  </si>
  <si>
    <t>PRSD_Field_117</t>
  </si>
  <si>
    <t>PRSD_Field_118</t>
  </si>
  <si>
    <t>PRSD_Field_119</t>
  </si>
  <si>
    <t>PRSD_Field_120</t>
  </si>
  <si>
    <t>PRSD_Field_121</t>
  </si>
  <si>
    <t>PRSD_Field_122</t>
  </si>
  <si>
    <t>PRSD_Field_123</t>
  </si>
  <si>
    <t>PRSD_Field_124</t>
  </si>
  <si>
    <t>PRSD_Field_125</t>
  </si>
  <si>
    <t>PRSD_Field_126</t>
  </si>
  <si>
    <t>PRSD_Field_127</t>
  </si>
  <si>
    <t>PRSD_Field_128</t>
  </si>
  <si>
    <t>PRSD_Field_129</t>
  </si>
  <si>
    <t>PRSD_Field_130</t>
  </si>
  <si>
    <t>PRSD_Field_131</t>
  </si>
  <si>
    <t>PRSD_Field_132</t>
  </si>
  <si>
    <t>PRSD_Field_133</t>
  </si>
  <si>
    <t>PRSD_Field_134</t>
  </si>
  <si>
    <t>PRSD_Field_135</t>
  </si>
  <si>
    <t>PRSD_Field_136</t>
  </si>
  <si>
    <t>PRSD_Field_137</t>
  </si>
  <si>
    <t>PRSD_Field_138</t>
  </si>
  <si>
    <t>PRSD_Field_139</t>
  </si>
  <si>
    <t>PRSD_Field_140</t>
  </si>
  <si>
    <t>PRSD_Field_141</t>
  </si>
  <si>
    <t>PRSD_Field_142</t>
  </si>
  <si>
    <t>PRSD_Field_143</t>
  </si>
  <si>
    <t>PRSD_Field_144</t>
  </si>
  <si>
    <t>PRSD_Field_145</t>
  </si>
  <si>
    <t>PRSD_Field_146</t>
  </si>
  <si>
    <t>PRSD_Field_147</t>
  </si>
  <si>
    <t>PRSD_Field_148</t>
  </si>
  <si>
    <t>PRSD_Field_149</t>
  </si>
  <si>
    <t>PRSD_Field_150</t>
  </si>
  <si>
    <t>PRSD_Field_151</t>
  </si>
  <si>
    <t>PRSD_Field_152</t>
  </si>
  <si>
    <t>PRSD_Field_153</t>
  </si>
  <si>
    <t>PRSD_Field_154</t>
  </si>
  <si>
    <t xml:space="preserve">Table 1:  Radiology_System_General_Info: Form fields </t>
  </si>
  <si>
    <t>Table A:  Contact_Information: Form Fields</t>
  </si>
  <si>
    <r>
      <t xml:space="preserve">Contributor's 
System Exam Record ID 
</t>
    </r>
    <r>
      <rPr>
        <i/>
        <sz val="11"/>
        <color indexed="8"/>
        <rFont val="Calibri"/>
        <family val="2"/>
        <scheme val="minor"/>
      </rPr>
      <t>Your reference for identifying each exam record in case of a query.</t>
    </r>
    <r>
      <rPr>
        <b/>
        <sz val="12"/>
        <color indexed="8"/>
        <rFont val="Calibri"/>
        <family val="2"/>
        <scheme val="minor"/>
      </rPr>
      <t xml:space="preserve"> </t>
    </r>
  </si>
  <si>
    <t>Table 2: R(adiology)_System_Mean_Median_Dose_Data: Form fields</t>
  </si>
  <si>
    <t xml:space="preserve">-100 = JRHS check form entry format and enter ratio value as single number </t>
  </si>
  <si>
    <t>Rzzzz</t>
  </si>
  <si>
    <t>Hyyyy</t>
  </si>
  <si>
    <r>
      <t xml:space="preserve">Number of sample members that contributed to age data. 
</t>
    </r>
    <r>
      <rPr>
        <i/>
        <sz val="10"/>
        <color indexed="8"/>
        <rFont val="Calibri"/>
        <family val="2"/>
        <scheme val="minor"/>
      </rPr>
      <t>[*Essential if age data given]</t>
    </r>
  </si>
  <si>
    <t>Number of sample members that contribute to Age data. 
(In case it is not the full sample group).</t>
  </si>
  <si>
    <t>Organisational 
Information</t>
  </si>
  <si>
    <r>
      <t xml:space="preserve">Entry: Free text
</t>
    </r>
    <r>
      <rPr>
        <i/>
        <sz val="11"/>
        <color theme="1"/>
        <rFont val="Calibri"/>
        <family val="2"/>
        <scheme val="minor"/>
      </rPr>
      <t xml:space="preserve">If for information governance etc. you do not wish to enter the actual name of the hospital or clinic, please enter a code or pseudonym instead, making it clear that this is what you are doing. </t>
    </r>
  </si>
  <si>
    <r>
      <t xml:space="preserve">Entry: </t>
    </r>
    <r>
      <rPr>
        <b/>
        <sz val="11"/>
        <color theme="1"/>
        <rFont val="Calibri"/>
        <family val="2"/>
        <scheme val="minor"/>
      </rPr>
      <t>Drop down list with the options:</t>
    </r>
    <r>
      <rPr>
        <sz val="11"/>
        <color theme="1"/>
        <rFont val="Calibri"/>
        <family val="2"/>
        <scheme val="minor"/>
      </rPr>
      <t xml:space="preserve">
Yes, 
Yes: see comments 
Possibly 
Possibly: see comments 
No 
Not known</t>
    </r>
  </si>
  <si>
    <t>Which of the following were used to collect/record the survey data? 
Indicate as many as are relevant 
(drop down lists)</t>
  </si>
  <si>
    <r>
      <t xml:space="preserve">Entry: </t>
    </r>
    <r>
      <rPr>
        <b/>
        <sz val="11"/>
        <color theme="1"/>
        <rFont val="Calibri"/>
        <family val="2"/>
        <scheme val="minor"/>
      </rPr>
      <t xml:space="preserve">Drop down list with the options: 
</t>
    </r>
    <r>
      <rPr>
        <sz val="11"/>
        <color theme="1"/>
        <rFont val="Calibri"/>
        <family val="2"/>
        <scheme val="minor"/>
      </rPr>
      <t>Yes,    
No,     
Not known</t>
    </r>
  </si>
  <si>
    <r>
      <t xml:space="preserve">Entry: </t>
    </r>
    <r>
      <rPr>
        <b/>
        <sz val="11"/>
        <color theme="1"/>
        <rFont val="Calibri"/>
        <family val="2"/>
        <scheme val="minor"/>
      </rPr>
      <t xml:space="preserve">Drop down list with the options: 
</t>
    </r>
    <r>
      <rPr>
        <sz val="11"/>
        <color theme="1"/>
        <rFont val="Calibri"/>
        <family val="2"/>
        <scheme val="minor"/>
      </rPr>
      <t>Yes,    No,    
Not known</t>
    </r>
  </si>
  <si>
    <r>
      <t xml:space="preserve">If measured have reported  doses been corrected by this factor? *                 </t>
    </r>
    <r>
      <rPr>
        <sz val="14"/>
        <color indexed="8"/>
        <rFont val="Calibri"/>
        <family val="2"/>
      </rPr>
      <t xml:space="preserve">             </t>
    </r>
    <r>
      <rPr>
        <i/>
        <sz val="12"/>
        <color indexed="8"/>
        <rFont val="Calibri"/>
        <family val="2"/>
      </rPr>
      <t>(drop down list)</t>
    </r>
  </si>
  <si>
    <t>Any supporting information?</t>
  </si>
  <si>
    <r>
      <t xml:space="preserve">If a mobile system, the environment or work is it  typically used for? </t>
    </r>
    <r>
      <rPr>
        <i/>
        <sz val="11"/>
        <color indexed="8"/>
        <rFont val="Calibri"/>
        <family val="2"/>
      </rPr>
      <t>(e.g. ward, operating theatre)</t>
    </r>
  </si>
  <si>
    <t xml:space="preserve">Very Useful and Supporting Information </t>
  </si>
  <si>
    <r>
      <rPr>
        <b/>
        <u/>
        <sz val="14"/>
        <rFont val="Calibri"/>
        <family val="2"/>
      </rPr>
      <t>DAP Calibration Correction Factor</t>
    </r>
    <r>
      <rPr>
        <b/>
        <sz val="14"/>
        <rFont val="Calibri"/>
        <family val="2"/>
      </rPr>
      <t xml:space="preserve"> </t>
    </r>
    <r>
      <rPr>
        <i/>
        <sz val="12"/>
        <rFont val="Calibri"/>
        <family val="2"/>
      </rPr>
      <t xml:space="preserve">(if available) </t>
    </r>
    <r>
      <rPr>
        <sz val="12"/>
        <rFont val="Calibri"/>
        <family val="2"/>
      </rPr>
      <t xml:space="preserve">from an independent ionisation chamber or solid state detector, calibration traceable back to a national standard </t>
    </r>
  </si>
  <si>
    <t>DAP calibration correction factor:</t>
  </si>
  <si>
    <t>Average Ratio or Percentage difference,  %</t>
  </si>
  <si>
    <r>
      <rPr>
        <sz val="14"/>
        <rFont val="Calibri"/>
        <family val="2"/>
      </rPr>
      <t xml:space="preserve">Any other DAP information? </t>
    </r>
    <r>
      <rPr>
        <i/>
        <sz val="12"/>
        <rFont val="Calibri"/>
        <family val="2"/>
      </rPr>
      <t>( enter in Text box below)</t>
    </r>
  </si>
  <si>
    <t>N/A: Enter in column EL</t>
  </si>
  <si>
    <t>N/A: Enter in column EO</t>
  </si>
  <si>
    <t>Additional DAP value distribution information</t>
  </si>
  <si>
    <r>
      <t xml:space="preserve">Number in sample that contributed to weight data. </t>
    </r>
    <r>
      <rPr>
        <i/>
        <sz val="10"/>
        <color indexed="8"/>
        <rFont val="Calibri"/>
        <family val="2"/>
        <scheme val="minor"/>
      </rPr>
      <t>[*Essential if weight data given]</t>
    </r>
  </si>
  <si>
    <r>
      <rPr>
        <b/>
        <u/>
        <sz val="12"/>
        <color indexed="8"/>
        <rFont val="Calibri"/>
        <family val="2"/>
        <scheme val="minor"/>
      </rPr>
      <t>Mean weight</t>
    </r>
    <r>
      <rPr>
        <b/>
        <sz val="12"/>
        <color indexed="8"/>
        <rFont val="Calibri"/>
        <family val="2"/>
        <scheme val="minor"/>
      </rPr>
      <t xml:space="preserve">, kg
</t>
    </r>
    <r>
      <rPr>
        <sz val="12"/>
        <color indexed="8"/>
        <rFont val="Calibri"/>
        <family val="2"/>
        <scheme val="minor"/>
      </rPr>
      <t>Please provide whenever possible, especially for small sample sizes.</t>
    </r>
  </si>
  <si>
    <r>
      <rPr>
        <b/>
        <u/>
        <sz val="12"/>
        <color indexed="8"/>
        <rFont val="Calibri"/>
        <family val="2"/>
        <scheme val="minor"/>
      </rPr>
      <t>Median weight</t>
    </r>
    <r>
      <rPr>
        <b/>
        <sz val="12"/>
        <color indexed="8"/>
        <rFont val="Calibri"/>
        <family val="2"/>
        <scheme val="minor"/>
      </rPr>
      <t xml:space="preserve">, kg
</t>
    </r>
    <r>
      <rPr>
        <sz val="12"/>
        <color indexed="8"/>
        <rFont val="Calibri"/>
        <family val="2"/>
        <scheme val="minor"/>
      </rPr>
      <t>Please provide whenever possible, especially for small sample sizes.</t>
    </r>
  </si>
  <si>
    <t>Data on Patient Sample</t>
  </si>
  <si>
    <r>
      <rPr>
        <sz val="14"/>
        <color theme="1"/>
        <rFont val="Calibri"/>
        <family val="2"/>
        <scheme val="minor"/>
      </rPr>
      <t>Sample: Patient age information</t>
    </r>
    <r>
      <rPr>
        <i/>
        <sz val="11"/>
        <color theme="1"/>
        <rFont val="Calibri"/>
        <family val="2"/>
        <scheme val="minor"/>
      </rPr>
      <t xml:space="preserve">
This spreadsheet is for adult data only so the minimum age should be 16 years or above.</t>
    </r>
  </si>
  <si>
    <r>
      <rPr>
        <sz val="14"/>
        <color theme="1"/>
        <rFont val="Calibri"/>
        <family val="2"/>
        <scheme val="minor"/>
      </rPr>
      <t xml:space="preserve">Sample: Height information </t>
    </r>
    <r>
      <rPr>
        <i/>
        <sz val="11"/>
        <color theme="1"/>
        <rFont val="Calibri"/>
        <family val="2"/>
        <scheme val="minor"/>
      </rPr>
      <t xml:space="preserve">
it is know that adult height data is rarely collected but this information is of interest where available</t>
    </r>
  </si>
  <si>
    <r>
      <t xml:space="preserve">Essential Fields are columns C, D or F, and G to M
</t>
    </r>
    <r>
      <rPr>
        <b/>
        <sz val="10"/>
        <color theme="1"/>
        <rFont val="Calibri"/>
        <family val="2"/>
        <scheme val="minor"/>
      </rPr>
      <t>Other highly desirable entries are: P: Number of projections, Q-S Mean and median Weight, and T-AO: additional DAP information .</t>
    </r>
  </si>
  <si>
    <t>Location/Country</t>
  </si>
  <si>
    <r>
      <t xml:space="preserve">Hospital or Clinic Name*: </t>
    </r>
    <r>
      <rPr>
        <i/>
        <sz val="11"/>
        <rFont val="Calibri"/>
        <family val="2"/>
        <scheme val="minor"/>
      </rPr>
      <t>(for the Radiography system for which data is being given)</t>
    </r>
  </si>
  <si>
    <t>Company Name?/Open Source?/In House?</t>
  </si>
  <si>
    <t>D55</t>
  </si>
  <si>
    <r>
      <rPr>
        <b/>
        <sz val="11"/>
        <color theme="1"/>
        <rFont val="Calibri"/>
        <family val="2"/>
        <scheme val="minor"/>
      </rPr>
      <t>Drop down list with the options:</t>
    </r>
    <r>
      <rPr>
        <sz val="11"/>
        <color theme="1"/>
        <rFont val="Calibri"/>
        <family val="2"/>
        <scheme val="minor"/>
      </rPr>
      <t xml:space="preserve">
Not measured,     
Yes: measured and applied,
No: measured but not applied,       
Measured but not know if correction applied, 
No DAP meter,          
Not known</t>
    </r>
  </si>
  <si>
    <t>Very Useful and Supporting Information</t>
  </si>
  <si>
    <t>D22</t>
  </si>
  <si>
    <t>If the radiology system is Mobile, in what environment or for what work is it  typically used ? (e.g. ward, operating theatre)</t>
  </si>
  <si>
    <t>X-ray production: Any other information</t>
  </si>
  <si>
    <t>B28</t>
  </si>
  <si>
    <t xml:space="preserve">DAP meter, DAP calibration factor or % difference to Reference chamber:  </t>
  </si>
  <si>
    <t>B36</t>
  </si>
  <si>
    <t>Any other DAO information? ( enter in Text box below)</t>
  </si>
  <si>
    <t>D38</t>
  </si>
  <si>
    <t>D41,D51, D61, D71</t>
  </si>
  <si>
    <t>D42,D52, D62, D72</t>
  </si>
  <si>
    <t>D48,D58,D68,D78</t>
  </si>
  <si>
    <t>Antiscatter Grid frequency: strips per cm</t>
  </si>
  <si>
    <t>D49,D59,D69,D79</t>
  </si>
  <si>
    <t>D50,D60,D70,D80</t>
  </si>
  <si>
    <t>B84</t>
  </si>
  <si>
    <r>
      <t xml:space="preserve">Entry: </t>
    </r>
    <r>
      <rPr>
        <b/>
        <sz val="11"/>
        <color theme="1"/>
        <rFont val="Calibri"/>
        <family val="2"/>
        <scheme val="minor"/>
      </rPr>
      <t>Drop down list</t>
    </r>
    <r>
      <rPr>
        <sz val="11"/>
        <color theme="1"/>
        <rFont val="Calibri"/>
        <family val="2"/>
        <scheme val="minor"/>
      </rPr>
      <t xml:space="preserve"> options of:
All patients, Female and Male 
</t>
    </r>
    <r>
      <rPr>
        <i/>
        <sz val="11"/>
        <color theme="1"/>
        <rFont val="Calibri"/>
        <family val="2"/>
        <scheme val="minor"/>
      </rPr>
      <t>"All patients" data should be submitted for every exam for which data is submitted.
For "All Patient" samples, numbers in sample of different sexes can be entered in columns BE to BH.</t>
    </r>
  </si>
  <si>
    <r>
      <t xml:space="preserve">Your Standard Local Protocol Name
</t>
    </r>
    <r>
      <rPr>
        <i/>
        <sz val="11"/>
        <rFont val="Calibri"/>
        <family val="2"/>
      </rPr>
      <t>If the Exam Name and Notes could apply to several protocols for this system enter the name of the most commonly used protocol. 
(Enter other names in Column EP)</t>
    </r>
  </si>
  <si>
    <r>
      <t xml:space="preserve">Entry: Free text
Most commonly used protocol to which the Exam Name and Exam Notes apply for this system. </t>
    </r>
    <r>
      <rPr>
        <i/>
        <sz val="11"/>
        <color theme="1"/>
        <rFont val="Calibri"/>
        <family val="2"/>
        <scheme val="minor"/>
      </rPr>
      <t xml:space="preserve"> 
The names of other appropriate protocols can be entered in Column EP. </t>
    </r>
  </si>
  <si>
    <t>Additional Complete Exam DAP value distribution information</t>
  </si>
  <si>
    <t>Weight,  sample standard deviation 
kg</t>
  </si>
  <si>
    <t>Weight, 75th Percentile, kg</t>
  </si>
  <si>
    <t xml:space="preserve">Entry: Positive number </t>
  </si>
  <si>
    <r>
      <t xml:space="preserve">Number of patients that contributed to </t>
    </r>
    <r>
      <rPr>
        <b/>
        <sz val="11"/>
        <color theme="1"/>
        <rFont val="Calibri"/>
        <family val="2"/>
        <scheme val="minor"/>
      </rPr>
      <t>Age</t>
    </r>
    <r>
      <rPr>
        <sz val="11"/>
        <color theme="1"/>
        <rFont val="Calibri"/>
        <family val="2"/>
        <scheme val="minor"/>
      </rPr>
      <t xml:space="preserve"> data</t>
    </r>
  </si>
  <si>
    <t>BO</t>
  </si>
  <si>
    <t>BP</t>
  </si>
  <si>
    <t>BY, CI, CS, DC, DM, DW</t>
  </si>
  <si>
    <t>BZ, CJ, CT, DD, DN, DX</t>
  </si>
  <si>
    <t>ER</t>
  </si>
  <si>
    <t>ES</t>
  </si>
  <si>
    <t>AGFA</t>
  </si>
  <si>
    <t>Samsung</t>
  </si>
  <si>
    <t>No record entry=  -45 or if a date 31/01/1900</t>
  </si>
  <si>
    <t>No field entry = -15 or if a date 01/01/1900</t>
  </si>
  <si>
    <t>Perkin Elmer</t>
  </si>
  <si>
    <t>Essential if not stated elsewhere</t>
  </si>
  <si>
    <t>DID English Hospital Trust codes  [other country hospital codes to be added]</t>
  </si>
  <si>
    <t>Pale Yellow field provides option for entering Essential information that cannot be entered elsewhere (e.g. units not in drop down list)</t>
  </si>
  <si>
    <r>
      <t xml:space="preserve">Entry: </t>
    </r>
    <r>
      <rPr>
        <b/>
        <sz val="11"/>
        <color theme="1"/>
        <rFont val="Calibri"/>
        <family val="2"/>
        <scheme val="minor"/>
      </rPr>
      <t>Drop down list with the options:</t>
    </r>
    <r>
      <rPr>
        <sz val="11"/>
        <color theme="1"/>
        <rFont val="Calibri"/>
        <family val="2"/>
        <scheme val="minor"/>
      </rPr>
      <t xml:space="preserve">
No: dose values transferred electronically at all stages
Yes 
Yes: all values QA checked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</si>
  <si>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for all submitted data 
Yes for some data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</si>
  <si>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</si>
  <si>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</si>
  <si>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 </t>
    </r>
  </si>
  <si>
    <r>
      <t xml:space="preserve">Entry: </t>
    </r>
    <r>
      <rPr>
        <b/>
        <sz val="11"/>
        <color theme="1"/>
        <rFont val="Calibri"/>
        <family val="2"/>
        <scheme val="minor"/>
      </rPr>
      <t xml:space="preserve">Drop down list with the options: </t>
    </r>
    <r>
      <rPr>
        <sz val="11"/>
        <color theme="1"/>
        <rFont val="Calibri"/>
        <family val="2"/>
        <scheme val="minor"/>
      </rPr>
      <t xml:space="preserve">
No weight restriction used, 
Not known, 
50 to 90 kg, 
30 to 110 kg, 
Group mean weight 65 to 75 kg or 75 to 85 kg, 
Group median weight 65 to 75 kg or 75 to 85 kg, 
Other, 
Other: See comments</t>
    </r>
  </si>
  <si>
    <r>
      <t xml:space="preserve">Entry: </t>
    </r>
    <r>
      <rPr>
        <b/>
        <sz val="11"/>
        <color theme="1"/>
        <rFont val="Calibri"/>
        <family val="2"/>
        <scheme val="minor"/>
      </rPr>
      <t xml:space="preserve">Drop down list with the options: 
</t>
    </r>
    <r>
      <rPr>
        <sz val="11"/>
        <color theme="1"/>
        <rFont val="Calibri"/>
        <family val="2"/>
        <scheme val="minor"/>
      </rPr>
      <t>No BMI restriction used, 
Not known, 
Only BMIs between 18.5 and 25, 
Only BMIs between 18.5 and 30, 
Other BMI range, 
Other BMI range: See comments</t>
    </r>
  </si>
  <si>
    <t>Where services are being supervised by an NHS Trust in a unit run by a private healthcare company or CIC, the attributes of both organisations are given. Catchment will be for the NHS Trust.</t>
  </si>
  <si>
    <t>Teaching Trust</t>
  </si>
  <si>
    <t>Acute Services</t>
  </si>
  <si>
    <t>Foundation Trust</t>
  </si>
  <si>
    <t>Private Patient Services</t>
  </si>
  <si>
    <t xml:space="preserve">Community Services:   </t>
  </si>
  <si>
    <t>Care Trust</t>
  </si>
  <si>
    <t>NHS England /CIC</t>
  </si>
  <si>
    <t>NHS Northern Ireland /CIC</t>
  </si>
  <si>
    <t>NHS Scotland /CIC</t>
  </si>
  <si>
    <t>NHS Wales /CIC</t>
  </si>
  <si>
    <t>Independent Non-profit including CIC</t>
  </si>
  <si>
    <t>CIC = Community interst company</t>
  </si>
  <si>
    <r>
      <t xml:space="preserve">List of Hospital Types </t>
    </r>
    <r>
      <rPr>
        <b/>
        <i/>
        <sz val="10"/>
        <rFont val="Arial"/>
        <family val="2"/>
      </rPr>
      <t xml:space="preserve"> (JRHS:From Binley's 2016 directory and catchment from CQC reports.) </t>
    </r>
  </si>
  <si>
    <t>Hospital info 1:  (Hospital Trust Attributes)</t>
  </si>
  <si>
    <t>Hospital info 2:  (Primary care catchment population)</t>
  </si>
  <si>
    <r>
      <t xml:space="preserve">Additional useful information </t>
    </r>
    <r>
      <rPr>
        <i/>
        <sz val="12"/>
        <color theme="1"/>
        <rFont val="Calibri"/>
        <family val="2"/>
        <scheme val="minor"/>
      </rPr>
      <t xml:space="preserve">(enter as much or as little as you wish) </t>
    </r>
  </si>
  <si>
    <t>Trixell Detectors</t>
  </si>
  <si>
    <t xml:space="preserve">DAP Sample Size: number of 
 DAP results in sample*
</t>
  </si>
  <si>
    <t>Enter name of exam or local protocol name in Column F and any notes on the exam in the "Additional Information" column.</t>
  </si>
  <si>
    <t>Enter name of the projection or the local protocol name in Column F and any notes on the exam in the "Additional Information" column.</t>
  </si>
  <si>
    <t>PRSD_Field_155</t>
  </si>
  <si>
    <t>Y01. Other Exam</t>
  </si>
  <si>
    <t>Y02. Other Projection</t>
  </si>
  <si>
    <t>No entry</t>
  </si>
  <si>
    <t>Age, 
Sample standard deviation, years</t>
  </si>
  <si>
    <t>Age, 25th percentile, years</t>
  </si>
  <si>
    <t>Age, 75th percentile. Years</t>
  </si>
  <si>
    <t>PHE Check
Minimum age 
&gt;16 years</t>
  </si>
  <si>
    <t>Height, 
Sample Standard Deviation, 
cm</t>
  </si>
  <si>
    <t>PHE entry: Height, 
Interquartile range</t>
  </si>
  <si>
    <t>Add more rows to table if required.</t>
  </si>
  <si>
    <t>Hologic</t>
  </si>
  <si>
    <t>PHE Entry:
Weight, 
Interquartile range</t>
  </si>
  <si>
    <t>Essential information: supporting information?</t>
  </si>
  <si>
    <r>
      <rPr>
        <b/>
        <sz val="11"/>
        <color theme="1"/>
        <rFont val="Calibri"/>
        <family val="2"/>
        <scheme val="minor"/>
      </rPr>
      <t>Entry: Drop down list with the options:</t>
    </r>
    <r>
      <rPr>
        <sz val="11"/>
        <color theme="1"/>
        <rFont val="Calibri"/>
        <family val="2"/>
        <scheme val="minor"/>
      </rPr>
      <t xml:space="preserve">
NHS England
NHS Northern Ireland 
NHS Scotland 
NHS Wales 
Gibraltar Health Authority
NHS England /CIC
NHS Northern Ireland /CIC
NHS Scotland /CIC
NHS Wales /CIC
Commercial: NHS Contract(s) Only 
Commercial
Independent Non-profit including CIC
MoD 
Prison: Public Sector 
Prison: Contractor 
Public Sector: Other 
Other
Not known</t>
    </r>
  </si>
  <si>
    <t>Free text: Any additional information can go in the large text box at B84.</t>
  </si>
  <si>
    <t>What follows is Additional Useful Information: Enter as much or as little as you wish.</t>
  </si>
  <si>
    <r>
      <t>mGy x m</t>
    </r>
    <r>
      <rPr>
        <vertAlign val="superscript"/>
        <sz val="11"/>
        <color indexed="8"/>
        <rFont val="Calibri"/>
        <family val="2"/>
      </rPr>
      <t>2</t>
    </r>
    <r>
      <rPr>
        <sz val="11"/>
        <color theme="1"/>
        <rFont val="Calibri"/>
        <family val="2"/>
        <scheme val="minor"/>
      </rPr>
      <t xml:space="preserve"> (or shown as MGYM2) </t>
    </r>
  </si>
  <si>
    <t xml:space="preserve">mGy x m2 (or shown as MGYM2) </t>
  </si>
  <si>
    <r>
      <rPr>
        <b/>
        <sz val="12"/>
        <color theme="1"/>
        <rFont val="Calibri"/>
        <family val="2"/>
        <scheme val="minor"/>
      </rPr>
      <t>DAP dose units:</t>
    </r>
    <r>
      <rPr>
        <b/>
        <sz val="11"/>
        <color theme="1"/>
        <rFont val="Calibri"/>
        <family val="2"/>
        <scheme val="minor"/>
      </rPr>
      <t xml:space="preserve">
</t>
    </r>
    <r>
      <rPr>
        <b/>
        <sz val="10"/>
        <color theme="1"/>
        <rFont val="Calibri"/>
        <family val="2"/>
        <scheme val="minor"/>
      </rPr>
      <t>Essential if*</t>
    </r>
    <r>
      <rPr>
        <sz val="10"/>
        <color theme="1"/>
        <rFont val="Calibri"/>
        <family val="2"/>
        <scheme val="minor"/>
      </rPr>
      <t xml:space="preserve"> system default units shown in M4 do not apply to a specific record or if dose units are not entered on Radiology System page. Select units from drop down list or enter.</t>
    </r>
  </si>
  <si>
    <t>Table to be extended if data is submitted by participants for additional examinations or projections</t>
  </si>
  <si>
    <t>Do not edit: Exam list with accepted additional exams added</t>
  </si>
  <si>
    <t>Additional Data Field 1: Enter title</t>
  </si>
  <si>
    <t>Additional Data Field 2: Enter title</t>
  </si>
  <si>
    <t>Additional Data Field 3: Enter title</t>
  </si>
  <si>
    <t>Additional Data Field 4: Enter title</t>
  </si>
  <si>
    <t>Additional Data Field 5: Enter title</t>
  </si>
  <si>
    <t>Additional Data Field 6: Enter title</t>
  </si>
  <si>
    <t>Additional Data Field 7: Enter title</t>
  </si>
  <si>
    <t>Additional Data Field 8: Enter title</t>
  </si>
  <si>
    <t>Additional Data Field 9: Enter title</t>
  </si>
  <si>
    <t>Additional Data Field 10: Enter title</t>
  </si>
  <si>
    <t>Fields for any additional data you wish to include</t>
  </si>
  <si>
    <t>Entry: Numeric</t>
  </si>
  <si>
    <r>
      <t xml:space="preserve">This is a list of the principal exams and projections for which we would like to receive dose data. </t>
    </r>
    <r>
      <rPr>
        <b/>
        <i/>
        <sz val="12"/>
        <color theme="1"/>
        <rFont val="Arial"/>
        <family val="2"/>
      </rPr>
      <t xml:space="preserve"> </t>
    </r>
  </si>
  <si>
    <t>Requested:</t>
  </si>
  <si>
    <t>Foot (single): 
Weight Bearing Dorsoplantar (DP) view</t>
  </si>
  <si>
    <t xml:space="preserve">A requested projection to provide a clear bench mark dose. 
Usually upright Bucky. If possible, please note if this is not the case. If possible, exclude atypical exposures such as nasogastric tube positioning. </t>
  </si>
  <si>
    <r>
      <t xml:space="preserve">PHE Support Information: Plain Radiography Exams and Projections of interest with notes, and main SNOMED-CT and NICIP codes   
</t>
    </r>
    <r>
      <rPr>
        <sz val="16"/>
        <color rgb="FFFF0000"/>
        <rFont val="Arial"/>
        <family val="2"/>
      </rPr>
      <t>DO NOT DELETE THIS PAGE</t>
    </r>
  </si>
  <si>
    <r>
      <rPr>
        <b/>
        <u/>
        <sz val="14"/>
        <color theme="1"/>
        <rFont val="Calibri"/>
        <family val="2"/>
        <scheme val="minor"/>
      </rPr>
      <t>Mean:</t>
    </r>
    <r>
      <rPr>
        <sz val="12"/>
        <color theme="1"/>
        <rFont val="Calibri"/>
        <family val="2"/>
        <scheme val="minor"/>
      </rPr>
      <t xml:space="preserve"> often called the average.   </t>
    </r>
  </si>
  <si>
    <t>Overviews of Table Information fields (columns) for all Data spreadsheets</t>
  </si>
  <si>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</si>
  <si>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t>Standard Protocol: 
Any other information for this exam?</t>
  </si>
  <si>
    <r>
      <t xml:space="preserve">If "Other" selected enter units used in D16
Entry: </t>
    </r>
    <r>
      <rPr>
        <b/>
        <sz val="11"/>
        <color theme="1"/>
        <rFont val="Calibri"/>
        <family val="2"/>
        <scheme val="minor"/>
      </rPr>
      <t>Drop down list with the options:</t>
    </r>
    <r>
      <rPr>
        <sz val="11"/>
        <color theme="1"/>
        <rFont val="Calibri"/>
        <family val="2"/>
        <scheme val="minor"/>
      </rPr>
      <t xml:space="preserve">
Gy x cm2   (or shown as GYCM2) 
dGy x cm2 (or shown as DGYCM2)
cGy x cm2 (or shown as CGYCM2) 
mGy x cm2 (or shown as MGYCM2) 
µGy x cm2 (or shown as µGYCM2)
dGy x m2 (or shown as DGYM2)
cGy x m2 (or shown as CGYM2)
mGy x m2 (or shown as MGYM2) 
µGy x m2 (or shown as µGYM2)
Other
Variable: see exam protocol
Not known</t>
    </r>
  </si>
  <si>
    <r>
      <t xml:space="preserve">If "Other" entered here enter name in "Any other information" (B28).
Entry: </t>
    </r>
    <r>
      <rPr>
        <b/>
        <sz val="11"/>
        <color theme="1"/>
        <rFont val="Calibri"/>
        <family val="2"/>
        <scheme val="minor"/>
      </rPr>
      <t xml:space="preserve">Drop down list with the options:
</t>
    </r>
    <r>
      <rPr>
        <sz val="11"/>
        <color theme="1"/>
        <rFont val="Calibri"/>
        <family val="2"/>
        <scheme val="minor"/>
      </rPr>
      <t>AGFA
Canon Medical (previously Toshiba)
Carestream Health
GE Healthcare
Hitachi Healthcare
Hologic 
Perkin Elmer
Philips Healthcare
Samsung
Siemens Healthcare
Shimadzu Corporation
Toshiba Medical
Trixell Detector
Other
Unknown</t>
    </r>
  </si>
  <si>
    <t>X-ray generation equipment: 
Model</t>
  </si>
  <si>
    <t>D40</t>
  </si>
  <si>
    <r>
      <t xml:space="preserve">Entry: </t>
    </r>
    <r>
      <rPr>
        <b/>
        <sz val="11"/>
        <color theme="1"/>
        <rFont val="Calibri"/>
        <family val="2"/>
        <scheme val="minor"/>
      </rPr>
      <t>Drop down list</t>
    </r>
    <r>
      <rPr>
        <sz val="11"/>
        <color theme="1"/>
        <rFont val="Calibri"/>
        <family val="2"/>
        <scheme val="minor"/>
      </rPr>
      <t xml:space="preserve"> of numbers from 1 to 10</t>
    </r>
  </si>
  <si>
    <r>
      <rPr>
        <sz val="14"/>
        <color indexed="8"/>
        <rFont val="Calibri"/>
        <family val="2"/>
        <scheme val="minor"/>
      </rPr>
      <t>Exam name if not on PHE list</t>
    </r>
    <r>
      <rPr>
        <b/>
        <sz val="14"/>
        <color indexed="8"/>
        <rFont val="Calibri"/>
        <family val="2"/>
        <scheme val="minor"/>
      </rPr>
      <t xml:space="preserve">
</t>
    </r>
    <r>
      <rPr>
        <i/>
        <sz val="11"/>
        <color indexed="8"/>
        <rFont val="Calibri"/>
        <family val="2"/>
        <scheme val="minor"/>
      </rPr>
      <t>*Essential for an exam is not on the drop down list in column D or "Other" selected</t>
    </r>
  </si>
  <si>
    <t>Complete exam 
DAP data</t>
  </si>
  <si>
    <t>Sample Size for Exam DAP Data</t>
  </si>
  <si>
    <r>
      <t xml:space="preserve">Sample: Additional Patient weight information </t>
    </r>
    <r>
      <rPr>
        <i/>
        <sz val="11"/>
        <color theme="1"/>
        <rFont val="Calibri"/>
        <family val="2"/>
        <scheme val="minor"/>
      </rPr>
      <t>(to data in columns Q-S)</t>
    </r>
  </si>
  <si>
    <t>SNOMED-CT name for "Other" exams or if in disagreement with that listed in column EJ</t>
  </si>
  <si>
    <t>NICIP name for "Other" exams or if in disagreement with that listed in column EM</t>
  </si>
  <si>
    <t>Sample: Sex selection*</t>
  </si>
  <si>
    <t>Start date</t>
  </si>
  <si>
    <t>End Date</t>
  </si>
  <si>
    <t>Entries a-f: 
for example purposes only</t>
  </si>
  <si>
    <t xml:space="preserve">Complete Exam DAP Dose Index Values* </t>
  </si>
  <si>
    <t>Entry: Positive number in units given in column K 
Mean DAP for complete exam dose</t>
  </si>
  <si>
    <t>Entry: Positive number in units given in column K 
Median DAP for complete exam dose</t>
  </si>
  <si>
    <t xml:space="preserve">25th percentile of distribution for DAP for complete exam dose
Entry: Positive number in the dose units shown in column K </t>
  </si>
  <si>
    <t xml:space="preserve">75th percentile of distribution for DAP for complete exam dose
Entry: Positive number in the dose units shown in column K </t>
  </si>
  <si>
    <t xml:space="preserve">95% confidence interval for complete exam DAP dose
Entry: Positive number in the dose units shown in column K </t>
  </si>
  <si>
    <t xml:space="preserve">Sample standard deviation DAP dose for complete exam 
Entry: Positive number in the dose units shown in column K </t>
  </si>
  <si>
    <r>
      <t xml:space="preserve">Entry: </t>
    </r>
    <r>
      <rPr>
        <b/>
        <sz val="11"/>
        <color theme="1"/>
        <rFont val="Calibri"/>
        <family val="2"/>
        <scheme val="minor"/>
      </rPr>
      <t>Drop down list with options:</t>
    </r>
    <r>
      <rPr>
        <sz val="11"/>
        <color theme="1"/>
        <rFont val="Calibri"/>
        <family val="2"/>
        <scheme val="minor"/>
      </rPr>
      <t xml:space="preserve">
Yes,
No
SNOMED not used
Not known</t>
    </r>
  </si>
  <si>
    <r>
      <t xml:space="preserve">Entry: </t>
    </r>
    <r>
      <rPr>
        <b/>
        <sz val="11"/>
        <color theme="1"/>
        <rFont val="Calibri"/>
        <family val="2"/>
        <scheme val="minor"/>
      </rPr>
      <t>Drop down list with options:</t>
    </r>
    <r>
      <rPr>
        <sz val="11"/>
        <color theme="1"/>
        <rFont val="Calibri"/>
        <family val="2"/>
        <scheme val="minor"/>
      </rPr>
      <t xml:space="preserve">
Yes,
No
NICIP not used
Not known</t>
    </r>
  </si>
  <si>
    <r>
      <t xml:space="preserve">Entry: free text
</t>
    </r>
    <r>
      <rPr>
        <i/>
        <sz val="11"/>
        <color theme="1"/>
        <rFont val="Calibri"/>
        <family val="2"/>
        <scheme val="minor"/>
      </rPr>
      <t>If data for this Exam includes data from other protocols performed on this system please list them below. 
This helps us check data has been collected for similar exposures. (New line in same cell: alt-enter)</t>
    </r>
  </si>
  <si>
    <t xml:space="preserve">
Mean 
and 
Median 
DAP Dose for individual projections or images</t>
  </si>
  <si>
    <t xml:space="preserve">
Age</t>
  </si>
  <si>
    <t>Sample composition: 
Sex</t>
  </si>
  <si>
    <t xml:space="preserve">
Height</t>
  </si>
  <si>
    <t xml:space="preserve">
Projections/Images 
1 to 6: 
Protocol recommendations or typical (mode) values.</t>
  </si>
  <si>
    <t xml:space="preserve">
Median Weight, kg</t>
  </si>
  <si>
    <t xml:space="preserve">
Very useful information</t>
  </si>
  <si>
    <t xml:space="preserve">
S</t>
  </si>
  <si>
    <t xml:space="preserve"> RIS</t>
  </si>
  <si>
    <t xml:space="preserve"> PACs</t>
  </si>
  <si>
    <r>
      <t xml:space="preserve">Entry: </t>
    </r>
    <r>
      <rPr>
        <b/>
        <sz val="11"/>
        <color theme="1"/>
        <rFont val="Calibri"/>
        <family val="2"/>
        <scheme val="minor"/>
      </rPr>
      <t xml:space="preserve">Drop down list with the options: 
</t>
    </r>
    <r>
      <rPr>
        <sz val="11"/>
        <color theme="1"/>
        <rFont val="Calibri"/>
        <family val="2"/>
        <scheme val="minor"/>
      </rPr>
      <t>No, 
Not known, 
Yes: See comments, 
Yes: In some case, 
Yes</t>
    </r>
  </si>
  <si>
    <r>
      <t xml:space="preserve">Entry: </t>
    </r>
    <r>
      <rPr>
        <b/>
        <sz val="11"/>
        <color theme="1"/>
        <rFont val="Calibri"/>
        <family val="2"/>
        <scheme val="minor"/>
      </rPr>
      <t xml:space="preserve">Drop down list with the options: 
</t>
    </r>
    <r>
      <rPr>
        <sz val="11"/>
        <color theme="1"/>
        <rFont val="Calibri"/>
        <family val="2"/>
        <scheme val="minor"/>
      </rPr>
      <t>No,     
Not known, 
Yes: See weight/BMI/physique questions below, 
Yes: See comments, 
Yes: In some case, 
Yes</t>
    </r>
  </si>
  <si>
    <r>
      <t xml:space="preserve">Entry: </t>
    </r>
    <r>
      <rPr>
        <b/>
        <sz val="11"/>
        <color theme="1"/>
        <rFont val="Calibri"/>
        <family val="2"/>
        <scheme val="minor"/>
      </rPr>
      <t>Drop down list with the options</t>
    </r>
    <r>
      <rPr>
        <sz val="11"/>
        <color theme="1"/>
        <rFont val="Calibri"/>
        <family val="2"/>
        <scheme val="minor"/>
      </rPr>
      <t>: 
No exclusion based on image quality, 
Not known,
Yes: See comments, 
Yes: In some cases, 
Yes</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</si>
  <si>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Test and conditions given in Comments Section,  
Yes: In some case, 
Yes, 
Other,
Other: See comments</t>
    </r>
  </si>
  <si>
    <r>
      <t>Entry:</t>
    </r>
    <r>
      <rPr>
        <b/>
        <sz val="11"/>
        <color theme="1"/>
        <rFont val="Calibri"/>
        <family val="2"/>
        <scheme val="minor"/>
      </rPr>
      <t xml:space="preserve"> Drop down list with the options: </t>
    </r>
    <r>
      <rPr>
        <sz val="11"/>
        <color theme="1"/>
        <rFont val="Calibri"/>
        <family val="2"/>
        <scheme val="minor"/>
      </rPr>
      <t xml:space="preserve">
No, 
Not known, 
Yes,  
Yes: In some case, 
Yes: See comments, 
Other, 
Other: See comments</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</si>
  <si>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 </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</si>
  <si>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Section, 
Other, 
Other: see Comments Section</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</si>
  <si>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t>
    </r>
  </si>
  <si>
    <t>Entry: either  DAP calibration ratio 
(Traceable DAP reading/System DAP reading)
or Average percentage difference: 
(System DAP reading - Traceable DAP reading) x 100 / Traceable DAP meter reading %</t>
  </si>
  <si>
    <t>Entry: Drop down list 
Detector 1, Detector 2,... to Detector 10</t>
  </si>
  <si>
    <t>Detector used: as listed in Radiology_System_General_Info</t>
  </si>
  <si>
    <t>Exposure setting: (Tube current x time)
Recommended value for projection, mAs</t>
  </si>
  <si>
    <t>PHE automated repeat of System default 
DAP dose units from "Radiology_System_
General_Info" sheet shown in K4:</t>
  </si>
  <si>
    <t>Box note 1: Retrospective data is accepted only for exams performed in or since January 2017</t>
  </si>
  <si>
    <r>
      <rPr>
        <i/>
        <sz val="11"/>
        <color theme="1"/>
        <rFont val="Calibri"/>
        <family val="2"/>
        <scheme val="minor"/>
      </rPr>
      <t>If "Other" entered here enter name in "Any other information" (D50,D60,D70 or D80).</t>
    </r>
    <r>
      <rPr>
        <sz val="11"/>
        <color theme="1"/>
        <rFont val="Calibri"/>
        <family val="2"/>
        <scheme val="minor"/>
      </rPr>
      <t xml:space="preserve">
</t>
    </r>
    <r>
      <rPr>
        <b/>
        <sz val="11"/>
        <color theme="1"/>
        <rFont val="Calibri"/>
        <family val="2"/>
        <scheme val="minor"/>
      </rPr>
      <t xml:space="preserve">Drop down list with the options:
</t>
    </r>
    <r>
      <rPr>
        <sz val="11"/>
        <color theme="1"/>
        <rFont val="Calibri"/>
        <family val="2"/>
        <scheme val="minor"/>
      </rPr>
      <t>AGFA
Canon Medical (previously Toshiba)
Carestream Health
GE Healthcare
Hitachi Healthcare
Hologic 
Perkin Elmer
Philips Healthcare
Samsung
Siemens Healthcare
Shimadzu Corporation
Toshiba Medical
Trixell Detector
Other
Unknown</t>
    </r>
  </si>
  <si>
    <r>
      <t xml:space="preserve">Entry: Free text
</t>
    </r>
    <r>
      <rPr>
        <i/>
        <sz val="11"/>
        <color theme="1"/>
        <rFont val="Calibri"/>
        <family val="2"/>
        <scheme val="minor"/>
      </rPr>
      <t xml:space="preserve">Your reference for identifying Exam mean/median dose records for this radiology system in case of a query. </t>
    </r>
  </si>
  <si>
    <r>
      <t>Entry: Select from drop down options</t>
    </r>
    <r>
      <rPr>
        <i/>
        <sz val="10"/>
        <color theme="1"/>
        <rFont val="Calibri"/>
        <family val="2"/>
        <scheme val="minor"/>
      </rPr>
      <t xml:space="preserve">
See "Info Exam and Projection List" or select "Y01. Other Exam or "Y02. Other Projection" if not on list.</t>
    </r>
  </si>
  <si>
    <r>
      <t xml:space="preserve">N/A: A PHE admin entry: no entry required.
</t>
    </r>
    <r>
      <rPr>
        <i/>
        <sz val="11"/>
        <color theme="1"/>
        <rFont val="Calibri"/>
        <family val="2"/>
        <scheme val="minor"/>
      </rPr>
      <t>Increase row height as required so all of Note visible.</t>
    </r>
  </si>
  <si>
    <r>
      <t xml:space="preserve">Essential if* system default units shown in S4 do not apply to a specific record or if dose units are not entered on Radiology System page. 
Entry: </t>
    </r>
    <r>
      <rPr>
        <b/>
        <sz val="11"/>
        <color theme="1"/>
        <rFont val="Calibri"/>
        <family val="2"/>
        <scheme val="minor"/>
      </rPr>
      <t>Select units from drop down list or enter.</t>
    </r>
    <r>
      <rPr>
        <sz val="11"/>
        <color theme="1"/>
        <rFont val="Calibri"/>
        <family val="2"/>
        <scheme val="minor"/>
      </rPr>
      <t xml:space="preserve">
Default for this radiology system
Gy x cm2   (or shown as  GYCM2) 
dGy x cm2 (or shown as DGYCM2)
cGy x cm2 (or shown as CGYCM2) 
mGy x cm2 (or shown as MGYCM2) 
µGy x cm2 (or shown as µGYCM2)
Gy x m2 (or shown as DGYM2)
dGy x m2 (or shown as DGYM2)
cGy x m2 (or shown as CGYM2)
mGy x m2 (or shown as MGYM2) 
µGy x m2 (or shown as  µGYM2)
Other: see column AP
Not known</t>
    </r>
  </si>
  <si>
    <t>Other: see column AP</t>
  </si>
  <si>
    <r>
      <t xml:space="preserve">Entry: Number, usually an integer.
Number of projections made and/or images stitched together for the complete Exam. 
</t>
    </r>
    <r>
      <rPr>
        <b/>
        <sz val="11"/>
        <color theme="1"/>
        <rFont val="Calibri"/>
        <family val="2"/>
        <scheme val="minor"/>
      </rPr>
      <t>Drop down list:</t>
    </r>
    <r>
      <rPr>
        <sz val="11"/>
        <color theme="1"/>
        <rFont val="Calibri"/>
        <family val="2"/>
        <scheme val="minor"/>
      </rPr>
      <t xml:space="preserve"> 1 to 20
</t>
    </r>
    <r>
      <rPr>
        <i/>
        <sz val="11"/>
        <color theme="1"/>
        <rFont val="Calibri"/>
        <family val="2"/>
        <scheme val="minor"/>
      </rPr>
      <t>If variable list the mode (most common number).
If highly variable consider subdividing the data into separate protocols and submitting the data for each individually.  More information on the variation in the number of images or projection per exam can be given in column DY "Standard Protocol: Any other information ".</t>
    </r>
  </si>
  <si>
    <r>
      <t xml:space="preserve">Entry: Positive number in kg units
</t>
    </r>
    <r>
      <rPr>
        <b/>
        <i/>
        <sz val="11"/>
        <color theme="1"/>
        <rFont val="Calibri"/>
        <family val="2"/>
        <scheme val="minor"/>
      </rPr>
      <t>Please provide whenever possible, especially for small sample sizes.</t>
    </r>
  </si>
  <si>
    <r>
      <t xml:space="preserve">Mean and Median Weight data:
</t>
    </r>
    <r>
      <rPr>
        <sz val="11"/>
        <color theme="1"/>
        <rFont val="Calibri"/>
        <family val="2"/>
        <scheme val="minor"/>
      </rPr>
      <t xml:space="preserve">Mean and Median Weight should be Essential but many do not collect it.
</t>
    </r>
    <r>
      <rPr>
        <b/>
        <u/>
        <sz val="11"/>
        <color theme="1"/>
        <rFont val="Calibri"/>
        <family val="2"/>
        <scheme val="minor"/>
      </rPr>
      <t>Please provide when possible, especially for groups &lt; 20-30.</t>
    </r>
  </si>
  <si>
    <t>Entry: Positive integer
Total number of weight entries for sample.</t>
  </si>
  <si>
    <t>X,AA,AD,AG,AJ,AM</t>
  </si>
  <si>
    <t>Projection/Image 1,2,3,4,5,6 name</t>
  </si>
  <si>
    <t xml:space="preserve">Projection/Image 1,2,3,4,5,6
Mean DAP </t>
  </si>
  <si>
    <t>Y,AB,AE,AH,AK,AN</t>
  </si>
  <si>
    <t xml:space="preserve">Projection/Image 1,2,3,4,5,6
Median DAP </t>
  </si>
  <si>
    <t>Z,AC,AF,AI,AL,AO</t>
  </si>
  <si>
    <r>
      <rPr>
        <b/>
        <sz val="12"/>
        <color theme="1"/>
        <rFont val="Calibri"/>
        <family val="2"/>
        <scheme val="minor"/>
      </rPr>
      <t>Projection/Image 1 name</t>
    </r>
    <r>
      <rPr>
        <b/>
        <sz val="14"/>
        <color theme="1"/>
        <rFont val="Calibri"/>
        <family val="2"/>
        <scheme val="minor"/>
      </rPr>
      <t xml:space="preserve">
</t>
    </r>
    <r>
      <rPr>
        <i/>
        <sz val="11"/>
        <color theme="1"/>
        <rFont val="Calibri"/>
        <family val="2"/>
        <scheme val="minor"/>
      </rPr>
      <t>drop down list or over write or enter in column BZ if required, widen column as required.</t>
    </r>
  </si>
  <si>
    <r>
      <rPr>
        <b/>
        <sz val="12"/>
        <color theme="1"/>
        <rFont val="Calibri"/>
        <family val="2"/>
        <scheme val="minor"/>
      </rPr>
      <t>Projection/Image 2 name</t>
    </r>
    <r>
      <rPr>
        <b/>
        <sz val="14"/>
        <color theme="1"/>
        <rFont val="Calibri"/>
        <family val="2"/>
        <scheme val="minor"/>
      </rPr>
      <t xml:space="preserve">
</t>
    </r>
    <r>
      <rPr>
        <i/>
        <sz val="11"/>
        <color theme="1"/>
        <rFont val="Calibri"/>
        <family val="2"/>
        <scheme val="minor"/>
      </rPr>
      <t>drop down list or over write or enter in column CJ if required, widen column as required.</t>
    </r>
  </si>
  <si>
    <r>
      <rPr>
        <b/>
        <sz val="12"/>
        <color theme="1"/>
        <rFont val="Calibri"/>
        <family val="2"/>
        <scheme val="minor"/>
      </rPr>
      <t>Projection/Image 3 name</t>
    </r>
    <r>
      <rPr>
        <b/>
        <sz val="14"/>
        <color theme="1"/>
        <rFont val="Calibri"/>
        <family val="2"/>
        <scheme val="minor"/>
      </rPr>
      <t xml:space="preserve">
</t>
    </r>
    <r>
      <rPr>
        <i/>
        <sz val="11"/>
        <color theme="1"/>
        <rFont val="Calibri"/>
        <family val="2"/>
        <scheme val="minor"/>
      </rPr>
      <t>drop down list or over write or enter in column  CT if required, widen column as required.</t>
    </r>
  </si>
  <si>
    <r>
      <rPr>
        <b/>
        <sz val="12"/>
        <color theme="1"/>
        <rFont val="Calibri"/>
        <family val="2"/>
        <scheme val="minor"/>
      </rPr>
      <t>Projection/Image 4 name</t>
    </r>
    <r>
      <rPr>
        <b/>
        <sz val="14"/>
        <color theme="1"/>
        <rFont val="Calibri"/>
        <family val="2"/>
        <scheme val="minor"/>
      </rPr>
      <t xml:space="preserve">
</t>
    </r>
    <r>
      <rPr>
        <i/>
        <sz val="11"/>
        <color theme="1"/>
        <rFont val="Calibri"/>
        <family val="2"/>
        <scheme val="minor"/>
      </rPr>
      <t>drop down list or over write or enter in column DD if required, widen column as required.</t>
    </r>
  </si>
  <si>
    <r>
      <rPr>
        <b/>
        <sz val="12"/>
        <color theme="1"/>
        <rFont val="Calibri"/>
        <family val="2"/>
        <scheme val="minor"/>
      </rPr>
      <t xml:space="preserve">Projection/Image 5 name
</t>
    </r>
    <r>
      <rPr>
        <i/>
        <sz val="11"/>
        <color theme="1"/>
        <rFont val="Calibri"/>
        <family val="2"/>
        <scheme val="minor"/>
      </rPr>
      <t>drop down list or over write or enter in column DN if required, widen column as required.</t>
    </r>
  </si>
  <si>
    <r>
      <rPr>
        <b/>
        <sz val="12"/>
        <color theme="1"/>
        <rFont val="Calibri"/>
        <family val="2"/>
        <scheme val="minor"/>
      </rPr>
      <t>Projection/ Image 6 name</t>
    </r>
    <r>
      <rPr>
        <b/>
        <sz val="14"/>
        <color theme="1"/>
        <rFont val="Calibri"/>
        <family val="2"/>
        <scheme val="minor"/>
      </rPr>
      <t xml:space="preserve">
</t>
    </r>
    <r>
      <rPr>
        <i/>
        <sz val="11"/>
        <color theme="1"/>
        <rFont val="Calibri"/>
        <family val="2"/>
        <scheme val="minor"/>
      </rPr>
      <t>drop down list or over write or enter in column DX if required, widen column as required.</t>
    </r>
  </si>
  <si>
    <t>Entry: Positive number  in units given in column K 
Mean DAP for projection/image</t>
  </si>
  <si>
    <t>Entry: Positive number  in units given in column K 
Median DAP for projection/image</t>
  </si>
  <si>
    <r>
      <t xml:space="preserve">Entry: Free text
</t>
    </r>
    <r>
      <rPr>
        <i/>
        <sz val="11"/>
        <color theme="1"/>
        <rFont val="Calibri"/>
        <family val="2"/>
        <scheme val="minor"/>
      </rPr>
      <t>If this Exam name and notes apply to other protocols performed on this system for which data is submitted, please list them below. 
(New line in same cell: alt-enter)</t>
    </r>
  </si>
  <si>
    <r>
      <rPr>
        <b/>
        <sz val="14"/>
        <color theme="1"/>
        <rFont val="Calibri"/>
        <family val="2"/>
        <scheme val="minor"/>
      </rPr>
      <t>Patient Weight:
Additional information
(see Q-S)</t>
    </r>
    <r>
      <rPr>
        <sz val="14"/>
        <color theme="1"/>
        <rFont val="Calibri"/>
        <family val="2"/>
        <scheme val="minor"/>
      </rPr>
      <t xml:space="preserve">
</t>
    </r>
  </si>
  <si>
    <t>Entry: Positive number in units of years</t>
  </si>
  <si>
    <t>Mean Height, in meters</t>
  </si>
  <si>
    <t>Median Height, in meters</t>
  </si>
  <si>
    <t>Height, sample standard deviation, in meters</t>
  </si>
  <si>
    <t>Height, 25th percentile, in meters</t>
  </si>
  <si>
    <t>Height, 75th percentile, in meters</t>
  </si>
  <si>
    <t>Minimum Height, in meters</t>
  </si>
  <si>
    <t>Maximum Height, in meters</t>
  </si>
  <si>
    <t>Entry: Positive number height in units of meters</t>
  </si>
  <si>
    <t>All UK Medical Physicists in diagnostic radiology, UK lead Superintendent Radiographers and Radiology Services Managers are invited to submit diagnostic imaging dose data to the National Patient Dose Database (NPDD) for the 2019 UK review of doses to patients from diagnostic radiographic, fluoroscopic and interventional X-ray imaging procedures.</t>
  </si>
  <si>
    <t>Orange tab Worksheets</t>
  </si>
  <si>
    <t>Admin and technical data Worksheets: Contact details and Radiology system information, with essential fields that need to be completed</t>
  </si>
  <si>
    <t>Green tab Worksheets</t>
  </si>
  <si>
    <t>Exam data record by system summary</t>
  </si>
  <si>
    <r>
      <rPr>
        <sz val="14"/>
        <color theme="1"/>
        <rFont val="Calibri"/>
        <family val="2"/>
        <scheme val="minor"/>
      </rPr>
      <t>Selection of sample for dose survey:</t>
    </r>
    <r>
      <rPr>
        <b/>
        <sz val="14"/>
        <color theme="1"/>
        <rFont val="Calibri"/>
        <family val="2"/>
        <scheme val="minor"/>
      </rPr>
      <t xml:space="preserve">
</t>
    </r>
    <r>
      <rPr>
        <sz val="12"/>
        <color theme="1"/>
        <rFont val="Calibri"/>
        <family val="2"/>
        <scheme val="minor"/>
      </rPr>
      <t xml:space="preserve">Select the appropriate drop down options </t>
    </r>
  </si>
  <si>
    <r>
      <t>PRS</t>
    </r>
    <r>
      <rPr>
        <i/>
        <sz val="11"/>
        <color theme="1"/>
        <rFont val="Calibri"/>
        <family val="2"/>
        <scheme val="minor"/>
      </rPr>
      <t>xxxxa</t>
    </r>
  </si>
  <si>
    <r>
      <t xml:space="preserve">Data can be entered for 
All patients, or for Female or Male patients.*
</t>
    </r>
    <r>
      <rPr>
        <i/>
        <sz val="11"/>
        <color indexed="8"/>
        <rFont val="Calibri"/>
        <family val="2"/>
        <scheme val="minor"/>
      </rPr>
      <t>Submit "All patients" data for every exam for which data is submitted.</t>
    </r>
  </si>
  <si>
    <t>Detector 1: additional info</t>
  </si>
  <si>
    <t>Detector 2: additional info</t>
  </si>
  <si>
    <t>Detector 3: additional info</t>
  </si>
  <si>
    <t>Detector 4: additional info</t>
  </si>
  <si>
    <r>
      <rPr>
        <b/>
        <i/>
        <sz val="10"/>
        <color theme="6" tint="-0.499984740745262"/>
        <rFont val="Arial"/>
        <family val="2"/>
      </rPr>
      <t>If submitting data for more than 6 projections/images contact PHE for a bespoke Excel Workbook for this exam.</t>
    </r>
    <r>
      <rPr>
        <i/>
        <sz val="10"/>
        <color theme="6" tint="-0.499984740745262"/>
        <rFont val="Arial"/>
        <family val="2"/>
      </rPr>
      <t xml:space="preserve"> If possible, list projections or number of stitched images  for complete exam in the projection name columns.</t>
    </r>
  </si>
  <si>
    <r>
      <rPr>
        <b/>
        <i/>
        <sz val="11"/>
        <rFont val="Calibri"/>
        <family val="2"/>
        <scheme val="minor"/>
      </rPr>
      <t>If submitting data for more than 6 projections/images contact PHE for a bespoke Excel Workbook for this exam.</t>
    </r>
    <r>
      <rPr>
        <i/>
        <sz val="11"/>
        <rFont val="Calibri"/>
        <family val="2"/>
        <scheme val="minor"/>
      </rPr>
      <t xml:space="preserve"> If possible, list projections or number of stitched images  for complete exam in the projection name columns.</t>
    </r>
  </si>
  <si>
    <t>If submitting data for more than 6 projections/images contact PHE for a bespoke Excel Workbook for this exam. If possible, list projections or number of stitched images  for complete exam in the projection name columns.</t>
  </si>
  <si>
    <t>Weight sample size, Mean and Median Weight should be marked as Essential but are not as it is known that many do not collect weight data. Weight data is most important for smaller groups (&lt; 20 patients).</t>
  </si>
  <si>
    <t>PHE 2019 National Patient Diagnostic Dose Surveys
Plain Radiography Survey
Interventional Radiography and Fluoroscopy Survey</t>
  </si>
  <si>
    <t>Sample: Sex selection:
All patients
Female only patients
Male only patients</t>
  </si>
  <si>
    <r>
      <rPr>
        <b/>
        <sz val="11"/>
        <color theme="1"/>
        <rFont val="Calibri"/>
        <family val="2"/>
        <scheme val="minor"/>
      </rPr>
      <t>DAP Calibration Correction Factor</t>
    </r>
    <r>
      <rPr>
        <sz val="11"/>
        <color theme="1"/>
        <rFont val="Calibri"/>
        <family val="2"/>
        <scheme val="minor"/>
      </rPr>
      <t xml:space="preserve"> (</t>
    </r>
    <r>
      <rPr>
        <i/>
        <sz val="11"/>
        <color theme="1"/>
        <rFont val="Calibri"/>
        <family val="2"/>
        <scheme val="minor"/>
      </rPr>
      <t>if available</t>
    </r>
    <r>
      <rPr>
        <sz val="11"/>
        <color theme="1"/>
        <rFont val="Calibri"/>
        <family val="2"/>
        <scheme val="minor"/>
      </rPr>
      <t xml:space="preserve">)  acquired from an independent ionisation chamber or solid state detector with a calibration traceable back to a national standard </t>
    </r>
  </si>
  <si>
    <r>
      <t xml:space="preserve">Entry: </t>
    </r>
    <r>
      <rPr>
        <b/>
        <sz val="11"/>
        <color theme="1"/>
        <rFont val="Calibri"/>
        <family val="2"/>
        <scheme val="minor"/>
      </rPr>
      <t>Drop down list with options</t>
    </r>
    <r>
      <rPr>
        <sz val="11"/>
        <color theme="1"/>
        <rFont val="Calibri"/>
        <family val="2"/>
        <scheme val="minor"/>
      </rPr>
      <t xml:space="preserve">
Not known
Erect: Standing
Erect: Sitting
Erect: Other
Supine
Prone
Lateral Decubitus (lying on side)
Other Decubitus (lying)
</t>
    </r>
    <r>
      <rPr>
        <i/>
        <sz val="11"/>
        <color theme="1"/>
        <rFont val="Calibri"/>
        <family val="2"/>
        <scheme val="minor"/>
      </rPr>
      <t>Extra information can be entered in "Any other information" for projection: respectively columns BZ, CJ,CT, DD,DN or DX</t>
    </r>
  </si>
  <si>
    <r>
      <t xml:space="preserve">DAP Calibration Correction Factor </t>
    </r>
    <r>
      <rPr>
        <sz val="12"/>
        <rFont val="Calibri"/>
        <family val="2"/>
      </rPr>
      <t xml:space="preserve"> acquired from an independent ionisation chamber or solid state detector with a calibration traceable back to a national standard </t>
    </r>
  </si>
  <si>
    <t>CIC = Community interest company</t>
  </si>
  <si>
    <r>
      <t>1.</t>
    </r>
    <r>
      <rPr>
        <sz val="7"/>
        <color theme="1"/>
        <rFont val="Times New Roman"/>
        <family val="1"/>
      </rPr>
      <t xml:space="preserve">      </t>
    </r>
    <r>
      <rPr>
        <sz val="12"/>
        <color theme="1"/>
        <rFont val="Calibri"/>
        <family val="2"/>
        <scheme val="minor"/>
      </rPr>
      <t>Exclude entries identified as being of insufficient image quality for diagnosis (i.e. Repeat exposures were necessary).</t>
    </r>
  </si>
  <si>
    <t>PA at 30 degrees</t>
  </si>
  <si>
    <t>Q86</t>
  </si>
  <si>
    <t>RTQ</t>
  </si>
  <si>
    <t>2GETHER NHS FOUNDATION TRUST</t>
  </si>
  <si>
    <t>Q75</t>
  </si>
  <si>
    <t>AINTREE UNIVERSITY HOSPITAL NHS FOUNDATION TRUST</t>
  </si>
  <si>
    <t>Q72</t>
  </si>
  <si>
    <t>AIREDALE NHS FOUNDATION TRUST</t>
  </si>
  <si>
    <t>ALDER HEY CHILDREN'S NHS FOUNDATION TRUST</t>
  </si>
  <si>
    <t>Q88</t>
  </si>
  <si>
    <t>ASHFORD AND ST PETER'S HOSPITALS NHS FOUNDATION TRUST</t>
  </si>
  <si>
    <t>RVN</t>
  </si>
  <si>
    <t>AVON AND WILTSHIRE MENTAL HEALTH PARTNERSHIP NHS TRUST</t>
  </si>
  <si>
    <t>Q71</t>
  </si>
  <si>
    <t>BARKING, HAVERING AND REDBRIDGE UNIVERSITY HOSPITALS NHS TRUST</t>
  </si>
  <si>
    <t>RRP</t>
  </si>
  <si>
    <t>BARNET, ENFIELD AND HARINGEY MENTAL HEALTH NHS TRUST</t>
  </si>
  <si>
    <t>BARNSLEY HOSPITAL NHS FOUNDATION TRUST</t>
  </si>
  <si>
    <t>BARTS HEALTH NHS TRUST</t>
  </si>
  <si>
    <t>Q79</t>
  </si>
  <si>
    <t>BASILDON AND THURROCK UNIVERSITY HOSPITALS NHS FOUNDATION TRUST</t>
  </si>
  <si>
    <t>BEDFORD HOSPITAL NHS TRUST</t>
  </si>
  <si>
    <t>Q87</t>
  </si>
  <si>
    <t>RWX</t>
  </si>
  <si>
    <t>BERKSHIRE HEALTHCARE NHS FOUNDATION TRUST</t>
  </si>
  <si>
    <t>Q77</t>
  </si>
  <si>
    <t>RXT</t>
  </si>
  <si>
    <t>BIRMINGHAM AND SOLIHULL MENTAL HEALTH NHS FOUNDATION TRUST</t>
  </si>
  <si>
    <t>RYW</t>
  </si>
  <si>
    <t>BIRMINGHAM COMMUNITY HEALTHCARE NHS FOUNDATION TRUST</t>
  </si>
  <si>
    <t>BIRMINGHAM WOMEN'S AND CHILDREN'S NHS FOUNDATION TRUST</t>
  </si>
  <si>
    <t>Q84</t>
  </si>
  <si>
    <t>BLACKPOOL TEACHING HOSPITALS NHS FOUNDATION TRUST</t>
  </si>
  <si>
    <t>Q83</t>
  </si>
  <si>
    <t>BOLTON NHS FOUNDATION TRUST</t>
  </si>
  <si>
    <t>BRADFORD TEACHING HOSPITALS NHS FOUNDATION TRUST</t>
  </si>
  <si>
    <t>RY2</t>
  </si>
  <si>
    <t>BRIDGEWATER COMMUNITY HEALTHCARE NHS FOUNDATION TRUST</t>
  </si>
  <si>
    <t>BRIGHTON AND SUSSEX UNIVERSITY HOSPITALS NHS TRUST</t>
  </si>
  <si>
    <t>BUCKINGHAMSHIRE HEALTHCARE NHS TRUST</t>
  </si>
  <si>
    <t>Q76</t>
  </si>
  <si>
    <t>BURTON HOSPITALS NHS FOUNDATION TRUST</t>
  </si>
  <si>
    <t>CALDERDALE AND HUDDERSFIELD NHS FOUNDATION TRUST</t>
  </si>
  <si>
    <t>CAMBRIDGE UNIVERSITY HOSPITALS NHS FOUNDATION TRUST</t>
  </si>
  <si>
    <t>CAMBRIDGESHIRE AND PETERBOROUGH NHS FOUNDATION TRUST</t>
  </si>
  <si>
    <t>RYV</t>
  </si>
  <si>
    <t>CAMBRIDGESHIRE COMMUNITY SERVICES NHS TRUST</t>
  </si>
  <si>
    <t>RV3</t>
  </si>
  <si>
    <t>CENTRAL AND NORTH WEST LONDON NHS FOUNDATION TRUST</t>
  </si>
  <si>
    <t>RYX</t>
  </si>
  <si>
    <t>CENTRAL LONDON COMMUNITY HEALTHCARE NHS TRUST</t>
  </si>
  <si>
    <t>CHELSEA AND WESTMINSTER HOSPITAL NHS FOUNDATION TRUST</t>
  </si>
  <si>
    <t>RXA</t>
  </si>
  <si>
    <t>CHESHIRE AND WIRRAL PARTNERSHIP NHS FOUNDATION TRUST</t>
  </si>
  <si>
    <t>CHESTERFIELD ROYAL HOSPITAL NHS FOUNDATION TRUST</t>
  </si>
  <si>
    <t>Q74</t>
  </si>
  <si>
    <t>CITY HOSPITALS SUNDERLAND NHS FOUNDATION TRUST</t>
  </si>
  <si>
    <t>Q85</t>
  </si>
  <si>
    <t>RJ8</t>
  </si>
  <si>
    <t>CORNWALL PARTNERSHIP NHS FOUNDATION TRUST</t>
  </si>
  <si>
    <t>COUNTESS OF CHESTER HOSPITAL NHS FOUNDATION TRUST</t>
  </si>
  <si>
    <t>COUNTY DURHAM AND DARLINGTON NHS FOUNDATION TRUST</t>
  </si>
  <si>
    <t>RYG</t>
  </si>
  <si>
    <t>COVENTRY AND WARWICKSHIRE PARTNERSHIP NHS TRUST</t>
  </si>
  <si>
    <t>CROYDON HEALTH SERVICES NHS TRUST</t>
  </si>
  <si>
    <t>RNN</t>
  </si>
  <si>
    <t>CUMBRIA PARTNERSHIP NHS FOUNDATION TRUST</t>
  </si>
  <si>
    <t>DARTFORD AND GRAVESHAM NHS TRUST</t>
  </si>
  <si>
    <t>RY8</t>
  </si>
  <si>
    <t>DERBYSHIRE COMMUNITY HEALTH SERVICES NHS FOUNDATION TRUST</t>
  </si>
  <si>
    <t>RXM</t>
  </si>
  <si>
    <t>DERBYSHIRE HEALTHCARE NHS FOUNDATION TRUST</t>
  </si>
  <si>
    <t>RWV</t>
  </si>
  <si>
    <t>DEVON PARTNERSHIP NHS TRUST</t>
  </si>
  <si>
    <t>DONCASTER AND BASSETLAW TEACHING HOSPITALS NHS FOUNDATION TRUST</t>
  </si>
  <si>
    <t>DORSET COUNTY HOSPITAL NHS FOUNDATION TRUST</t>
  </si>
  <si>
    <t>DORSET HEALTHCARE UNIVERSITY NHS FOUNDATION TRUST</t>
  </si>
  <si>
    <t>RYK</t>
  </si>
  <si>
    <t>DUDLEY AND WALSALL MENTAL HEALTH PARTNERSHIP NHS TRUST</t>
  </si>
  <si>
    <t>EAST AND NORTH HERTFORDSHIRE NHS TRUST</t>
  </si>
  <si>
    <t>EAST CHESHIRE NHS TRUST</t>
  </si>
  <si>
    <t>EAST KENT HOSPITALS UNIVERSITY NHS FOUNDATION TRUST</t>
  </si>
  <si>
    <t>EAST LANCASHIRE HOSPITALS NHS TRUST</t>
  </si>
  <si>
    <t>RWK</t>
  </si>
  <si>
    <t>EAST LONDON NHS FOUNDATION TRUST</t>
  </si>
  <si>
    <t>RX9</t>
  </si>
  <si>
    <t>EAST MIDLANDS AMBULANCE SERVICE NHS TRUST</t>
  </si>
  <si>
    <t>RYC</t>
  </si>
  <si>
    <t>EAST OF ENGLAND AMBULANCE SERVICE NHS TRUST</t>
  </si>
  <si>
    <t>EAST SUFFOLK AND NORTH ESSEX NHS FOUNDATION TRUST</t>
  </si>
  <si>
    <t>EAST SUSSEX HEALTHCARE NHS TRUST</t>
  </si>
  <si>
    <t>EPSOM AND ST HELIER UNIVERSITY HOSPITALS NHS TRUST</t>
  </si>
  <si>
    <t>R1L</t>
  </si>
  <si>
    <t>ESSEX PARTNERSHIP UNIVERSITY NHS FOUNDATION TRUST</t>
  </si>
  <si>
    <t>FRIMLEY HEALTH NHS FOUNDATION TRUST</t>
  </si>
  <si>
    <t>GATESHEAD HEALTH NHS FOUNDATION TRUST</t>
  </si>
  <si>
    <t>GEORGE ELIOT HOSPITAL NHS TRUST</t>
  </si>
  <si>
    <t>R1J</t>
  </si>
  <si>
    <t>GLOUCESTERSHIRE CARE SERVICES NHS TRUST</t>
  </si>
  <si>
    <t>GLOUCESTERSHIRE HOSPITALS NHS FOUNDATION TRUST</t>
  </si>
  <si>
    <t>GREAT ORMOND STREET HOSPITAL FOR CHILDREN NHS FOUNDATION TRUST</t>
  </si>
  <si>
    <t>GREAT WESTERN HOSPITALS NHS FOUNDATION TRUST</t>
  </si>
  <si>
    <t>RXV</t>
  </si>
  <si>
    <t>GREATER MANCHESTER MENTAL HEALTH NHS FOUNDATION TRUST</t>
  </si>
  <si>
    <t>GUY'S AND ST THOMAS' NHS FOUNDATION TRUST</t>
  </si>
  <si>
    <t>HAMPSHIRE HOSPITALS NHS FOUNDATION TRUST</t>
  </si>
  <si>
    <t>HARROGATE AND DISTRICT NHS FOUNDATION TRUST</t>
  </si>
  <si>
    <t>HEART OF ENGLAND NHS FOUNDATION TRUST</t>
  </si>
  <si>
    <t>HERTFORDSHIRE COMMUNITY NHS TRUST</t>
  </si>
  <si>
    <t>RWR</t>
  </si>
  <si>
    <t>HERTFORDSHIRE PARTNERSHIP UNIVERSITY NHS FOUNDATION TRUST</t>
  </si>
  <si>
    <t>HOMERTON UNIVERSITY HOSPITAL NHS FOUNDATION TRUST</t>
  </si>
  <si>
    <t>RY9</t>
  </si>
  <si>
    <t>HOUNSLOW AND RICHMOND COMMUNITY HEALTHCARE NHS TRUST</t>
  </si>
  <si>
    <t>HULL UNIVERSITY TEACHING HOSPITALS NHS TRUST</t>
  </si>
  <si>
    <t>RV9</t>
  </si>
  <si>
    <t>HUMBER TEACHING NHS FOUNDATION TRUST</t>
  </si>
  <si>
    <t>IMPERIAL COLLEGE HEALTHCARE NHS TRUST</t>
  </si>
  <si>
    <t>IPSWICH HOSPITAL NHS TRUST</t>
  </si>
  <si>
    <t>ISLE OF WIGHT NHS TRUST</t>
  </si>
  <si>
    <t>JAMES PAGET UNIVERSITY HOSPITALS NHS FOUNDATION TRUST</t>
  </si>
  <si>
    <t>RXY</t>
  </si>
  <si>
    <t>KENT AND MEDWAY NHS AND SOCIAL CARE PARTNERSHIP TRUST</t>
  </si>
  <si>
    <t>RYY</t>
  </si>
  <si>
    <t>KENT COMMUNITY HEALTH NHS FOUNDATION TRUST</t>
  </si>
  <si>
    <t>Q78</t>
  </si>
  <si>
    <t>KETTERING GENERAL HOSPITAL NHS FOUNDATION TRUST</t>
  </si>
  <si>
    <t>KING'S COLLEGE HOSPITAL NHS FOUNDATION TRUST</t>
  </si>
  <si>
    <t>KINGSTON HOSPITAL NHS FOUNDATION TRUST</t>
  </si>
  <si>
    <t>RW5</t>
  </si>
  <si>
    <t>LANCASHIRE CARE NHS FOUNDATION TRUST</t>
  </si>
  <si>
    <t>LANCASHIRE TEACHING HOSPITALS NHS FOUNDATION TRUST</t>
  </si>
  <si>
    <t>RGD</t>
  </si>
  <si>
    <t>LEEDS AND YORK PARTNERSHIP NHS FOUNDATION TRUST</t>
  </si>
  <si>
    <t>RY6</t>
  </si>
  <si>
    <t>LEEDS COMMUNITY HEALTHCARE NHS TRUST</t>
  </si>
  <si>
    <t>LEEDS TEACHING HOSPITALS NHS TRUST</t>
  </si>
  <si>
    <t>RT5</t>
  </si>
  <si>
    <t>LEICESTERSHIRE PARTNERSHIP NHS TRUST</t>
  </si>
  <si>
    <t>LEWISHAM AND GREENWICH NHS TRUST</t>
  </si>
  <si>
    <t>RY5</t>
  </si>
  <si>
    <t>LINCOLNSHIRE COMMUNITY HEALTH SERVICES NHS TRUST</t>
  </si>
  <si>
    <t>RP7</t>
  </si>
  <si>
    <t>LINCOLNSHIRE PARTNERSHIP NHS FOUNDATION TRUST</t>
  </si>
  <si>
    <t>LIVERPOOL HEART AND CHEST HOSPITAL NHS FOUNDATION TRUST</t>
  </si>
  <si>
    <t>LIVERPOOL WOMEN'S NHS FOUNDATION TRUST</t>
  </si>
  <si>
    <t>RRU</t>
  </si>
  <si>
    <t>LONDON AMBULANCE SERVICE NHS TRUST</t>
  </si>
  <si>
    <t>LONDON NORTH WEST UNIVERSITY HEALTHCARE NHS TRUST</t>
  </si>
  <si>
    <t>LUTON AND DUNSTABLE UNIVERSITY HOSPITAL NHS FOUNDATION TRUST</t>
  </si>
  <si>
    <t>MAIDSTONE AND TUNBRIDGE WELLS NHS TRUST</t>
  </si>
  <si>
    <t>R0A</t>
  </si>
  <si>
    <t>MANCHESTER UNIVERSITY NHS FOUNDATION TRUST</t>
  </si>
  <si>
    <t>MEDWAY NHS FOUNDATION TRUST</t>
  </si>
  <si>
    <t>RW4</t>
  </si>
  <si>
    <t>MERSEY CARE NHS FOUNDATION TRUST</t>
  </si>
  <si>
    <t>MID CHESHIRE HOSPITALS NHS FOUNDATION TRUST</t>
  </si>
  <si>
    <t>MID ESSEX HOSPITAL SERVICES NHS TRUST</t>
  </si>
  <si>
    <t>RJD</t>
  </si>
  <si>
    <t>MID STAFFORDSHIRE NHS FOUNDATION TRUST</t>
  </si>
  <si>
    <t>MID YORKSHIRE HOSPITALS NHS TRUST</t>
  </si>
  <si>
    <t>RRE</t>
  </si>
  <si>
    <t>MIDLANDS PARTNERSHIP NHS FOUNDATION TRUST</t>
  </si>
  <si>
    <t>MILTON KEYNES UNIVERSITY HOSPITAL NHS FOUNDATION TRUST</t>
  </si>
  <si>
    <t>MOORFIELDS EYE HOSPITAL NHS FOUNDATION TRUST</t>
  </si>
  <si>
    <t>NORFOLK AND NORWICH UNIVERSITY HOSPITALS NHS FOUNDATION TRUST</t>
  </si>
  <si>
    <t>RMY</t>
  </si>
  <si>
    <t>NORFOLK AND SUFFOLK NHS FOUNDATION TRUST</t>
  </si>
  <si>
    <t>RY3</t>
  </si>
  <si>
    <t>NORFOLK COMMUNITY HEALTH AND CARE NHS TRUST</t>
  </si>
  <si>
    <t>NORTH BRISTOL NHS TRUST</t>
  </si>
  <si>
    <t>NORTH CUMBRIA UNIVERSITY HOSPITALS NHS TRUST</t>
  </si>
  <si>
    <t>RX6</t>
  </si>
  <si>
    <t>NORTH EAST AMBULANCE SERVICE NHS FOUNDATION TRUST</t>
  </si>
  <si>
    <t>RAT</t>
  </si>
  <si>
    <t>NORTH EAST LONDON NHS FOUNDATION TRUST</t>
  </si>
  <si>
    <t>NORTH MIDDLESEX UNIVERSITY HOSPITAL NHS TRUST</t>
  </si>
  <si>
    <t>RLY</t>
  </si>
  <si>
    <t>NORTH STAFFORDSHIRE COMBINED HEALTHCARE NHS TRUST</t>
  </si>
  <si>
    <t>NORTH TEES AND HARTLEPOOL NHS FOUNDATION TRUST</t>
  </si>
  <si>
    <t>RX7</t>
  </si>
  <si>
    <t>NORTH WEST AMBULANCE SERVICE NHS TRUST</t>
  </si>
  <si>
    <t>NORTH WEST ANGLIA NHS FOUNDATION TRUST</t>
  </si>
  <si>
    <t>RTV</t>
  </si>
  <si>
    <t>NORTH WEST BOROUGHS HEALTHCARE NHS FOUNDATION TRUST</t>
  </si>
  <si>
    <t>NORTHAMPTON GENERAL HOSPITAL NHS TRUST</t>
  </si>
  <si>
    <t>RP1</t>
  </si>
  <si>
    <t>NORTHAMPTONSHIRE HEALTHCARE NHS FOUNDATION TRUST</t>
  </si>
  <si>
    <t>NORTHERN DEVON HEALTHCARE NHS TRUST</t>
  </si>
  <si>
    <t>NORTHERN LINCOLNSHIRE AND GOOLE NHS FOUNDATION TRUST</t>
  </si>
  <si>
    <t>NORTHUMBERLAND, TYNE AND WEAR NHS FOUNDATION TRUST</t>
  </si>
  <si>
    <t>NORTHUMBRIA HEALTHCARE NHS FOUNDATION TRUST</t>
  </si>
  <si>
    <t>NOTTINGHAM UNIVERSITY HOSPITALS NHS TRUST</t>
  </si>
  <si>
    <t>RHA</t>
  </si>
  <si>
    <t>NOTTINGHAMSHIRE HEALTHCARE NHS FOUNDATION TRUST</t>
  </si>
  <si>
    <t>RNU</t>
  </si>
  <si>
    <t>OXFORD HEALTH NHS FOUNDATION TRUST</t>
  </si>
  <si>
    <t>OXFORD UNIVERSITY HOSPITALS NHS FOUNDATION TRUST</t>
  </si>
  <si>
    <t>RPG</t>
  </si>
  <si>
    <t>OXLEAS NHS FOUNDATION TRUST</t>
  </si>
  <si>
    <t>PENNINE ACUTE HOSPITALS NHS TRUST</t>
  </si>
  <si>
    <t>RT2</t>
  </si>
  <si>
    <t>PENNINE CARE NHS FOUNDATION TRUST</t>
  </si>
  <si>
    <t>POOLE HOSPITAL NHS FOUNDATION TRUST</t>
  </si>
  <si>
    <t>PORTSMOUTH HOSPITALS NHS TRUST</t>
  </si>
  <si>
    <t>Q99</t>
  </si>
  <si>
    <t>RYT</t>
  </si>
  <si>
    <t>PUBLIC HEALTH WALES NHS TRUST</t>
  </si>
  <si>
    <t>QUEEN VICTORIA HOSPITAL NHS FOUNDATION TRUST</t>
  </si>
  <si>
    <t>RXE</t>
  </si>
  <si>
    <t>ROTHERHAM DONCASTER AND SOUTH HUMBER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</si>
  <si>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</si>
  <si>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</si>
  <si>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</si>
  <si>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</si>
  <si>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</si>
  <si>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</si>
  <si>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</si>
  <si>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PAPWORTH HOSPITAL NHS FOUNDATION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</si>
  <si>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</si>
  <si>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</si>
  <si>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</si>
  <si>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</si>
  <si>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</si>
  <si>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</si>
  <si>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</si>
  <si>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</si>
  <si>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</si>
  <si>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R1D</t>
  </si>
  <si>
    <t>SHROPSHIRE COMMUNITY HEALTH NHS TRUST</t>
  </si>
  <si>
    <t>R1C</t>
  </si>
  <si>
    <t>SOLENT NHS TRUST</t>
  </si>
  <si>
    <t>RH5</t>
  </si>
  <si>
    <t>SOMERSET PARTNERSHIP NHS FOUNDATION TRUST</t>
  </si>
  <si>
    <t>RYE</t>
  </si>
  <si>
    <t>SOUTH CENTRAL AMBULANCE SERVICE NHS FOUNDATION TRUST</t>
  </si>
  <si>
    <t>RYD</t>
  </si>
  <si>
    <t>SOUTH EAST COAST AMBULANCE SERVICE NHS FOUNDATION TRUST</t>
  </si>
  <si>
    <t>SOUTH LONDON AND MAUDSLEY NHS FOUNDATION TRUST</t>
  </si>
  <si>
    <t>SOUTH TEES HOSPITALS NHS FOUNDATION TRUST</t>
  </si>
  <si>
    <t>R0B</t>
  </si>
  <si>
    <t>SOUTH TYNESIDE AND SUNDERLAND NHS FOUNDATION TRUST</t>
  </si>
  <si>
    <t>SOUTH TYNESIDE NHS FOUNDATION TRUST</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</si>
  <si>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</si>
  <si>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</si>
  <si>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</si>
  <si>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</si>
  <si>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</si>
  <si>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</si>
  <si>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</si>
  <si>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SOUTHEND UNIVERSITY HOSPITAL NHS FOUNDATION TRUST</t>
  </si>
  <si>
    <t>SOUTHERN HEALTH NHS FOUNDATION TRUST</t>
  </si>
  <si>
    <t>SOUTHPORT AND ORMSKIRK HOSPITAL NHS TRUST</t>
  </si>
  <si>
    <t>ST GEORGE'S UNIVERSITY HOSPITALS NHS FOUNDATION TRUST</t>
  </si>
  <si>
    <t>ST HELENS AND KNOWSLEY TEACHING HOSPITALS NHS TRUST</t>
  </si>
  <si>
    <t>R1E</t>
  </si>
  <si>
    <t>STAFFORDSHIRE AND STOKE ON TRENT PARTNERSHIP NHS TRUST</t>
  </si>
  <si>
    <t>STOCKPORT NHS FOUNDATION TRUST</t>
  </si>
  <si>
    <t>RXX</t>
  </si>
  <si>
    <t>SURREY AND BORDERS PARTNERSHIP NHS FOUNDATION TRUST</t>
  </si>
  <si>
    <t>SURREY AND SUSSEX HEALTHCARE NHS TRUST</t>
  </si>
  <si>
    <t>SUSSEX COMMUNITY NHS FOUNDATION TRUST</t>
  </si>
  <si>
    <t>RX2</t>
  </si>
  <si>
    <t>SUSSEX PARTNERSHIP NHS FOUNDATION TRUST</t>
  </si>
  <si>
    <t>TAMESIDE AND GLOSSOP INTEGRATED CARE NHS FOUNDATION TRUST</t>
  </si>
  <si>
    <t>TAUNTON AND SOMERSET NHS FOUNDATION TRUST</t>
  </si>
  <si>
    <t>RNK</t>
  </si>
  <si>
    <t>TAVISTOCK AND PORTMAN NHS FOUNDATION TRUST</t>
  </si>
  <si>
    <t>RX3</t>
  </si>
  <si>
    <t>TEES, ESK AND WEAR VALLEYS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</si>
  <si>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</si>
  <si>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</si>
  <si>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</si>
  <si>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</si>
  <si>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</si>
  <si>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</si>
  <si>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</si>
  <si>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</si>
  <si>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</si>
  <si>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</si>
  <si>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</si>
  <si>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</si>
  <si>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</si>
  <si>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</si>
  <si>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</si>
  <si>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</si>
  <si>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</si>
  <si>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</si>
  <si>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</si>
  <si>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</si>
  <si>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</si>
  <si>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</si>
  <si>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</si>
  <si>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</si>
  <si>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</si>
  <si>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</si>
  <si>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</si>
  <si>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</si>
  <si>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</si>
  <si>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RKL</t>
  </si>
  <si>
    <t>WEST LONDON NHS TRUST</t>
  </si>
  <si>
    <t>RYA</t>
  </si>
  <si>
    <t>WEST MIDLANDS AMBULANCE SERVICE UNIVERSITY NHS FOUNDATION TRUST</t>
  </si>
  <si>
    <t>WEST SUFFOLK NHS FOUNDATION TRUST</t>
  </si>
  <si>
    <t>WESTERN SUSSEX HOSPITALS NHS FOUNDATION TRUST</t>
  </si>
  <si>
    <t>WESTON AREA HEALTH NHS TRUST</t>
  </si>
  <si>
    <t>WHITTINGTON HEALTH NHS TRUST</t>
  </si>
  <si>
    <t>RY7</t>
  </si>
  <si>
    <t>WIRRAL COMMUNITY NHS FOUNDATION TRUST</t>
  </si>
  <si>
    <t>WIRRAL UNIVERSITY TEACHING HOSPITAL NHS FOUNDATION TRUST</t>
  </si>
  <si>
    <t>WORCESTERSHIRE ACUTE HOSPITALS NHS TRUST</t>
  </si>
  <si>
    <t>R1A</t>
  </si>
  <si>
    <t>WORCESTERSHIRE HEALTH AND CARE NHS TRUST</t>
  </si>
  <si>
    <t>WRIGHTINGTON, WIGAN AND LEIGH NHS FOUNDATION TRUST</t>
  </si>
  <si>
    <t>WYE VALLEY NHS TRUST</t>
  </si>
  <si>
    <t>YEOVIL DISTRICT HOSPITAL NHS FOUNDATION TRUST</t>
  </si>
  <si>
    <t>YORK TEACHING HOSPITAL NHS FOUNDATION TRUST</t>
  </si>
  <si>
    <t>RX8</t>
  </si>
  <si>
    <t>YORKSHIRE AMBULANCE SERVICE NHS TRUST</t>
  </si>
  <si>
    <t>NTV</t>
  </si>
  <si>
    <t>CSH Surrey</t>
  </si>
  <si>
    <t>Cobalt Health</t>
  </si>
  <si>
    <t>NN5</t>
  </si>
  <si>
    <t>Manchester Surgical Services Ltd</t>
  </si>
  <si>
    <t>AWR</t>
  </si>
  <si>
    <t>One Stop Doctors Limited</t>
  </si>
  <si>
    <t>NN4</t>
  </si>
  <si>
    <t>Tyneside Surgical Services Ltd</t>
  </si>
  <si>
    <t>Swansea Bay University Local Health Board</t>
  </si>
  <si>
    <t>Cwm Taf Morgannwg University Local Health Board</t>
  </si>
  <si>
    <t>SA9</t>
  </si>
  <si>
    <t>NHS AYRSHIRE AND ARRAN</t>
  </si>
  <si>
    <t>NHS BORDERS</t>
  </si>
  <si>
    <t>NHS FIFE</t>
  </si>
  <si>
    <t>NHS GREATER GLASGOW,CLYDE</t>
  </si>
  <si>
    <t>NHS HIGHLAND</t>
  </si>
  <si>
    <t>NHS LANARKSHIRE</t>
  </si>
  <si>
    <t>NHS GRAMPIAN</t>
  </si>
  <si>
    <t>NHS ORKNEY</t>
  </si>
  <si>
    <t>NHS LOTHIAN</t>
  </si>
  <si>
    <t>NHS TAYSIDE</t>
  </si>
  <si>
    <t>NHS FORTH VALLEY</t>
  </si>
  <si>
    <t>NHS WESTERN ISLES</t>
  </si>
  <si>
    <t>NHS DUMFRIES AND GALLOWAY</t>
  </si>
  <si>
    <t>NHS SHETLAND</t>
  </si>
  <si>
    <t>J01</t>
  </si>
  <si>
    <t>G01</t>
  </si>
  <si>
    <t>G02</t>
  </si>
  <si>
    <t>G03</t>
  </si>
  <si>
    <t>W01</t>
  </si>
  <si>
    <t>W02</t>
  </si>
  <si>
    <t>W03</t>
  </si>
  <si>
    <t>S01</t>
  </si>
  <si>
    <t>S02</t>
  </si>
  <si>
    <t>S03</t>
  </si>
  <si>
    <t>S04</t>
  </si>
  <si>
    <t>S05</t>
  </si>
  <si>
    <t>CPI</t>
  </si>
  <si>
    <t>DelftDI Canon</t>
  </si>
  <si>
    <t>Fischer</t>
  </si>
  <si>
    <t>Konica</t>
  </si>
  <si>
    <t>Xograph</t>
  </si>
  <si>
    <t>Ziehm</t>
  </si>
  <si>
    <t>DelfDI Canon</t>
  </si>
  <si>
    <t>Arcoma</t>
  </si>
  <si>
    <t>Wolverson</t>
  </si>
  <si>
    <t>Sedecal OEM</t>
  </si>
  <si>
    <t>Horizontal Beam Lateral View (hip)</t>
  </si>
  <si>
    <t xml:space="preserve">Low-centred pelvis        </t>
  </si>
  <si>
    <t>Automatic Exposure Control?</t>
  </si>
  <si>
    <t>Yes: Virtual: used for all exposures</t>
  </si>
  <si>
    <t>Yes: Virtual: used for most exposures</t>
  </si>
  <si>
    <t>Virtual: Used for some exposures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</si>
</sst>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809]dd\ mmmm\ yyyy;@"/>
    <numFmt numFmtId="165" formatCode="dd\-mmm\-yyyy"/>
    <numFmt numFmtId="166" formatCode="0.0"/>
    <numFmt numFmtId="167" formatCode="0.0E+00"/>
    <numFmt numFmtId="168" formatCode="0.E+00"/>
    <numFmt numFmtId="169" formatCode="_-* #,##0_-;\-* #,##0_-;_-* &quot;-&quot;??_-;_-@_-"/>
    <numFmt numFmtId="170" formatCode="dd/mm/yyyy;@"/>
  </numFmts>
  <fonts count="189" x14ac:knownFonts="1">
    <font>
      <sz val="11"/>
      <color theme="1"/>
      <name val="Calibri"/>
      <family val="2"/>
      <scheme val="minor"/>
    </font>
    <font>
      <sz val="11"/>
      <color indexed="8"/>
      <name val="Calibri"/>
      <family val="2"/>
    </font>
    <font>
      <sz val="9"/>
      <color indexed="81"/>
      <name val="Tahoma"/>
      <family val="2"/>
    </font>
    <font>
      <b/>
      <sz val="9"/>
      <color indexed="81"/>
      <name val="Tahoma"/>
      <family val="2"/>
    </font>
    <font>
      <b/>
      <sz val="20"/>
      <name val="Arial"/>
      <family val="2"/>
    </font>
    <font>
      <b/>
      <u/>
      <sz val="14"/>
      <name val="Arial"/>
      <family val="2"/>
    </font>
    <font>
      <sz val="10"/>
      <name val="Arial"/>
      <family val="2"/>
    </font>
    <font>
      <b/>
      <sz val="10"/>
      <name val="Arial"/>
      <family val="2"/>
    </font>
    <font>
      <b/>
      <sz val="12"/>
      <name val="Arial"/>
      <family val="2"/>
    </font>
    <font>
      <sz val="12"/>
      <name val="Arial"/>
      <family val="2"/>
    </font>
    <font>
      <b/>
      <sz val="11"/>
      <name val="Arial"/>
      <family val="2"/>
    </font>
    <font>
      <sz val="11"/>
      <name val="Arial"/>
      <family val="2"/>
    </font>
    <font>
      <b/>
      <sz val="14"/>
      <name val="Arial"/>
      <family val="2"/>
    </font>
    <font>
      <u/>
      <sz val="11"/>
      <name val="Arial"/>
      <family val="2"/>
    </font>
    <font>
      <i/>
      <sz val="10"/>
      <name val="Arial"/>
      <family val="2"/>
    </font>
    <font>
      <sz val="12"/>
      <name val="Calibri"/>
      <family val="2"/>
    </font>
    <font>
      <b/>
      <sz val="12"/>
      <color indexed="8"/>
      <name val="Calibri"/>
      <family val="2"/>
    </font>
    <font>
      <b/>
      <sz val="14"/>
      <name val="Calibri"/>
      <family val="2"/>
    </font>
    <font>
      <b/>
      <sz val="12"/>
      <name val="Calibri"/>
      <family val="2"/>
    </font>
    <font>
      <i/>
      <sz val="10"/>
      <name val="Calibri"/>
      <family val="2"/>
    </font>
    <font>
      <b/>
      <sz val="16"/>
      <name val="Calibri"/>
      <family val="2"/>
    </font>
    <font>
      <i/>
      <sz val="12"/>
      <name val="Calibri"/>
      <family val="2"/>
    </font>
    <font>
      <b/>
      <i/>
      <sz val="12"/>
      <name val="Calibri"/>
      <family val="2"/>
    </font>
    <font>
      <vertAlign val="superscript"/>
      <sz val="11"/>
      <color indexed="8"/>
      <name val="Calibri"/>
      <family val="2"/>
    </font>
    <font>
      <i/>
      <sz val="11"/>
      <color indexed="8"/>
      <name val="Calibri"/>
      <family val="2"/>
    </font>
    <font>
      <i/>
      <sz val="11"/>
      <name val="Calibri"/>
      <family val="2"/>
    </font>
    <font>
      <b/>
      <sz val="18"/>
      <name val="Calibri"/>
      <family val="2"/>
    </font>
    <font>
      <sz val="14"/>
      <color indexed="8"/>
      <name val="Calibri"/>
      <family val="2"/>
    </font>
    <font>
      <sz val="14"/>
      <name val="Calibri"/>
      <family val="2"/>
    </font>
    <font>
      <b/>
      <u/>
      <sz val="14"/>
      <name val="Calibri"/>
      <family val="2"/>
    </font>
    <font>
      <i/>
      <sz val="12"/>
      <color indexed="8"/>
      <name val="Calibri"/>
      <family val="2"/>
    </font>
    <font>
      <b/>
      <sz val="11"/>
      <color indexed="8"/>
      <name val="Calibri"/>
      <family val="2"/>
    </font>
    <font>
      <sz val="10"/>
      <name val="Calibri"/>
      <family val="2"/>
    </font>
    <font>
      <sz val="11"/>
      <name val="Calibri"/>
      <family val="2"/>
    </font>
    <font>
      <b/>
      <sz val="11"/>
      <color indexed="8"/>
      <name val="Arial"/>
      <family val="2"/>
    </font>
    <font>
      <b/>
      <i/>
      <sz val="12"/>
      <color indexed="8"/>
      <name val="Calibri"/>
      <family val="2"/>
    </font>
    <font>
      <b/>
      <sz val="18"/>
      <color indexed="8"/>
      <name val="Calibri"/>
      <family val="2"/>
    </font>
    <font>
      <b/>
      <sz val="14"/>
      <color indexed="8"/>
      <name val="Calibri"/>
      <family val="2"/>
    </font>
    <font>
      <b/>
      <i/>
      <sz val="10"/>
      <name val="Arial"/>
      <family val="2"/>
    </font>
    <font>
      <b/>
      <sz val="12"/>
      <color indexed="30"/>
      <name val="Calibri"/>
      <family val="2"/>
    </font>
    <font>
      <sz val="12"/>
      <color indexed="30"/>
      <name val="Calibri"/>
      <family val="2"/>
    </font>
    <font>
      <b/>
      <u/>
      <sz val="10"/>
      <name val="Arial"/>
      <family val="2"/>
    </font>
    <font>
      <b/>
      <sz val="22"/>
      <name val="Calibri"/>
      <family val="2"/>
    </font>
    <font>
      <b/>
      <sz val="22"/>
      <color indexed="8"/>
      <name val="Calibri"/>
      <family val="2"/>
    </font>
    <font>
      <u/>
      <sz val="11"/>
      <color theme="10"/>
      <name val="Calibri"/>
      <family val="2"/>
      <scheme val="minor"/>
    </font>
    <font>
      <b/>
      <sz val="11"/>
      <color theme="1"/>
      <name val="Calibri"/>
      <family val="2"/>
      <scheme val="minor"/>
    </font>
    <font>
      <sz val="11"/>
      <name val="Calibri"/>
      <family val="2"/>
      <scheme val="minor"/>
    </font>
    <font>
      <sz val="14"/>
      <color theme="1"/>
      <name val="Calibri"/>
      <family val="2"/>
      <scheme val="minor"/>
    </font>
    <font>
      <sz val="11"/>
      <color theme="1"/>
      <name val="Arial"/>
      <family val="2"/>
    </font>
    <font>
      <sz val="10"/>
      <color theme="1"/>
      <name val="Arial"/>
      <family val="2"/>
    </font>
    <font>
      <i/>
      <sz val="10"/>
      <color theme="6" tint="-0.499984740745262"/>
      <name val="Arial"/>
      <family val="2"/>
    </font>
    <font>
      <i/>
      <sz val="11"/>
      <color theme="6" tint="-0.499984740745262"/>
      <name val="Calibri"/>
      <family val="2"/>
      <scheme val="minor"/>
    </font>
    <font>
      <b/>
      <i/>
      <sz val="11"/>
      <color theme="6" tint="-0.499984740745262"/>
      <name val="Arial"/>
      <family val="2"/>
    </font>
    <font>
      <i/>
      <sz val="11"/>
      <color theme="1"/>
      <name val="Arial"/>
      <family val="2"/>
    </font>
    <font>
      <b/>
      <sz val="12"/>
      <color theme="1"/>
      <name val="Arial"/>
      <family val="2"/>
    </font>
    <font>
      <sz val="11"/>
      <color theme="6" tint="-0.499984740745262"/>
      <name val="Arial"/>
      <family val="2"/>
    </font>
    <font>
      <u/>
      <sz val="11"/>
      <name val="Calibri"/>
      <family val="2"/>
      <scheme val="minor"/>
    </font>
    <font>
      <i/>
      <sz val="11"/>
      <color rgb="FF7030A0"/>
      <name val="Calibri"/>
      <family val="2"/>
      <scheme val="minor"/>
    </font>
    <font>
      <b/>
      <u/>
      <sz val="14"/>
      <color theme="1"/>
      <name val="Arial"/>
      <family val="2"/>
    </font>
    <font>
      <i/>
      <sz val="12"/>
      <color theme="1"/>
      <name val="Arial"/>
      <family val="2"/>
    </font>
    <font>
      <i/>
      <sz val="11"/>
      <color theme="1"/>
      <name val="Calibri"/>
      <family val="2"/>
      <scheme val="minor"/>
    </font>
    <font>
      <b/>
      <sz val="11"/>
      <color theme="1"/>
      <name val="Arial"/>
      <family val="2"/>
    </font>
    <font>
      <b/>
      <sz val="14"/>
      <name val="Calibri"/>
      <family val="2"/>
      <scheme val="minor"/>
    </font>
    <font>
      <b/>
      <u/>
      <sz val="14"/>
      <name val="Calibri"/>
      <family val="2"/>
      <scheme val="minor"/>
    </font>
    <font>
      <sz val="12"/>
      <name val="Calibri"/>
      <family val="2"/>
      <scheme val="minor"/>
    </font>
    <font>
      <b/>
      <sz val="12"/>
      <color indexed="8"/>
      <name val="Calibri"/>
      <family val="2"/>
      <scheme val="minor"/>
    </font>
    <font>
      <b/>
      <sz val="12"/>
      <name val="Calibri"/>
      <family val="2"/>
      <scheme val="minor"/>
    </font>
    <font>
      <b/>
      <sz val="20"/>
      <name val="Calibri"/>
      <family val="2"/>
      <scheme val="minor"/>
    </font>
    <font>
      <b/>
      <sz val="14"/>
      <color theme="1"/>
      <name val="Calibri"/>
      <family val="2"/>
      <scheme val="minor"/>
    </font>
    <font>
      <b/>
      <sz val="12"/>
      <color theme="1"/>
      <name val="Calibri"/>
      <family val="2"/>
      <scheme val="minor"/>
    </font>
    <font>
      <sz val="14"/>
      <name val="Calibri"/>
      <family val="2"/>
      <scheme val="minor"/>
    </font>
    <font>
      <b/>
      <sz val="11"/>
      <name val="Calibri"/>
      <family val="2"/>
      <scheme val="minor"/>
    </font>
    <font>
      <b/>
      <sz val="16"/>
      <color theme="1"/>
      <name val="Calibri"/>
      <family val="2"/>
      <scheme val="minor"/>
    </font>
    <font>
      <b/>
      <sz val="16"/>
      <name val="Calibri"/>
      <family val="2"/>
      <scheme val="minor"/>
    </font>
    <font>
      <sz val="10"/>
      <color theme="1"/>
      <name val="Calibri"/>
      <family val="2"/>
      <scheme val="minor"/>
    </font>
    <font>
      <sz val="16"/>
      <name val="Calibri"/>
      <family val="2"/>
      <scheme val="minor"/>
    </font>
    <font>
      <sz val="16"/>
      <color theme="1"/>
      <name val="Calibri"/>
      <family val="2"/>
      <scheme val="minor"/>
    </font>
    <font>
      <i/>
      <sz val="12"/>
      <color theme="1"/>
      <name val="Calibri"/>
      <family val="2"/>
      <scheme val="minor"/>
    </font>
    <font>
      <i/>
      <sz val="12"/>
      <name val="Calibri"/>
      <family val="2"/>
      <scheme val="minor"/>
    </font>
    <font>
      <i/>
      <sz val="12"/>
      <color indexed="8"/>
      <name val="Calibri"/>
      <family val="2"/>
      <scheme val="minor"/>
    </font>
    <font>
      <sz val="10"/>
      <name val="Calibri"/>
      <family val="2"/>
      <scheme val="minor"/>
    </font>
    <font>
      <i/>
      <u/>
      <sz val="14"/>
      <color theme="1"/>
      <name val="Calibri"/>
      <family val="2"/>
      <scheme val="minor"/>
    </font>
    <font>
      <i/>
      <sz val="14"/>
      <color rgb="FFC00000"/>
      <name val="Calibri"/>
      <family val="2"/>
      <scheme val="minor"/>
    </font>
    <font>
      <b/>
      <i/>
      <sz val="11"/>
      <color rgb="FF7030A0"/>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i/>
      <u/>
      <sz val="11"/>
      <name val="Calibri"/>
      <family val="2"/>
      <scheme val="minor"/>
    </font>
    <font>
      <sz val="12"/>
      <color theme="1"/>
      <name val="Calibri"/>
      <family val="2"/>
      <scheme val="minor"/>
    </font>
    <font>
      <b/>
      <i/>
      <sz val="12"/>
      <color rgb="FF7030A0"/>
      <name val="Calibri"/>
      <family val="2"/>
      <scheme val="minor"/>
    </font>
    <font>
      <b/>
      <sz val="14"/>
      <color indexed="8"/>
      <name val="Calibri"/>
      <family val="2"/>
      <scheme val="minor"/>
    </font>
    <font>
      <i/>
      <sz val="11"/>
      <color rgb="FFFF0000"/>
      <name val="Calibri"/>
      <family val="2"/>
      <scheme val="minor"/>
    </font>
    <font>
      <b/>
      <u/>
      <sz val="14"/>
      <color theme="1"/>
      <name val="Calibri"/>
      <family val="2"/>
      <scheme val="minor"/>
    </font>
    <font>
      <b/>
      <i/>
      <sz val="11"/>
      <color rgb="FFFF0000"/>
      <name val="Calibri"/>
      <family val="2"/>
      <scheme val="minor"/>
    </font>
    <font>
      <b/>
      <i/>
      <sz val="11"/>
      <color theme="1"/>
      <name val="Calibri"/>
      <family val="2"/>
      <scheme val="minor"/>
    </font>
    <font>
      <sz val="12"/>
      <color theme="1"/>
      <name val="Symbol"/>
      <family val="1"/>
      <charset val="2"/>
    </font>
    <font>
      <sz val="10"/>
      <color theme="6" tint="-0.499984740745262"/>
      <name val="Arial"/>
      <family val="2"/>
    </font>
    <font>
      <b/>
      <sz val="10"/>
      <color theme="6" tint="-0.499984740745262"/>
      <name val="Arial"/>
      <family val="2"/>
    </font>
    <font>
      <b/>
      <u/>
      <sz val="11"/>
      <color theme="1"/>
      <name val="Calibri"/>
      <family val="2"/>
      <scheme val="minor"/>
    </font>
    <font>
      <b/>
      <sz val="11"/>
      <color rgb="FFFF0000"/>
      <name val="Calibri"/>
      <family val="2"/>
      <scheme val="minor"/>
    </font>
    <font>
      <sz val="12"/>
      <color theme="1"/>
      <name val="Arial"/>
      <family val="2"/>
    </font>
    <font>
      <sz val="14"/>
      <color theme="1"/>
      <name val="Arial"/>
      <family val="2"/>
    </font>
    <font>
      <b/>
      <u/>
      <sz val="16"/>
      <color theme="1"/>
      <name val="Calibri"/>
      <family val="2"/>
      <scheme val="minor"/>
    </font>
    <font>
      <b/>
      <sz val="16"/>
      <color indexed="8"/>
      <name val="Calibri"/>
      <family val="2"/>
      <scheme val="minor"/>
    </font>
    <font>
      <i/>
      <sz val="18"/>
      <color rgb="FF7030A0"/>
      <name val="Goudy Stout"/>
      <family val="1"/>
    </font>
    <font>
      <b/>
      <sz val="10"/>
      <color theme="1"/>
      <name val="Calibri"/>
      <family val="2"/>
      <scheme val="minor"/>
    </font>
    <font>
      <b/>
      <sz val="12"/>
      <color rgb="FFFF0000"/>
      <name val="Calibri"/>
      <family val="2"/>
      <scheme val="minor"/>
    </font>
    <font>
      <b/>
      <sz val="12"/>
      <color rgb="FF0070C0"/>
      <name val="Calibri"/>
      <family val="2"/>
      <scheme val="minor"/>
    </font>
    <font>
      <b/>
      <sz val="12"/>
      <color rgb="FF7030A0"/>
      <name val="Calibri"/>
      <family val="2"/>
      <scheme val="minor"/>
    </font>
    <font>
      <sz val="14"/>
      <color rgb="FF7030A0"/>
      <name val="Calibri"/>
      <family val="2"/>
      <scheme val="minor"/>
    </font>
    <font>
      <sz val="11"/>
      <color rgb="FF7030A0"/>
      <name val="Calibri"/>
      <family val="2"/>
      <scheme val="minor"/>
    </font>
    <font>
      <b/>
      <sz val="11"/>
      <color rgb="FF0070C0"/>
      <name val="Calibri"/>
      <family val="2"/>
      <scheme val="minor"/>
    </font>
    <font>
      <b/>
      <sz val="14"/>
      <color rgb="FFFF0000"/>
      <name val="Calibri"/>
      <family val="2"/>
      <scheme val="minor"/>
    </font>
    <font>
      <b/>
      <sz val="12"/>
      <color rgb="FF0070C0"/>
      <name val="Calibri"/>
      <family val="2"/>
    </font>
    <font>
      <i/>
      <sz val="11"/>
      <name val="Calibri"/>
      <family val="2"/>
      <scheme val="minor"/>
    </font>
    <font>
      <i/>
      <sz val="12"/>
      <color rgb="FF7030A0"/>
      <name val="Calibri"/>
      <family val="2"/>
      <scheme val="minor"/>
    </font>
    <font>
      <b/>
      <sz val="11"/>
      <color rgb="FF7030A0"/>
      <name val="Calibri"/>
      <family val="2"/>
      <scheme val="minor"/>
    </font>
    <font>
      <sz val="10"/>
      <color rgb="FF7030A0"/>
      <name val="Calibri"/>
      <family val="2"/>
      <scheme val="minor"/>
    </font>
    <font>
      <b/>
      <i/>
      <sz val="16"/>
      <color rgb="FF7030A0"/>
      <name val="Arial"/>
      <family val="2"/>
    </font>
    <font>
      <b/>
      <i/>
      <sz val="11"/>
      <color theme="6" tint="-0.499984740745262"/>
      <name val="Calibri"/>
      <family val="2"/>
      <scheme val="minor"/>
    </font>
    <font>
      <sz val="12"/>
      <color rgb="FF7030A0"/>
      <name val="Calibri"/>
      <family val="2"/>
      <scheme val="minor"/>
    </font>
    <font>
      <b/>
      <u/>
      <sz val="12"/>
      <color theme="1"/>
      <name val="Calibri"/>
      <family val="2"/>
      <scheme val="minor"/>
    </font>
    <font>
      <b/>
      <u/>
      <sz val="11"/>
      <name val="Calibri"/>
      <family val="2"/>
      <scheme val="minor"/>
    </font>
    <font>
      <sz val="8"/>
      <color rgb="FF7030A0"/>
      <name val="Calibri"/>
      <family val="2"/>
      <scheme val="minor"/>
    </font>
    <font>
      <sz val="11"/>
      <color rgb="FF000000"/>
      <name val="Calibri"/>
      <family val="2"/>
      <scheme val="minor"/>
    </font>
    <font>
      <b/>
      <sz val="11"/>
      <color theme="6" tint="-0.499984740745262"/>
      <name val="Arial"/>
      <family val="2"/>
    </font>
    <font>
      <sz val="12"/>
      <color theme="1"/>
      <name val="Calibri"/>
      <family val="2"/>
    </font>
    <font>
      <b/>
      <i/>
      <sz val="10"/>
      <color theme="6" tint="-0.499984740745262"/>
      <name val="Arial"/>
      <family val="2"/>
    </font>
    <font>
      <b/>
      <u/>
      <sz val="18"/>
      <color theme="1"/>
      <name val="Calibri"/>
      <family val="2"/>
    </font>
    <font>
      <sz val="14"/>
      <color theme="6" tint="-0.499984740745262"/>
      <name val="Arial"/>
      <family val="2"/>
    </font>
    <font>
      <b/>
      <sz val="22"/>
      <name val="Calibri"/>
      <family val="2"/>
      <scheme val="minor"/>
    </font>
    <font>
      <i/>
      <sz val="16"/>
      <color theme="6" tint="-0.499984740745262"/>
      <name val="Arial"/>
      <family val="2"/>
    </font>
    <font>
      <b/>
      <sz val="18"/>
      <name val="Calibri"/>
      <family val="2"/>
      <scheme val="minor"/>
    </font>
    <font>
      <b/>
      <sz val="36"/>
      <name val="Calibri"/>
      <family val="2"/>
    </font>
    <font>
      <b/>
      <i/>
      <u/>
      <sz val="14"/>
      <color rgb="FFFF0000"/>
      <name val="Calibri"/>
      <family val="2"/>
      <scheme val="minor"/>
    </font>
    <font>
      <sz val="11"/>
      <color theme="6" tint="-0.499984740745262"/>
      <name val="Calibri"/>
      <family val="2"/>
      <scheme val="minor"/>
    </font>
    <font>
      <b/>
      <i/>
      <sz val="11"/>
      <name val="Arial"/>
      <family val="2"/>
    </font>
    <font>
      <b/>
      <sz val="16"/>
      <name val="Arial"/>
      <family val="2"/>
    </font>
    <font>
      <i/>
      <sz val="18"/>
      <color rgb="FFFF0000"/>
      <name val="Calibri"/>
      <family val="2"/>
      <scheme val="minor"/>
    </font>
    <font>
      <b/>
      <sz val="22"/>
      <color theme="1"/>
      <name val="Calibri"/>
      <family val="2"/>
      <scheme val="minor"/>
    </font>
    <font>
      <b/>
      <sz val="18"/>
      <color theme="1"/>
      <name val="Calibri"/>
      <family val="2"/>
      <scheme val="minor"/>
    </font>
    <font>
      <i/>
      <sz val="10"/>
      <name val="Calibri"/>
      <family val="2"/>
      <scheme val="minor"/>
    </font>
    <font>
      <i/>
      <sz val="11"/>
      <color indexed="8"/>
      <name val="Calibri"/>
      <family val="2"/>
      <scheme val="minor"/>
    </font>
    <font>
      <b/>
      <u/>
      <sz val="12"/>
      <color indexed="8"/>
      <name val="Calibri"/>
      <family val="2"/>
      <scheme val="minor"/>
    </font>
    <font>
      <b/>
      <sz val="11"/>
      <color indexed="8"/>
      <name val="Calibri"/>
      <family val="2"/>
      <scheme val="minor"/>
    </font>
    <font>
      <sz val="12"/>
      <color indexed="8"/>
      <name val="Calibri"/>
      <family val="2"/>
      <scheme val="minor"/>
    </font>
    <font>
      <sz val="11"/>
      <color theme="1"/>
      <name val="Calibri"/>
      <family val="2"/>
      <scheme val="minor"/>
    </font>
    <font>
      <b/>
      <i/>
      <sz val="12"/>
      <color rgb="FFFF0000"/>
      <name val="Calibri"/>
      <family val="2"/>
      <scheme val="minor"/>
    </font>
    <font>
      <b/>
      <sz val="10"/>
      <color rgb="FF7030A0"/>
      <name val="Calibri"/>
      <family val="2"/>
      <scheme val="minor"/>
    </font>
    <font>
      <b/>
      <i/>
      <sz val="11"/>
      <color indexed="10"/>
      <name val="Calibri"/>
      <family val="2"/>
    </font>
    <font>
      <b/>
      <i/>
      <sz val="14"/>
      <color theme="1"/>
      <name val="Calibri"/>
      <family val="2"/>
      <scheme val="minor"/>
    </font>
    <font>
      <b/>
      <i/>
      <sz val="11"/>
      <name val="Calibri"/>
      <family val="2"/>
      <scheme val="minor"/>
    </font>
    <font>
      <b/>
      <i/>
      <sz val="11"/>
      <color rgb="FF0070C0"/>
      <name val="Calibri"/>
      <family val="2"/>
      <scheme val="minor"/>
    </font>
    <font>
      <sz val="14"/>
      <color indexed="8"/>
      <name val="Calibri"/>
      <family val="2"/>
      <scheme val="minor"/>
    </font>
    <font>
      <b/>
      <sz val="11"/>
      <color rgb="FFC00000"/>
      <name val="Calibri"/>
      <family val="2"/>
      <scheme val="minor"/>
    </font>
    <font>
      <i/>
      <sz val="10"/>
      <color theme="1"/>
      <name val="Calibri"/>
      <family val="2"/>
      <scheme val="minor"/>
    </font>
    <font>
      <i/>
      <sz val="14"/>
      <color theme="1"/>
      <name val="Calibri"/>
      <family val="2"/>
      <scheme val="minor"/>
    </font>
    <font>
      <vertAlign val="superscript"/>
      <sz val="11"/>
      <color theme="1"/>
      <name val="Calibri"/>
      <family val="2"/>
      <scheme val="minor"/>
    </font>
    <font>
      <vertAlign val="superscript"/>
      <sz val="11"/>
      <name val="Calibri"/>
      <family val="2"/>
      <scheme val="minor"/>
    </font>
    <font>
      <i/>
      <sz val="10"/>
      <color indexed="8"/>
      <name val="Calibri"/>
      <family val="2"/>
      <scheme val="minor"/>
    </font>
    <font>
      <i/>
      <sz val="10"/>
      <color rgb="FF7030A0"/>
      <name val="Calibri"/>
      <family val="2"/>
      <scheme val="minor"/>
    </font>
    <font>
      <b/>
      <i/>
      <u/>
      <sz val="11"/>
      <color rgb="FF0070C0"/>
      <name val="Calibri"/>
      <family val="2"/>
      <scheme val="minor"/>
    </font>
    <font>
      <b/>
      <i/>
      <sz val="14"/>
      <color rgb="FF0070C0"/>
      <name val="Calibri"/>
      <family val="2"/>
      <scheme val="minor"/>
    </font>
    <font>
      <b/>
      <i/>
      <sz val="14"/>
      <color rgb="FFFF0000"/>
      <name val="Calibri"/>
      <family val="2"/>
      <scheme val="minor"/>
    </font>
    <font>
      <sz val="28"/>
      <color rgb="FFFF0000"/>
      <name val="Calibri"/>
      <family val="2"/>
      <scheme val="minor"/>
    </font>
    <font>
      <b/>
      <i/>
      <sz val="12"/>
      <color theme="1"/>
      <name val="Calibri"/>
      <family val="2"/>
      <scheme val="minor"/>
    </font>
    <font>
      <i/>
      <sz val="12"/>
      <name val="Arial"/>
      <family val="2"/>
    </font>
    <font>
      <i/>
      <sz val="11"/>
      <name val="Arial"/>
      <family val="2"/>
    </font>
    <font>
      <b/>
      <sz val="14"/>
      <color theme="1"/>
      <name val="Calibri"/>
      <family val="2"/>
    </font>
    <font>
      <sz val="7"/>
      <color theme="1"/>
      <name val="Times New Roman"/>
      <family val="1"/>
    </font>
    <font>
      <b/>
      <sz val="12"/>
      <color theme="1"/>
      <name val="Calibri"/>
      <family val="2"/>
    </font>
    <font>
      <b/>
      <u/>
      <sz val="12"/>
      <color theme="1"/>
      <name val="Calibri"/>
      <family val="2"/>
    </font>
    <font>
      <b/>
      <u/>
      <sz val="14"/>
      <color theme="1"/>
      <name val="Calibri"/>
      <family val="2"/>
    </font>
    <font>
      <vertAlign val="superscript"/>
      <sz val="12"/>
      <color theme="1"/>
      <name val="Calibri"/>
      <family val="2"/>
      <scheme val="minor"/>
    </font>
    <font>
      <b/>
      <u/>
      <vertAlign val="superscript"/>
      <sz val="14"/>
      <color theme="1"/>
      <name val="Calibri"/>
      <family val="2"/>
      <scheme val="minor"/>
    </font>
    <font>
      <u/>
      <sz val="16"/>
      <color theme="1"/>
      <name val="Calibri"/>
      <family val="2"/>
      <scheme val="minor"/>
    </font>
    <font>
      <u/>
      <sz val="11"/>
      <color theme="1"/>
      <name val="Calibri"/>
      <family val="2"/>
      <scheme val="minor"/>
    </font>
    <font>
      <b/>
      <i/>
      <sz val="12"/>
      <name val="Calibri"/>
      <family val="2"/>
      <scheme val="minor"/>
    </font>
    <font>
      <sz val="9"/>
      <color theme="1"/>
      <name val="Arial"/>
      <family val="2"/>
    </font>
    <font>
      <i/>
      <sz val="10"/>
      <color rgb="FF7030A0"/>
      <name val="Arial"/>
      <family val="2"/>
    </font>
    <font>
      <sz val="16"/>
      <color theme="1"/>
      <name val="Arial"/>
      <family val="2"/>
    </font>
    <font>
      <sz val="16"/>
      <color rgb="FFFF0000"/>
      <name val="Arial"/>
      <family val="2"/>
    </font>
    <font>
      <b/>
      <i/>
      <sz val="12"/>
      <color theme="1"/>
      <name val="Arial"/>
      <family val="2"/>
    </font>
    <font>
      <b/>
      <sz val="11"/>
      <color theme="6" tint="-0.499984740745262"/>
      <name val="Calibri"/>
      <family val="2"/>
      <scheme val="minor"/>
    </font>
    <font>
      <b/>
      <sz val="12"/>
      <color theme="6" tint="-0.499984740745262"/>
      <name val="Calibri"/>
      <family val="2"/>
      <scheme val="minor"/>
    </font>
    <font>
      <b/>
      <sz val="22"/>
      <color theme="1"/>
      <name val="Arial"/>
      <family val="2"/>
    </font>
    <font>
      <sz val="20"/>
      <color theme="1"/>
      <name val="Arial"/>
      <family val="2"/>
    </font>
    <font>
      <i/>
      <sz val="9"/>
      <color rgb="FF7030A0"/>
      <name val="Calibri"/>
      <family val="2"/>
      <scheme val="minor"/>
    </font>
    <font>
      <b/>
      <sz val="18"/>
      <color rgb="FFFF0000"/>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lightUp">
        <fgColor theme="0" tint="-0.34998626667073579"/>
        <bgColor theme="0"/>
      </patternFill>
    </fill>
    <fill>
      <patternFill patternType="solid">
        <fgColor rgb="FFCCFFFF"/>
        <bgColor indexed="64"/>
      </patternFill>
    </fill>
    <fill>
      <patternFill patternType="lightUp">
        <fgColor theme="0" tint="-0.24994659260841701"/>
        <bgColor theme="0"/>
      </patternFill>
    </fill>
    <fill>
      <patternFill patternType="lightDown">
        <fgColor theme="8" tint="0.39994506668294322"/>
        <bgColor theme="0"/>
      </patternFill>
    </fill>
    <fill>
      <patternFill patternType="solid">
        <fgColor theme="0"/>
        <bgColor theme="0"/>
      </patternFill>
    </fill>
    <fill>
      <patternFill patternType="solid">
        <fgColor rgb="FFCCCCFF"/>
        <bgColor indexed="64"/>
      </patternFill>
    </fill>
    <fill>
      <patternFill patternType="lightUp">
        <fgColor theme="0" tint="-0.24994659260841701"/>
        <bgColor indexed="65"/>
      </patternFill>
    </fill>
    <fill>
      <patternFill patternType="solid">
        <fgColor theme="0"/>
        <bgColor theme="0" tint="-0.24994659260841701"/>
      </patternFill>
    </fill>
    <fill>
      <patternFill patternType="lightUp">
        <fgColor theme="0" tint="-0.24994659260841701"/>
        <bgColor rgb="FFFF0000"/>
      </patternFill>
    </fill>
    <fill>
      <patternFill patternType="solid">
        <fgColor rgb="FF92D050"/>
        <bgColor indexed="64"/>
      </patternFill>
    </fill>
    <fill>
      <patternFill patternType="solid">
        <fgColor indexed="65"/>
        <bgColor theme="0" tint="-0.24994659260841701"/>
      </patternFill>
    </fill>
    <fill>
      <patternFill patternType="lightDown">
        <fgColor theme="8" tint="0.39994506668294322"/>
        <bgColor indexed="65"/>
      </patternFill>
    </fill>
    <fill>
      <patternFill patternType="lightUp">
        <fgColor rgb="FF7030A0"/>
        <bgColor theme="0"/>
      </patternFill>
    </fill>
    <fill>
      <patternFill patternType="solid">
        <fgColor theme="0"/>
        <bgColor theme="8" tint="0.39994506668294322"/>
      </patternFill>
    </fill>
    <fill>
      <patternFill patternType="solid">
        <fgColor rgb="FFFFFFCC"/>
        <bgColor indexed="64"/>
      </patternFill>
    </fill>
    <fill>
      <patternFill patternType="solid">
        <fgColor theme="9" tint="0.79998168889431442"/>
        <bgColor indexed="64"/>
      </patternFill>
    </fill>
    <fill>
      <patternFill patternType="solid">
        <fgColor rgb="FFCCFFCC"/>
        <bgColor indexed="64"/>
      </patternFill>
    </fill>
    <fill>
      <patternFill patternType="lightUp">
        <fgColor theme="0" tint="-0.34998626667073579"/>
        <bgColor rgb="FF92D050"/>
      </patternFill>
    </fill>
    <fill>
      <patternFill patternType="solid">
        <fgColor indexed="65"/>
        <bgColor theme="0"/>
      </patternFill>
    </fill>
    <fill>
      <patternFill patternType="solid">
        <fgColor rgb="FF92D050"/>
        <bgColor theme="0"/>
      </patternFill>
    </fill>
    <fill>
      <patternFill patternType="solid">
        <fgColor rgb="FF99FF99"/>
        <bgColor indexed="64"/>
      </patternFill>
    </fill>
    <fill>
      <patternFill patternType="solid">
        <fgColor rgb="FFFFC000"/>
        <bgColor indexed="64"/>
      </patternFill>
    </fill>
    <fill>
      <patternFill patternType="solid">
        <fgColor rgb="FFDEBDFF"/>
        <bgColor indexed="64"/>
      </patternFill>
    </fill>
    <fill>
      <patternFill patternType="solid">
        <fgColor indexed="22"/>
        <bgColor indexed="64"/>
      </patternFill>
    </fill>
    <fill>
      <patternFill patternType="lightUp">
        <fgColor theme="6" tint="0.59996337778862885"/>
        <bgColor theme="0"/>
      </patternFill>
    </fill>
    <fill>
      <patternFill patternType="solid">
        <fgColor rgb="FFFFFF99"/>
        <bgColor indexed="64"/>
      </patternFill>
    </fill>
    <fill>
      <patternFill patternType="lightGray">
        <fgColor theme="0"/>
        <bgColor rgb="FFFFFFCC"/>
      </patternFill>
    </fill>
    <fill>
      <patternFill patternType="solid">
        <fgColor rgb="FFFFCC99"/>
        <bgColor indexed="64"/>
      </patternFill>
    </fill>
    <fill>
      <patternFill patternType="solid">
        <fgColor rgb="FF00B050"/>
        <bgColor indexed="64"/>
      </patternFill>
    </fill>
  </fills>
  <borders count="124">
    <border>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Dashed">
        <color indexed="64"/>
      </top>
      <bottom style="thin">
        <color indexed="64"/>
      </bottom>
      <diagonal/>
    </border>
    <border>
      <left/>
      <right/>
      <top style="mediumDashed">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style="medium">
        <color indexed="64"/>
      </right>
      <top style="mediumDashed">
        <color indexed="64"/>
      </top>
      <bottom style="thin">
        <color indexed="64"/>
      </bottom>
      <diagonal/>
    </border>
    <border>
      <left style="thin">
        <color indexed="64"/>
      </left>
      <right style="medium">
        <color indexed="64"/>
      </right>
      <top style="thin">
        <color indexed="64"/>
      </top>
      <bottom style="mediumDashed">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style="medium">
        <color theme="6" tint="-0.499984740745262"/>
      </bottom>
      <diagonal/>
    </border>
    <border>
      <left style="thin">
        <color indexed="64"/>
      </left>
      <right style="thin">
        <color indexed="64"/>
      </right>
      <top style="mediumDashDot">
        <color indexed="64"/>
      </top>
      <bottom style="thin">
        <color indexed="64"/>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ck">
        <color indexed="64"/>
      </right>
      <top style="medium">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DashDot">
        <color indexed="64"/>
      </top>
      <bottom/>
      <diagonal/>
    </border>
    <border>
      <left style="thin">
        <color indexed="64"/>
      </left>
      <right style="thin">
        <color indexed="64"/>
      </right>
      <top style="mediumDashDot">
        <color indexed="64"/>
      </top>
      <bottom style="hair">
        <color indexed="64"/>
      </bottom>
      <diagonal/>
    </border>
    <border>
      <left style="thin">
        <color indexed="64"/>
      </left>
      <right style="medium">
        <color indexed="64"/>
      </right>
      <top style="mediumDashDot">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s>
  <cellStyleXfs count="6">
    <xf numFmtId="0" fontId="0" fillId="0" borderId="0"/>
    <xf numFmtId="0" fontId="44" fillId="0" borderId="0" applyNumberFormat="0" applyFill="0" applyBorder="0" applyAlignment="0" applyProtection="0"/>
    <xf numFmtId="0" fontId="6" fillId="0" borderId="0"/>
    <xf numFmtId="0" fontId="6" fillId="0" borderId="0"/>
    <xf numFmtId="43" fontId="146" fillId="0" borderId="0" applyFont="0" applyFill="0" applyBorder="0" applyAlignment="0" applyProtection="0"/>
    <xf numFmtId="9" fontId="146" fillId="0" borderId="0" applyFont="0" applyFill="0" applyBorder="0" applyAlignment="0" applyProtection="0"/>
  </cellStyleXfs>
  <cellXfs count="1757">
    <xf numFmtId="0" fontId="0" fillId="0" borderId="0" xfId="0"/>
    <xf numFmtId="0" fontId="0" fillId="5" borderId="0" xfId="0" applyFill="1" applyBorder="1"/>
    <xf numFmtId="0" fontId="0" fillId="5" borderId="0" xfId="0" applyFill="1" applyBorder="1" applyAlignment="1">
      <alignment horizontal="right"/>
    </xf>
    <xf numFmtId="0" fontId="4" fillId="5" borderId="0" xfId="0" applyFont="1" applyFill="1" applyAlignment="1">
      <alignment horizontal="left" vertical="center" wrapText="1"/>
    </xf>
    <xf numFmtId="0" fontId="0" fillId="5" borderId="0" xfId="0" applyFill="1" applyAlignment="1">
      <alignment horizontal="left" wrapText="1"/>
    </xf>
    <xf numFmtId="0" fontId="46" fillId="5" borderId="0" xfId="0" applyFont="1" applyFill="1"/>
    <xf numFmtId="0" fontId="0" fillId="5" borderId="0" xfId="0" applyFill="1"/>
    <xf numFmtId="0" fontId="48" fillId="5" borderId="0" xfId="0" applyFont="1" applyFill="1"/>
    <xf numFmtId="0" fontId="49" fillId="5" borderId="0" xfId="0" applyFont="1" applyFill="1"/>
    <xf numFmtId="0" fontId="8" fillId="5" borderId="0" xfId="0" applyFont="1" applyFill="1" applyAlignment="1">
      <alignment vertical="center"/>
    </xf>
    <xf numFmtId="0" fontId="8" fillId="5" borderId="0" xfId="0" applyFont="1" applyFill="1" applyBorder="1" applyAlignment="1">
      <alignment vertical="center"/>
    </xf>
    <xf numFmtId="0" fontId="50" fillId="5" borderId="0" xfId="0" applyFont="1" applyFill="1"/>
    <xf numFmtId="0" fontId="52" fillId="5" borderId="0" xfId="0" applyFont="1" applyFill="1"/>
    <xf numFmtId="0" fontId="53" fillId="5" borderId="0" xfId="0" applyFont="1" applyFill="1"/>
    <xf numFmtId="0" fontId="48" fillId="5" borderId="0" xfId="0" applyFont="1" applyFill="1" applyBorder="1"/>
    <xf numFmtId="0" fontId="11" fillId="5" borderId="0" xfId="0" applyFont="1" applyFill="1"/>
    <xf numFmtId="0" fontId="44" fillId="5" borderId="0" xfId="1" applyFill="1" applyAlignment="1"/>
    <xf numFmtId="0" fontId="13" fillId="5" borderId="0" xfId="1" applyFont="1" applyFill="1"/>
    <xf numFmtId="0" fontId="56" fillId="5" borderId="0" xfId="1" applyFont="1" applyFill="1"/>
    <xf numFmtId="0" fontId="10" fillId="5" borderId="0" xfId="0" applyFont="1" applyFill="1" applyAlignment="1">
      <alignment horizontal="right"/>
    </xf>
    <xf numFmtId="0" fontId="59" fillId="5" borderId="0" xfId="0" applyFont="1" applyFill="1" applyBorder="1"/>
    <xf numFmtId="0" fontId="60" fillId="5" borderId="0" xfId="0" applyFont="1" applyFill="1" applyBorder="1"/>
    <xf numFmtId="0" fontId="53" fillId="5" borderId="0" xfId="0" applyFont="1" applyFill="1" applyBorder="1"/>
    <xf numFmtId="0" fontId="0" fillId="5" borderId="0" xfId="0" applyFill="1" applyAlignment="1">
      <alignment vertical="top"/>
    </xf>
    <xf numFmtId="0" fontId="10" fillId="5" borderId="0" xfId="0" applyFont="1" applyFill="1"/>
    <xf numFmtId="0" fontId="0" fillId="5" borderId="0" xfId="0" applyFont="1" applyFill="1" applyBorder="1"/>
    <xf numFmtId="0" fontId="47" fillId="5" borderId="0" xfId="0" applyFont="1" applyFill="1"/>
    <xf numFmtId="0" fontId="0" fillId="5" borderId="0" xfId="0" applyFill="1" applyProtection="1"/>
    <xf numFmtId="0" fontId="63" fillId="5" borderId="0" xfId="0" applyFont="1" applyFill="1" applyAlignment="1" applyProtection="1">
      <alignment horizontal="left" vertical="center"/>
    </xf>
    <xf numFmtId="0" fontId="62" fillId="5" borderId="0" xfId="0" applyFont="1" applyFill="1" applyAlignment="1" applyProtection="1">
      <alignment vertical="center"/>
    </xf>
    <xf numFmtId="0" fontId="64" fillId="5" borderId="2" xfId="0" applyFont="1" applyFill="1" applyBorder="1" applyAlignment="1" applyProtection="1">
      <alignment horizontal="center" vertical="center"/>
      <protection locked="0"/>
    </xf>
    <xf numFmtId="0" fontId="64" fillId="5" borderId="4" xfId="0" applyFont="1" applyFill="1" applyBorder="1" applyAlignment="1" applyProtection="1">
      <alignment horizontal="center" vertical="center"/>
      <protection locked="0"/>
    </xf>
    <xf numFmtId="0" fontId="64" fillId="5" borderId="8" xfId="0" applyFont="1" applyFill="1" applyBorder="1" applyAlignment="1" applyProtection="1">
      <alignment horizontal="center" vertical="center"/>
      <protection locked="0"/>
    </xf>
    <xf numFmtId="0" fontId="66" fillId="5" borderId="10" xfId="0" applyFont="1" applyFill="1" applyBorder="1" applyAlignment="1" applyProtection="1">
      <alignment vertical="center"/>
    </xf>
    <xf numFmtId="0" fontId="66" fillId="5" borderId="9" xfId="0" applyFont="1" applyFill="1" applyBorder="1" applyAlignment="1" applyProtection="1">
      <alignment vertical="center"/>
    </xf>
    <xf numFmtId="0" fontId="0" fillId="5" borderId="0" xfId="0" applyFont="1" applyFill="1" applyAlignment="1" applyProtection="1">
      <alignment vertical="center"/>
    </xf>
    <xf numFmtId="0" fontId="0" fillId="5" borderId="13" xfId="0" applyFill="1" applyBorder="1"/>
    <xf numFmtId="0" fontId="66" fillId="5" borderId="13" xfId="0" applyFont="1" applyFill="1" applyBorder="1" applyAlignment="1" applyProtection="1">
      <alignment vertical="center"/>
    </xf>
    <xf numFmtId="0" fontId="64" fillId="5" borderId="0" xfId="0" applyFont="1" applyFill="1" applyBorder="1" applyAlignment="1" applyProtection="1">
      <alignment horizontal="center" vertical="center"/>
      <protection locked="0"/>
    </xf>
    <xf numFmtId="0" fontId="0" fillId="5" borderId="0" xfId="0" applyFont="1" applyFill="1"/>
    <xf numFmtId="0" fontId="62" fillId="5" borderId="15" xfId="0" applyFont="1" applyFill="1" applyBorder="1" applyAlignment="1" applyProtection="1">
      <alignment vertical="center"/>
    </xf>
    <xf numFmtId="0" fontId="6" fillId="2" borderId="17" xfId="3" applyFill="1" applyBorder="1"/>
    <xf numFmtId="0" fontId="6" fillId="2" borderId="18" xfId="3" applyFill="1" applyBorder="1"/>
    <xf numFmtId="0" fontId="6" fillId="2" borderId="18" xfId="3" applyFont="1" applyFill="1" applyBorder="1"/>
    <xf numFmtId="0" fontId="0" fillId="5" borderId="0" xfId="0" applyFill="1" applyAlignment="1">
      <alignment horizontal="center"/>
    </xf>
    <xf numFmtId="0" fontId="66" fillId="5" borderId="9" xfId="0" applyFont="1" applyFill="1" applyBorder="1" applyAlignment="1" applyProtection="1">
      <alignment horizontal="right" vertical="center"/>
    </xf>
    <xf numFmtId="0" fontId="0" fillId="7" borderId="20" xfId="0" applyFill="1" applyBorder="1" applyAlignment="1"/>
    <xf numFmtId="0" fontId="0" fillId="7" borderId="21" xfId="0" applyFill="1" applyBorder="1" applyAlignment="1"/>
    <xf numFmtId="0" fontId="0" fillId="7" borderId="12" xfId="0" applyFill="1" applyBorder="1" applyAlignment="1">
      <alignment horizontal="center"/>
    </xf>
    <xf numFmtId="3" fontId="0" fillId="7" borderId="12" xfId="0" applyNumberFormat="1" applyFill="1" applyBorder="1" applyAlignment="1">
      <alignment horizontal="center"/>
    </xf>
    <xf numFmtId="0" fontId="0" fillId="7" borderId="24" xfId="0" applyFill="1" applyBorder="1" applyAlignment="1">
      <alignment horizontal="center"/>
    </xf>
    <xf numFmtId="0" fontId="69" fillId="5" borderId="25" xfId="0" applyFont="1" applyFill="1" applyBorder="1"/>
    <xf numFmtId="0" fontId="64" fillId="8" borderId="2" xfId="0" applyFont="1" applyFill="1" applyBorder="1" applyAlignment="1" applyProtection="1">
      <alignment horizontal="center" vertical="center"/>
      <protection locked="0"/>
    </xf>
    <xf numFmtId="0" fontId="17" fillId="5" borderId="0" xfId="0" applyFont="1" applyFill="1" applyAlignment="1" applyProtection="1">
      <alignment horizontal="left" vertical="center"/>
    </xf>
    <xf numFmtId="0" fontId="64" fillId="8" borderId="14" xfId="0" applyFont="1" applyFill="1" applyBorder="1" applyAlignment="1" applyProtection="1">
      <alignment horizontal="center" vertical="center"/>
      <protection locked="0"/>
    </xf>
    <xf numFmtId="0" fontId="0" fillId="8" borderId="2" xfId="0" applyFill="1" applyBorder="1"/>
    <xf numFmtId="0" fontId="70" fillId="5" borderId="13" xfId="0" applyFont="1" applyFill="1" applyBorder="1" applyAlignment="1" applyProtection="1">
      <alignment vertical="center"/>
    </xf>
    <xf numFmtId="0" fontId="70" fillId="5" borderId="9" xfId="0" applyFont="1" applyFill="1" applyBorder="1" applyAlignment="1" applyProtection="1">
      <alignment vertical="center"/>
    </xf>
    <xf numFmtId="0" fontId="71" fillId="5" borderId="9" xfId="0" applyFont="1" applyFill="1" applyBorder="1" applyAlignment="1" applyProtection="1">
      <alignment horizontal="right" vertical="center"/>
    </xf>
    <xf numFmtId="0" fontId="72" fillId="5" borderId="26" xfId="0" applyFont="1" applyFill="1" applyBorder="1"/>
    <xf numFmtId="0" fontId="69" fillId="5" borderId="27" xfId="0" applyFont="1" applyFill="1" applyBorder="1"/>
    <xf numFmtId="0" fontId="70" fillId="5" borderId="15" xfId="0" applyFont="1" applyFill="1" applyBorder="1" applyAlignment="1" applyProtection="1">
      <alignment vertical="center"/>
    </xf>
    <xf numFmtId="0" fontId="66" fillId="5" borderId="11" xfId="0" applyFont="1" applyFill="1" applyBorder="1" applyAlignment="1" applyProtection="1">
      <alignment horizontal="right" vertical="center"/>
    </xf>
    <xf numFmtId="0" fontId="47" fillId="5" borderId="28" xfId="0" applyFont="1" applyFill="1" applyBorder="1"/>
    <xf numFmtId="0" fontId="47" fillId="5" borderId="29" xfId="0" applyFont="1" applyFill="1" applyBorder="1"/>
    <xf numFmtId="0" fontId="0" fillId="5" borderId="19" xfId="0" applyFill="1" applyBorder="1"/>
    <xf numFmtId="0" fontId="0" fillId="5" borderId="0" xfId="0" applyFill="1" applyBorder="1" applyAlignment="1">
      <alignment horizontal="center"/>
    </xf>
    <xf numFmtId="3" fontId="0" fillId="5" borderId="0" xfId="0" applyNumberFormat="1" applyFill="1" applyBorder="1" applyAlignment="1">
      <alignment horizontal="center"/>
    </xf>
    <xf numFmtId="0" fontId="46" fillId="5" borderId="0" xfId="0" applyFont="1" applyFill="1" applyBorder="1" applyAlignment="1" applyProtection="1">
      <alignment vertical="center"/>
    </xf>
    <xf numFmtId="0" fontId="0" fillId="5" borderId="25" xfId="0" applyFill="1" applyBorder="1"/>
    <xf numFmtId="0" fontId="0" fillId="5" borderId="25" xfId="0" applyFill="1" applyBorder="1" applyAlignment="1">
      <alignment horizontal="right"/>
    </xf>
    <xf numFmtId="0" fontId="75" fillId="5" borderId="0" xfId="0" applyFont="1" applyFill="1" applyBorder="1" applyAlignment="1" applyProtection="1">
      <alignment horizontal="left" vertical="center"/>
      <protection locked="0"/>
    </xf>
    <xf numFmtId="0" fontId="62" fillId="5" borderId="13" xfId="0" applyFont="1" applyFill="1" applyBorder="1" applyAlignment="1" applyProtection="1">
      <alignment vertical="center"/>
    </xf>
    <xf numFmtId="0" fontId="6" fillId="2" borderId="4" xfId="3" applyFill="1" applyBorder="1"/>
    <xf numFmtId="0" fontId="6" fillId="2" borderId="4" xfId="3" applyFont="1" applyFill="1" applyBorder="1"/>
    <xf numFmtId="0" fontId="7" fillId="2" borderId="4" xfId="3" applyFont="1" applyFill="1" applyBorder="1"/>
    <xf numFmtId="0" fontId="0" fillId="2" borderId="17" xfId="0" applyFill="1" applyBorder="1"/>
    <xf numFmtId="0" fontId="6" fillId="2" borderId="32" xfId="3" applyFill="1" applyBorder="1"/>
    <xf numFmtId="0" fontId="0" fillId="2" borderId="18" xfId="0" applyFill="1" applyBorder="1"/>
    <xf numFmtId="0" fontId="6" fillId="0" borderId="18" xfId="0" applyFont="1" applyBorder="1"/>
    <xf numFmtId="0" fontId="0" fillId="0" borderId="18" xfId="0" applyFill="1" applyBorder="1"/>
    <xf numFmtId="0" fontId="0" fillId="8" borderId="2" xfId="0" applyFill="1" applyBorder="1" applyAlignment="1">
      <alignment horizontal="center"/>
    </xf>
    <xf numFmtId="0" fontId="64" fillId="5" borderId="2" xfId="0" applyFont="1" applyFill="1" applyBorder="1" applyAlignment="1" applyProtection="1">
      <alignment horizontal="center" vertical="center"/>
    </xf>
    <xf numFmtId="0" fontId="66" fillId="9" borderId="34" xfId="0" applyFont="1" applyFill="1" applyBorder="1" applyAlignment="1" applyProtection="1">
      <alignment vertical="center"/>
    </xf>
    <xf numFmtId="0" fontId="66" fillId="9" borderId="0" xfId="0" applyFont="1" applyFill="1" applyBorder="1" applyAlignment="1" applyProtection="1">
      <alignment vertical="center"/>
    </xf>
    <xf numFmtId="0" fontId="71" fillId="9" borderId="0" xfId="0" applyFont="1" applyFill="1" applyBorder="1" applyAlignment="1" applyProtection="1">
      <alignment vertical="center"/>
    </xf>
    <xf numFmtId="0" fontId="66" fillId="9" borderId="0" xfId="0" applyFont="1" applyFill="1" applyBorder="1" applyAlignment="1" applyProtection="1">
      <alignment horizontal="center" vertical="center"/>
    </xf>
    <xf numFmtId="0" fontId="0" fillId="9" borderId="0" xfId="0" applyFill="1" applyBorder="1"/>
    <xf numFmtId="10" fontId="0" fillId="9" borderId="0" xfId="0" applyNumberFormat="1" applyFill="1" applyBorder="1"/>
    <xf numFmtId="0" fontId="0" fillId="9" borderId="0" xfId="0" applyFill="1" applyBorder="1" applyAlignment="1">
      <alignment horizontal="center"/>
    </xf>
    <xf numFmtId="0" fontId="0" fillId="9" borderId="34" xfId="0" applyFill="1" applyBorder="1"/>
    <xf numFmtId="0" fontId="0" fillId="9" borderId="0" xfId="0" applyFill="1" applyBorder="1" applyAlignment="1"/>
    <xf numFmtId="0" fontId="66" fillId="9" borderId="4" xfId="0" applyFont="1" applyFill="1" applyBorder="1" applyAlignment="1" applyProtection="1">
      <alignment vertical="center"/>
    </xf>
    <xf numFmtId="0" fontId="66" fillId="9" borderId="4" xfId="0" applyFont="1" applyFill="1" applyBorder="1" applyAlignment="1" applyProtection="1">
      <alignment vertical="center" wrapText="1"/>
    </xf>
    <xf numFmtId="0" fontId="66" fillId="9" borderId="4" xfId="0" applyFont="1" applyFill="1" applyBorder="1" applyAlignment="1" applyProtection="1">
      <alignment horizontal="center" vertical="center" wrapText="1"/>
    </xf>
    <xf numFmtId="0" fontId="0" fillId="9" borderId="20" xfId="0" applyFill="1" applyBorder="1" applyProtection="1"/>
    <xf numFmtId="0" fontId="0" fillId="9" borderId="10" xfId="0" applyFill="1" applyBorder="1" applyProtection="1"/>
    <xf numFmtId="0" fontId="0" fillId="9" borderId="20" xfId="0" applyFill="1" applyBorder="1" applyAlignment="1" applyProtection="1">
      <alignment horizontal="center"/>
    </xf>
    <xf numFmtId="0" fontId="0" fillId="9" borderId="20" xfId="0" applyFill="1" applyBorder="1" applyAlignment="1" applyProtection="1">
      <alignment horizontal="center" vertical="center"/>
    </xf>
    <xf numFmtId="0" fontId="0" fillId="9" borderId="20" xfId="0" applyFill="1" applyBorder="1" applyAlignment="1" applyProtection="1">
      <alignment wrapText="1"/>
    </xf>
    <xf numFmtId="0" fontId="0" fillId="9" borderId="10" xfId="0" applyFill="1" applyBorder="1" applyAlignment="1" applyProtection="1">
      <alignment wrapText="1"/>
    </xf>
    <xf numFmtId="0" fontId="0" fillId="9" borderId="20" xfId="0" applyFill="1" applyBorder="1" applyAlignment="1" applyProtection="1">
      <alignment horizontal="center" wrapText="1"/>
    </xf>
    <xf numFmtId="0" fontId="0" fillId="9" borderId="20" xfId="0" applyFill="1" applyBorder="1" applyAlignment="1" applyProtection="1">
      <alignment horizontal="center" vertical="center" wrapText="1"/>
    </xf>
    <xf numFmtId="0" fontId="0" fillId="9" borderId="0" xfId="0" applyFill="1" applyBorder="1" applyAlignment="1">
      <alignment horizontal="center" vertical="center"/>
    </xf>
    <xf numFmtId="0" fontId="0" fillId="9" borderId="20" xfId="0" applyFill="1" applyBorder="1" applyAlignment="1" applyProtection="1">
      <alignment vertical="center" wrapText="1"/>
    </xf>
    <xf numFmtId="0" fontId="76" fillId="9" borderId="35" xfId="0" applyFont="1" applyFill="1" applyBorder="1" applyAlignment="1" applyProtection="1">
      <alignment vertical="center"/>
    </xf>
    <xf numFmtId="0" fontId="76" fillId="9" borderId="35" xfId="0" applyFont="1" applyFill="1" applyBorder="1" applyAlignment="1" applyProtection="1">
      <alignment horizontal="left" vertical="center"/>
    </xf>
    <xf numFmtId="0" fontId="64" fillId="8" borderId="2" xfId="0" applyFont="1" applyFill="1" applyBorder="1" applyAlignment="1" applyProtection="1">
      <alignment horizontal="center" vertical="center"/>
    </xf>
    <xf numFmtId="0" fontId="77" fillId="5" borderId="36" xfId="0" applyFont="1" applyFill="1" applyBorder="1" applyAlignment="1">
      <alignment horizontal="right"/>
    </xf>
    <xf numFmtId="0" fontId="78" fillId="5" borderId="9" xfId="0" applyFont="1" applyFill="1" applyBorder="1" applyAlignment="1" applyProtection="1">
      <alignment horizontal="right" vertical="center"/>
    </xf>
    <xf numFmtId="0" fontId="63" fillId="5" borderId="16" xfId="0" applyFont="1" applyFill="1" applyBorder="1" applyAlignment="1" applyProtection="1">
      <alignment vertical="center"/>
    </xf>
    <xf numFmtId="0" fontId="47" fillId="5" borderId="15" xfId="0" applyFont="1" applyFill="1" applyBorder="1"/>
    <xf numFmtId="0" fontId="0" fillId="5" borderId="24" xfId="0" applyFill="1" applyBorder="1"/>
    <xf numFmtId="0" fontId="60" fillId="5" borderId="37" xfId="0" applyFont="1" applyFill="1" applyBorder="1" applyAlignment="1">
      <alignment horizontal="right"/>
    </xf>
    <xf numFmtId="0" fontId="70" fillId="5" borderId="10" xfId="0" applyFont="1" applyFill="1" applyBorder="1" applyAlignment="1" applyProtection="1">
      <alignment vertical="center"/>
    </xf>
    <xf numFmtId="0" fontId="0" fillId="8" borderId="19" xfId="0" applyFill="1" applyBorder="1" applyAlignment="1">
      <alignment horizontal="center" vertical="center"/>
    </xf>
    <xf numFmtId="0" fontId="0" fillId="9" borderId="20" xfId="0" applyFill="1" applyBorder="1" applyAlignment="1" applyProtection="1"/>
    <xf numFmtId="0" fontId="64" fillId="5" borderId="2" xfId="0" applyFont="1" applyFill="1" applyBorder="1" applyAlignment="1" applyProtection="1">
      <alignment horizontal="center" vertical="center" wrapText="1"/>
      <protection locked="0"/>
    </xf>
    <xf numFmtId="0" fontId="46" fillId="5" borderId="0" xfId="0" applyFont="1" applyFill="1" applyAlignment="1" applyProtection="1">
      <alignment horizontal="left" vertical="center"/>
    </xf>
    <xf numFmtId="0" fontId="46" fillId="5" borderId="0" xfId="0" applyFont="1" applyFill="1" applyBorder="1" applyAlignment="1" applyProtection="1">
      <alignment horizontal="left" vertical="center"/>
      <protection locked="0"/>
    </xf>
    <xf numFmtId="0" fontId="46" fillId="5" borderId="0" xfId="0" applyFont="1" applyFill="1" applyBorder="1" applyAlignment="1" applyProtection="1">
      <alignment horizontal="left" vertical="center"/>
    </xf>
    <xf numFmtId="0" fontId="0" fillId="5" borderId="0" xfId="0" applyFont="1" applyFill="1" applyBorder="1" applyAlignment="1">
      <alignment horizontal="left" vertical="center"/>
    </xf>
    <xf numFmtId="0" fontId="71" fillId="5" borderId="0" xfId="0" applyFont="1" applyFill="1" applyAlignment="1" applyProtection="1">
      <alignment vertical="center"/>
    </xf>
    <xf numFmtId="0" fontId="46" fillId="5" borderId="0" xfId="0" applyFont="1" applyFill="1" applyBorder="1" applyAlignment="1" applyProtection="1">
      <alignment horizontal="center" vertical="center"/>
      <protection locked="0"/>
    </xf>
    <xf numFmtId="0" fontId="21" fillId="5" borderId="9" xfId="0" applyFont="1" applyFill="1" applyBorder="1" applyAlignment="1" applyProtection="1">
      <alignment horizontal="right" vertical="center"/>
    </xf>
    <xf numFmtId="0" fontId="68" fillId="5" borderId="38" xfId="0" applyFont="1" applyFill="1" applyBorder="1" applyAlignment="1">
      <alignment horizontal="center"/>
    </xf>
    <xf numFmtId="0" fontId="47" fillId="5" borderId="13" xfId="0" applyFont="1" applyFill="1" applyBorder="1"/>
    <xf numFmtId="0" fontId="47" fillId="5" borderId="30" xfId="0" applyFont="1" applyFill="1" applyBorder="1"/>
    <xf numFmtId="0" fontId="68" fillId="9" borderId="41" xfId="0" applyFont="1" applyFill="1" applyBorder="1" applyAlignment="1" applyProtection="1">
      <alignment horizontal="center" vertical="center"/>
    </xf>
    <xf numFmtId="0" fontId="45" fillId="9" borderId="20" xfId="0" applyFont="1" applyFill="1" applyBorder="1" applyAlignment="1" applyProtection="1">
      <alignment horizontal="center" vertical="center" wrapText="1"/>
    </xf>
    <xf numFmtId="0" fontId="60" fillId="5" borderId="36" xfId="0" applyFont="1" applyFill="1" applyBorder="1" applyAlignment="1">
      <alignment horizontal="left"/>
    </xf>
    <xf numFmtId="0" fontId="60" fillId="5" borderId="11" xfId="0" applyFont="1" applyFill="1" applyBorder="1" applyAlignment="1">
      <alignment horizontal="left"/>
    </xf>
    <xf numFmtId="0" fontId="60" fillId="5" borderId="42" xfId="0" applyFont="1" applyFill="1" applyBorder="1" applyAlignment="1"/>
    <xf numFmtId="0" fontId="60" fillId="0" borderId="43" xfId="0" applyFont="1" applyBorder="1" applyAlignment="1"/>
    <xf numFmtId="0" fontId="60" fillId="0" borderId="44" xfId="0" applyFont="1" applyBorder="1" applyAlignment="1"/>
    <xf numFmtId="0" fontId="0" fillId="5" borderId="45" xfId="0" applyFill="1" applyBorder="1" applyAlignment="1">
      <alignment horizontal="center"/>
    </xf>
    <xf numFmtId="0" fontId="78" fillId="5" borderId="13" xfId="0" applyFont="1" applyFill="1" applyBorder="1" applyAlignment="1" applyProtection="1">
      <alignment vertical="center"/>
    </xf>
    <xf numFmtId="0" fontId="0" fillId="5" borderId="46" xfId="0" applyFill="1" applyBorder="1" applyAlignment="1">
      <alignment horizontal="center"/>
    </xf>
    <xf numFmtId="0" fontId="47" fillId="5" borderId="28" xfId="0" applyFont="1" applyFill="1" applyBorder="1" applyAlignment="1">
      <alignment horizontal="center"/>
    </xf>
    <xf numFmtId="10" fontId="0" fillId="9" borderId="0" xfId="0" applyNumberFormat="1" applyFill="1" applyBorder="1" applyAlignment="1">
      <alignment horizontal="center"/>
    </xf>
    <xf numFmtId="0" fontId="64" fillId="8" borderId="8" xfId="0" applyFont="1" applyFill="1" applyBorder="1" applyAlignment="1" applyProtection="1">
      <alignment horizontal="center" vertical="center"/>
      <protection locked="0"/>
    </xf>
    <xf numFmtId="0" fontId="0" fillId="5" borderId="37" xfId="0" applyFill="1" applyBorder="1"/>
    <xf numFmtId="0" fontId="69" fillId="5" borderId="45" xfId="0" applyFont="1" applyFill="1" applyBorder="1" applyAlignment="1">
      <alignment horizontal="center"/>
    </xf>
    <xf numFmtId="0" fontId="0" fillId="5" borderId="4" xfId="0" applyFill="1" applyBorder="1"/>
    <xf numFmtId="0" fontId="0" fillId="5" borderId="19" xfId="0" applyFill="1" applyBorder="1" applyAlignment="1">
      <alignment horizontal="center"/>
    </xf>
    <xf numFmtId="0" fontId="80" fillId="9" borderId="0" xfId="0" applyFont="1" applyFill="1" applyBorder="1" applyAlignment="1" applyProtection="1">
      <alignment vertical="center"/>
    </xf>
    <xf numFmtId="0" fontId="71" fillId="9" borderId="4" xfId="0" applyFont="1" applyFill="1" applyBorder="1" applyAlignment="1" applyProtection="1">
      <alignment vertical="center" wrapText="1"/>
    </xf>
    <xf numFmtId="0" fontId="81" fillId="7" borderId="16" xfId="0" applyFont="1" applyFill="1" applyBorder="1" applyAlignment="1"/>
    <xf numFmtId="0" fontId="82" fillId="5" borderId="0" xfId="0" applyFont="1" applyFill="1"/>
    <xf numFmtId="0" fontId="66" fillId="9" borderId="34" xfId="0" applyFont="1" applyFill="1" applyBorder="1" applyAlignment="1" applyProtection="1">
      <alignment horizontal="right" vertical="center"/>
    </xf>
    <xf numFmtId="0" fontId="0" fillId="9" borderId="34" xfId="0" applyFill="1" applyBorder="1" applyAlignment="1">
      <alignment horizontal="right"/>
    </xf>
    <xf numFmtId="0" fontId="84" fillId="10" borderId="0" xfId="0" applyFont="1" applyFill="1"/>
    <xf numFmtId="0" fontId="0" fillId="10" borderId="0" xfId="0" applyFill="1"/>
    <xf numFmtId="0" fontId="85" fillId="10" borderId="0" xfId="0" applyFont="1" applyFill="1"/>
    <xf numFmtId="0" fontId="86" fillId="10" borderId="0" xfId="0" applyFont="1" applyFill="1" applyAlignment="1">
      <alignment horizontal="left"/>
    </xf>
    <xf numFmtId="0" fontId="76" fillId="10" borderId="0" xfId="0" applyFont="1" applyFill="1"/>
    <xf numFmtId="0" fontId="6" fillId="10" borderId="0" xfId="2" applyFill="1" applyBorder="1"/>
    <xf numFmtId="0" fontId="6" fillId="10" borderId="0" xfId="3" applyFill="1" applyBorder="1"/>
    <xf numFmtId="0" fontId="6" fillId="10" borderId="0" xfId="2" applyFill="1" applyBorder="1" applyAlignment="1">
      <alignment horizontal="center"/>
    </xf>
    <xf numFmtId="0" fontId="6" fillId="10" borderId="0" xfId="3" applyFont="1" applyFill="1" applyBorder="1" applyAlignment="1">
      <alignment horizontal="center"/>
    </xf>
    <xf numFmtId="0" fontId="6" fillId="10" borderId="0" xfId="3" applyFont="1" applyFill="1" applyBorder="1"/>
    <xf numFmtId="0" fontId="0" fillId="10" borderId="0" xfId="0" applyFill="1" applyBorder="1"/>
    <xf numFmtId="0" fontId="0" fillId="10" borderId="0" xfId="0" applyFill="1" applyAlignment="1">
      <alignment horizontal="center"/>
    </xf>
    <xf numFmtId="165" fontId="64" fillId="8" borderId="2" xfId="0" applyNumberFormat="1" applyFont="1" applyFill="1" applyBorder="1" applyAlignment="1" applyProtection="1">
      <alignment horizontal="center" vertical="center"/>
      <protection locked="0"/>
    </xf>
    <xf numFmtId="0" fontId="64" fillId="5" borderId="0" xfId="0" applyFont="1" applyFill="1" applyBorder="1" applyAlignment="1" applyProtection="1">
      <alignment horizontal="left" vertical="center"/>
      <protection locked="0"/>
    </xf>
    <xf numFmtId="165" fontId="0" fillId="9" borderId="20" xfId="0" applyNumberFormat="1" applyFill="1" applyBorder="1" applyProtection="1"/>
    <xf numFmtId="165" fontId="0" fillId="9" borderId="0" xfId="0" applyNumberFormat="1" applyFill="1" applyBorder="1"/>
    <xf numFmtId="0" fontId="67" fillId="5" borderId="0" xfId="0" applyFont="1" applyFill="1" applyAlignment="1" applyProtection="1">
      <alignment horizontal="right" vertical="center" wrapText="1"/>
    </xf>
    <xf numFmtId="0" fontId="48" fillId="5" borderId="0" xfId="0" applyFont="1" applyFill="1" applyBorder="1" applyAlignment="1"/>
    <xf numFmtId="0" fontId="87" fillId="5" borderId="0" xfId="0" applyFont="1" applyFill="1" applyAlignment="1" applyProtection="1">
      <alignment horizontal="left" vertical="center"/>
    </xf>
    <xf numFmtId="0" fontId="0" fillId="5" borderId="0" xfId="0" applyFill="1" applyBorder="1" applyProtection="1"/>
    <xf numFmtId="0" fontId="77" fillId="5" borderId="0" xfId="0" applyFont="1" applyFill="1"/>
    <xf numFmtId="0" fontId="47" fillId="5" borderId="16" xfId="0" applyFont="1" applyFill="1" applyBorder="1"/>
    <xf numFmtId="0" fontId="0" fillId="5" borderId="20" xfId="0" applyFill="1" applyBorder="1"/>
    <xf numFmtId="0" fontId="45" fillId="5" borderId="54" xfId="0" applyFont="1" applyFill="1" applyBorder="1"/>
    <xf numFmtId="0" fontId="45" fillId="5" borderId="38" xfId="0" applyFont="1" applyFill="1" applyBorder="1"/>
    <xf numFmtId="0" fontId="83" fillId="5" borderId="0" xfId="0" applyFont="1" applyFill="1" applyAlignment="1" applyProtection="1">
      <alignment horizontal="left"/>
    </xf>
    <xf numFmtId="49" fontId="0" fillId="7" borderId="24" xfId="0" applyNumberFormat="1" applyFill="1" applyBorder="1" applyAlignment="1">
      <alignment horizontal="center"/>
    </xf>
    <xf numFmtId="0" fontId="64" fillId="0" borderId="8" xfId="0" applyFont="1" applyFill="1" applyBorder="1" applyAlignment="1" applyProtection="1">
      <alignment horizontal="center" vertical="center"/>
      <protection locked="0"/>
    </xf>
    <xf numFmtId="0" fontId="76" fillId="5" borderId="0" xfId="0" applyFont="1" applyFill="1"/>
    <xf numFmtId="0" fontId="73" fillId="5" borderId="0" xfId="0" applyFont="1" applyFill="1" applyAlignment="1" applyProtection="1">
      <alignment horizontal="left" vertical="center" wrapText="1"/>
    </xf>
    <xf numFmtId="0" fontId="91" fillId="5" borderId="0" xfId="0" applyFont="1" applyFill="1"/>
    <xf numFmtId="0" fontId="91" fillId="5" borderId="0" xfId="0" applyFont="1" applyFill="1" applyBorder="1" applyAlignment="1" applyProtection="1">
      <alignment horizontal="left" vertical="center"/>
      <protection locked="0"/>
    </xf>
    <xf numFmtId="0" fontId="54" fillId="5" borderId="0" xfId="0" applyFont="1" applyFill="1" applyBorder="1"/>
    <xf numFmtId="0" fontId="0" fillId="5" borderId="0" xfId="0" applyFill="1" applyAlignment="1">
      <alignment wrapText="1"/>
    </xf>
    <xf numFmtId="0" fontId="0" fillId="5" borderId="0" xfId="0" applyFill="1" applyBorder="1" applyAlignment="1">
      <alignment wrapText="1"/>
    </xf>
    <xf numFmtId="0" fontId="49" fillId="5" borderId="0" xfId="0" applyFont="1" applyFill="1" applyBorder="1"/>
    <xf numFmtId="0" fontId="49" fillId="5" borderId="0" xfId="0" applyFont="1" applyFill="1" applyBorder="1" applyAlignment="1">
      <alignment horizontal="right"/>
    </xf>
    <xf numFmtId="0" fontId="0" fillId="5" borderId="47" xfId="0" applyFont="1" applyFill="1" applyBorder="1"/>
    <xf numFmtId="0" fontId="0" fillId="5" borderId="61" xfId="0" applyFont="1" applyFill="1" applyBorder="1"/>
    <xf numFmtId="0" fontId="0" fillId="5" borderId="47" xfId="0" applyFont="1" applyFill="1" applyBorder="1" applyAlignment="1">
      <alignment vertical="center"/>
    </xf>
    <xf numFmtId="0" fontId="0" fillId="5" borderId="61" xfId="0" applyFont="1" applyFill="1" applyBorder="1" applyAlignment="1">
      <alignment horizontal="left" vertical="center"/>
    </xf>
    <xf numFmtId="0" fontId="0" fillId="5" borderId="62" xfId="0" applyFont="1" applyFill="1" applyBorder="1" applyAlignment="1">
      <alignment horizontal="left" vertical="center"/>
    </xf>
    <xf numFmtId="0" fontId="94" fillId="9" borderId="0" xfId="0" applyFont="1" applyFill="1" applyBorder="1" applyProtection="1"/>
    <xf numFmtId="0" fontId="37" fillId="5" borderId="0" xfId="0" applyFont="1" applyFill="1"/>
    <xf numFmtId="0" fontId="70" fillId="8" borderId="19" xfId="0" applyFont="1" applyFill="1" applyBorder="1" applyAlignment="1" applyProtection="1">
      <alignment horizontal="center" vertical="center"/>
    </xf>
    <xf numFmtId="9" fontId="64" fillId="8" borderId="2" xfId="0" applyNumberFormat="1" applyFont="1" applyFill="1" applyBorder="1" applyAlignment="1" applyProtection="1">
      <alignment horizontal="center" vertical="center"/>
      <protection locked="0"/>
    </xf>
    <xf numFmtId="0" fontId="62" fillId="5" borderId="9" xfId="0" applyFont="1" applyFill="1" applyBorder="1" applyAlignment="1" applyProtection="1">
      <alignment horizontal="right" vertical="center"/>
    </xf>
    <xf numFmtId="0" fontId="47" fillId="5" borderId="29" xfId="0" applyFont="1" applyFill="1" applyBorder="1" applyAlignment="1">
      <alignment horizontal="left"/>
    </xf>
    <xf numFmtId="0" fontId="61" fillId="5" borderId="0" xfId="0" applyFont="1" applyFill="1"/>
    <xf numFmtId="0" fontId="49" fillId="5" borderId="0" xfId="0" applyFont="1" applyFill="1" applyBorder="1" applyAlignment="1">
      <alignment vertical="top"/>
    </xf>
    <xf numFmtId="0" fontId="49" fillId="5" borderId="0" xfId="0" applyFont="1" applyFill="1" applyBorder="1" applyAlignment="1">
      <alignment vertical="center"/>
    </xf>
    <xf numFmtId="0" fontId="46" fillId="5" borderId="0" xfId="0" applyFont="1" applyFill="1" applyBorder="1"/>
    <xf numFmtId="0" fontId="98" fillId="5" borderId="0" xfId="0" applyFont="1" applyFill="1" applyBorder="1"/>
    <xf numFmtId="0" fontId="45" fillId="13" borderId="20" xfId="0" applyFont="1" applyFill="1" applyBorder="1" applyAlignment="1">
      <alignment vertical="center"/>
    </xf>
    <xf numFmtId="0" fontId="8" fillId="5" borderId="0" xfId="0" applyFont="1" applyFill="1"/>
    <xf numFmtId="0" fontId="99" fillId="5" borderId="0" xfId="0" applyFont="1" applyFill="1" applyBorder="1"/>
    <xf numFmtId="0" fontId="100" fillId="5" borderId="0" xfId="0" applyFont="1" applyFill="1" applyBorder="1" applyAlignment="1">
      <alignment horizontal="left"/>
    </xf>
    <xf numFmtId="0" fontId="88" fillId="5" borderId="0" xfId="0" applyFont="1" applyFill="1" applyBorder="1" applyAlignment="1">
      <alignment horizontal="left"/>
    </xf>
    <xf numFmtId="0" fontId="0" fillId="5" borderId="0" xfId="0" applyFill="1" applyAlignment="1">
      <alignment vertical="center"/>
    </xf>
    <xf numFmtId="0" fontId="70" fillId="5" borderId="39" xfId="0" applyFont="1" applyFill="1" applyBorder="1" applyAlignment="1" applyProtection="1">
      <alignment vertical="center"/>
    </xf>
    <xf numFmtId="0" fontId="78" fillId="5" borderId="7" xfId="0" applyFont="1" applyFill="1" applyBorder="1" applyAlignment="1" applyProtection="1">
      <alignment horizontal="right" vertical="center"/>
    </xf>
    <xf numFmtId="0" fontId="64" fillId="8" borderId="12" xfId="0" applyFont="1" applyFill="1" applyBorder="1" applyAlignment="1" applyProtection="1">
      <alignment horizontal="center" vertical="center"/>
    </xf>
    <xf numFmtId="0" fontId="60" fillId="14" borderId="0" xfId="0" applyFont="1" applyFill="1" applyBorder="1" applyAlignment="1" applyProtection="1">
      <alignment horizontal="left"/>
    </xf>
    <xf numFmtId="0" fontId="0" fillId="14" borderId="0" xfId="0" applyFill="1" applyBorder="1" applyProtection="1"/>
    <xf numFmtId="0" fontId="88" fillId="8" borderId="8" xfId="0" applyFont="1" applyFill="1" applyBorder="1" applyAlignment="1">
      <alignment horizontal="center"/>
    </xf>
    <xf numFmtId="0" fontId="7" fillId="5" borderId="0" xfId="2" applyFont="1" applyFill="1" applyBorder="1" applyAlignment="1">
      <alignment vertical="top"/>
    </xf>
    <xf numFmtId="0" fontId="0" fillId="5" borderId="0" xfId="0" applyFill="1" applyBorder="1" applyAlignment="1">
      <alignment vertical="top"/>
    </xf>
    <xf numFmtId="0" fontId="6" fillId="5" borderId="0" xfId="2" applyFill="1" applyBorder="1" applyAlignment="1">
      <alignment vertical="top"/>
    </xf>
    <xf numFmtId="0" fontId="6" fillId="5" borderId="0" xfId="3" applyFill="1" applyBorder="1" applyAlignment="1">
      <alignment vertical="top"/>
    </xf>
    <xf numFmtId="0" fontId="6" fillId="5" borderId="0" xfId="2" applyFont="1" applyFill="1" applyBorder="1" applyAlignment="1">
      <alignment vertical="top"/>
    </xf>
    <xf numFmtId="0" fontId="106" fillId="9" borderId="4" xfId="0" applyFont="1" applyFill="1" applyBorder="1" applyAlignment="1" applyProtection="1">
      <alignment vertical="center" wrapText="1"/>
    </xf>
    <xf numFmtId="0" fontId="107" fillId="9" borderId="4" xfId="0" applyFont="1" applyFill="1" applyBorder="1" applyAlignment="1" applyProtection="1">
      <alignment horizontal="center" vertical="center" wrapText="1"/>
    </xf>
    <xf numFmtId="0" fontId="107" fillId="9" borderId="4" xfId="0" applyFont="1" applyFill="1" applyBorder="1" applyAlignment="1" applyProtection="1">
      <alignment vertical="center" wrapText="1"/>
    </xf>
    <xf numFmtId="0" fontId="107" fillId="9" borderId="4" xfId="0" applyFont="1" applyFill="1" applyBorder="1" applyAlignment="1" applyProtection="1">
      <alignment vertical="center"/>
    </xf>
    <xf numFmtId="0" fontId="108" fillId="9" borderId="4" xfId="0" applyFont="1" applyFill="1" applyBorder="1" applyAlignment="1" applyProtection="1">
      <alignment vertical="center" wrapText="1"/>
    </xf>
    <xf numFmtId="0" fontId="108" fillId="9" borderId="4" xfId="0" applyFont="1" applyFill="1" applyBorder="1" applyAlignment="1" applyProtection="1">
      <alignment horizontal="center" vertical="center" wrapText="1"/>
    </xf>
    <xf numFmtId="49" fontId="64" fillId="8" borderId="2" xfId="0" applyNumberFormat="1" applyFont="1" applyFill="1" applyBorder="1" applyAlignment="1" applyProtection="1">
      <alignment horizontal="center" vertical="center" wrapText="1"/>
      <protection locked="0"/>
    </xf>
    <xf numFmtId="49" fontId="0" fillId="8" borderId="2" xfId="0" applyNumberFormat="1" applyFill="1" applyBorder="1" applyAlignment="1">
      <alignment horizontal="center"/>
    </xf>
    <xf numFmtId="49" fontId="0" fillId="5" borderId="2" xfId="0" applyNumberFormat="1" applyFill="1" applyBorder="1" applyAlignment="1">
      <alignment horizontal="center"/>
    </xf>
    <xf numFmtId="0" fontId="0" fillId="9" borderId="4" xfId="0" applyFill="1" applyBorder="1" applyAlignment="1" applyProtection="1">
      <alignment horizontal="center"/>
    </xf>
    <xf numFmtId="0" fontId="111" fillId="9" borderId="4" xfId="0" applyFont="1" applyFill="1" applyBorder="1" applyAlignment="1" applyProtection="1">
      <alignment vertical="center"/>
    </xf>
    <xf numFmtId="0" fontId="64" fillId="9" borderId="0" xfId="0" applyFont="1" applyFill="1" applyBorder="1" applyAlignment="1" applyProtection="1">
      <alignment horizontal="center" vertical="center"/>
    </xf>
    <xf numFmtId="0" fontId="113" fillId="9" borderId="4" xfId="0" applyFont="1" applyFill="1" applyBorder="1" applyAlignment="1" applyProtection="1">
      <alignment vertical="center" wrapText="1"/>
    </xf>
    <xf numFmtId="0" fontId="108" fillId="9" borderId="8" xfId="0" applyFont="1" applyFill="1" applyBorder="1" applyAlignment="1" applyProtection="1">
      <alignment horizontal="center" vertical="center" wrapText="1"/>
    </xf>
    <xf numFmtId="0" fontId="107" fillId="9" borderId="8" xfId="0" applyFont="1" applyFill="1" applyBorder="1" applyAlignment="1" applyProtection="1">
      <alignment horizontal="center" vertical="center" wrapText="1"/>
    </xf>
    <xf numFmtId="0" fontId="69" fillId="5" borderId="4" xfId="0" applyFont="1" applyFill="1" applyBorder="1" applyAlignment="1">
      <alignment horizontal="left" vertical="center"/>
    </xf>
    <xf numFmtId="0" fontId="114" fillId="5" borderId="11" xfId="0" applyFont="1" applyFill="1" applyBorder="1" applyAlignment="1" applyProtection="1">
      <alignment horizontal="right" vertical="center"/>
    </xf>
    <xf numFmtId="0" fontId="115" fillId="8" borderId="8" xfId="0" applyFont="1" applyFill="1" applyBorder="1" applyAlignment="1">
      <alignment horizontal="center"/>
    </xf>
    <xf numFmtId="2" fontId="0" fillId="8" borderId="8" xfId="0" applyNumberFormat="1" applyFont="1" applyFill="1" applyBorder="1" applyAlignment="1">
      <alignment horizontal="center"/>
    </xf>
    <xf numFmtId="2" fontId="46" fillId="8" borderId="4" xfId="0" applyNumberFormat="1" applyFont="1" applyFill="1" applyBorder="1" applyAlignment="1" applyProtection="1">
      <alignment horizontal="center" vertical="center"/>
      <protection locked="0"/>
    </xf>
    <xf numFmtId="2" fontId="57" fillId="8" borderId="8" xfId="0" applyNumberFormat="1" applyFont="1" applyFill="1" applyBorder="1" applyAlignment="1">
      <alignment horizontal="center"/>
    </xf>
    <xf numFmtId="2" fontId="57" fillId="8" borderId="4" xfId="0" applyNumberFormat="1" applyFont="1" applyFill="1" applyBorder="1" applyAlignment="1" applyProtection="1">
      <alignment horizontal="center" vertical="center"/>
      <protection locked="0"/>
    </xf>
    <xf numFmtId="0" fontId="115" fillId="8" borderId="63" xfId="0" applyFont="1" applyFill="1" applyBorder="1" applyAlignment="1">
      <alignment horizontal="center"/>
    </xf>
    <xf numFmtId="2" fontId="57" fillId="8" borderId="63" xfId="0" applyNumberFormat="1" applyFont="1" applyFill="1" applyBorder="1" applyAlignment="1">
      <alignment horizontal="center"/>
    </xf>
    <xf numFmtId="2" fontId="57" fillId="8" borderId="33" xfId="0" applyNumberFormat="1" applyFont="1" applyFill="1" applyBorder="1" applyAlignment="1" applyProtection="1">
      <alignment horizontal="center" vertical="center"/>
      <protection locked="0"/>
    </xf>
    <xf numFmtId="0" fontId="69" fillId="5" borderId="0" xfId="0" applyFont="1" applyFill="1" applyAlignment="1" applyProtection="1">
      <alignment horizontal="right" vertical="center"/>
    </xf>
    <xf numFmtId="0" fontId="0" fillId="17" borderId="0" xfId="0" applyFill="1" applyBorder="1" applyProtection="1"/>
    <xf numFmtId="0" fontId="85" fillId="17" borderId="34" xfId="0" applyFont="1" applyFill="1" applyBorder="1" applyAlignment="1" applyProtection="1">
      <alignment horizontal="right" vertical="center"/>
    </xf>
    <xf numFmtId="0" fontId="104" fillId="17" borderId="0" xfId="0" applyFont="1" applyFill="1" applyBorder="1" applyAlignment="1" applyProtection="1"/>
    <xf numFmtId="0" fontId="0" fillId="18" borderId="0" xfId="0" applyFill="1"/>
    <xf numFmtId="0" fontId="93" fillId="18" borderId="0" xfId="0" applyFont="1" applyFill="1" applyBorder="1" applyProtection="1"/>
    <xf numFmtId="0" fontId="93" fillId="18" borderId="0" xfId="0" applyFont="1" applyFill="1" applyBorder="1" applyAlignment="1" applyProtection="1">
      <alignment horizontal="center"/>
    </xf>
    <xf numFmtId="0" fontId="94" fillId="18" borderId="0" xfId="0" applyFont="1" applyFill="1" applyBorder="1" applyProtection="1"/>
    <xf numFmtId="0" fontId="94" fillId="18" borderId="0" xfId="0" applyFont="1" applyFill="1" applyBorder="1" applyAlignment="1" applyProtection="1">
      <alignment horizontal="center"/>
    </xf>
    <xf numFmtId="0" fontId="118" fillId="9" borderId="34" xfId="0" applyFont="1" applyFill="1" applyBorder="1" applyAlignment="1" applyProtection="1">
      <alignment horizontal="right" vertical="center"/>
    </xf>
    <xf numFmtId="0" fontId="83" fillId="7" borderId="39" xfId="0" applyFont="1" applyFill="1" applyBorder="1"/>
    <xf numFmtId="0" fontId="45" fillId="7" borderId="22" xfId="0" applyFont="1" applyFill="1" applyBorder="1"/>
    <xf numFmtId="0" fontId="83" fillId="7" borderId="13" xfId="0" applyFont="1" applyFill="1" applyBorder="1"/>
    <xf numFmtId="0" fontId="45" fillId="7" borderId="9" xfId="0" applyFont="1" applyFill="1" applyBorder="1"/>
    <xf numFmtId="0" fontId="83" fillId="7" borderId="30" xfId="0" applyFont="1" applyFill="1" applyBorder="1"/>
    <xf numFmtId="0" fontId="45" fillId="7" borderId="23" xfId="0" applyFont="1" applyFill="1" applyBorder="1"/>
    <xf numFmtId="0" fontId="0" fillId="7" borderId="2" xfId="0" applyFill="1" applyBorder="1" applyAlignment="1">
      <alignment horizontal="center"/>
    </xf>
    <xf numFmtId="0" fontId="80" fillId="9" borderId="59" xfId="0" applyFont="1" applyFill="1" applyBorder="1" applyAlignment="1" applyProtection="1">
      <alignment vertical="center"/>
    </xf>
    <xf numFmtId="0" fontId="66" fillId="9" borderId="59" xfId="0" applyFont="1" applyFill="1" applyBorder="1" applyAlignment="1" applyProtection="1">
      <alignment horizontal="center" vertical="center"/>
    </xf>
    <xf numFmtId="0" fontId="66" fillId="9" borderId="59" xfId="0" applyFont="1" applyFill="1" applyBorder="1" applyAlignment="1" applyProtection="1">
      <alignment vertical="center"/>
    </xf>
    <xf numFmtId="0" fontId="71" fillId="9" borderId="59" xfId="0" applyFont="1" applyFill="1" applyBorder="1" applyAlignment="1" applyProtection="1">
      <alignment vertical="center"/>
    </xf>
    <xf numFmtId="0" fontId="112" fillId="9" borderId="3" xfId="0" applyFont="1" applyFill="1" applyBorder="1" applyAlignment="1" applyProtection="1">
      <alignment vertical="center" wrapText="1"/>
    </xf>
    <xf numFmtId="0" fontId="108" fillId="19" borderId="4" xfId="0" applyFont="1" applyFill="1" applyBorder="1" applyAlignment="1" applyProtection="1">
      <alignment horizontal="center" vertical="center" wrapText="1"/>
    </xf>
    <xf numFmtId="0" fontId="64" fillId="19" borderId="47" xfId="0" applyFont="1" applyFill="1" applyBorder="1" applyAlignment="1" applyProtection="1">
      <alignment horizontal="center" vertical="center"/>
    </xf>
    <xf numFmtId="0" fontId="120" fillId="8" borderId="6" xfId="0" applyFont="1" applyFill="1" applyBorder="1" applyAlignment="1" applyProtection="1">
      <alignment horizontal="center" vertical="center"/>
      <protection locked="0"/>
    </xf>
    <xf numFmtId="0" fontId="120" fillId="0" borderId="6" xfId="0" applyFont="1" applyFill="1" applyBorder="1" applyAlignment="1" applyProtection="1">
      <alignment horizontal="center" vertical="center"/>
      <protection locked="0"/>
    </xf>
    <xf numFmtId="0" fontId="120" fillId="8" borderId="52" xfId="0" applyFont="1" applyFill="1" applyBorder="1" applyAlignment="1" applyProtection="1">
      <alignment horizontal="center" vertical="center"/>
      <protection locked="0"/>
    </xf>
    <xf numFmtId="0" fontId="115" fillId="8" borderId="6" xfId="0" applyFont="1" applyFill="1" applyBorder="1" applyAlignment="1" applyProtection="1">
      <alignment horizontal="center" vertical="center"/>
      <protection locked="0"/>
    </xf>
    <xf numFmtId="0" fontId="115" fillId="8" borderId="8" xfId="0" applyFont="1" applyFill="1" applyBorder="1" applyAlignment="1" applyProtection="1">
      <alignment horizontal="center" vertical="center"/>
      <protection locked="0"/>
    </xf>
    <xf numFmtId="0" fontId="115" fillId="8" borderId="63" xfId="0" applyFont="1" applyFill="1" applyBorder="1" applyAlignment="1" applyProtection="1">
      <alignment horizontal="center" vertical="center"/>
      <protection locked="0"/>
    </xf>
    <xf numFmtId="0" fontId="115" fillId="8" borderId="52" xfId="0" applyFont="1" applyFill="1" applyBorder="1" applyAlignment="1" applyProtection="1">
      <alignment horizontal="center" vertical="center"/>
      <protection locked="0"/>
    </xf>
    <xf numFmtId="0" fontId="66" fillId="5" borderId="20" xfId="0" applyFont="1" applyFill="1" applyBorder="1" applyAlignment="1" applyProtection="1">
      <alignment horizontal="center" vertical="center"/>
    </xf>
    <xf numFmtId="0" fontId="64" fillId="5" borderId="35" xfId="0" applyFont="1" applyFill="1" applyBorder="1" applyAlignment="1" applyProtection="1">
      <alignment horizontal="left" vertical="center"/>
    </xf>
    <xf numFmtId="0" fontId="66" fillId="5" borderId="10" xfId="0" applyFont="1" applyFill="1" applyBorder="1" applyAlignment="1" applyProtection="1">
      <alignment horizontal="center" vertical="center"/>
    </xf>
    <xf numFmtId="0" fontId="0" fillId="19" borderId="47" xfId="0" applyFill="1" applyBorder="1"/>
    <xf numFmtId="0" fontId="0" fillId="19" borderId="47" xfId="0" applyFill="1" applyBorder="1" applyAlignment="1">
      <alignment horizontal="center"/>
    </xf>
    <xf numFmtId="0" fontId="0" fillId="19" borderId="67" xfId="0" applyFill="1" applyBorder="1"/>
    <xf numFmtId="0" fontId="80" fillId="9" borderId="66" xfId="0" applyFont="1" applyFill="1" applyBorder="1" applyAlignment="1" applyProtection="1">
      <alignment vertical="center"/>
    </xf>
    <xf numFmtId="0" fontId="57" fillId="5" borderId="0" xfId="0" applyFont="1" applyFill="1" applyBorder="1"/>
    <xf numFmtId="0" fontId="64" fillId="9" borderId="59" xfId="0" applyFont="1" applyFill="1" applyBorder="1" applyAlignment="1" applyProtection="1">
      <alignment horizontal="center" vertical="center"/>
    </xf>
    <xf numFmtId="0" fontId="88" fillId="9" borderId="52" xfId="0" applyFont="1" applyFill="1" applyBorder="1" applyAlignment="1" applyProtection="1">
      <alignment horizontal="center" vertical="center" wrapText="1"/>
    </xf>
    <xf numFmtId="0" fontId="88" fillId="9" borderId="65" xfId="0" applyFont="1" applyFill="1" applyBorder="1" applyAlignment="1" applyProtection="1">
      <alignment horizontal="center" vertical="center" wrapText="1"/>
    </xf>
    <xf numFmtId="0" fontId="0" fillId="18" borderId="69" xfId="0" applyFill="1" applyBorder="1"/>
    <xf numFmtId="0" fontId="0" fillId="18" borderId="70" xfId="0" applyFill="1" applyBorder="1"/>
    <xf numFmtId="0" fontId="0" fillId="5" borderId="72" xfId="0" applyFill="1" applyBorder="1"/>
    <xf numFmtId="0" fontId="122" fillId="5" borderId="0" xfId="0" applyFont="1" applyFill="1" applyBorder="1" applyAlignment="1">
      <alignment wrapText="1"/>
    </xf>
    <xf numFmtId="0" fontId="0" fillId="5" borderId="71" xfId="0" applyFill="1" applyBorder="1"/>
    <xf numFmtId="0" fontId="46" fillId="5" borderId="71" xfId="0" applyFont="1" applyFill="1" applyBorder="1"/>
    <xf numFmtId="0" fontId="121" fillId="5" borderId="71" xfId="0" applyFont="1" applyFill="1" applyBorder="1"/>
    <xf numFmtId="0" fontId="98" fillId="5" borderId="71" xfId="0" applyFont="1" applyFill="1" applyBorder="1"/>
    <xf numFmtId="0" fontId="121" fillId="5" borderId="0" xfId="0" applyFont="1" applyFill="1" applyBorder="1"/>
    <xf numFmtId="0" fontId="0" fillId="5" borderId="73" xfId="0" applyFill="1" applyBorder="1"/>
    <xf numFmtId="0" fontId="0" fillId="5" borderId="74" xfId="0" applyFill="1" applyBorder="1"/>
    <xf numFmtId="0" fontId="120" fillId="5" borderId="6" xfId="0" applyFont="1" applyFill="1" applyBorder="1" applyAlignment="1" applyProtection="1">
      <alignment horizontal="center" vertical="center"/>
      <protection locked="0"/>
    </xf>
    <xf numFmtId="0" fontId="120" fillId="5" borderId="8" xfId="0" applyFont="1" applyFill="1" applyBorder="1" applyAlignment="1" applyProtection="1">
      <alignment horizontal="center" vertical="center"/>
      <protection locked="0"/>
    </xf>
    <xf numFmtId="0" fontId="120" fillId="11" borderId="5" xfId="0" applyNumberFormat="1" applyFont="1" applyFill="1" applyBorder="1" applyAlignment="1" applyProtection="1">
      <alignment horizontal="center" vertical="center"/>
    </xf>
    <xf numFmtId="0" fontId="120" fillId="8" borderId="8" xfId="0" applyFont="1" applyFill="1" applyBorder="1" applyAlignment="1" applyProtection="1">
      <alignment horizontal="center" vertical="center"/>
      <protection locked="0"/>
    </xf>
    <xf numFmtId="0" fontId="120" fillId="0" borderId="8" xfId="0" applyFont="1" applyFill="1" applyBorder="1" applyAlignment="1" applyProtection="1">
      <alignment horizontal="center" vertical="center"/>
      <protection locked="0"/>
    </xf>
    <xf numFmtId="0" fontId="120" fillId="5" borderId="9" xfId="0" applyFont="1" applyFill="1" applyBorder="1" applyAlignment="1" applyProtection="1">
      <alignment horizontal="left" vertical="center"/>
      <protection locked="0"/>
    </xf>
    <xf numFmtId="0" fontId="120" fillId="5" borderId="63" xfId="0" applyFont="1" applyFill="1" applyBorder="1" applyAlignment="1" applyProtection="1">
      <alignment horizontal="center" vertical="center"/>
      <protection locked="0"/>
    </xf>
    <xf numFmtId="0" fontId="120" fillId="0" borderId="63" xfId="0" applyFont="1" applyFill="1" applyBorder="1" applyAlignment="1" applyProtection="1">
      <alignment horizontal="center" vertical="center"/>
      <protection locked="0"/>
    </xf>
    <xf numFmtId="0" fontId="120" fillId="11" borderId="47" xfId="0" applyNumberFormat="1" applyFont="1" applyFill="1" applyBorder="1" applyAlignment="1" applyProtection="1">
      <alignment horizontal="center" vertical="center"/>
    </xf>
    <xf numFmtId="0" fontId="115" fillId="0" borderId="6" xfId="0" applyFont="1" applyFill="1" applyBorder="1" applyAlignment="1" applyProtection="1">
      <alignment horizontal="center" vertical="center"/>
      <protection locked="0"/>
    </xf>
    <xf numFmtId="0" fontId="115" fillId="5" borderId="6" xfId="0" applyFont="1" applyFill="1" applyBorder="1" applyAlignment="1" applyProtection="1">
      <alignment horizontal="center" vertical="center"/>
      <protection locked="0"/>
    </xf>
    <xf numFmtId="0" fontId="115" fillId="0" borderId="52" xfId="0" applyFont="1" applyFill="1" applyBorder="1" applyAlignment="1" applyProtection="1">
      <alignment horizontal="center" vertical="center"/>
      <protection locked="0"/>
    </xf>
    <xf numFmtId="0" fontId="115" fillId="5" borderId="52" xfId="0" applyFont="1" applyFill="1" applyBorder="1" applyAlignment="1" applyProtection="1">
      <alignment horizontal="center" vertical="center"/>
      <protection locked="0"/>
    </xf>
    <xf numFmtId="0" fontId="6" fillId="2" borderId="32" xfId="3" applyFont="1" applyFill="1" applyBorder="1"/>
    <xf numFmtId="0" fontId="6" fillId="2" borderId="75" xfId="3" applyFill="1" applyBorder="1"/>
    <xf numFmtId="0" fontId="0" fillId="2" borderId="75" xfId="0" applyFill="1" applyBorder="1"/>
    <xf numFmtId="0" fontId="98" fillId="5" borderId="0" xfId="0" applyFont="1" applyFill="1" applyBorder="1" applyAlignment="1">
      <alignment wrapText="1"/>
    </xf>
    <xf numFmtId="0" fontId="45" fillId="5" borderId="76" xfId="0" applyFont="1" applyFill="1" applyBorder="1"/>
    <xf numFmtId="0" fontId="0" fillId="5" borderId="77" xfId="0" applyFont="1" applyFill="1" applyBorder="1"/>
    <xf numFmtId="0" fontId="0" fillId="5" borderId="78" xfId="0" applyFont="1" applyFill="1" applyBorder="1"/>
    <xf numFmtId="0" fontId="41" fillId="10" borderId="79" xfId="3" applyFont="1" applyFill="1" applyBorder="1"/>
    <xf numFmtId="0" fontId="6" fillId="20" borderId="80" xfId="3" applyFont="1" applyFill="1" applyBorder="1"/>
    <xf numFmtId="0" fontId="49" fillId="5" borderId="80" xfId="0" applyFont="1" applyFill="1" applyBorder="1"/>
    <xf numFmtId="0" fontId="0" fillId="5" borderId="81" xfId="0" applyFill="1" applyBorder="1"/>
    <xf numFmtId="0" fontId="0" fillId="2" borderId="32" xfId="0" applyFill="1" applyBorder="1"/>
    <xf numFmtId="0" fontId="0" fillId="5" borderId="82" xfId="0" applyFill="1" applyBorder="1"/>
    <xf numFmtId="0" fontId="0" fillId="5" borderId="32" xfId="0" applyFill="1" applyBorder="1"/>
    <xf numFmtId="0" fontId="6" fillId="2" borderId="82" xfId="3" applyFill="1" applyBorder="1"/>
    <xf numFmtId="0" fontId="0" fillId="2" borderId="82" xfId="0" applyFill="1" applyBorder="1"/>
    <xf numFmtId="0" fontId="0" fillId="5" borderId="83" xfId="0" applyFill="1" applyBorder="1"/>
    <xf numFmtId="0" fontId="0" fillId="0" borderId="84" xfId="0" applyBorder="1"/>
    <xf numFmtId="0" fontId="0" fillId="0" borderId="17" xfId="0" applyBorder="1"/>
    <xf numFmtId="0" fontId="6" fillId="21" borderId="17" xfId="3" applyFill="1" applyBorder="1"/>
    <xf numFmtId="0" fontId="0" fillId="21" borderId="17" xfId="0" applyFill="1" applyBorder="1"/>
    <xf numFmtId="0" fontId="6" fillId="21" borderId="32" xfId="3" applyFill="1" applyBorder="1"/>
    <xf numFmtId="0" fontId="0" fillId="21" borderId="32" xfId="0" applyFill="1" applyBorder="1"/>
    <xf numFmtId="0" fontId="0" fillId="20" borderId="0" xfId="0" applyFill="1"/>
    <xf numFmtId="0" fontId="0" fillId="5" borderId="17" xfId="0" applyFill="1" applyBorder="1"/>
    <xf numFmtId="0" fontId="0" fillId="5" borderId="75" xfId="0" applyFill="1" applyBorder="1"/>
    <xf numFmtId="0" fontId="0" fillId="22" borderId="32" xfId="0" applyFill="1" applyBorder="1"/>
    <xf numFmtId="0" fontId="6" fillId="22" borderId="32" xfId="3" applyFill="1" applyBorder="1"/>
    <xf numFmtId="0" fontId="60" fillId="5" borderId="0" xfId="0" applyFont="1" applyFill="1" applyAlignment="1">
      <alignment horizontal="right"/>
    </xf>
    <xf numFmtId="0" fontId="0" fillId="17" borderId="0" xfId="0" applyFill="1" applyBorder="1" applyAlignment="1">
      <alignment horizontal="right"/>
    </xf>
    <xf numFmtId="0" fontId="0" fillId="17" borderId="0" xfId="0" applyFill="1" applyBorder="1"/>
    <xf numFmtId="0" fontId="0" fillId="3" borderId="0" xfId="0" applyFill="1" applyBorder="1"/>
    <xf numFmtId="0" fontId="0" fillId="5" borderId="0" xfId="0" applyFill="1" applyAlignment="1">
      <alignment horizontal="left"/>
    </xf>
    <xf numFmtId="0" fontId="0" fillId="5" borderId="67" xfId="0" applyFont="1" applyFill="1" applyBorder="1"/>
    <xf numFmtId="0" fontId="0" fillId="5" borderId="67" xfId="0" applyFill="1" applyBorder="1" applyAlignment="1">
      <alignment horizontal="left" vertical="center"/>
    </xf>
    <xf numFmtId="0" fontId="0" fillId="5" borderId="61" xfId="0" applyFont="1" applyFill="1" applyBorder="1" applyAlignment="1">
      <alignment vertical="center"/>
    </xf>
    <xf numFmtId="0" fontId="0" fillId="3" borderId="0" xfId="0" applyFill="1" applyBorder="1" applyAlignment="1">
      <alignment horizontal="left"/>
    </xf>
    <xf numFmtId="0" fontId="98" fillId="5" borderId="72" xfId="0" applyFont="1" applyFill="1" applyBorder="1"/>
    <xf numFmtId="0" fontId="98" fillId="5" borderId="72" xfId="0" applyFont="1" applyFill="1" applyBorder="1" applyAlignment="1">
      <alignment wrapText="1"/>
    </xf>
    <xf numFmtId="0" fontId="0" fillId="5" borderId="85" xfId="0" applyFill="1" applyBorder="1"/>
    <xf numFmtId="0" fontId="0" fillId="18" borderId="0" xfId="0" applyFill="1" applyBorder="1"/>
    <xf numFmtId="0" fontId="98" fillId="10" borderId="0" xfId="0" applyFont="1" applyFill="1" applyBorder="1"/>
    <xf numFmtId="0" fontId="0" fillId="5" borderId="34" xfId="0" applyFill="1" applyBorder="1" applyAlignment="1"/>
    <xf numFmtId="0" fontId="0" fillId="5" borderId="0" xfId="0" applyFill="1" applyBorder="1" applyAlignment="1">
      <alignment vertical="center"/>
    </xf>
    <xf numFmtId="0" fontId="0" fillId="5" borderId="59" xfId="0" applyFill="1" applyBorder="1" applyAlignment="1">
      <alignment wrapText="1"/>
    </xf>
    <xf numFmtId="0" fontId="0" fillId="5" borderId="0" xfId="0" applyFill="1" applyAlignment="1">
      <alignment horizontal="left"/>
    </xf>
    <xf numFmtId="0" fontId="0" fillId="5" borderId="47" xfId="0" applyFill="1" applyBorder="1" applyAlignment="1">
      <alignment horizontal="left" vertical="center"/>
    </xf>
    <xf numFmtId="0" fontId="115" fillId="0" borderId="8" xfId="0" applyFont="1" applyFill="1" applyBorder="1" applyAlignment="1" applyProtection="1">
      <alignment horizontal="center" vertical="center"/>
      <protection locked="0"/>
    </xf>
    <xf numFmtId="0" fontId="115" fillId="5" borderId="8" xfId="0" applyFont="1" applyFill="1" applyBorder="1" applyAlignment="1" applyProtection="1">
      <alignment horizontal="center" vertical="center"/>
      <protection locked="0"/>
    </xf>
    <xf numFmtId="0" fontId="120" fillId="11" borderId="4" xfId="0" applyNumberFormat="1" applyFont="1" applyFill="1" applyBorder="1" applyAlignment="1" applyProtection="1">
      <alignment horizontal="center" vertical="center"/>
    </xf>
    <xf numFmtId="2" fontId="115" fillId="8" borderId="52" xfId="0" applyNumberFormat="1" applyFont="1" applyFill="1" applyBorder="1" applyAlignment="1" applyProtection="1">
      <alignment horizontal="center" vertical="center"/>
      <protection locked="0"/>
    </xf>
    <xf numFmtId="0" fontId="120" fillId="11" borderId="9" xfId="0" applyNumberFormat="1" applyFont="1" applyFill="1" applyBorder="1" applyAlignment="1" applyProtection="1">
      <alignment horizontal="left" vertical="center" wrapText="1"/>
    </xf>
    <xf numFmtId="0" fontId="69" fillId="14" borderId="8" xfId="0" applyFont="1" applyFill="1" applyBorder="1" applyAlignment="1" applyProtection="1">
      <alignment horizontal="center" vertical="center" wrapText="1"/>
    </xf>
    <xf numFmtId="0" fontId="67" fillId="5" borderId="0" xfId="0" applyFont="1" applyFill="1" applyAlignment="1" applyProtection="1">
      <alignment horizontal="right" vertical="center" wrapText="1"/>
    </xf>
    <xf numFmtId="0" fontId="103" fillId="5" borderId="0" xfId="0" applyFont="1" applyFill="1" applyBorder="1" applyAlignment="1" applyProtection="1">
      <alignment horizontal="center" vertical="center" wrapText="1"/>
    </xf>
    <xf numFmtId="0" fontId="120"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horizontal="left" vertical="center"/>
      <protection locked="0"/>
    </xf>
    <xf numFmtId="0" fontId="45" fillId="5" borderId="0" xfId="0" applyFont="1" applyFill="1" applyAlignment="1">
      <alignment horizontal="right" vertical="center" wrapText="1"/>
    </xf>
    <xf numFmtId="0" fontId="67" fillId="5" borderId="0" xfId="0" applyFont="1" applyFill="1" applyAlignment="1" applyProtection="1">
      <alignment horizontal="right" vertical="center" wrapText="1"/>
    </xf>
    <xf numFmtId="0" fontId="0" fillId="5" borderId="47" xfId="0" applyFill="1" applyBorder="1"/>
    <xf numFmtId="0" fontId="0" fillId="5" borderId="61" xfId="0" applyFill="1" applyBorder="1"/>
    <xf numFmtId="0" fontId="124" fillId="0" borderId="0" xfId="0" applyFont="1"/>
    <xf numFmtId="0" fontId="21" fillId="5" borderId="7" xfId="0" applyFont="1" applyFill="1" applyBorder="1" applyAlignment="1" applyProtection="1">
      <alignment horizontal="right" vertical="center"/>
    </xf>
    <xf numFmtId="0" fontId="60" fillId="5" borderId="9" xfId="0" applyFont="1" applyFill="1" applyBorder="1" applyAlignment="1">
      <alignment horizontal="right"/>
    </xf>
    <xf numFmtId="0" fontId="12" fillId="5" borderId="0" xfId="0" applyFont="1" applyFill="1" applyAlignment="1">
      <alignment horizontal="left" vertical="center"/>
    </xf>
    <xf numFmtId="0" fontId="5" fillId="5" borderId="0" xfId="0" applyFont="1" applyFill="1" applyAlignment="1">
      <alignment horizontal="left" vertical="center"/>
    </xf>
    <xf numFmtId="0" fontId="49" fillId="5" borderId="0" xfId="0" applyFont="1" applyFill="1" applyAlignment="1"/>
    <xf numFmtId="0" fontId="125" fillId="5" borderId="0" xfId="0" applyFont="1" applyFill="1" applyAlignment="1"/>
    <xf numFmtId="0" fontId="61" fillId="5" borderId="0" xfId="0" applyFont="1" applyFill="1" applyBorder="1" applyAlignment="1"/>
    <xf numFmtId="0" fontId="49" fillId="5" borderId="0" xfId="0" applyFont="1" applyFill="1" applyBorder="1" applyAlignment="1"/>
    <xf numFmtId="0" fontId="6" fillId="5" borderId="0" xfId="0" applyFont="1" applyFill="1" applyAlignment="1"/>
    <xf numFmtId="0" fontId="0" fillId="5" borderId="0" xfId="0" applyFont="1" applyFill="1" applyBorder="1" applyAlignment="1"/>
    <xf numFmtId="0" fontId="128" fillId="5" borderId="0" xfId="0" applyFont="1" applyFill="1" applyAlignment="1">
      <alignment horizontal="left" vertical="center"/>
    </xf>
    <xf numFmtId="0" fontId="8" fillId="5" borderId="0" xfId="0" applyFont="1" applyFill="1" applyBorder="1" applyAlignment="1">
      <alignment vertical="top"/>
    </xf>
    <xf numFmtId="0" fontId="115" fillId="5" borderId="63" xfId="0" applyFont="1" applyFill="1" applyBorder="1" applyAlignment="1" applyProtection="1">
      <alignment horizontal="center" vertical="center"/>
      <protection locked="0"/>
    </xf>
    <xf numFmtId="0" fontId="45" fillId="5" borderId="0" xfId="0" applyFont="1" applyFill="1"/>
    <xf numFmtId="0" fontId="48" fillId="5" borderId="0" xfId="0" applyFont="1" applyFill="1" applyBorder="1" applyAlignment="1">
      <alignment vertical="center"/>
    </xf>
    <xf numFmtId="0" fontId="129" fillId="5" borderId="88" xfId="0" applyFont="1" applyFill="1" applyBorder="1" applyAlignment="1">
      <alignment vertical="center"/>
    </xf>
    <xf numFmtId="0" fontId="9" fillId="5" borderId="0" xfId="0" applyFont="1" applyFill="1" applyBorder="1" applyAlignment="1" applyProtection="1">
      <alignment horizontal="center" vertical="center"/>
      <protection locked="0"/>
    </xf>
    <xf numFmtId="0" fontId="0" fillId="5" borderId="0" xfId="0" applyFill="1" applyBorder="1" applyAlignment="1">
      <alignment horizontal="center" vertical="center"/>
    </xf>
    <xf numFmtId="0" fontId="58" fillId="5" borderId="0" xfId="0" applyFont="1" applyFill="1" applyBorder="1" applyAlignment="1"/>
    <xf numFmtId="0" fontId="92" fillId="5" borderId="0" xfId="0" applyFont="1" applyFill="1" applyBorder="1" applyAlignment="1"/>
    <xf numFmtId="0" fontId="0" fillId="5" borderId="0" xfId="0" applyFill="1" applyBorder="1" applyAlignment="1"/>
    <xf numFmtId="0" fontId="88" fillId="5" borderId="0" xfId="0" applyFont="1" applyFill="1" applyBorder="1" applyAlignment="1">
      <alignment horizontal="center"/>
    </xf>
    <xf numFmtId="0" fontId="131" fillId="5" borderId="31" xfId="0" applyFont="1" applyFill="1" applyBorder="1" applyAlignment="1">
      <alignment horizontal="center" wrapText="1"/>
    </xf>
    <xf numFmtId="0" fontId="100" fillId="5" borderId="34" xfId="0" applyFont="1" applyFill="1" applyBorder="1" applyAlignment="1">
      <alignment horizontal="center"/>
    </xf>
    <xf numFmtId="0" fontId="0" fillId="5" borderId="34" xfId="0" applyFont="1" applyFill="1" applyBorder="1" applyAlignment="1"/>
    <xf numFmtId="0" fontId="45" fillId="5" borderId="0" xfId="0" applyFont="1" applyFill="1" applyBorder="1" applyAlignment="1"/>
    <xf numFmtId="0" fontId="114" fillId="5" borderId="0" xfId="0" applyFont="1" applyFill="1"/>
    <xf numFmtId="0" fontId="105" fillId="5" borderId="0" xfId="0" applyFont="1" applyFill="1" applyAlignment="1">
      <alignment vertical="center"/>
    </xf>
    <xf numFmtId="0" fontId="0" fillId="5" borderId="0" xfId="0" applyFill="1" applyAlignment="1">
      <alignment horizontal="center" wrapText="1"/>
    </xf>
    <xf numFmtId="0" fontId="47" fillId="5" borderId="0" xfId="0" applyFont="1" applyFill="1" applyBorder="1" applyAlignment="1">
      <alignment horizontal="right" vertical="top"/>
    </xf>
    <xf numFmtId="0" fontId="0" fillId="5" borderId="0" xfId="0" applyFill="1" applyBorder="1" applyAlignment="1">
      <alignment horizontal="right" vertical="top"/>
    </xf>
    <xf numFmtId="0" fontId="132" fillId="0" borderId="0" xfId="0" applyFont="1" applyAlignment="1">
      <alignment horizontal="left" vertical="center"/>
    </xf>
    <xf numFmtId="0" fontId="5" fillId="5" borderId="0" xfId="0" applyFont="1" applyFill="1" applyAlignment="1">
      <alignment vertical="center"/>
    </xf>
    <xf numFmtId="0" fontId="5" fillId="5" borderId="0" xfId="0" applyFont="1" applyFill="1" applyAlignment="1">
      <alignment horizontal="right" vertical="center"/>
    </xf>
    <xf numFmtId="0" fontId="62" fillId="5" borderId="0" xfId="0" applyFont="1" applyFill="1" applyAlignment="1">
      <alignment horizontal="right" vertical="center"/>
    </xf>
    <xf numFmtId="0" fontId="68" fillId="5" borderId="0" xfId="0" applyFont="1" applyFill="1" applyBorder="1" applyAlignment="1">
      <alignment horizontal="right"/>
    </xf>
    <xf numFmtId="0" fontId="68" fillId="5" borderId="1" xfId="0" applyFont="1" applyFill="1" applyBorder="1" applyAlignment="1">
      <alignment horizontal="right"/>
    </xf>
    <xf numFmtId="0" fontId="9" fillId="5" borderId="4" xfId="0" applyFont="1" applyFill="1" applyBorder="1" applyAlignment="1" applyProtection="1">
      <alignment horizontal="right" vertical="center"/>
      <protection locked="0"/>
    </xf>
    <xf numFmtId="0" fontId="68" fillId="5" borderId="0" xfId="0" applyFont="1" applyFill="1" applyAlignment="1">
      <alignment horizontal="right"/>
    </xf>
    <xf numFmtId="0" fontId="0" fillId="5" borderId="4" xfId="0" applyFill="1" applyBorder="1" applyAlignment="1"/>
    <xf numFmtId="0" fontId="47" fillId="5" borderId="0" xfId="0" applyFont="1" applyFill="1" applyBorder="1" applyAlignment="1"/>
    <xf numFmtId="0" fontId="9" fillId="4" borderId="4" xfId="0" applyFont="1" applyFill="1" applyBorder="1" applyAlignment="1" applyProtection="1">
      <alignment horizontal="center" vertical="center"/>
      <protection locked="0"/>
    </xf>
    <xf numFmtId="0" fontId="58" fillId="5" borderId="0" xfId="0" applyFont="1" applyFill="1" applyBorder="1" applyAlignment="1">
      <alignment horizontal="center"/>
    </xf>
    <xf numFmtId="0" fontId="7" fillId="5" borderId="0" xfId="0" applyFont="1" applyFill="1" applyAlignment="1"/>
    <xf numFmtId="0" fontId="61" fillId="5" borderId="0" xfId="0" applyFont="1" applyFill="1" applyAlignment="1">
      <alignment horizontal="right"/>
    </xf>
    <xf numFmtId="0" fontId="53" fillId="5" borderId="0" xfId="0" applyFont="1" applyFill="1" applyBorder="1" applyAlignment="1"/>
    <xf numFmtId="0" fontId="47" fillId="5" borderId="0" xfId="0" applyFont="1" applyFill="1" applyAlignment="1"/>
    <xf numFmtId="0" fontId="61" fillId="5" borderId="0" xfId="0" applyFont="1" applyFill="1" applyBorder="1" applyAlignment="1">
      <alignment horizontal="center"/>
    </xf>
    <xf numFmtId="0" fontId="130" fillId="5" borderId="0" xfId="0" applyFont="1" applyFill="1" applyAlignment="1" applyProtection="1">
      <alignment horizontal="right" vertical="center"/>
    </xf>
    <xf numFmtId="0" fontId="46" fillId="11" borderId="0" xfId="0" applyFont="1" applyFill="1" applyBorder="1" applyAlignment="1" applyProtection="1"/>
    <xf numFmtId="0" fontId="67" fillId="5" borderId="0" xfId="0" applyFont="1" applyFill="1" applyAlignment="1" applyProtection="1">
      <alignment horizontal="right" vertical="center"/>
    </xf>
    <xf numFmtId="0" fontId="0" fillId="5" borderId="0" xfId="0" applyFill="1" applyBorder="1" applyAlignment="1" applyProtection="1"/>
    <xf numFmtId="0" fontId="62" fillId="5" borderId="0" xfId="0" applyFont="1" applyFill="1" applyBorder="1" applyAlignment="1" applyProtection="1">
      <alignment horizontal="center" vertical="center"/>
    </xf>
    <xf numFmtId="0" fontId="62" fillId="5" borderId="0" xfId="0" applyFont="1" applyFill="1" applyBorder="1" applyAlignment="1" applyProtection="1">
      <alignment vertical="center"/>
    </xf>
    <xf numFmtId="0" fontId="17" fillId="5" borderId="0" xfId="0" applyFont="1" applyFill="1" applyBorder="1" applyAlignment="1" applyProtection="1">
      <alignment horizontal="right" vertical="center"/>
    </xf>
    <xf numFmtId="0" fontId="62" fillId="16" borderId="4" xfId="0" applyFont="1" applyFill="1" applyBorder="1" applyAlignment="1" applyProtection="1">
      <alignment horizontal="center" vertical="center"/>
    </xf>
    <xf numFmtId="0" fontId="0" fillId="21" borderId="71" xfId="0" applyFill="1" applyBorder="1"/>
    <xf numFmtId="0" fontId="46" fillId="21" borderId="71" xfId="0" applyFont="1" applyFill="1" applyBorder="1"/>
    <xf numFmtId="0" fontId="69" fillId="5" borderId="25" xfId="0" applyFont="1" applyFill="1" applyBorder="1" applyAlignment="1">
      <alignment horizontal="right"/>
    </xf>
    <xf numFmtId="0" fontId="0" fillId="21" borderId="0" xfId="0" applyFill="1" applyBorder="1"/>
    <xf numFmtId="0" fontId="46" fillId="11" borderId="0" xfId="0" applyFont="1" applyFill="1" applyBorder="1" applyAlignment="1"/>
    <xf numFmtId="0" fontId="46" fillId="11" borderId="0" xfId="0" applyFont="1" applyFill="1" applyBorder="1" applyAlignment="1">
      <alignment horizontal="center"/>
    </xf>
    <xf numFmtId="0" fontId="6" fillId="8" borderId="31" xfId="0" applyFont="1" applyFill="1" applyBorder="1" applyAlignment="1">
      <alignment horizontal="center" vertical="center"/>
    </xf>
    <xf numFmtId="0" fontId="6" fillId="5" borderId="31" xfId="0" applyFont="1" applyFill="1" applyBorder="1" applyAlignment="1">
      <alignment horizontal="center" vertical="center"/>
    </xf>
    <xf numFmtId="0" fontId="49" fillId="16" borderId="31" xfId="0" applyFont="1" applyFill="1" applyBorder="1" applyAlignment="1">
      <alignment horizontal="center" vertical="center"/>
    </xf>
    <xf numFmtId="0" fontId="6" fillId="5" borderId="0" xfId="0" applyFont="1" applyFill="1" applyAlignment="1" applyProtection="1">
      <alignment horizontal="left" vertical="center"/>
    </xf>
    <xf numFmtId="0" fontId="49" fillId="5" borderId="0" xfId="0" applyFont="1" applyFill="1" applyAlignment="1">
      <alignment horizontal="left" vertical="center"/>
    </xf>
    <xf numFmtId="0" fontId="134" fillId="5" borderId="0" xfId="0" applyFont="1" applyFill="1" applyBorder="1" applyAlignment="1" applyProtection="1"/>
    <xf numFmtId="0" fontId="0" fillId="5" borderId="0" xfId="0" applyFill="1" applyAlignment="1">
      <alignment vertical="center" wrapText="1"/>
    </xf>
    <xf numFmtId="0" fontId="0" fillId="5" borderId="0" xfId="0" applyFill="1" applyAlignment="1"/>
    <xf numFmtId="0" fontId="135" fillId="5" borderId="26" xfId="0" applyFont="1" applyFill="1" applyBorder="1" applyAlignment="1">
      <alignment vertical="center"/>
    </xf>
    <xf numFmtId="0" fontId="0" fillId="5" borderId="0" xfId="0" applyFill="1" applyAlignment="1"/>
    <xf numFmtId="0" fontId="67" fillId="5" borderId="0" xfId="0" applyFont="1" applyFill="1" applyAlignment="1" applyProtection="1">
      <alignment horizontal="right" vertical="center" wrapText="1"/>
    </xf>
    <xf numFmtId="0" fontId="6" fillId="6" borderId="31" xfId="0" applyFont="1" applyFill="1" applyBorder="1" applyAlignment="1" applyProtection="1">
      <alignment horizontal="center" vertical="center" wrapText="1"/>
    </xf>
    <xf numFmtId="0" fontId="6" fillId="8" borderId="31" xfId="0" applyFont="1" applyFill="1" applyBorder="1" applyAlignment="1" applyProtection="1">
      <alignment horizontal="center" vertical="center" wrapText="1"/>
    </xf>
    <xf numFmtId="0" fontId="6" fillId="5" borderId="31" xfId="0" applyFont="1" applyFill="1" applyBorder="1" applyAlignment="1" applyProtection="1">
      <alignment horizontal="center" vertical="center" wrapText="1"/>
    </xf>
    <xf numFmtId="49" fontId="0" fillId="24" borderId="24" xfId="0" applyNumberFormat="1" applyFill="1" applyBorder="1" applyAlignment="1">
      <alignment horizontal="center"/>
    </xf>
    <xf numFmtId="0" fontId="49" fillId="5" borderId="4" xfId="0" applyFont="1" applyFill="1" applyBorder="1"/>
    <xf numFmtId="0" fontId="6" fillId="2" borderId="7" xfId="3" applyFill="1" applyBorder="1"/>
    <xf numFmtId="0" fontId="6" fillId="2" borderId="6" xfId="3" applyFill="1" applyBorder="1"/>
    <xf numFmtId="0" fontId="0" fillId="20" borderId="0" xfId="0" applyFill="1" applyBorder="1"/>
    <xf numFmtId="0" fontId="0" fillId="24" borderId="12" xfId="0" applyFill="1" applyBorder="1" applyAlignment="1">
      <alignment horizontal="center"/>
    </xf>
    <xf numFmtId="49" fontId="0" fillId="7" borderId="12" xfId="0" applyNumberFormat="1" applyFill="1" applyBorder="1" applyAlignment="1">
      <alignment horizontal="center"/>
    </xf>
    <xf numFmtId="0" fontId="0" fillId="24" borderId="64" xfId="0" applyFill="1" applyBorder="1" applyAlignment="1">
      <alignment horizontal="center"/>
    </xf>
    <xf numFmtId="0" fontId="104" fillId="25" borderId="34" xfId="0" applyFont="1" applyFill="1" applyBorder="1" applyAlignment="1" applyProtection="1"/>
    <xf numFmtId="0" fontId="138" fillId="14" borderId="0" xfId="0" applyFont="1" applyFill="1" applyBorder="1" applyProtection="1"/>
    <xf numFmtId="0" fontId="0" fillId="14" borderId="0" xfId="0" applyFill="1" applyBorder="1" applyAlignment="1" applyProtection="1"/>
    <xf numFmtId="0" fontId="104" fillId="25" borderId="0" xfId="0" applyFont="1" applyFill="1" applyBorder="1" applyAlignment="1" applyProtection="1"/>
    <xf numFmtId="0" fontId="0" fillId="14" borderId="0" xfId="0" applyFill="1" applyBorder="1" applyAlignment="1" applyProtection="1">
      <alignment horizontal="center"/>
    </xf>
    <xf numFmtId="0" fontId="86" fillId="14" borderId="34" xfId="0" applyFont="1" applyFill="1" applyBorder="1" applyAlignment="1" applyProtection="1">
      <alignment vertical="center"/>
    </xf>
    <xf numFmtId="0" fontId="86" fillId="14" borderId="0" xfId="0" applyFont="1" applyFill="1" applyBorder="1" applyProtection="1"/>
    <xf numFmtId="0" fontId="138" fillId="5" borderId="0" xfId="0" applyFont="1" applyFill="1" applyBorder="1" applyAlignment="1">
      <alignment vertical="center"/>
    </xf>
    <xf numFmtId="0" fontId="86" fillId="14" borderId="0" xfId="0" applyFont="1" applyFill="1" applyBorder="1" applyAlignment="1" applyProtection="1"/>
    <xf numFmtId="0" fontId="109" fillId="11" borderId="16" xfId="0" applyFont="1" applyFill="1" applyBorder="1" applyAlignment="1" applyProtection="1">
      <alignment vertical="center"/>
    </xf>
    <xf numFmtId="0" fontId="86" fillId="14" borderId="20" xfId="0" applyFont="1" applyFill="1" applyBorder="1" applyProtection="1"/>
    <xf numFmtId="0" fontId="104" fillId="25" borderId="20" xfId="0" applyFont="1" applyFill="1" applyBorder="1" applyAlignment="1" applyProtection="1"/>
    <xf numFmtId="0" fontId="86" fillId="14" borderId="20" xfId="0" applyFont="1" applyFill="1" applyBorder="1" applyAlignment="1" applyProtection="1">
      <alignment horizontal="center"/>
    </xf>
    <xf numFmtId="0" fontId="0" fillId="5" borderId="21" xfId="0" applyFill="1" applyBorder="1" applyAlignment="1">
      <alignment vertical="top"/>
    </xf>
    <xf numFmtId="0" fontId="84" fillId="11" borderId="39" xfId="0" applyFont="1" applyFill="1" applyBorder="1" applyAlignment="1" applyProtection="1">
      <alignment horizontal="left"/>
    </xf>
    <xf numFmtId="0" fontId="86" fillId="14" borderId="0" xfId="0" applyFont="1" applyFill="1" applyBorder="1" applyAlignment="1" applyProtection="1">
      <alignment horizontal="center"/>
    </xf>
    <xf numFmtId="0" fontId="86" fillId="14" borderId="0" xfId="0" applyFont="1" applyFill="1" applyBorder="1" applyAlignment="1" applyProtection="1">
      <alignment horizontal="center" wrapText="1"/>
    </xf>
    <xf numFmtId="0" fontId="91" fillId="9" borderId="10" xfId="0" applyFont="1" applyFill="1" applyBorder="1" applyAlignment="1" applyProtection="1">
      <alignment vertical="top" wrapText="1"/>
    </xf>
    <xf numFmtId="0" fontId="84" fillId="9" borderId="35" xfId="0" applyFont="1" applyFill="1" applyBorder="1" applyProtection="1"/>
    <xf numFmtId="0" fontId="108" fillId="9" borderId="3" xfId="0" applyFont="1" applyFill="1" applyBorder="1" applyAlignment="1" applyProtection="1">
      <alignment vertical="center" wrapText="1"/>
    </xf>
    <xf numFmtId="0" fontId="106" fillId="9" borderId="87" xfId="0" applyFont="1" applyFill="1" applyBorder="1" applyAlignment="1" applyProtection="1">
      <alignment horizontal="center" vertical="center" wrapText="1"/>
    </xf>
    <xf numFmtId="0" fontId="107" fillId="9" borderId="33" xfId="0" applyFont="1" applyFill="1" applyBorder="1" applyAlignment="1" applyProtection="1">
      <alignment horizontal="center" vertical="center" wrapText="1"/>
    </xf>
    <xf numFmtId="0" fontId="66" fillId="9" borderId="33" xfId="0" applyFont="1" applyFill="1" applyBorder="1" applyAlignment="1" applyProtection="1">
      <alignment horizontal="center" vertical="center" wrapText="1"/>
    </xf>
    <xf numFmtId="0" fontId="71" fillId="9" borderId="33" xfId="0" applyFont="1" applyFill="1" applyBorder="1" applyAlignment="1" applyProtection="1">
      <alignment horizontal="center" vertical="center" wrapText="1"/>
    </xf>
    <xf numFmtId="0" fontId="106" fillId="9" borderId="33" xfId="0" applyFont="1" applyFill="1" applyBorder="1" applyAlignment="1" applyProtection="1">
      <alignment vertical="center"/>
    </xf>
    <xf numFmtId="0" fontId="107" fillId="9" borderId="33" xfId="0" applyFont="1" applyFill="1" applyBorder="1" applyAlignment="1" applyProtection="1">
      <alignment vertical="center"/>
    </xf>
    <xf numFmtId="0" fontId="66" fillId="9" borderId="33" xfId="0" applyFont="1" applyFill="1" applyBorder="1" applyAlignment="1" applyProtection="1">
      <alignment vertical="center"/>
    </xf>
    <xf numFmtId="0" fontId="69" fillId="9" borderId="33" xfId="0" applyFont="1" applyFill="1" applyBorder="1" applyAlignment="1" applyProtection="1">
      <alignment horizontal="center" vertical="center"/>
    </xf>
    <xf numFmtId="0" fontId="66" fillId="9" borderId="33" xfId="0" applyFont="1" applyFill="1" applyBorder="1" applyAlignment="1" applyProtection="1">
      <alignment horizontal="center" vertical="center"/>
    </xf>
    <xf numFmtId="0" fontId="107" fillId="9" borderId="33" xfId="0" applyFont="1" applyFill="1" applyBorder="1" applyAlignment="1" applyProtection="1">
      <alignment horizontal="center" vertical="center"/>
    </xf>
    <xf numFmtId="0" fontId="66" fillId="9" borderId="63" xfId="0" applyFont="1" applyFill="1" applyBorder="1" applyAlignment="1" applyProtection="1">
      <alignment vertical="center" wrapText="1"/>
    </xf>
    <xf numFmtId="0" fontId="66" fillId="9" borderId="4" xfId="0" applyFont="1" applyFill="1" applyBorder="1" applyAlignment="1" applyProtection="1">
      <alignment horizontal="center" vertical="center"/>
    </xf>
    <xf numFmtId="0" fontId="66" fillId="9" borderId="8" xfId="0" applyFont="1" applyFill="1" applyBorder="1" applyAlignment="1" applyProtection="1">
      <alignment vertical="center"/>
    </xf>
    <xf numFmtId="0" fontId="45" fillId="9" borderId="3" xfId="0" applyFont="1" applyFill="1" applyBorder="1"/>
    <xf numFmtId="0" fontId="66" fillId="9" borderId="8" xfId="0" applyFont="1" applyFill="1" applyBorder="1" applyAlignment="1" applyProtection="1">
      <alignment horizontal="center" vertical="center"/>
    </xf>
    <xf numFmtId="0" fontId="66" fillId="9" borderId="3" xfId="0" applyFont="1" applyFill="1" applyBorder="1" applyAlignment="1" applyProtection="1">
      <alignment horizontal="center" vertical="center"/>
    </xf>
    <xf numFmtId="0" fontId="66" fillId="9" borderId="4" xfId="0" applyFont="1" applyFill="1" applyBorder="1" applyAlignment="1" applyProtection="1">
      <alignment horizontal="left" vertical="center"/>
    </xf>
    <xf numFmtId="0" fontId="45" fillId="9" borderId="0" xfId="0" applyFont="1" applyFill="1" applyBorder="1"/>
    <xf numFmtId="0" fontId="66" fillId="9" borderId="0" xfId="0" applyFont="1" applyFill="1" applyBorder="1" applyAlignment="1" applyProtection="1">
      <alignment horizontal="left" vertical="center"/>
    </xf>
    <xf numFmtId="0" fontId="66" fillId="9" borderId="0" xfId="0" applyNumberFormat="1" applyFont="1" applyFill="1" applyBorder="1" applyAlignment="1" applyProtection="1">
      <alignment horizontal="left" vertical="center"/>
    </xf>
    <xf numFmtId="0" fontId="66" fillId="9" borderId="0" xfId="0" applyFont="1" applyFill="1" applyBorder="1" applyAlignment="1" applyProtection="1">
      <alignment horizontal="center" vertical="center" wrapText="1"/>
    </xf>
    <xf numFmtId="0" fontId="0" fillId="9" borderId="0" xfId="0" applyFill="1" applyBorder="1" applyAlignment="1">
      <alignment horizontal="center" wrapText="1"/>
    </xf>
    <xf numFmtId="0" fontId="0" fillId="9" borderId="34" xfId="0" applyFill="1" applyBorder="1" applyAlignment="1">
      <alignment horizontal="center"/>
    </xf>
    <xf numFmtId="0" fontId="112" fillId="10" borderId="0" xfId="0" applyFont="1" applyFill="1"/>
    <xf numFmtId="0" fontId="92" fillId="10" borderId="68" xfId="0" applyFont="1" applyFill="1" applyBorder="1"/>
    <xf numFmtId="0" fontId="0" fillId="10" borderId="69" xfId="0" applyFill="1" applyBorder="1"/>
    <xf numFmtId="0" fontId="0" fillId="21" borderId="93" xfId="0" applyFill="1" applyBorder="1"/>
    <xf numFmtId="0" fontId="0" fillId="10" borderId="70" xfId="0" applyFill="1" applyBorder="1"/>
    <xf numFmtId="0" fontId="0" fillId="21" borderId="73" xfId="0" applyFill="1" applyBorder="1"/>
    <xf numFmtId="0" fontId="138" fillId="14" borderId="0" xfId="0" applyFont="1" applyFill="1" applyBorder="1" applyAlignment="1" applyProtection="1">
      <alignment vertical="center"/>
    </xf>
    <xf numFmtId="10" fontId="0" fillId="14" borderId="0" xfId="0" applyNumberFormat="1" applyFill="1" applyBorder="1" applyAlignment="1" applyProtection="1">
      <alignment horizontal="center"/>
    </xf>
    <xf numFmtId="0" fontId="0" fillId="14" borderId="0" xfId="0" applyFill="1" applyBorder="1" applyAlignment="1" applyProtection="1">
      <alignment horizontal="center" vertical="center"/>
    </xf>
    <xf numFmtId="0" fontId="0" fillId="11" borderId="0" xfId="0" applyFill="1" applyBorder="1" applyProtection="1"/>
    <xf numFmtId="0" fontId="0" fillId="11" borderId="0" xfId="0" applyFill="1" applyBorder="1"/>
    <xf numFmtId="0" fontId="86" fillId="14" borderId="0" xfId="0" applyFont="1" applyFill="1" applyBorder="1" applyAlignment="1" applyProtection="1">
      <alignment vertical="center"/>
    </xf>
    <xf numFmtId="10" fontId="86" fillId="14" borderId="0" xfId="0" applyNumberFormat="1" applyFont="1" applyFill="1" applyBorder="1" applyProtection="1"/>
    <xf numFmtId="10" fontId="86" fillId="14" borderId="0" xfId="0" applyNumberFormat="1" applyFont="1" applyFill="1" applyBorder="1" applyAlignment="1" applyProtection="1">
      <alignment horizontal="center"/>
    </xf>
    <xf numFmtId="0" fontId="139" fillId="11" borderId="16" xfId="0" applyFont="1" applyFill="1" applyBorder="1" applyAlignment="1" applyProtection="1">
      <alignment horizontal="center" vertical="center"/>
    </xf>
    <xf numFmtId="0" fontId="86" fillId="11" borderId="56" xfId="0" applyFont="1" applyFill="1" applyBorder="1" applyProtection="1"/>
    <xf numFmtId="0" fontId="86" fillId="11" borderId="56" xfId="0" applyFont="1" applyFill="1" applyBorder="1" applyAlignment="1" applyProtection="1">
      <alignment horizontal="center"/>
    </xf>
    <xf numFmtId="0" fontId="0" fillId="11" borderId="56" xfId="0" applyFill="1" applyBorder="1" applyAlignment="1">
      <alignment horizontal="center"/>
    </xf>
    <xf numFmtId="0" fontId="86" fillId="11" borderId="56" xfId="0" applyFont="1" applyFill="1" applyBorder="1" applyAlignment="1" applyProtection="1">
      <alignment horizontal="center" vertical="center"/>
    </xf>
    <xf numFmtId="0" fontId="86" fillId="11" borderId="57" xfId="0" applyFont="1" applyFill="1" applyBorder="1" applyProtection="1"/>
    <xf numFmtId="0" fontId="76" fillId="9" borderId="20" xfId="0" applyFont="1" applyFill="1" applyBorder="1" applyAlignment="1" applyProtection="1">
      <alignment vertical="center"/>
    </xf>
    <xf numFmtId="0" fontId="110" fillId="9" borderId="20" xfId="0" applyFont="1" applyFill="1" applyBorder="1" applyAlignment="1" applyProtection="1">
      <alignment horizontal="left"/>
    </xf>
    <xf numFmtId="0" fontId="69" fillId="13" borderId="35" xfId="0" applyFont="1" applyFill="1" applyBorder="1" applyAlignment="1">
      <alignment vertical="center"/>
    </xf>
    <xf numFmtId="0" fontId="140" fillId="9" borderId="20" xfId="0" applyFont="1" applyFill="1" applyBorder="1" applyAlignment="1" applyProtection="1">
      <alignment vertical="center" wrapText="1"/>
    </xf>
    <xf numFmtId="0" fontId="72" fillId="9" borderId="16" xfId="0" applyFont="1" applyFill="1" applyBorder="1" applyAlignment="1" applyProtection="1">
      <alignment horizontal="left" wrapText="1"/>
    </xf>
    <xf numFmtId="0" fontId="0" fillId="9" borderId="21" xfId="0" applyFill="1" applyBorder="1" applyAlignment="1" applyProtection="1">
      <alignment wrapText="1"/>
    </xf>
    <xf numFmtId="0" fontId="106" fillId="9" borderId="4" xfId="0" applyFont="1" applyFill="1" applyBorder="1" applyAlignment="1">
      <alignment horizontal="center" vertical="center"/>
    </xf>
    <xf numFmtId="0" fontId="107" fillId="9" borderId="4" xfId="0" applyFont="1" applyFill="1" applyBorder="1" applyAlignment="1">
      <alignment horizontal="center" vertical="center"/>
    </xf>
    <xf numFmtId="0" fontId="106" fillId="9" borderId="4" xfId="0" applyFont="1" applyFill="1" applyBorder="1" applyAlignment="1" applyProtection="1">
      <alignment horizontal="center" vertical="center"/>
    </xf>
    <xf numFmtId="165" fontId="107" fillId="9" borderId="4" xfId="0" applyNumberFormat="1" applyFont="1" applyFill="1" applyBorder="1" applyAlignment="1" applyProtection="1">
      <alignment vertical="center"/>
    </xf>
    <xf numFmtId="0" fontId="107" fillId="9" borderId="4" xfId="0" applyFont="1" applyFill="1" applyBorder="1" applyAlignment="1" applyProtection="1">
      <alignment horizontal="center" vertical="center"/>
    </xf>
    <xf numFmtId="10" fontId="107" fillId="9" borderId="8" xfId="0" applyNumberFormat="1" applyFont="1" applyFill="1" applyBorder="1" applyAlignment="1" applyProtection="1">
      <alignment horizontal="center" vertical="center"/>
    </xf>
    <xf numFmtId="10" fontId="106" fillId="9" borderId="8" xfId="0" applyNumberFormat="1" applyFont="1" applyFill="1" applyBorder="1" applyAlignment="1" applyProtection="1">
      <alignment horizontal="center" vertical="center"/>
    </xf>
    <xf numFmtId="10" fontId="66" fillId="9" borderId="8" xfId="0" applyNumberFormat="1" applyFont="1" applyFill="1" applyBorder="1" applyAlignment="1" applyProtection="1">
      <alignment horizontal="center" vertical="center"/>
    </xf>
    <xf numFmtId="0" fontId="66" fillId="9" borderId="40" xfId="0" applyFont="1" applyFill="1" applyBorder="1" applyAlignment="1" applyProtection="1">
      <alignment horizontal="center" vertical="center"/>
    </xf>
    <xf numFmtId="0" fontId="106" fillId="9" borderId="3" xfId="0" applyFont="1" applyFill="1" applyBorder="1" applyAlignment="1" applyProtection="1">
      <alignment horizontal="center" vertical="center" wrapText="1"/>
    </xf>
    <xf numFmtId="0" fontId="62" fillId="9" borderId="2" xfId="0" applyFont="1" applyFill="1" applyBorder="1" applyAlignment="1" applyProtection="1">
      <alignment horizontal="center" vertical="center" wrapText="1"/>
    </xf>
    <xf numFmtId="10" fontId="66" fillId="9" borderId="4" xfId="0" applyNumberFormat="1" applyFont="1" applyFill="1" applyBorder="1" applyAlignment="1" applyProtection="1">
      <alignment vertical="center"/>
    </xf>
    <xf numFmtId="10" fontId="66" fillId="9" borderId="4" xfId="0" applyNumberFormat="1" applyFont="1" applyFill="1" applyBorder="1" applyAlignment="1" applyProtection="1">
      <alignment horizontal="center" vertical="center"/>
    </xf>
    <xf numFmtId="0" fontId="66" fillId="9" borderId="2" xfId="0" applyFont="1" applyFill="1" applyBorder="1" applyAlignment="1" applyProtection="1">
      <alignment horizontal="center" vertical="center"/>
    </xf>
    <xf numFmtId="0" fontId="71" fillId="9" borderId="4" xfId="0" applyFont="1" applyFill="1" applyBorder="1" applyAlignment="1" applyProtection="1">
      <alignment vertical="center"/>
    </xf>
    <xf numFmtId="165" fontId="66" fillId="9" borderId="0" xfId="0" applyNumberFormat="1" applyFont="1" applyFill="1" applyBorder="1" applyAlignment="1" applyProtection="1">
      <alignment horizontal="center" vertical="center"/>
    </xf>
    <xf numFmtId="10" fontId="66" fillId="9" borderId="0" xfId="0" applyNumberFormat="1" applyFont="1" applyFill="1" applyBorder="1" applyAlignment="1" applyProtection="1">
      <alignment horizontal="center" vertical="center"/>
    </xf>
    <xf numFmtId="0" fontId="66" fillId="9" borderId="53" xfId="0" applyFont="1" applyFill="1" applyBorder="1" applyAlignment="1" applyProtection="1">
      <alignment horizontal="center" vertical="center"/>
    </xf>
    <xf numFmtId="165" fontId="66" fillId="9" borderId="59" xfId="0" applyNumberFormat="1" applyFont="1" applyFill="1" applyBorder="1" applyAlignment="1" applyProtection="1">
      <alignment horizontal="center" vertical="center"/>
    </xf>
    <xf numFmtId="10" fontId="66" fillId="9" borderId="59" xfId="0" applyNumberFormat="1" applyFont="1" applyFill="1" applyBorder="1" applyAlignment="1" applyProtection="1">
      <alignment horizontal="center" vertical="center"/>
    </xf>
    <xf numFmtId="0" fontId="66" fillId="9" borderId="60" xfId="0" applyFont="1" applyFill="1" applyBorder="1" applyAlignment="1" applyProtection="1">
      <alignment horizontal="center" vertical="center"/>
    </xf>
    <xf numFmtId="165" fontId="0" fillId="9" borderId="0" xfId="0" applyNumberFormat="1" applyFill="1" applyBorder="1" applyAlignment="1">
      <alignment horizontal="center"/>
    </xf>
    <xf numFmtId="0" fontId="0" fillId="5" borderId="0" xfId="0" applyFill="1" applyAlignment="1"/>
    <xf numFmtId="0" fontId="0" fillId="0" borderId="0" xfId="0" applyAlignment="1">
      <alignment wrapText="1"/>
    </xf>
    <xf numFmtId="0" fontId="67" fillId="5" borderId="0" xfId="0" applyFont="1" applyFill="1" applyAlignment="1" applyProtection="1">
      <alignment horizontal="right" vertical="center" wrapText="1"/>
    </xf>
    <xf numFmtId="0" fontId="6" fillId="21" borderId="31" xfId="0" applyFont="1" applyFill="1" applyBorder="1" applyAlignment="1" applyProtection="1">
      <alignment horizontal="center" vertical="center" wrapText="1"/>
    </xf>
    <xf numFmtId="0" fontId="0" fillId="5" borderId="0" xfId="0" applyFill="1" applyAlignment="1"/>
    <xf numFmtId="0" fontId="67" fillId="5" borderId="0" xfId="0" applyFont="1" applyFill="1" applyAlignment="1" applyProtection="1">
      <alignment horizontal="right" vertical="center" wrapText="1"/>
    </xf>
    <xf numFmtId="0" fontId="0" fillId="5" borderId="0" xfId="0" applyFill="1" applyAlignment="1">
      <alignment horizontal="right" vertical="center" wrapText="1"/>
    </xf>
    <xf numFmtId="0" fontId="0" fillId="5" borderId="0" xfId="0" applyFill="1" applyAlignment="1">
      <alignment wrapText="1"/>
    </xf>
    <xf numFmtId="0" fontId="47" fillId="5" borderId="31" xfId="0" applyFont="1" applyFill="1" applyBorder="1" applyAlignment="1">
      <alignment horizontal="center" vertical="center" wrapText="1"/>
    </xf>
    <xf numFmtId="0" fontId="0" fillId="3" borderId="0" xfId="0" applyFill="1" applyBorder="1" applyAlignment="1"/>
    <xf numFmtId="0" fontId="0" fillId="5" borderId="0" xfId="0" applyFill="1" applyAlignment="1"/>
    <xf numFmtId="0" fontId="69" fillId="5" borderId="0" xfId="0" applyFont="1" applyFill="1" applyAlignment="1">
      <alignment horizontal="right" vertical="center"/>
    </xf>
    <xf numFmtId="0" fontId="49" fillId="16" borderId="31" xfId="0" applyFont="1" applyFill="1" applyBorder="1" applyAlignment="1">
      <alignment horizontal="center" vertical="center" wrapText="1"/>
    </xf>
    <xf numFmtId="0" fontId="68" fillId="5" borderId="31" xfId="0" applyFont="1" applyFill="1" applyBorder="1" applyAlignment="1">
      <alignment horizontal="center" vertical="center"/>
    </xf>
    <xf numFmtId="0" fontId="115" fillId="5" borderId="12" xfId="0" applyFont="1" applyFill="1" applyBorder="1" applyAlignment="1" applyProtection="1">
      <alignment horizontal="center" vertical="center"/>
      <protection locked="0"/>
    </xf>
    <xf numFmtId="0" fontId="115" fillId="5" borderId="61"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protection locked="0"/>
    </xf>
    <xf numFmtId="0" fontId="92" fillId="5" borderId="0" xfId="0" applyFont="1" applyFill="1" applyAlignment="1" applyProtection="1">
      <alignment vertical="center"/>
    </xf>
    <xf numFmtId="0" fontId="120" fillId="8" borderId="25" xfId="0" applyFont="1" applyFill="1" applyBorder="1" applyAlignment="1" applyProtection="1">
      <alignment horizontal="center" vertical="center"/>
    </xf>
    <xf numFmtId="0" fontId="120" fillId="8" borderId="36" xfId="0" applyFont="1" applyFill="1" applyBorder="1" applyAlignment="1" applyProtection="1">
      <alignment horizontal="center" vertical="center"/>
    </xf>
    <xf numFmtId="0" fontId="64" fillId="8" borderId="25" xfId="0" applyFont="1" applyFill="1" applyBorder="1" applyAlignment="1" applyProtection="1">
      <alignment horizontal="center" vertical="center"/>
    </xf>
    <xf numFmtId="0" fontId="49" fillId="5" borderId="0" xfId="0" applyFont="1" applyFill="1" applyAlignment="1">
      <alignment vertical="center"/>
    </xf>
    <xf numFmtId="0" fontId="0" fillId="5" borderId="0" xfId="0" applyFill="1" applyAlignment="1">
      <alignment horizontal="right" vertical="center"/>
    </xf>
    <xf numFmtId="0" fontId="68" fillId="5" borderId="55" xfId="0" applyFont="1" applyFill="1" applyBorder="1" applyAlignment="1">
      <alignment vertical="center"/>
    </xf>
    <xf numFmtId="2" fontId="57" fillId="8" borderId="5" xfId="0" applyNumberFormat="1" applyFont="1" applyFill="1" applyBorder="1" applyAlignment="1">
      <alignment horizontal="center"/>
    </xf>
    <xf numFmtId="2" fontId="57" fillId="8" borderId="5" xfId="0" applyNumberFormat="1" applyFont="1" applyFill="1" applyBorder="1" applyAlignment="1" applyProtection="1">
      <alignment horizontal="center" vertical="center"/>
      <protection locked="0"/>
    </xf>
    <xf numFmtId="2" fontId="57" fillId="8" borderId="47" xfId="0" applyNumberFormat="1" applyFont="1" applyFill="1" applyBorder="1" applyAlignment="1" applyProtection="1">
      <alignment horizontal="center" vertical="center"/>
      <protection locked="0"/>
    </xf>
    <xf numFmtId="0" fontId="88" fillId="5" borderId="31" xfId="0" applyFont="1" applyFill="1" applyBorder="1" applyAlignment="1">
      <alignment horizontal="center" vertical="center" wrapText="1"/>
    </xf>
    <xf numFmtId="0" fontId="70" fillId="5" borderId="31" xfId="0" applyFont="1" applyFill="1" applyBorder="1" applyAlignment="1" applyProtection="1">
      <alignment horizontal="center" vertical="center" wrapText="1"/>
    </xf>
    <xf numFmtId="0" fontId="69" fillId="5" borderId="54" xfId="0" applyFont="1" applyFill="1" applyBorder="1" applyAlignment="1">
      <alignment horizontal="center" vertical="center" wrapText="1"/>
    </xf>
    <xf numFmtId="0" fontId="65" fillId="5" borderId="54" xfId="0" applyFont="1" applyFill="1" applyBorder="1" applyAlignment="1" applyProtection="1">
      <alignment horizontal="center" vertical="center" wrapText="1"/>
    </xf>
    <xf numFmtId="0" fontId="45" fillId="0" borderId="54" xfId="0" applyFont="1" applyBorder="1" applyAlignment="1">
      <alignment horizontal="center" vertical="top" wrapText="1"/>
    </xf>
    <xf numFmtId="0" fontId="65" fillId="5" borderId="54" xfId="0" applyFont="1" applyFill="1" applyBorder="1" applyAlignment="1" applyProtection="1">
      <alignment horizontal="center" vertical="top" wrapText="1"/>
    </xf>
    <xf numFmtId="0" fontId="47" fillId="5" borderId="38" xfId="0" applyFont="1" applyFill="1" applyBorder="1" applyAlignment="1">
      <alignment horizontal="left" vertical="top" wrapText="1"/>
    </xf>
    <xf numFmtId="2" fontId="115" fillId="5" borderId="51" xfId="0" applyNumberFormat="1" applyFont="1" applyFill="1" applyBorder="1" applyAlignment="1" applyProtection="1">
      <alignment horizontal="center" vertical="center" wrapText="1"/>
      <protection locked="0"/>
    </xf>
    <xf numFmtId="2" fontId="120" fillId="5" borderId="87" xfId="0" applyNumberFormat="1" applyFont="1" applyFill="1" applyBorder="1" applyAlignment="1" applyProtection="1">
      <alignment horizontal="center" vertical="center" wrapText="1"/>
      <protection locked="0"/>
    </xf>
    <xf numFmtId="2" fontId="115" fillId="5" borderId="3" xfId="0" applyNumberFormat="1" applyFont="1" applyFill="1" applyBorder="1" applyAlignment="1" applyProtection="1">
      <alignment horizontal="left" vertical="center" wrapText="1"/>
      <protection locked="0"/>
    </xf>
    <xf numFmtId="2" fontId="120" fillId="5" borderId="87" xfId="0" applyNumberFormat="1" applyFont="1" applyFill="1" applyBorder="1" applyAlignment="1" applyProtection="1">
      <alignment horizontal="left" vertical="center" wrapText="1"/>
      <protection locked="0"/>
    </xf>
    <xf numFmtId="2" fontId="64" fillId="5" borderId="3" xfId="0" applyNumberFormat="1" applyFont="1" applyFill="1" applyBorder="1" applyAlignment="1" applyProtection="1">
      <alignment horizontal="center" vertical="center" wrapText="1"/>
      <protection locked="0"/>
    </xf>
    <xf numFmtId="0" fontId="120" fillId="26" borderId="5" xfId="0" applyNumberFormat="1" applyFont="1" applyFill="1" applyBorder="1" applyAlignment="1" applyProtection="1">
      <alignment horizontal="left" vertical="center"/>
    </xf>
    <xf numFmtId="0" fontId="120" fillId="26" borderId="47" xfId="0" applyNumberFormat="1" applyFont="1" applyFill="1" applyBorder="1" applyAlignment="1" applyProtection="1">
      <alignment horizontal="left" vertical="center"/>
    </xf>
    <xf numFmtId="0" fontId="120" fillId="26" borderId="4" xfId="0" applyNumberFormat="1" applyFont="1" applyFill="1" applyBorder="1" applyAlignment="1" applyProtection="1">
      <alignment horizontal="left" vertical="center"/>
    </xf>
    <xf numFmtId="0" fontId="64" fillId="26" borderId="5" xfId="0" applyNumberFormat="1" applyFont="1" applyFill="1" applyBorder="1" applyAlignment="1" applyProtection="1">
      <alignment horizontal="left" vertical="center"/>
    </xf>
    <xf numFmtId="0" fontId="0" fillId="5" borderId="56" xfId="0" applyFill="1" applyBorder="1" applyProtection="1"/>
    <xf numFmtId="0" fontId="0" fillId="5" borderId="56" xfId="0" applyFill="1" applyBorder="1" applyAlignment="1" applyProtection="1"/>
    <xf numFmtId="0" fontId="0" fillId="5" borderId="56" xfId="0" applyFill="1" applyBorder="1"/>
    <xf numFmtId="0" fontId="0" fillId="5" borderId="57" xfId="0" applyFill="1" applyBorder="1"/>
    <xf numFmtId="0" fontId="120" fillId="8" borderId="22" xfId="0" applyFont="1" applyFill="1" applyBorder="1" applyAlignment="1" applyProtection="1">
      <alignment horizontal="center" vertical="center"/>
    </xf>
    <xf numFmtId="0" fontId="115" fillId="8" borderId="6" xfId="0" applyFont="1" applyFill="1" applyBorder="1" applyAlignment="1">
      <alignment horizontal="center"/>
    </xf>
    <xf numFmtId="0" fontId="110" fillId="5" borderId="51" xfId="0" applyFont="1" applyFill="1" applyBorder="1"/>
    <xf numFmtId="0" fontId="123" fillId="5" borderId="6" xfId="0" applyFont="1" applyFill="1" applyBorder="1" applyAlignment="1" applyProtection="1">
      <alignment horizontal="center" vertical="center"/>
      <protection locked="0"/>
    </xf>
    <xf numFmtId="1" fontId="90" fillId="5" borderId="54" xfId="0" applyNumberFormat="1" applyFont="1" applyFill="1" applyBorder="1" applyAlignment="1" applyProtection="1">
      <alignment horizontal="left" vertical="center" wrapText="1"/>
    </xf>
    <xf numFmtId="0" fontId="65" fillId="5" borderId="96" xfId="0" applyFont="1" applyFill="1" applyBorder="1" applyAlignment="1" applyProtection="1">
      <alignment horizontal="center" vertical="center" wrapText="1"/>
    </xf>
    <xf numFmtId="0" fontId="65" fillId="5" borderId="76" xfId="0" applyFont="1" applyFill="1" applyBorder="1" applyAlignment="1" applyProtection="1">
      <alignment horizontal="center" vertical="center" wrapText="1"/>
    </xf>
    <xf numFmtId="0" fontId="65" fillId="0" borderId="96" xfId="0" applyFont="1" applyFill="1" applyBorder="1" applyAlignment="1" applyProtection="1">
      <alignment horizontal="center" vertical="center" wrapText="1"/>
    </xf>
    <xf numFmtId="0" fontId="45" fillId="0" borderId="54" xfId="0" applyFont="1" applyBorder="1" applyAlignment="1">
      <alignment horizontal="center" vertical="center" wrapText="1"/>
    </xf>
    <xf numFmtId="1" fontId="65" fillId="5" borderId="54" xfId="0" applyNumberFormat="1" applyFont="1" applyFill="1" applyBorder="1" applyAlignment="1" applyProtection="1">
      <alignment horizontal="left" vertical="center" wrapText="1"/>
    </xf>
    <xf numFmtId="0" fontId="47" fillId="0" borderId="54" xfId="0" applyFont="1" applyBorder="1" applyAlignment="1">
      <alignment horizontal="center" vertical="center" wrapText="1"/>
    </xf>
    <xf numFmtId="0" fontId="103" fillId="5" borderId="50" xfId="0" applyFont="1" applyFill="1" applyBorder="1" applyAlignment="1" applyProtection="1">
      <alignment horizontal="center" vertical="center" wrapText="1"/>
    </xf>
    <xf numFmtId="0" fontId="0" fillId="5" borderId="23" xfId="0" applyFill="1" applyBorder="1" applyProtection="1"/>
    <xf numFmtId="1" fontId="65" fillId="5" borderId="98" xfId="0" applyNumberFormat="1" applyFont="1" applyFill="1" applyBorder="1" applyAlignment="1" applyProtection="1">
      <alignment horizontal="left" vertical="center"/>
    </xf>
    <xf numFmtId="0" fontId="0" fillId="0" borderId="0" xfId="0" applyAlignment="1">
      <alignment wrapText="1"/>
    </xf>
    <xf numFmtId="0" fontId="6" fillId="5" borderId="31" xfId="0" applyFont="1" applyFill="1" applyBorder="1" applyAlignment="1" applyProtection="1">
      <alignment horizontal="center" vertical="center" wrapText="1"/>
    </xf>
    <xf numFmtId="0" fontId="68" fillId="5" borderId="0" xfId="0" applyFont="1" applyFill="1"/>
    <xf numFmtId="0" fontId="68" fillId="5" borderId="0" xfId="0" applyFont="1" applyFill="1" applyBorder="1" applyAlignment="1">
      <alignment horizontal="center" vertical="center"/>
    </xf>
    <xf numFmtId="0" fontId="45" fillId="0" borderId="52" xfId="0" applyFont="1" applyBorder="1" applyAlignment="1">
      <alignment horizontal="left" wrapText="1"/>
    </xf>
    <xf numFmtId="0" fontId="68" fillId="0" borderId="0" xfId="0" applyFont="1" applyBorder="1" applyAlignment="1">
      <alignment horizontal="left" vertical="top"/>
    </xf>
    <xf numFmtId="0" fontId="47" fillId="5" borderId="0" xfId="0" applyFont="1" applyFill="1" applyBorder="1" applyAlignment="1">
      <alignment horizontal="left"/>
    </xf>
    <xf numFmtId="1" fontId="65" fillId="5" borderId="54" xfId="0" applyNumberFormat="1" applyFont="1" applyFill="1" applyBorder="1" applyAlignment="1" applyProtection="1">
      <alignment horizontal="left" vertical="top" wrapText="1"/>
    </xf>
    <xf numFmtId="0" fontId="60" fillId="24" borderId="24" xfId="0" applyNumberFormat="1" applyFont="1" applyFill="1" applyBorder="1" applyAlignment="1">
      <alignment horizontal="center"/>
    </xf>
    <xf numFmtId="0" fontId="85" fillId="17" borderId="0" xfId="0" applyFont="1" applyFill="1" applyBorder="1" applyAlignment="1" applyProtection="1">
      <alignment horizontal="right" vertical="center"/>
    </xf>
    <xf numFmtId="0" fontId="66" fillId="9" borderId="0" xfId="0" applyFont="1" applyFill="1" applyBorder="1" applyAlignment="1" applyProtection="1">
      <alignment horizontal="right" vertical="center"/>
    </xf>
    <xf numFmtId="0" fontId="118" fillId="9" borderId="0" xfId="0" applyFont="1" applyFill="1" applyBorder="1" applyAlignment="1" applyProtection="1">
      <alignment horizontal="right" vertical="center"/>
    </xf>
    <xf numFmtId="0" fontId="0" fillId="9" borderId="0" xfId="0" applyFill="1" applyBorder="1" applyAlignment="1">
      <alignment horizontal="right"/>
    </xf>
    <xf numFmtId="0" fontId="104" fillId="17" borderId="34" xfId="0" applyFont="1" applyFill="1" applyBorder="1" applyAlignment="1" applyProtection="1"/>
    <xf numFmtId="0" fontId="119" fillId="11" borderId="34" xfId="0" applyFont="1" applyFill="1" applyBorder="1" applyProtection="1"/>
    <xf numFmtId="0" fontId="119" fillId="11" borderId="0" xfId="0" applyFont="1" applyFill="1" applyBorder="1" applyProtection="1"/>
    <xf numFmtId="0" fontId="47" fillId="11" borderId="0" xfId="0" applyFont="1" applyFill="1" applyBorder="1" applyProtection="1"/>
    <xf numFmtId="0" fontId="147" fillId="9" borderId="4" xfId="0" applyFont="1" applyFill="1" applyBorder="1" applyAlignment="1" applyProtection="1">
      <alignment horizontal="center" vertical="center"/>
    </xf>
    <xf numFmtId="164" fontId="147" fillId="9" borderId="4" xfId="0" applyNumberFormat="1" applyFont="1" applyFill="1" applyBorder="1" applyAlignment="1" applyProtection="1">
      <alignment horizontal="center" vertical="center"/>
    </xf>
    <xf numFmtId="164" fontId="60" fillId="14" borderId="0" xfId="0" applyNumberFormat="1" applyFont="1" applyFill="1" applyBorder="1" applyAlignment="1" applyProtection="1">
      <alignment horizontal="center"/>
    </xf>
    <xf numFmtId="164" fontId="85" fillId="17" borderId="0" xfId="0" applyNumberFormat="1" applyFont="1" applyFill="1" applyBorder="1" applyAlignment="1" applyProtection="1">
      <alignment horizontal="center" vertical="center"/>
    </xf>
    <xf numFmtId="164" fontId="66" fillId="9" borderId="0" xfId="0" applyNumberFormat="1" applyFont="1" applyFill="1" applyBorder="1" applyAlignment="1" applyProtection="1">
      <alignment horizontal="center" vertical="center"/>
    </xf>
    <xf numFmtId="164" fontId="118" fillId="9" borderId="0" xfId="0" applyNumberFormat="1" applyFont="1" applyFill="1" applyBorder="1" applyAlignment="1" applyProtection="1">
      <alignment horizontal="center" vertical="center"/>
    </xf>
    <xf numFmtId="164" fontId="0" fillId="9" borderId="0" xfId="0" applyNumberFormat="1" applyFill="1" applyBorder="1" applyAlignment="1">
      <alignment horizontal="center"/>
    </xf>
    <xf numFmtId="164" fontId="0" fillId="17" borderId="0" xfId="0" applyNumberFormat="1" applyFill="1" applyBorder="1" applyAlignment="1">
      <alignment horizontal="center"/>
    </xf>
    <xf numFmtId="164" fontId="60" fillId="14" borderId="0" xfId="0" applyNumberFormat="1" applyFont="1" applyFill="1" applyBorder="1" applyAlignment="1" applyProtection="1">
      <alignment horizontal="center" vertical="center"/>
    </xf>
    <xf numFmtId="164" fontId="119" fillId="11" borderId="0" xfId="0" applyNumberFormat="1" applyFont="1" applyFill="1" applyBorder="1" applyAlignment="1" applyProtection="1">
      <alignment horizontal="center" vertical="center"/>
    </xf>
    <xf numFmtId="164" fontId="0" fillId="9" borderId="0" xfId="0" applyNumberFormat="1" applyFill="1" applyBorder="1" applyAlignment="1">
      <alignment horizontal="center" vertical="center"/>
    </xf>
    <xf numFmtId="164" fontId="0" fillId="17" borderId="0" xfId="0" applyNumberFormat="1" applyFill="1" applyBorder="1" applyAlignment="1">
      <alignment horizontal="center" vertical="center"/>
    </xf>
    <xf numFmtId="0" fontId="151" fillId="9" borderId="4" xfId="0" applyFont="1" applyFill="1" applyBorder="1" applyAlignment="1" applyProtection="1">
      <alignment horizontal="center" vertical="center" wrapText="1"/>
    </xf>
    <xf numFmtId="164" fontId="147" fillId="9" borderId="8" xfId="0" applyNumberFormat="1" applyFont="1" applyFill="1" applyBorder="1" applyAlignment="1" applyProtection="1">
      <alignment horizontal="center" vertical="center"/>
    </xf>
    <xf numFmtId="0" fontId="99" fillId="9" borderId="3" xfId="0" applyFont="1" applyFill="1" applyBorder="1" applyAlignment="1" applyProtection="1">
      <alignment horizontal="center" vertical="center" wrapText="1"/>
    </xf>
    <xf numFmtId="0" fontId="111" fillId="9" borderId="4" xfId="0" applyFont="1" applyFill="1" applyBorder="1" applyAlignment="1" applyProtection="1">
      <alignment horizontal="center" vertical="center" wrapText="1"/>
    </xf>
    <xf numFmtId="0" fontId="69" fillId="16" borderId="31" xfId="0" applyFont="1" applyFill="1" applyBorder="1" applyAlignment="1">
      <alignment horizontal="center" vertical="center"/>
    </xf>
    <xf numFmtId="0" fontId="0" fillId="5" borderId="34" xfId="0" applyFill="1" applyBorder="1"/>
    <xf numFmtId="0" fontId="0" fillId="5" borderId="59" xfId="0" applyFill="1" applyBorder="1"/>
    <xf numFmtId="0" fontId="152" fillId="9" borderId="4" xfId="0" applyFont="1" applyFill="1" applyBorder="1" applyAlignment="1" applyProtection="1">
      <alignment horizontal="center" vertical="center" wrapText="1"/>
    </xf>
    <xf numFmtId="2" fontId="154" fillId="11" borderId="0" xfId="0" applyNumberFormat="1" applyFont="1" applyFill="1" applyBorder="1" applyAlignment="1" applyProtection="1">
      <alignment horizontal="left" vertical="center"/>
    </xf>
    <xf numFmtId="164" fontId="154" fillId="11" borderId="0" xfId="0" applyNumberFormat="1" applyFont="1" applyFill="1" applyBorder="1" applyProtection="1"/>
    <xf numFmtId="0" fontId="67" fillId="5" borderId="59" xfId="0" applyFont="1" applyFill="1" applyBorder="1" applyAlignment="1" applyProtection="1">
      <alignment horizontal="right" vertical="center" wrapText="1"/>
    </xf>
    <xf numFmtId="0" fontId="69" fillId="5" borderId="59" xfId="0" applyFont="1" applyFill="1" applyBorder="1" applyAlignment="1">
      <alignment horizontal="center" vertical="top" wrapText="1"/>
    </xf>
    <xf numFmtId="0" fontId="94" fillId="9" borderId="20" xfId="0" applyFont="1" applyFill="1" applyBorder="1" applyProtection="1"/>
    <xf numFmtId="0" fontId="94" fillId="9" borderId="21" xfId="0" applyFont="1" applyFill="1" applyBorder="1" applyProtection="1"/>
    <xf numFmtId="0" fontId="151" fillId="9" borderId="4" xfId="0" applyFont="1" applyFill="1" applyBorder="1" applyAlignment="1" applyProtection="1">
      <alignment vertical="center" wrapText="1"/>
    </xf>
    <xf numFmtId="0" fontId="83" fillId="9" borderId="4" xfId="0" applyFont="1" applyFill="1" applyBorder="1" applyAlignment="1" applyProtection="1">
      <alignment vertical="center" wrapText="1"/>
    </xf>
    <xf numFmtId="0" fontId="116" fillId="9" borderId="4" xfId="0" applyFont="1" applyFill="1" applyBorder="1" applyAlignment="1" applyProtection="1">
      <alignment horizontal="center"/>
    </xf>
    <xf numFmtId="0" fontId="115" fillId="8" borderId="5" xfId="0" applyFont="1" applyFill="1" applyBorder="1" applyAlignment="1" applyProtection="1">
      <alignment horizontal="center" vertical="center"/>
      <protection locked="0"/>
    </xf>
    <xf numFmtId="0" fontId="115" fillId="8" borderId="4" xfId="0" applyFont="1" applyFill="1" applyBorder="1" applyAlignment="1" applyProtection="1">
      <alignment horizontal="center" vertical="center"/>
      <protection locked="0"/>
    </xf>
    <xf numFmtId="0" fontId="115" fillId="8" borderId="33" xfId="0" applyFont="1" applyFill="1" applyBorder="1" applyAlignment="1" applyProtection="1">
      <alignment horizontal="center" vertical="center"/>
      <protection locked="0"/>
    </xf>
    <xf numFmtId="0" fontId="64" fillId="8" borderId="4" xfId="0" applyFont="1" applyFill="1" applyBorder="1" applyAlignment="1" applyProtection="1">
      <alignment horizontal="center" vertical="center"/>
      <protection locked="0"/>
    </xf>
    <xf numFmtId="0" fontId="156" fillId="9" borderId="8" xfId="0" applyFont="1" applyFill="1" applyBorder="1" applyProtection="1"/>
    <xf numFmtId="0" fontId="94" fillId="9" borderId="25" xfId="0" applyFont="1" applyFill="1" applyBorder="1" applyProtection="1"/>
    <xf numFmtId="0" fontId="94" fillId="9" borderId="9" xfId="0" applyFont="1" applyFill="1" applyBorder="1" applyProtection="1"/>
    <xf numFmtId="0" fontId="83" fillId="9" borderId="4" xfId="0" applyFont="1" applyFill="1" applyBorder="1" applyAlignment="1" applyProtection="1">
      <alignment horizontal="center" vertical="center" wrapText="1"/>
    </xf>
    <xf numFmtId="0" fontId="116" fillId="9" borderId="4" xfId="0" applyFont="1" applyFill="1" applyBorder="1" applyAlignment="1" applyProtection="1">
      <alignment horizontal="center" vertical="center" wrapText="1"/>
    </xf>
    <xf numFmtId="0" fontId="156" fillId="9" borderId="25" xfId="0" applyFont="1" applyFill="1" applyBorder="1" applyProtection="1"/>
    <xf numFmtId="0" fontId="156" fillId="9" borderId="9" xfId="0" applyFont="1" applyFill="1" applyBorder="1" applyProtection="1"/>
    <xf numFmtId="0" fontId="0" fillId="5" borderId="0" xfId="0" applyFill="1" applyAlignment="1"/>
    <xf numFmtId="0" fontId="74" fillId="0" borderId="59" xfId="0" applyFont="1" applyBorder="1" applyAlignment="1">
      <alignment wrapText="1"/>
    </xf>
    <xf numFmtId="0" fontId="150" fillId="9" borderId="0" xfId="0" applyFont="1" applyFill="1" applyBorder="1" applyProtection="1"/>
    <xf numFmtId="0" fontId="151" fillId="9" borderId="8" xfId="0" applyFont="1" applyFill="1" applyBorder="1" applyAlignment="1" applyProtection="1">
      <alignment horizontal="left" vertical="center" wrapText="1"/>
    </xf>
    <xf numFmtId="0" fontId="68" fillId="5" borderId="89" xfId="0" applyFont="1" applyFill="1" applyBorder="1" applyAlignment="1">
      <alignment vertical="center" wrapText="1"/>
    </xf>
    <xf numFmtId="0" fontId="69" fillId="0" borderId="100" xfId="0" applyFont="1" applyBorder="1" applyAlignment="1">
      <alignment horizontal="center" vertical="center" wrapText="1"/>
    </xf>
    <xf numFmtId="0" fontId="69" fillId="0" borderId="101" xfId="0" applyFont="1" applyBorder="1" applyAlignment="1">
      <alignment horizontal="center" vertical="center" wrapText="1"/>
    </xf>
    <xf numFmtId="166" fontId="69" fillId="0" borderId="101" xfId="4" applyNumberFormat="1" applyFont="1" applyBorder="1" applyAlignment="1">
      <alignment horizontal="center" vertical="center" wrapText="1"/>
    </xf>
    <xf numFmtId="0" fontId="65" fillId="5" borderId="102" xfId="0" applyFont="1" applyFill="1" applyBorder="1" applyAlignment="1" applyProtection="1">
      <alignment horizontal="center" vertical="center" wrapText="1"/>
    </xf>
    <xf numFmtId="0" fontId="152" fillId="9" borderId="8" xfId="0" applyFont="1" applyFill="1" applyBorder="1" applyAlignment="1" applyProtection="1">
      <alignment horizontal="center" vertical="center" wrapText="1"/>
    </xf>
    <xf numFmtId="0" fontId="111" fillId="9" borderId="9" xfId="0" applyFont="1" applyFill="1" applyBorder="1" applyAlignment="1" applyProtection="1">
      <alignment horizontal="center" vertical="center" wrapText="1"/>
    </xf>
    <xf numFmtId="0" fontId="111" fillId="9" borderId="3" xfId="0" applyFont="1" applyFill="1" applyBorder="1" applyAlignment="1" applyProtection="1">
      <alignment horizontal="center" vertical="center" wrapText="1"/>
    </xf>
    <xf numFmtId="0" fontId="152" fillId="9" borderId="2" xfId="0" applyFont="1" applyFill="1" applyBorder="1" applyAlignment="1" applyProtection="1">
      <alignment horizontal="center" vertical="center" wrapText="1"/>
    </xf>
    <xf numFmtId="0" fontId="115" fillId="5" borderId="51" xfId="0" applyFont="1" applyFill="1" applyBorder="1" applyAlignment="1" applyProtection="1">
      <alignment horizontal="center" vertical="center"/>
      <protection locked="0"/>
    </xf>
    <xf numFmtId="0" fontId="115" fillId="5" borderId="3" xfId="0" applyFont="1" applyFill="1" applyBorder="1" applyAlignment="1" applyProtection="1">
      <alignment horizontal="center" vertical="center"/>
      <protection locked="0"/>
    </xf>
    <xf numFmtId="0" fontId="115" fillId="5" borderId="87" xfId="0" applyFont="1" applyFill="1" applyBorder="1" applyAlignment="1" applyProtection="1">
      <alignment horizontal="center" vertical="center"/>
      <protection locked="0"/>
    </xf>
    <xf numFmtId="0" fontId="64" fillId="5" borderId="3" xfId="0" applyFont="1" applyFill="1" applyBorder="1" applyAlignment="1" applyProtection="1">
      <alignment horizontal="center" vertical="center"/>
      <protection locked="0"/>
    </xf>
    <xf numFmtId="0" fontId="152" fillId="9" borderId="9" xfId="0" applyFont="1" applyFill="1" applyBorder="1" applyAlignment="1" applyProtection="1">
      <alignment horizontal="center" vertical="center" wrapText="1"/>
    </xf>
    <xf numFmtId="0" fontId="151" fillId="9" borderId="40" xfId="0" applyFont="1" applyFill="1" applyBorder="1" applyAlignment="1" applyProtection="1">
      <alignment horizontal="center" vertical="center" wrapText="1"/>
    </xf>
    <xf numFmtId="0" fontId="152" fillId="9" borderId="4" xfId="0" applyFont="1" applyFill="1" applyBorder="1" applyAlignment="1" applyProtection="1">
      <alignment vertical="center" wrapText="1"/>
    </xf>
    <xf numFmtId="0" fontId="0" fillId="9" borderId="8" xfId="0" applyFill="1" applyBorder="1" applyAlignment="1" applyProtection="1">
      <alignment horizontal="center" vertical="center"/>
    </xf>
    <xf numFmtId="0" fontId="151" fillId="9" borderId="2" xfId="0" applyFont="1" applyFill="1" applyBorder="1" applyAlignment="1" applyProtection="1">
      <alignment vertical="center" wrapText="1"/>
    </xf>
    <xf numFmtId="166" fontId="69" fillId="0" borderId="100" xfId="4" applyNumberFormat="1" applyFont="1" applyBorder="1" applyAlignment="1">
      <alignment horizontal="center" vertical="center" wrapText="1"/>
    </xf>
    <xf numFmtId="0" fontId="117" fillId="9" borderId="4" xfId="0" applyFont="1" applyFill="1" applyBorder="1" applyAlignment="1" applyProtection="1">
      <alignment vertical="center"/>
    </xf>
    <xf numFmtId="0" fontId="71" fillId="9" borderId="8" xfId="0" applyFont="1" applyFill="1" applyBorder="1" applyAlignment="1" applyProtection="1">
      <alignment vertical="center" wrapText="1"/>
    </xf>
    <xf numFmtId="0" fontId="117" fillId="9" borderId="8" xfId="0" applyFont="1" applyFill="1" applyBorder="1" applyAlignment="1" applyProtection="1">
      <alignment vertical="center"/>
    </xf>
    <xf numFmtId="0" fontId="113" fillId="9" borderId="3" xfId="0" applyFont="1" applyFill="1" applyBorder="1" applyAlignment="1" applyProtection="1">
      <alignment vertical="center" wrapText="1"/>
    </xf>
    <xf numFmtId="0" fontId="120" fillId="19" borderId="4" xfId="0" applyFont="1" applyFill="1" applyBorder="1" applyAlignment="1" applyProtection="1">
      <alignment horizontal="center" vertical="center"/>
    </xf>
    <xf numFmtId="0" fontId="111" fillId="9" borderId="4" xfId="0" applyFont="1" applyFill="1" applyBorder="1" applyAlignment="1" applyProtection="1">
      <alignment vertical="center" wrapText="1"/>
    </xf>
    <xf numFmtId="0" fontId="117" fillId="9" borderId="4" xfId="0" applyFont="1" applyFill="1" applyBorder="1" applyAlignment="1" applyProtection="1">
      <alignment horizontal="center" vertical="center"/>
    </xf>
    <xf numFmtId="0" fontId="0" fillId="5" borderId="0" xfId="0" applyFill="1" applyAlignment="1"/>
    <xf numFmtId="0" fontId="150" fillId="9" borderId="25" xfId="0" applyFont="1" applyFill="1" applyBorder="1" applyProtection="1"/>
    <xf numFmtId="0" fontId="156" fillId="9" borderId="8" xfId="0" applyFont="1" applyFill="1" applyBorder="1" applyAlignment="1" applyProtection="1">
      <alignment vertical="center"/>
    </xf>
    <xf numFmtId="164" fontId="150" fillId="9" borderId="8" xfId="0" applyNumberFormat="1" applyFont="1" applyFill="1" applyBorder="1" applyAlignment="1" applyProtection="1">
      <alignment horizontal="left" vertical="center"/>
    </xf>
    <xf numFmtId="0" fontId="66" fillId="5" borderId="37" xfId="0" applyFont="1" applyFill="1" applyBorder="1" applyAlignment="1" applyProtection="1">
      <alignment horizontal="center" vertical="center"/>
    </xf>
    <xf numFmtId="0" fontId="66" fillId="5" borderId="23" xfId="0" applyFont="1" applyFill="1" applyBorder="1" applyAlignment="1" applyProtection="1">
      <alignment horizontal="center" vertical="center"/>
    </xf>
    <xf numFmtId="0" fontId="70" fillId="5" borderId="98" xfId="0" applyFont="1" applyFill="1" applyBorder="1" applyAlignment="1" applyProtection="1">
      <alignment horizontal="left" vertical="center"/>
    </xf>
    <xf numFmtId="0" fontId="69" fillId="5" borderId="76" xfId="0" applyFont="1" applyFill="1" applyBorder="1" applyAlignment="1">
      <alignment horizontal="center" vertical="center" wrapText="1"/>
    </xf>
    <xf numFmtId="0" fontId="120" fillId="8" borderId="51" xfId="0" applyFont="1" applyFill="1" applyBorder="1" applyAlignment="1" applyProtection="1">
      <alignment horizontal="center" vertical="center"/>
    </xf>
    <xf numFmtId="0" fontId="120" fillId="8" borderId="3" xfId="0" applyFont="1" applyFill="1" applyBorder="1" applyAlignment="1" applyProtection="1">
      <alignment horizontal="center" vertical="center"/>
    </xf>
    <xf numFmtId="0" fontId="120" fillId="8" borderId="87" xfId="0" applyFont="1" applyFill="1" applyBorder="1" applyAlignment="1" applyProtection="1">
      <alignment horizontal="center" vertical="center"/>
    </xf>
    <xf numFmtId="0" fontId="64" fillId="8" borderId="3" xfId="0" applyFont="1" applyFill="1" applyBorder="1" applyAlignment="1" applyProtection="1">
      <alignment horizontal="center" vertical="center"/>
    </xf>
    <xf numFmtId="0" fontId="60" fillId="5" borderId="0" xfId="0" applyFont="1" applyFill="1" applyAlignment="1" applyProtection="1">
      <alignment vertical="center"/>
    </xf>
    <xf numFmtId="0" fontId="60" fillId="5" borderId="0" xfId="0" applyFont="1" applyFill="1" applyAlignment="1"/>
    <xf numFmtId="0" fontId="94" fillId="9" borderId="8" xfId="0" applyFont="1" applyFill="1" applyBorder="1" applyProtection="1"/>
    <xf numFmtId="0" fontId="66" fillId="9" borderId="2" xfId="0" applyFont="1" applyFill="1" applyBorder="1" applyAlignment="1" applyProtection="1">
      <alignment horizontal="center" vertical="center" wrapText="1"/>
    </xf>
    <xf numFmtId="0" fontId="102" fillId="5" borderId="0" xfId="0" applyFont="1" applyFill="1" applyAlignment="1">
      <alignment horizontal="left" vertical="center"/>
    </xf>
    <xf numFmtId="0" fontId="0" fillId="5" borderId="0" xfId="0" applyFill="1" applyAlignment="1">
      <alignment horizontal="center" vertical="center"/>
    </xf>
    <xf numFmtId="0" fontId="88" fillId="5" borderId="0" xfId="0" applyFont="1" applyFill="1" applyAlignment="1">
      <alignment horizontal="left" vertical="center"/>
    </xf>
    <xf numFmtId="0" fontId="88" fillId="5" borderId="0" xfId="0" applyFont="1" applyFill="1"/>
    <xf numFmtId="0" fontId="0" fillId="5" borderId="55" xfId="0" applyFill="1" applyBorder="1"/>
    <xf numFmtId="0" fontId="0" fillId="5" borderId="56" xfId="0" applyFill="1" applyBorder="1" applyAlignment="1">
      <alignment horizontal="right"/>
    </xf>
    <xf numFmtId="0" fontId="0" fillId="28" borderId="55" xfId="0" applyFill="1" applyBorder="1" applyAlignment="1">
      <alignment horizontal="center"/>
    </xf>
    <xf numFmtId="0" fontId="0" fillId="28" borderId="56" xfId="0" applyFill="1" applyBorder="1" applyAlignment="1">
      <alignment horizontal="center"/>
    </xf>
    <xf numFmtId="0" fontId="0" fillId="28" borderId="57" xfId="0" applyFill="1" applyBorder="1" applyAlignment="1">
      <alignment horizontal="center"/>
    </xf>
    <xf numFmtId="0" fontId="88" fillId="5" borderId="0" xfId="0" applyFont="1" applyFill="1" applyAlignment="1">
      <alignment horizontal="left" wrapText="1"/>
    </xf>
    <xf numFmtId="0" fontId="0" fillId="5" borderId="58" xfId="0" applyFill="1" applyBorder="1"/>
    <xf numFmtId="0" fontId="0" fillId="28" borderId="34" xfId="0" applyFill="1" applyBorder="1" applyAlignment="1">
      <alignment horizontal="center"/>
    </xf>
    <xf numFmtId="0" fontId="0" fillId="28" borderId="0" xfId="0" applyFill="1" applyBorder="1" applyAlignment="1">
      <alignment horizontal="center"/>
    </xf>
    <xf numFmtId="0" fontId="46" fillId="28" borderId="0" xfId="0" applyFont="1" applyFill="1" applyBorder="1" applyAlignment="1">
      <alignment horizontal="center"/>
    </xf>
    <xf numFmtId="0" fontId="0" fillId="28" borderId="53" xfId="0" applyFill="1" applyBorder="1" applyAlignment="1">
      <alignment horizontal="center"/>
    </xf>
    <xf numFmtId="0" fontId="88" fillId="5" borderId="0" xfId="0" applyFont="1" applyFill="1" applyAlignment="1">
      <alignment horizontal="left"/>
    </xf>
    <xf numFmtId="0" fontId="0" fillId="5" borderId="0" xfId="0" applyFill="1" applyAlignment="1">
      <alignment horizontal="left" vertical="center"/>
    </xf>
    <xf numFmtId="0" fontId="88" fillId="5" borderId="0" xfId="0" applyFont="1" applyFill="1" applyAlignment="1">
      <alignment wrapText="1"/>
    </xf>
    <xf numFmtId="0" fontId="0" fillId="5" borderId="63" xfId="0" applyFill="1" applyBorder="1" applyAlignment="1">
      <alignment horizontal="center"/>
    </xf>
    <xf numFmtId="0" fontId="0" fillId="5" borderId="36" xfId="0" applyFill="1" applyBorder="1" applyAlignment="1">
      <alignment horizontal="center"/>
    </xf>
    <xf numFmtId="0" fontId="0" fillId="5" borderId="11" xfId="0" applyFill="1" applyBorder="1" applyAlignment="1">
      <alignment horizontal="center"/>
    </xf>
    <xf numFmtId="167" fontId="0" fillId="5" borderId="0" xfId="0" applyNumberFormat="1" applyFill="1" applyAlignment="1">
      <alignment horizontal="center"/>
    </xf>
    <xf numFmtId="0" fontId="46" fillId="29" borderId="55" xfId="0" applyFont="1" applyFill="1" applyBorder="1"/>
    <xf numFmtId="0" fontId="46" fillId="29" borderId="56" xfId="0" applyFont="1" applyFill="1" applyBorder="1"/>
    <xf numFmtId="3" fontId="0" fillId="5" borderId="36" xfId="0" applyNumberFormat="1" applyFill="1" applyBorder="1" applyAlignment="1">
      <alignment horizontal="center"/>
    </xf>
    <xf numFmtId="168" fontId="0" fillId="5" borderId="103" xfId="4" applyNumberFormat="1" applyFont="1" applyFill="1" applyBorder="1" applyAlignment="1">
      <alignment horizontal="center"/>
    </xf>
    <xf numFmtId="0" fontId="46" fillId="29" borderId="34" xfId="0" applyFont="1" applyFill="1" applyBorder="1"/>
    <xf numFmtId="0" fontId="46" fillId="29" borderId="0" xfId="0" applyFont="1" applyFill="1" applyBorder="1"/>
    <xf numFmtId="0" fontId="0" fillId="5" borderId="52" xfId="0" applyFill="1" applyBorder="1" applyAlignment="1">
      <alignment horizontal="center"/>
    </xf>
    <xf numFmtId="168" fontId="0" fillId="5" borderId="104" xfId="4" applyNumberFormat="1" applyFont="1" applyFill="1" applyBorder="1" applyAlignment="1">
      <alignment horizontal="center"/>
    </xf>
    <xf numFmtId="168" fontId="0" fillId="5" borderId="0" xfId="0" applyNumberFormat="1" applyFill="1" applyBorder="1" applyAlignment="1">
      <alignment horizontal="center"/>
    </xf>
    <xf numFmtId="0" fontId="0" fillId="5" borderId="1" xfId="0" applyFill="1" applyBorder="1" applyAlignment="1">
      <alignment horizontal="center"/>
    </xf>
    <xf numFmtId="0" fontId="68" fillId="5" borderId="0" xfId="0" applyFont="1" applyFill="1" applyAlignment="1">
      <alignment horizontal="left" vertical="center"/>
    </xf>
    <xf numFmtId="168" fontId="0" fillId="5" borderId="1" xfId="0" applyNumberFormat="1" applyFill="1" applyBorder="1" applyAlignment="1">
      <alignment horizontal="center"/>
    </xf>
    <xf numFmtId="0" fontId="69" fillId="5" borderId="4" xfId="0" applyFont="1" applyFill="1" applyBorder="1" applyAlignment="1">
      <alignment horizontal="center" vertical="center"/>
    </xf>
    <xf numFmtId="0" fontId="69" fillId="5" borderId="4" xfId="0" applyFont="1" applyFill="1" applyBorder="1" applyAlignment="1">
      <alignment vertical="center"/>
    </xf>
    <xf numFmtId="0" fontId="69" fillId="5" borderId="33" xfId="0" applyFont="1" applyFill="1" applyBorder="1" applyAlignment="1">
      <alignment horizontal="center" vertical="center" wrapText="1"/>
    </xf>
    <xf numFmtId="0" fontId="69" fillId="5" borderId="33" xfId="0" applyFont="1" applyFill="1" applyBorder="1" applyAlignment="1">
      <alignment vertical="center"/>
    </xf>
    <xf numFmtId="169" fontId="0" fillId="5" borderId="52" xfId="4" applyNumberFormat="1" applyFont="1" applyFill="1" applyBorder="1" applyAlignment="1">
      <alignment horizontal="center"/>
    </xf>
    <xf numFmtId="1" fontId="0" fillId="5" borderId="0" xfId="0" applyNumberFormat="1" applyFill="1" applyBorder="1" applyAlignment="1">
      <alignment horizontal="center"/>
    </xf>
    <xf numFmtId="0" fontId="0" fillId="5" borderId="104" xfId="0" applyFill="1" applyBorder="1" applyAlignment="1">
      <alignment horizontal="center"/>
    </xf>
    <xf numFmtId="3" fontId="0" fillId="5" borderId="1" xfId="0" applyNumberFormat="1" applyFill="1" applyBorder="1" applyAlignment="1">
      <alignment horizontal="center"/>
    </xf>
    <xf numFmtId="11" fontId="0" fillId="5" borderId="0" xfId="0" applyNumberFormat="1" applyFill="1"/>
    <xf numFmtId="0" fontId="0" fillId="5" borderId="4"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horizontal="left" vertical="center"/>
    </xf>
    <xf numFmtId="0" fontId="0" fillId="5" borderId="8" xfId="0" applyFill="1" applyBorder="1" applyAlignment="1">
      <alignment horizontal="center" vertical="center"/>
    </xf>
    <xf numFmtId="0" fontId="0" fillId="5" borderId="4" xfId="0" applyFont="1" applyFill="1" applyBorder="1" applyAlignment="1">
      <alignment horizontal="left" vertical="center" wrapText="1"/>
    </xf>
    <xf numFmtId="1" fontId="145" fillId="5" borderId="4" xfId="0" applyNumberFormat="1" applyFont="1" applyFill="1" applyBorder="1" applyAlignment="1" applyProtection="1">
      <alignment horizontal="left" vertical="center" wrapText="1"/>
    </xf>
    <xf numFmtId="0" fontId="0" fillId="16" borderId="9" xfId="0" applyFill="1" applyBorder="1" applyAlignment="1">
      <alignment horizontal="center" vertical="center"/>
    </xf>
    <xf numFmtId="0" fontId="46" fillId="29" borderId="0" xfId="0" applyFont="1" applyFill="1" applyBorder="1" applyAlignment="1">
      <alignment vertical="center"/>
    </xf>
    <xf numFmtId="3" fontId="0" fillId="5" borderId="105" xfId="0" applyNumberFormat="1" applyFont="1" applyFill="1" applyBorder="1" applyAlignment="1">
      <alignment horizontal="center" vertical="center"/>
    </xf>
    <xf numFmtId="3" fontId="0" fillId="5" borderId="106" xfId="0" applyNumberFormat="1" applyFont="1" applyFill="1" applyBorder="1" applyAlignment="1">
      <alignment horizontal="center" vertical="center"/>
    </xf>
    <xf numFmtId="168" fontId="0" fillId="5" borderId="106" xfId="0" applyNumberFormat="1" applyFont="1" applyFill="1" applyBorder="1" applyAlignment="1">
      <alignment horizontal="center" vertical="center"/>
    </xf>
    <xf numFmtId="0" fontId="0" fillId="5" borderId="10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4" xfId="0" applyFont="1" applyFill="1" applyBorder="1" applyAlignment="1">
      <alignment horizontal="center" vertical="center"/>
    </xf>
    <xf numFmtId="0" fontId="64" fillId="5" borderId="4" xfId="0" applyFont="1" applyFill="1" applyBorder="1" applyAlignment="1" applyProtection="1">
      <alignment horizontal="left" vertical="center" wrapText="1"/>
    </xf>
    <xf numFmtId="0" fontId="0" fillId="8" borderId="4" xfId="0" applyFill="1" applyBorder="1" applyAlignment="1">
      <alignment vertical="center"/>
    </xf>
    <xf numFmtId="0" fontId="0" fillId="5" borderId="8" xfId="0" applyFont="1" applyFill="1" applyBorder="1" applyAlignment="1">
      <alignment horizontal="center" vertical="center"/>
    </xf>
    <xf numFmtId="0" fontId="46" fillId="5" borderId="4" xfId="0" applyFont="1" applyFill="1" applyBorder="1" applyAlignment="1" applyProtection="1">
      <alignment horizontal="left" vertical="center" wrapText="1"/>
    </xf>
    <xf numFmtId="0" fontId="0" fillId="6" borderId="9" xfId="0" applyFill="1" applyBorder="1" applyAlignment="1">
      <alignment horizontal="center" vertical="center"/>
    </xf>
    <xf numFmtId="0" fontId="0" fillId="5" borderId="52" xfId="0" applyFont="1" applyFill="1" applyBorder="1" applyAlignment="1">
      <alignment horizontal="center" vertical="center"/>
    </xf>
    <xf numFmtId="3" fontId="0" fillId="5" borderId="0" xfId="0" applyNumberFormat="1" applyFont="1" applyFill="1" applyBorder="1" applyAlignment="1">
      <alignment horizontal="center" vertical="center"/>
    </xf>
    <xf numFmtId="168" fontId="0" fillId="5" borderId="0" xfId="0" applyNumberFormat="1" applyFont="1" applyFill="1" applyBorder="1" applyAlignment="1">
      <alignment horizontal="center" vertical="center"/>
    </xf>
    <xf numFmtId="0" fontId="0" fillId="5" borderId="104"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4" xfId="0" applyFill="1" applyBorder="1" applyAlignment="1">
      <alignment vertical="center"/>
    </xf>
    <xf numFmtId="0" fontId="46" fillId="29" borderId="58" xfId="0" applyFont="1" applyFill="1" applyBorder="1"/>
    <xf numFmtId="0" fontId="46" fillId="29" borderId="59" xfId="0" applyFont="1" applyFill="1" applyBorder="1" applyAlignment="1">
      <alignment vertical="center"/>
    </xf>
    <xf numFmtId="0" fontId="0" fillId="5" borderId="6" xfId="0" applyFont="1" applyFill="1" applyBorder="1" applyAlignment="1">
      <alignment horizontal="center" vertical="center"/>
    </xf>
    <xf numFmtId="0" fontId="0" fillId="5" borderId="22" xfId="0" applyFont="1" applyFill="1" applyBorder="1" applyAlignment="1">
      <alignment horizontal="center" vertical="center"/>
    </xf>
    <xf numFmtId="3" fontId="0" fillId="5" borderId="22" xfId="0" applyNumberFormat="1" applyFont="1" applyFill="1" applyBorder="1" applyAlignment="1">
      <alignment horizontal="center" vertical="center"/>
    </xf>
    <xf numFmtId="0" fontId="0" fillId="5" borderId="109" xfId="0" applyFont="1" applyFill="1" applyBorder="1" applyAlignment="1">
      <alignment horizontal="center" vertical="center"/>
    </xf>
    <xf numFmtId="0" fontId="0" fillId="5" borderId="7" xfId="0" applyFont="1" applyFill="1" applyBorder="1" applyAlignment="1">
      <alignment horizontal="center" vertical="center"/>
    </xf>
    <xf numFmtId="0" fontId="33" fillId="5" borderId="4" xfId="0" applyFont="1" applyFill="1" applyBorder="1" applyAlignment="1" applyProtection="1">
      <alignment horizontal="left" vertical="center" wrapText="1"/>
    </xf>
    <xf numFmtId="0" fontId="0" fillId="8" borderId="9" xfId="0" applyFill="1" applyBorder="1" applyAlignment="1">
      <alignment vertical="center"/>
    </xf>
    <xf numFmtId="0" fontId="0" fillId="0" borderId="4" xfId="0" applyBorder="1" applyAlignment="1">
      <alignment vertical="center" wrapText="1"/>
    </xf>
    <xf numFmtId="0" fontId="0" fillId="8" borderId="4" xfId="0" applyFill="1" applyBorder="1" applyAlignment="1">
      <alignment vertical="center" wrapText="1"/>
    </xf>
    <xf numFmtId="0" fontId="45" fillId="5" borderId="4" xfId="0" applyFont="1" applyFill="1" applyBorder="1" applyAlignment="1">
      <alignment vertical="center" wrapText="1"/>
    </xf>
    <xf numFmtId="0" fontId="0" fillId="5" borderId="4" xfId="0" applyFill="1" applyBorder="1" applyAlignment="1">
      <alignment horizontal="left" vertical="center" wrapText="1"/>
    </xf>
    <xf numFmtId="0" fontId="88" fillId="5" borderId="25" xfId="0" applyFont="1" applyFill="1" applyBorder="1" applyAlignment="1">
      <alignment horizontal="left" vertical="center"/>
    </xf>
    <xf numFmtId="0" fontId="0" fillId="5" borderId="0" xfId="0" applyFill="1" applyBorder="1" applyAlignment="1">
      <alignment vertical="center" wrapText="1"/>
    </xf>
    <xf numFmtId="1" fontId="144" fillId="16" borderId="76" xfId="0" applyNumberFormat="1" applyFont="1" applyFill="1" applyBorder="1" applyAlignment="1" applyProtection="1">
      <alignment horizontal="center" vertical="center" wrapText="1"/>
    </xf>
    <xf numFmtId="0" fontId="0" fillId="8" borderId="9" xfId="0"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vertical="center"/>
    </xf>
    <xf numFmtId="0" fontId="0" fillId="5" borderId="4" xfId="0" applyFill="1" applyBorder="1" applyAlignment="1">
      <alignment wrapText="1"/>
    </xf>
    <xf numFmtId="0" fontId="0" fillId="5" borderId="4" xfId="0" applyFill="1" applyBorder="1" applyAlignment="1">
      <alignment vertical="center" wrapText="1"/>
    </xf>
    <xf numFmtId="0" fontId="0" fillId="5" borderId="4"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vertical="center" wrapText="1"/>
    </xf>
    <xf numFmtId="0" fontId="83" fillId="12" borderId="5" xfId="0" applyFont="1" applyFill="1" applyBorder="1" applyAlignment="1" applyProtection="1">
      <alignment horizontal="center" vertical="center"/>
    </xf>
    <xf numFmtId="0" fontId="83" fillId="12" borderId="4" xfId="0" applyFont="1" applyFill="1" applyBorder="1" applyAlignment="1" applyProtection="1">
      <alignment horizontal="center" vertical="center"/>
    </xf>
    <xf numFmtId="0" fontId="83" fillId="12" borderId="33" xfId="0" applyFont="1" applyFill="1" applyBorder="1" applyAlignment="1" applyProtection="1">
      <alignment horizontal="center" vertical="center"/>
    </xf>
    <xf numFmtId="49" fontId="46" fillId="16" borderId="4" xfId="0" applyNumberFormat="1" applyFont="1" applyFill="1" applyBorder="1" applyAlignment="1" applyProtection="1">
      <alignment horizontal="center" vertical="center"/>
    </xf>
    <xf numFmtId="0" fontId="105" fillId="23" borderId="94" xfId="0" applyFont="1" applyFill="1" applyBorder="1" applyAlignment="1" applyProtection="1">
      <alignment horizontal="center" vertical="center" wrapText="1"/>
    </xf>
    <xf numFmtId="0" fontId="92" fillId="5" borderId="0" xfId="0" applyFont="1" applyFill="1" applyBorder="1" applyProtection="1"/>
    <xf numFmtId="0" fontId="0" fillId="5" borderId="4" xfId="0" applyFill="1" applyBorder="1" applyAlignment="1">
      <alignment horizontal="center" vertical="center" wrapText="1"/>
    </xf>
    <xf numFmtId="0" fontId="0" fillId="5" borderId="4" xfId="0" applyFill="1" applyBorder="1" applyAlignment="1">
      <alignment horizontal="center"/>
    </xf>
    <xf numFmtId="0" fontId="46" fillId="5" borderId="0" xfId="0" applyFont="1" applyFill="1" applyBorder="1" applyAlignment="1" applyProtection="1">
      <alignment horizontal="left" vertical="center" wrapText="1"/>
      <protection locked="0"/>
    </xf>
    <xf numFmtId="0" fontId="0" fillId="5" borderId="0" xfId="0" applyFont="1" applyFill="1" applyBorder="1" applyAlignment="1">
      <alignment horizontal="left" vertical="center" wrapText="1"/>
    </xf>
    <xf numFmtId="0" fontId="45" fillId="5" borderId="0" xfId="0" applyFont="1" applyFill="1" applyBorder="1" applyAlignment="1">
      <alignment vertical="center" wrapText="1"/>
    </xf>
    <xf numFmtId="0" fontId="45" fillId="5" borderId="0" xfId="0" applyFont="1" applyFill="1" applyBorder="1" applyAlignment="1">
      <alignment wrapText="1"/>
    </xf>
    <xf numFmtId="0" fontId="46" fillId="5" borderId="0" xfId="0" applyFont="1" applyFill="1" applyBorder="1" applyAlignment="1" applyProtection="1">
      <alignment horizontal="left" vertical="center" wrapText="1"/>
    </xf>
    <xf numFmtId="0" fontId="1"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0" fontId="0" fillId="5" borderId="0" xfId="0" applyFill="1" applyBorder="1" applyAlignment="1">
      <alignment horizontal="left" vertical="center" wrapText="1"/>
    </xf>
    <xf numFmtId="0" fontId="88" fillId="5" borderId="0" xfId="0" applyFont="1" applyFill="1" applyBorder="1" applyAlignment="1">
      <alignment horizontal="left" vertical="center"/>
    </xf>
    <xf numFmtId="0" fontId="0" fillId="5" borderId="0" xfId="0" applyFill="1" applyBorder="1" applyAlignment="1">
      <alignment horizontal="center" wrapText="1"/>
    </xf>
    <xf numFmtId="0" fontId="0" fillId="5" borderId="0" xfId="0" applyFill="1" applyBorder="1" applyAlignment="1">
      <alignment horizontal="center" vertical="center" wrapText="1"/>
    </xf>
    <xf numFmtId="0" fontId="88" fillId="5" borderId="0" xfId="0" applyFont="1" applyFill="1" applyBorder="1" applyAlignment="1">
      <alignment horizontal="left" vertical="center" wrapText="1"/>
    </xf>
    <xf numFmtId="1" fontId="145" fillId="5" borderId="0" xfId="0" applyNumberFormat="1" applyFont="1" applyFill="1" applyBorder="1" applyAlignment="1" applyProtection="1">
      <alignment horizontal="left" vertical="center" wrapText="1"/>
    </xf>
    <xf numFmtId="0" fontId="46" fillId="5" borderId="0" xfId="0" applyFont="1" applyFill="1" applyBorder="1" applyAlignment="1">
      <alignment vertical="center" wrapText="1"/>
    </xf>
    <xf numFmtId="0" fontId="64" fillId="5" borderId="0" xfId="0" applyFont="1" applyFill="1" applyBorder="1" applyAlignment="1" applyProtection="1">
      <alignment horizontal="left" vertical="center" wrapText="1"/>
    </xf>
    <xf numFmtId="0" fontId="116" fillId="26" borderId="5" xfId="0" applyNumberFormat="1" applyFont="1" applyFill="1" applyBorder="1" applyAlignment="1" applyProtection="1">
      <alignment horizontal="left" vertical="center"/>
    </xf>
    <xf numFmtId="0" fontId="116" fillId="26" borderId="47" xfId="0" applyNumberFormat="1" applyFont="1" applyFill="1" applyBorder="1" applyAlignment="1" applyProtection="1">
      <alignment horizontal="left" vertical="center"/>
    </xf>
    <xf numFmtId="0" fontId="116" fillId="26" borderId="4" xfId="0" applyNumberFormat="1" applyFont="1" applyFill="1" applyBorder="1" applyAlignment="1" applyProtection="1">
      <alignment horizontal="left" vertical="center"/>
    </xf>
    <xf numFmtId="0" fontId="46" fillId="26" borderId="5" xfId="0" applyNumberFormat="1" applyFont="1" applyFill="1" applyBorder="1" applyAlignment="1" applyProtection="1">
      <alignment horizontal="left" vertical="center"/>
    </xf>
    <xf numFmtId="0" fontId="0" fillId="5" borderId="31" xfId="0" applyFill="1" applyBorder="1"/>
    <xf numFmtId="0" fontId="69" fillId="5" borderId="0" xfId="0" applyFont="1" applyFill="1" applyAlignment="1" applyProtection="1">
      <alignment horizontal="right"/>
    </xf>
    <xf numFmtId="0" fontId="0" fillId="5" borderId="0" xfId="0" applyFill="1" applyAlignment="1"/>
    <xf numFmtId="0" fontId="0" fillId="5" borderId="4" xfId="0" applyFill="1" applyBorder="1" applyAlignment="1">
      <alignment horizontal="center" vertical="center" wrapText="1"/>
    </xf>
    <xf numFmtId="0" fontId="65" fillId="5" borderId="26" xfId="0" applyFont="1" applyFill="1" applyBorder="1" applyAlignment="1" applyProtection="1">
      <alignment horizontal="center" vertical="center" wrapText="1"/>
    </xf>
    <xf numFmtId="0" fontId="145" fillId="5" borderId="96" xfId="0" applyFont="1" applyFill="1" applyBorder="1" applyAlignment="1" applyProtection="1">
      <alignment horizontal="center" vertical="center" wrapText="1"/>
    </xf>
    <xf numFmtId="0" fontId="145" fillId="5" borderId="54" xfId="0" applyFont="1" applyFill="1" applyBorder="1" applyAlignment="1" applyProtection="1">
      <alignment horizontal="center" vertical="center" wrapText="1"/>
    </xf>
    <xf numFmtId="0" fontId="155" fillId="10" borderId="0" xfId="0" applyFont="1" applyFill="1" applyAlignment="1">
      <alignment vertical="center"/>
    </xf>
    <xf numFmtId="0" fontId="155" fillId="10" borderId="0" xfId="0" applyFont="1" applyFill="1" applyAlignment="1">
      <alignment horizontal="right" vertical="center"/>
    </xf>
    <xf numFmtId="0" fontId="64" fillId="5" borderId="12" xfId="0" applyFont="1" applyFill="1" applyBorder="1" applyAlignment="1" applyProtection="1">
      <alignment horizontal="center" vertical="center"/>
      <protection locked="0"/>
    </xf>
    <xf numFmtId="0" fontId="145" fillId="5" borderId="38" xfId="0" applyFont="1" applyFill="1" applyBorder="1" applyAlignment="1" applyProtection="1">
      <alignment horizontal="center" vertical="center" wrapText="1"/>
    </xf>
    <xf numFmtId="0" fontId="115" fillId="8" borderId="47" xfId="0" applyFont="1" applyFill="1" applyBorder="1" applyAlignment="1" applyProtection="1">
      <alignment horizontal="center" vertical="center"/>
      <protection locked="0"/>
    </xf>
    <xf numFmtId="0" fontId="145" fillId="5" borderId="97" xfId="0" applyFont="1" applyFill="1" applyBorder="1" applyAlignment="1" applyProtection="1">
      <alignment horizontal="center" vertical="center" wrapText="1"/>
    </xf>
    <xf numFmtId="0" fontId="145" fillId="0" borderId="96" xfId="0" applyFont="1" applyFill="1" applyBorder="1" applyAlignment="1" applyProtection="1">
      <alignment horizontal="center" vertical="center" wrapText="1"/>
    </xf>
    <xf numFmtId="0" fontId="65" fillId="0" borderId="97" xfId="0" applyFont="1" applyFill="1" applyBorder="1" applyAlignment="1" applyProtection="1">
      <alignment horizontal="center" vertical="center" wrapText="1"/>
    </xf>
    <xf numFmtId="0" fontId="120" fillId="0" borderId="22" xfId="0" applyFont="1" applyFill="1" applyBorder="1" applyAlignment="1" applyProtection="1">
      <alignment horizontal="center" vertical="center"/>
      <protection locked="0"/>
    </xf>
    <xf numFmtId="0" fontId="120" fillId="0" borderId="25" xfId="0" applyFont="1" applyFill="1" applyBorder="1" applyAlignment="1" applyProtection="1">
      <alignment horizontal="center" vertical="center"/>
      <protection locked="0"/>
    </xf>
    <xf numFmtId="0" fontId="120" fillId="0" borderId="36" xfId="0" applyFont="1" applyFill="1" applyBorder="1" applyAlignment="1" applyProtection="1">
      <alignment horizontal="center" vertical="center"/>
      <protection locked="0"/>
    </xf>
    <xf numFmtId="0" fontId="64" fillId="0" borderId="25" xfId="0" applyFont="1" applyFill="1" applyBorder="1" applyAlignment="1" applyProtection="1">
      <alignment horizontal="center" vertical="center"/>
      <protection locked="0"/>
    </xf>
    <xf numFmtId="0" fontId="115" fillId="5" borderId="77" xfId="0" applyFont="1" applyFill="1" applyBorder="1" applyAlignment="1" applyProtection="1">
      <alignment horizontal="center" vertical="center"/>
      <protection locked="0"/>
    </xf>
    <xf numFmtId="0" fontId="145" fillId="5" borderId="76" xfId="0" applyFont="1" applyFill="1" applyBorder="1" applyAlignment="1" applyProtection="1">
      <alignment horizontal="center" vertical="center" wrapText="1"/>
    </xf>
    <xf numFmtId="0" fontId="70" fillId="5" borderId="37" xfId="0" applyFont="1" applyFill="1" applyBorder="1" applyAlignment="1" applyProtection="1">
      <alignment horizontal="left" vertical="center"/>
    </xf>
    <xf numFmtId="0" fontId="77" fillId="5" borderId="76" xfId="0" applyFont="1" applyFill="1" applyBorder="1" applyAlignment="1">
      <alignment horizontal="center" vertical="center" wrapText="1"/>
    </xf>
    <xf numFmtId="0" fontId="68" fillId="9" borderId="55" xfId="0" applyFont="1" applyFill="1" applyBorder="1" applyAlignment="1" applyProtection="1"/>
    <xf numFmtId="0" fontId="64" fillId="5" borderId="20" xfId="0" applyFont="1" applyFill="1" applyBorder="1" applyAlignment="1" applyProtection="1">
      <alignment horizontal="left" vertical="center"/>
    </xf>
    <xf numFmtId="0" fontId="108" fillId="9" borderId="26" xfId="0" applyFont="1" applyFill="1" applyBorder="1" applyAlignment="1" applyProtection="1">
      <alignment horizontal="center" vertical="center" wrapText="1"/>
    </xf>
    <xf numFmtId="0" fontId="68" fillId="9" borderId="20" xfId="0" applyFont="1" applyFill="1" applyBorder="1" applyAlignment="1" applyProtection="1"/>
    <xf numFmtId="0" fontId="68" fillId="9" borderId="90" xfId="0" applyFont="1" applyFill="1" applyBorder="1" applyAlignment="1" applyProtection="1"/>
    <xf numFmtId="0" fontId="108" fillId="9" borderId="54" xfId="0" applyFont="1" applyFill="1" applyBorder="1" applyAlignment="1" applyProtection="1">
      <alignment vertical="center" wrapText="1"/>
    </xf>
    <xf numFmtId="0" fontId="64" fillId="9" borderId="39" xfId="0" applyFont="1" applyFill="1" applyBorder="1" applyAlignment="1" applyProtection="1">
      <alignment horizontal="center" vertical="center"/>
    </xf>
    <xf numFmtId="0" fontId="64" fillId="9" borderId="5" xfId="0" applyFont="1" applyFill="1" applyBorder="1" applyAlignment="1" applyProtection="1">
      <alignment horizontal="left" vertical="center"/>
    </xf>
    <xf numFmtId="0" fontId="110" fillId="9" borderId="4" xfId="0" applyFont="1" applyFill="1" applyBorder="1" applyAlignment="1" applyProtection="1">
      <alignment horizontal="left"/>
    </xf>
    <xf numFmtId="0" fontId="120" fillId="9" borderId="39" xfId="0" applyFont="1" applyFill="1" applyBorder="1" applyAlignment="1" applyProtection="1">
      <alignment horizontal="center" vertical="center"/>
    </xf>
    <xf numFmtId="0" fontId="120" fillId="9" borderId="5" xfId="0" applyFont="1" applyFill="1" applyBorder="1" applyAlignment="1" applyProtection="1">
      <alignment vertical="center"/>
    </xf>
    <xf numFmtId="0" fontId="120" fillId="9" borderId="9" xfId="0" applyFont="1" applyFill="1" applyBorder="1" applyAlignment="1" applyProtection="1">
      <alignment vertical="center"/>
    </xf>
    <xf numFmtId="0" fontId="120" fillId="9" borderId="4" xfId="0" applyFont="1" applyFill="1" applyBorder="1" applyAlignment="1" applyProtection="1">
      <alignment vertical="center"/>
    </xf>
    <xf numFmtId="0" fontId="106" fillId="9" borderId="99" xfId="0" applyFont="1" applyFill="1" applyBorder="1" applyAlignment="1" applyProtection="1">
      <alignment horizontal="center" vertical="center" wrapText="1"/>
    </xf>
    <xf numFmtId="0" fontId="68" fillId="9" borderId="96" xfId="0" applyFont="1" applyFill="1" applyBorder="1" applyAlignment="1" applyProtection="1"/>
    <xf numFmtId="0" fontId="116" fillId="9" borderId="20" xfId="0" applyFont="1" applyFill="1" applyBorder="1" applyAlignment="1" applyProtection="1">
      <alignment wrapText="1"/>
    </xf>
    <xf numFmtId="0" fontId="47" fillId="9" borderId="35" xfId="0" applyFont="1" applyFill="1" applyBorder="1" applyAlignment="1" applyProtection="1">
      <alignment vertical="center" wrapText="1"/>
    </xf>
    <xf numFmtId="0" fontId="47" fillId="9" borderId="35" xfId="0" applyFont="1" applyFill="1" applyBorder="1" applyAlignment="1" applyProtection="1">
      <alignment vertical="center"/>
    </xf>
    <xf numFmtId="0" fontId="117" fillId="9" borderId="4" xfId="0" applyFont="1" applyFill="1" applyBorder="1" applyAlignment="1" applyProtection="1">
      <alignment vertical="center" wrapText="1"/>
    </xf>
    <xf numFmtId="0" fontId="0" fillId="9" borderId="14" xfId="0" applyFill="1" applyBorder="1" applyAlignment="1" applyProtection="1">
      <alignment wrapText="1"/>
    </xf>
    <xf numFmtId="0" fontId="71" fillId="9" borderId="2" xfId="0" applyFont="1" applyFill="1" applyBorder="1" applyAlignment="1" applyProtection="1">
      <alignment vertical="center" wrapText="1"/>
    </xf>
    <xf numFmtId="0" fontId="117" fillId="9" borderId="2" xfId="0" applyFont="1" applyFill="1" applyBorder="1" applyAlignment="1" applyProtection="1">
      <alignment vertical="center"/>
    </xf>
    <xf numFmtId="0" fontId="156" fillId="9" borderId="13" xfId="0" applyFont="1" applyFill="1" applyBorder="1" applyAlignment="1" applyProtection="1">
      <alignment vertical="center"/>
    </xf>
    <xf numFmtId="0" fontId="108" fillId="9" borderId="3" xfId="0" applyFont="1" applyFill="1" applyBorder="1" applyAlignment="1" applyProtection="1">
      <alignment horizontal="center" vertical="center"/>
    </xf>
    <xf numFmtId="0" fontId="110" fillId="9" borderId="4" xfId="0" applyFont="1" applyFill="1" applyBorder="1" applyAlignment="1" applyProtection="1">
      <alignment horizontal="center"/>
    </xf>
    <xf numFmtId="164" fontId="94" fillId="9" borderId="25" xfId="0" applyNumberFormat="1" applyFont="1" applyFill="1" applyBorder="1" applyAlignment="1" applyProtection="1">
      <alignment horizontal="center" vertical="center"/>
    </xf>
    <xf numFmtId="0" fontId="69" fillId="16" borderId="88" xfId="0" applyFont="1" applyFill="1" applyBorder="1" applyAlignment="1">
      <alignment horizontal="center" vertical="center"/>
    </xf>
    <xf numFmtId="0" fontId="99" fillId="9" borderId="40" xfId="0" applyFont="1" applyFill="1" applyBorder="1" applyAlignment="1" applyProtection="1">
      <alignment horizontal="center" vertical="center" wrapText="1"/>
    </xf>
    <xf numFmtId="0" fontId="110" fillId="9" borderId="40" xfId="0" applyFont="1" applyFill="1" applyBorder="1" applyAlignment="1" applyProtection="1">
      <alignment horizontal="center" vertical="center"/>
    </xf>
    <xf numFmtId="0" fontId="162" fillId="9" borderId="13" xfId="0" applyFont="1" applyFill="1" applyBorder="1" applyAlignment="1" applyProtection="1">
      <alignment vertical="center"/>
    </xf>
    <xf numFmtId="0" fontId="93" fillId="9" borderId="4" xfId="0" applyFont="1" applyFill="1" applyBorder="1" applyAlignment="1" applyProtection="1">
      <alignment horizontal="center" vertical="center" wrapText="1"/>
    </xf>
    <xf numFmtId="0" fontId="163" fillId="9" borderId="16" xfId="0" applyFont="1" applyFill="1" applyBorder="1" applyAlignment="1" applyProtection="1">
      <alignment vertical="center"/>
    </xf>
    <xf numFmtId="0" fontId="110" fillId="9" borderId="3" xfId="0" applyFont="1" applyFill="1" applyBorder="1" applyAlignment="1" applyProtection="1">
      <alignment horizontal="center"/>
    </xf>
    <xf numFmtId="0" fontId="110" fillId="9" borderId="8" xfId="0" applyFont="1" applyFill="1" applyBorder="1" applyAlignment="1" applyProtection="1">
      <alignment horizontal="center"/>
    </xf>
    <xf numFmtId="0" fontId="110" fillId="9" borderId="2" xfId="0" applyFont="1" applyFill="1" applyBorder="1" applyAlignment="1" applyProtection="1">
      <alignment horizontal="center"/>
    </xf>
    <xf numFmtId="0" fontId="110" fillId="9" borderId="9" xfId="0" applyFont="1" applyFill="1" applyBorder="1" applyAlignment="1" applyProtection="1">
      <alignment horizontal="center"/>
    </xf>
    <xf numFmtId="0" fontId="110" fillId="9" borderId="40" xfId="0" applyFont="1" applyFill="1" applyBorder="1" applyAlignment="1" applyProtection="1">
      <alignment horizontal="center"/>
    </xf>
    <xf numFmtId="0" fontId="110" fillId="9" borderId="4" xfId="0" applyFont="1" applyFill="1" applyBorder="1" applyAlignment="1" applyProtection="1">
      <alignment horizontal="left" vertical="top" wrapText="1"/>
    </xf>
    <xf numFmtId="0" fontId="110" fillId="9" borderId="9" xfId="0" applyFont="1" applyFill="1" applyBorder="1" applyAlignment="1" applyProtection="1">
      <alignment horizontal="center" vertical="center"/>
    </xf>
    <xf numFmtId="0" fontId="116" fillId="9" borderId="3" xfId="0" applyFont="1" applyFill="1" applyBorder="1" applyAlignment="1" applyProtection="1">
      <alignment horizontal="center"/>
    </xf>
    <xf numFmtId="0" fontId="94" fillId="9" borderId="13" xfId="0" applyFont="1" applyFill="1" applyBorder="1" applyAlignment="1" applyProtection="1">
      <alignment vertical="center"/>
    </xf>
    <xf numFmtId="0" fontId="94" fillId="9" borderId="8" xfId="0" applyFont="1" applyFill="1" applyBorder="1" applyAlignment="1" applyProtection="1">
      <alignment vertical="center"/>
    </xf>
    <xf numFmtId="0" fontId="107" fillId="9" borderId="4" xfId="0" applyFont="1" applyFill="1" applyBorder="1" applyAlignment="1" applyProtection="1">
      <alignment horizontal="left" vertical="center" wrapText="1"/>
    </xf>
    <xf numFmtId="0" fontId="94" fillId="9" borderId="22" xfId="0" applyFont="1" applyFill="1" applyBorder="1" applyProtection="1"/>
    <xf numFmtId="0" fontId="66" fillId="9" borderId="8" xfId="0" applyFont="1" applyFill="1" applyBorder="1" applyAlignment="1" applyProtection="1">
      <alignment horizontal="center" vertical="center" wrapText="1"/>
    </xf>
    <xf numFmtId="0" fontId="65" fillId="5" borderId="31" xfId="0" applyFont="1" applyFill="1" applyBorder="1" applyAlignment="1" applyProtection="1">
      <alignment horizontal="left" vertical="center" wrapText="1"/>
    </xf>
    <xf numFmtId="0" fontId="0" fillId="5" borderId="4" xfId="0" applyFill="1" applyBorder="1" applyAlignment="1">
      <alignment vertical="center" wrapText="1"/>
    </xf>
    <xf numFmtId="0" fontId="0" fillId="5" borderId="34" xfId="0" applyFont="1" applyFill="1" applyBorder="1" applyAlignment="1">
      <alignment vertical="center"/>
    </xf>
    <xf numFmtId="0" fontId="14" fillId="5" borderId="110" xfId="0" applyFont="1" applyFill="1" applyBorder="1" applyAlignment="1">
      <alignment vertical="center" wrapText="1"/>
    </xf>
    <xf numFmtId="0" fontId="14" fillId="5" borderId="32" xfId="0" applyFont="1" applyFill="1" applyBorder="1" applyAlignment="1">
      <alignment vertical="center" wrapText="1"/>
    </xf>
    <xf numFmtId="0" fontId="114" fillId="5" borderId="32" xfId="0" applyFont="1" applyFill="1" applyBorder="1" applyAlignment="1">
      <alignment vertical="center" wrapText="1"/>
    </xf>
    <xf numFmtId="0" fontId="0" fillId="5" borderId="34" xfId="0" applyFill="1" applyBorder="1" applyAlignment="1">
      <alignment vertical="center"/>
    </xf>
    <xf numFmtId="0" fontId="114" fillId="5" borderId="111" xfId="0" applyFont="1" applyFill="1" applyBorder="1" applyAlignment="1">
      <alignment vertical="center" wrapText="1"/>
    </xf>
    <xf numFmtId="0" fontId="48" fillId="5" borderId="0" xfId="0" applyFont="1" applyFill="1" applyBorder="1" applyAlignment="1">
      <alignment horizontal="right" vertical="center"/>
    </xf>
    <xf numFmtId="0" fontId="7" fillId="30" borderId="4" xfId="0" applyFont="1" applyFill="1" applyBorder="1" applyAlignment="1">
      <alignment vertical="center" wrapText="1"/>
    </xf>
    <xf numFmtId="0" fontId="7" fillId="30" borderId="4" xfId="0" applyFont="1" applyFill="1" applyBorder="1" applyAlignment="1">
      <alignment vertical="center"/>
    </xf>
    <xf numFmtId="0" fontId="164" fillId="5" borderId="0" xfId="0" applyFont="1" applyFill="1" applyAlignment="1">
      <alignment horizontal="left"/>
    </xf>
    <xf numFmtId="0" fontId="0" fillId="5" borderId="80" xfId="0" applyFill="1" applyBorder="1"/>
    <xf numFmtId="0" fontId="68" fillId="5" borderId="22" xfId="0" applyFont="1" applyFill="1" applyBorder="1" applyAlignment="1">
      <alignment horizontal="left" vertical="center"/>
    </xf>
    <xf numFmtId="0" fontId="0" fillId="5" borderId="22" xfId="0" applyFill="1" applyBorder="1"/>
    <xf numFmtId="0" fontId="0" fillId="5" borderId="22" xfId="0" applyFill="1" applyBorder="1" applyAlignment="1"/>
    <xf numFmtId="0" fontId="0" fillId="5" borderId="63" xfId="0" applyFill="1" applyBorder="1" applyAlignment="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47" fillId="5" borderId="22" xfId="0" applyFont="1" applyFill="1" applyBorder="1" applyAlignment="1">
      <alignment horizontal="left"/>
    </xf>
    <xf numFmtId="0" fontId="0" fillId="5" borderId="22" xfId="0" applyFill="1" applyBorder="1" applyAlignment="1">
      <alignment horizontal="center" vertical="center"/>
    </xf>
    <xf numFmtId="0" fontId="0" fillId="5" borderId="22" xfId="0" applyFill="1" applyBorder="1" applyAlignment="1">
      <alignment vertical="center"/>
    </xf>
    <xf numFmtId="0" fontId="88" fillId="0" borderId="0" xfId="0" applyFont="1" applyAlignment="1">
      <alignment horizontal="left" vertical="center"/>
    </xf>
    <xf numFmtId="0" fontId="70" fillId="5" borderId="31" xfId="0" applyFont="1" applyFill="1" applyBorder="1" applyAlignment="1" applyProtection="1">
      <alignment horizontal="center" vertical="center" wrapText="1"/>
      <protection locked="0"/>
    </xf>
    <xf numFmtId="0" fontId="115" fillId="8" borderId="5" xfId="0" applyFont="1" applyFill="1" applyBorder="1" applyAlignment="1" applyProtection="1">
      <alignment horizontal="left" vertical="center"/>
    </xf>
    <xf numFmtId="0" fontId="115" fillId="8" borderId="47" xfId="0" applyFont="1" applyFill="1" applyBorder="1" applyAlignment="1" applyProtection="1">
      <alignment horizontal="left" vertical="center"/>
    </xf>
    <xf numFmtId="0" fontId="115" fillId="8" borderId="4" xfId="0" applyFont="1" applyFill="1" applyBorder="1" applyAlignment="1" applyProtection="1">
      <alignment horizontal="left" vertical="center"/>
    </xf>
    <xf numFmtId="0" fontId="64" fillId="8" borderId="4" xfId="0" applyFont="1" applyFill="1" applyBorder="1" applyAlignment="1" applyProtection="1">
      <alignment horizontal="left" vertical="center"/>
    </xf>
    <xf numFmtId="0" fontId="0" fillId="5" borderId="4" xfId="0" applyFill="1" applyBorder="1" applyAlignment="1">
      <alignment horizontal="center" vertical="center"/>
    </xf>
    <xf numFmtId="0" fontId="69" fillId="5" borderId="33" xfId="0" applyFont="1" applyFill="1" applyBorder="1" applyAlignment="1">
      <alignment horizontal="left" vertical="center"/>
    </xf>
    <xf numFmtId="0" fontId="0" fillId="8" borderId="19" xfId="0" applyFill="1" applyBorder="1" applyAlignment="1">
      <alignment horizontal="center"/>
    </xf>
    <xf numFmtId="0" fontId="69" fillId="5" borderId="112" xfId="0" applyFont="1" applyFill="1" applyBorder="1" applyAlignment="1">
      <alignment vertical="center"/>
    </xf>
    <xf numFmtId="0" fontId="69" fillId="5" borderId="64" xfId="0" applyFont="1" applyFill="1" applyBorder="1"/>
    <xf numFmtId="0" fontId="69" fillId="5" borderId="4" xfId="0" applyFont="1" applyFill="1" applyBorder="1"/>
    <xf numFmtId="0" fontId="165" fillId="5" borderId="4" xfId="0" applyFont="1" applyFill="1" applyBorder="1"/>
    <xf numFmtId="0" fontId="69" fillId="5" borderId="0" xfId="0" applyFont="1" applyFill="1" applyBorder="1"/>
    <xf numFmtId="0" fontId="45" fillId="5" borderId="0" xfId="0" applyFont="1" applyFill="1" applyAlignment="1">
      <alignment vertical="center"/>
    </xf>
    <xf numFmtId="0" fontId="0" fillId="5" borderId="4" xfId="0" applyFill="1" applyBorder="1" applyAlignment="1">
      <alignment vertical="center" wrapText="1"/>
    </xf>
    <xf numFmtId="0" fontId="0" fillId="5" borderId="4" xfId="0" applyFill="1" applyBorder="1" applyAlignment="1">
      <alignment horizontal="center" vertical="center"/>
    </xf>
    <xf numFmtId="0" fontId="61" fillId="5" borderId="0" xfId="0" applyFont="1" applyFill="1" applyBorder="1"/>
    <xf numFmtId="0" fontId="48" fillId="5" borderId="0" xfId="0" quotePrefix="1" applyFont="1" applyFill="1" applyBorder="1" applyAlignment="1">
      <alignment horizontal="right"/>
    </xf>
    <xf numFmtId="0" fontId="48" fillId="5" borderId="0" xfId="0" applyFont="1" applyFill="1" applyBorder="1" applyAlignment="1">
      <alignment horizontal="right" vertical="top"/>
    </xf>
    <xf numFmtId="0" fontId="11" fillId="5" borderId="0" xfId="0" applyFont="1" applyFill="1" applyAlignment="1" applyProtection="1">
      <alignment horizontal="left" vertical="center"/>
    </xf>
    <xf numFmtId="0" fontId="48" fillId="5" borderId="0" xfId="0" applyFont="1" applyFill="1" applyAlignment="1">
      <alignment horizontal="left" vertical="center"/>
    </xf>
    <xf numFmtId="0" fontId="115" fillId="8" borderId="63" xfId="0" applyFont="1" applyFill="1" applyBorder="1" applyAlignment="1">
      <alignment horizontal="center" vertical="center"/>
    </xf>
    <xf numFmtId="2" fontId="57" fillId="8" borderId="63" xfId="0" applyNumberFormat="1" applyFont="1" applyFill="1" applyBorder="1" applyAlignment="1">
      <alignment horizontal="center" vertical="center"/>
    </xf>
    <xf numFmtId="0" fontId="115" fillId="8" borderId="8" xfId="0" applyFont="1" applyFill="1" applyBorder="1" applyAlignment="1">
      <alignment horizontal="center" vertical="center"/>
    </xf>
    <xf numFmtId="2" fontId="57" fillId="8" borderId="8" xfId="0" applyNumberFormat="1" applyFont="1" applyFill="1" applyBorder="1" applyAlignment="1">
      <alignment horizontal="center" vertical="center"/>
    </xf>
    <xf numFmtId="0" fontId="106" fillId="9" borderId="63" xfId="0" applyFont="1" applyFill="1" applyBorder="1" applyAlignment="1" applyProtection="1">
      <alignment vertical="center"/>
    </xf>
    <xf numFmtId="0" fontId="0" fillId="5" borderId="3" xfId="0" applyFill="1" applyBorder="1" applyAlignment="1">
      <alignment vertical="top"/>
    </xf>
    <xf numFmtId="0" fontId="0" fillId="5" borderId="4" xfId="0" applyFill="1" applyBorder="1" applyAlignment="1">
      <alignment vertical="top"/>
    </xf>
    <xf numFmtId="0" fontId="47" fillId="9" borderId="16" xfId="0" applyFont="1" applyFill="1" applyBorder="1" applyAlignment="1">
      <alignment wrapText="1"/>
    </xf>
    <xf numFmtId="0" fontId="106" fillId="9" borderId="15" xfId="0" applyFont="1" applyFill="1" applyBorder="1" applyAlignment="1" applyProtection="1">
      <alignment vertical="center"/>
    </xf>
    <xf numFmtId="0" fontId="66" fillId="9" borderId="13" xfId="0" applyFont="1" applyFill="1" applyBorder="1" applyAlignment="1" applyProtection="1">
      <alignment vertical="center"/>
    </xf>
    <xf numFmtId="0" fontId="86" fillId="14" borderId="52" xfId="0" applyFont="1" applyFill="1" applyBorder="1" applyAlignment="1" applyProtection="1">
      <alignment vertical="center"/>
    </xf>
    <xf numFmtId="0" fontId="47" fillId="9" borderId="35" xfId="0" applyFont="1" applyFill="1" applyBorder="1"/>
    <xf numFmtId="49" fontId="64" fillId="5" borderId="2" xfId="0" applyNumberFormat="1" applyFont="1" applyFill="1" applyBorder="1" applyAlignment="1" applyProtection="1">
      <alignment horizontal="center" vertical="center"/>
      <protection locked="0"/>
    </xf>
    <xf numFmtId="0" fontId="46" fillId="5" borderId="31" xfId="0" applyFont="1" applyFill="1" applyBorder="1" applyAlignment="1" applyProtection="1">
      <alignment vertical="center"/>
    </xf>
    <xf numFmtId="0" fontId="0" fillId="9" borderId="4" xfId="0" applyFill="1" applyBorder="1"/>
    <xf numFmtId="2" fontId="66" fillId="9" borderId="0" xfId="0" applyNumberFormat="1" applyFont="1" applyFill="1" applyBorder="1" applyAlignment="1" applyProtection="1">
      <alignment horizontal="center" vertical="center"/>
    </xf>
    <xf numFmtId="0" fontId="0" fillId="9" borderId="3" xfId="0" applyFill="1" applyBorder="1"/>
    <xf numFmtId="0" fontId="88" fillId="5" borderId="0" xfId="0" applyFont="1" applyFill="1" applyAlignment="1">
      <alignment vertical="center"/>
    </xf>
    <xf numFmtId="0" fontId="92" fillId="5" borderId="0" xfId="0" applyFont="1" applyFill="1" applyAlignment="1">
      <alignment vertical="center"/>
    </xf>
    <xf numFmtId="0" fontId="88" fillId="5" borderId="0" xfId="0" applyFont="1" applyFill="1" applyAlignment="1">
      <alignment horizontal="left" vertical="center" indent="5"/>
    </xf>
    <xf numFmtId="0" fontId="121" fillId="5" borderId="0" xfId="0" applyFont="1" applyFill="1" applyAlignment="1">
      <alignment vertical="center"/>
    </xf>
    <xf numFmtId="0" fontId="95" fillId="5" borderId="0" xfId="0" applyFont="1" applyFill="1" applyAlignment="1">
      <alignment horizontal="left" vertical="center" indent="5"/>
    </xf>
    <xf numFmtId="0" fontId="47" fillId="5" borderId="0" xfId="0" applyFont="1" applyFill="1" applyAlignment="1">
      <alignment vertical="center"/>
    </xf>
    <xf numFmtId="0" fontId="74" fillId="0" borderId="0" xfId="0" applyFont="1" applyBorder="1" applyAlignment="1">
      <alignment vertical="center" wrapText="1"/>
    </xf>
    <xf numFmtId="0" fontId="0" fillId="18" borderId="72" xfId="0" applyFill="1" applyBorder="1"/>
    <xf numFmtId="49" fontId="46" fillId="16" borderId="5" xfId="0" applyNumberFormat="1" applyFont="1" applyFill="1" applyBorder="1" applyAlignment="1" applyProtection="1">
      <alignment horizontal="center" vertical="center"/>
    </xf>
    <xf numFmtId="0" fontId="64" fillId="8" borderId="6" xfId="0" applyFont="1" applyFill="1" applyBorder="1" applyAlignment="1" applyProtection="1">
      <alignment horizontal="center" vertical="center"/>
      <protection locked="0"/>
    </xf>
    <xf numFmtId="0" fontId="64" fillId="8" borderId="5" xfId="0" applyFont="1" applyFill="1" applyBorder="1" applyAlignment="1" applyProtection="1">
      <alignment horizontal="center" vertical="center"/>
      <protection locked="0"/>
    </xf>
    <xf numFmtId="0" fontId="64" fillId="5" borderId="5" xfId="0" applyFont="1" applyFill="1" applyBorder="1" applyAlignment="1" applyProtection="1">
      <alignment horizontal="center" vertical="center"/>
      <protection locked="0"/>
    </xf>
    <xf numFmtId="0" fontId="64" fillId="5" borderId="6" xfId="0" applyFont="1" applyFill="1" applyBorder="1" applyAlignment="1" applyProtection="1">
      <alignment horizontal="center" vertical="center"/>
      <protection locked="0"/>
    </xf>
    <xf numFmtId="0" fontId="64" fillId="5" borderId="51" xfId="0" applyFont="1" applyFill="1" applyBorder="1" applyAlignment="1" applyProtection="1">
      <alignment horizontal="center" vertical="center"/>
      <protection locked="0"/>
    </xf>
    <xf numFmtId="0" fontId="64" fillId="0" borderId="22"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8" borderId="51" xfId="0" applyFont="1" applyFill="1" applyBorder="1" applyAlignment="1" applyProtection="1">
      <alignment horizontal="center" vertical="center"/>
    </xf>
    <xf numFmtId="0" fontId="88" fillId="8" borderId="6" xfId="0" applyFont="1" applyFill="1" applyBorder="1" applyAlignment="1">
      <alignment horizontal="center"/>
    </xf>
    <xf numFmtId="2" fontId="0" fillId="8" borderId="6" xfId="0" applyNumberFormat="1" applyFont="1" applyFill="1" applyBorder="1" applyAlignment="1">
      <alignment horizontal="center"/>
    </xf>
    <xf numFmtId="2" fontId="46" fillId="8" borderId="5" xfId="0" applyNumberFormat="1" applyFont="1" applyFill="1" applyBorder="1" applyAlignment="1" applyProtection="1">
      <alignment horizontal="center" vertical="center"/>
      <protection locked="0"/>
    </xf>
    <xf numFmtId="0" fontId="64" fillId="8" borderId="5" xfId="0" applyFont="1" applyFill="1" applyBorder="1" applyAlignment="1" applyProtection="1">
      <alignment horizontal="left" vertical="center"/>
    </xf>
    <xf numFmtId="0" fontId="64" fillId="8" borderId="22" xfId="0" applyFont="1" applyFill="1" applyBorder="1" applyAlignment="1" applyProtection="1">
      <alignment horizontal="center" vertical="center"/>
    </xf>
    <xf numFmtId="0" fontId="83" fillId="16" borderId="26" xfId="0" applyFont="1" applyFill="1" applyBorder="1" applyAlignment="1" applyProtection="1">
      <alignment horizontal="center" vertical="center"/>
    </xf>
    <xf numFmtId="0" fontId="83" fillId="16" borderId="27" xfId="0" applyFont="1" applyFill="1" applyBorder="1" applyAlignment="1" applyProtection="1">
      <alignment horizontal="left" vertical="center"/>
    </xf>
    <xf numFmtId="0" fontId="115" fillId="16" borderId="27" xfId="0" applyFont="1" applyFill="1" applyBorder="1" applyAlignment="1" applyProtection="1">
      <alignment horizontal="left" vertical="center" wrapText="1"/>
    </xf>
    <xf numFmtId="0" fontId="120" fillId="16" borderId="27" xfId="0" applyFont="1" applyFill="1" applyBorder="1" applyAlignment="1" applyProtection="1">
      <alignment horizontal="left" vertical="center"/>
    </xf>
    <xf numFmtId="0" fontId="89" fillId="16" borderId="27" xfId="0" applyNumberFormat="1" applyFont="1" applyFill="1" applyBorder="1" applyAlignment="1" applyProtection="1">
      <alignment horizontal="center" vertical="center"/>
    </xf>
    <xf numFmtId="0" fontId="120" fillId="16" borderId="27" xfId="0" applyFont="1" applyFill="1" applyBorder="1" applyAlignment="1">
      <alignment horizontal="center" vertical="center"/>
    </xf>
    <xf numFmtId="0" fontId="115" fillId="16" borderId="27" xfId="0" applyFont="1" applyFill="1" applyBorder="1" applyAlignment="1" applyProtection="1">
      <alignment horizontal="center" vertical="center"/>
      <protection locked="0"/>
    </xf>
    <xf numFmtId="165" fontId="120" fillId="16" borderId="27" xfId="0" applyNumberFormat="1" applyFont="1" applyFill="1" applyBorder="1" applyAlignment="1" applyProtection="1">
      <alignment horizontal="center" vertical="center"/>
      <protection locked="0"/>
    </xf>
    <xf numFmtId="2" fontId="115" fillId="16" borderId="27" xfId="0" applyNumberFormat="1" applyFont="1" applyFill="1" applyBorder="1" applyAlignment="1" applyProtection="1">
      <alignment horizontal="center" vertical="center"/>
      <protection locked="0"/>
    </xf>
    <xf numFmtId="0" fontId="120" fillId="16" borderId="27" xfId="0" applyFont="1" applyFill="1" applyBorder="1" applyAlignment="1" applyProtection="1">
      <alignment horizontal="center" vertical="center"/>
      <protection locked="0"/>
    </xf>
    <xf numFmtId="0" fontId="120" fillId="16" borderId="27" xfId="0" applyFont="1" applyFill="1" applyBorder="1" applyAlignment="1" applyProtection="1">
      <alignment horizontal="center" vertical="center"/>
    </xf>
    <xf numFmtId="0" fontId="115" fillId="16" borderId="27" xfId="0" applyFont="1" applyFill="1" applyBorder="1" applyAlignment="1">
      <alignment horizontal="center"/>
    </xf>
    <xf numFmtId="2" fontId="57" fillId="16" borderId="27" xfId="0" applyNumberFormat="1" applyFont="1" applyFill="1" applyBorder="1" applyAlignment="1">
      <alignment horizontal="center"/>
    </xf>
    <xf numFmtId="2" fontId="57" fillId="16" borderId="27" xfId="0" applyNumberFormat="1" applyFont="1" applyFill="1" applyBorder="1" applyAlignment="1" applyProtection="1">
      <alignment horizontal="center" vertical="center"/>
      <protection locked="0"/>
    </xf>
    <xf numFmtId="0" fontId="115" fillId="16" borderId="27" xfId="0" applyFont="1" applyFill="1" applyBorder="1" applyAlignment="1" applyProtection="1">
      <alignment horizontal="left" vertical="center"/>
    </xf>
    <xf numFmtId="0" fontId="115" fillId="16" borderId="27" xfId="0" applyFont="1" applyFill="1" applyBorder="1" applyAlignment="1">
      <alignment horizontal="center" vertical="center"/>
    </xf>
    <xf numFmtId="2" fontId="57" fillId="16" borderId="27" xfId="0" applyNumberFormat="1" applyFont="1" applyFill="1" applyBorder="1" applyAlignment="1">
      <alignment horizontal="center" vertical="center"/>
    </xf>
    <xf numFmtId="2" fontId="120" fillId="16" borderId="27" xfId="0" applyNumberFormat="1" applyFont="1" applyFill="1" applyBorder="1" applyAlignment="1" applyProtection="1">
      <alignment horizontal="left" vertical="center" wrapText="1"/>
      <protection locked="0"/>
    </xf>
    <xf numFmtId="0" fontId="116" fillId="26" borderId="27" xfId="0" applyNumberFormat="1" applyFont="1" applyFill="1" applyBorder="1" applyAlignment="1" applyProtection="1">
      <alignment horizontal="left" vertical="center"/>
    </xf>
    <xf numFmtId="0" fontId="160" fillId="26" borderId="27" xfId="0" applyNumberFormat="1" applyFont="1" applyFill="1" applyBorder="1" applyAlignment="1" applyProtection="1">
      <alignment horizontal="center" vertical="center"/>
    </xf>
    <xf numFmtId="0" fontId="120" fillId="26" borderId="27" xfId="0" applyNumberFormat="1" applyFont="1" applyFill="1" applyBorder="1" applyAlignment="1" applyProtection="1">
      <alignment horizontal="center" vertical="center"/>
    </xf>
    <xf numFmtId="0" fontId="120" fillId="26" borderId="27" xfId="0" applyNumberFormat="1" applyFont="1" applyFill="1" applyBorder="1" applyAlignment="1" applyProtection="1">
      <alignment horizontal="left" vertical="center"/>
    </xf>
    <xf numFmtId="0" fontId="120" fillId="9" borderId="34" xfId="0" applyFont="1" applyFill="1" applyBorder="1" applyAlignment="1" applyProtection="1">
      <alignment horizontal="center" vertical="center"/>
    </xf>
    <xf numFmtId="0" fontId="120" fillId="9" borderId="47" xfId="0" applyFont="1" applyFill="1" applyBorder="1" applyAlignment="1" applyProtection="1">
      <alignment vertical="center"/>
    </xf>
    <xf numFmtId="0" fontId="120" fillId="9" borderId="11" xfId="0" applyFont="1" applyFill="1" applyBorder="1" applyAlignment="1" applyProtection="1">
      <alignment vertical="center"/>
    </xf>
    <xf numFmtId="0" fontId="110" fillId="9" borderId="33" xfId="0" applyFont="1" applyFill="1" applyBorder="1" applyAlignment="1" applyProtection="1">
      <alignment horizontal="left"/>
    </xf>
    <xf numFmtId="0" fontId="120" fillId="9" borderId="33" xfId="0" applyFont="1" applyFill="1" applyBorder="1" applyAlignment="1" applyProtection="1">
      <alignment vertical="center"/>
    </xf>
    <xf numFmtId="0" fontId="120" fillId="19" borderId="33" xfId="0" applyFont="1" applyFill="1" applyBorder="1" applyAlignment="1" applyProtection="1">
      <alignment horizontal="center" vertical="center"/>
    </xf>
    <xf numFmtId="0" fontId="117" fillId="9" borderId="63" xfId="0" applyFont="1" applyFill="1" applyBorder="1" applyAlignment="1" applyProtection="1">
      <alignment vertical="center"/>
    </xf>
    <xf numFmtId="0" fontId="117" fillId="9" borderId="33" xfId="0" applyFont="1" applyFill="1" applyBorder="1" applyAlignment="1" applyProtection="1">
      <alignment vertical="center"/>
    </xf>
    <xf numFmtId="0" fontId="117" fillId="9" borderId="33" xfId="0" applyFont="1" applyFill="1" applyBorder="1" applyAlignment="1" applyProtection="1">
      <alignment horizontal="center" vertical="center"/>
    </xf>
    <xf numFmtId="0" fontId="117" fillId="9" borderId="33" xfId="0" applyFont="1" applyFill="1" applyBorder="1" applyAlignment="1" applyProtection="1">
      <alignment vertical="center" wrapText="1"/>
    </xf>
    <xf numFmtId="0" fontId="108" fillId="9" borderId="87" xfId="0" applyFont="1" applyFill="1" applyBorder="1" applyAlignment="1" applyProtection="1">
      <alignment horizontal="center" vertical="center"/>
    </xf>
    <xf numFmtId="0" fontId="110" fillId="9" borderId="33" xfId="0" applyFont="1" applyFill="1" applyBorder="1" applyAlignment="1" applyProtection="1">
      <alignment horizontal="center"/>
    </xf>
    <xf numFmtId="0" fontId="0" fillId="9" borderId="33" xfId="0" applyFill="1" applyBorder="1" applyAlignment="1" applyProtection="1">
      <alignment horizontal="center"/>
    </xf>
    <xf numFmtId="0" fontId="116" fillId="9" borderId="33" xfId="0" applyFont="1" applyFill="1" applyBorder="1" applyAlignment="1" applyProtection="1">
      <alignment horizontal="center"/>
    </xf>
    <xf numFmtId="0" fontId="110" fillId="9" borderId="113" xfId="0" applyFont="1" applyFill="1" applyBorder="1" applyAlignment="1" applyProtection="1">
      <alignment horizontal="center" vertical="center"/>
    </xf>
    <xf numFmtId="0" fontId="110" fillId="9" borderId="87" xfId="0" applyFont="1" applyFill="1" applyBorder="1" applyAlignment="1" applyProtection="1">
      <alignment horizontal="center"/>
    </xf>
    <xf numFmtId="0" fontId="110" fillId="9" borderId="63" xfId="0" applyFont="1" applyFill="1" applyBorder="1" applyAlignment="1" applyProtection="1">
      <alignment horizontal="center"/>
    </xf>
    <xf numFmtId="0" fontId="110" fillId="9" borderId="19" xfId="0" applyFont="1" applyFill="1" applyBorder="1" applyAlignment="1" applyProtection="1">
      <alignment horizontal="center"/>
    </xf>
    <xf numFmtId="0" fontId="110" fillId="9" borderId="11" xfId="0" applyFont="1" applyFill="1" applyBorder="1" applyAlignment="1" applyProtection="1">
      <alignment horizontal="center"/>
    </xf>
    <xf numFmtId="0" fontId="110" fillId="9" borderId="113" xfId="0" applyFont="1" applyFill="1" applyBorder="1" applyAlignment="1" applyProtection="1">
      <alignment horizontal="center"/>
    </xf>
    <xf numFmtId="0" fontId="110" fillId="9" borderId="11" xfId="0" applyFont="1" applyFill="1" applyBorder="1" applyAlignment="1" applyProtection="1">
      <alignment horizontal="center" vertical="center"/>
    </xf>
    <xf numFmtId="0" fontId="0" fillId="9" borderId="63" xfId="0" applyFill="1" applyBorder="1" applyAlignment="1" applyProtection="1">
      <alignment horizontal="center" vertical="center"/>
    </xf>
    <xf numFmtId="0" fontId="116" fillId="9" borderId="87" xfId="0" applyFont="1" applyFill="1" applyBorder="1" applyAlignment="1" applyProtection="1">
      <alignment horizontal="center"/>
    </xf>
    <xf numFmtId="0" fontId="110" fillId="9" borderId="33" xfId="0" applyFont="1" applyFill="1" applyBorder="1" applyAlignment="1" applyProtection="1">
      <alignment horizontal="left" vertical="top" wrapText="1"/>
    </xf>
    <xf numFmtId="0" fontId="117" fillId="9" borderId="19" xfId="0" applyFont="1" applyFill="1" applyBorder="1" applyAlignment="1" applyProtection="1">
      <alignment vertical="center"/>
    </xf>
    <xf numFmtId="0" fontId="64" fillId="9" borderId="7" xfId="0" applyFont="1" applyFill="1" applyBorder="1" applyAlignment="1" applyProtection="1">
      <alignment horizontal="left" vertical="center"/>
    </xf>
    <xf numFmtId="0" fontId="46" fillId="9" borderId="5" xfId="0" applyFont="1" applyFill="1" applyBorder="1" applyAlignment="1" applyProtection="1">
      <alignment horizontal="left" vertical="center"/>
    </xf>
    <xf numFmtId="0" fontId="64" fillId="19" borderId="5" xfId="0" applyFont="1" applyFill="1" applyBorder="1" applyAlignment="1" applyProtection="1">
      <alignment horizontal="center" vertical="center"/>
    </xf>
    <xf numFmtId="0" fontId="80" fillId="9" borderId="6" xfId="0" applyFont="1" applyFill="1" applyBorder="1" applyAlignment="1" applyProtection="1">
      <alignment horizontal="left" vertical="center"/>
    </xf>
    <xf numFmtId="0" fontId="80" fillId="9" borderId="5" xfId="0" applyFont="1" applyFill="1" applyBorder="1" applyAlignment="1" applyProtection="1">
      <alignment vertical="center"/>
    </xf>
    <xf numFmtId="0" fontId="80" fillId="9" borderId="5" xfId="0" applyFont="1" applyFill="1" applyBorder="1" applyAlignment="1" applyProtection="1">
      <alignment horizontal="center" vertical="center"/>
    </xf>
    <xf numFmtId="0" fontId="80" fillId="9" borderId="5" xfId="0" applyFont="1" applyFill="1" applyBorder="1" applyAlignment="1" applyProtection="1">
      <alignment vertical="center" wrapText="1"/>
    </xf>
    <xf numFmtId="0" fontId="64" fillId="9" borderId="51" xfId="0" applyFont="1" applyFill="1" applyBorder="1" applyAlignment="1" applyProtection="1">
      <alignment horizontal="center" vertical="center"/>
    </xf>
    <xf numFmtId="0" fontId="46" fillId="9" borderId="114" xfId="0" applyFont="1" applyFill="1" applyBorder="1" applyAlignment="1" applyProtection="1">
      <alignment horizontal="center" vertical="center"/>
    </xf>
    <xf numFmtId="0" fontId="46" fillId="9" borderId="6" xfId="0" applyFont="1" applyFill="1" applyBorder="1" applyAlignment="1" applyProtection="1">
      <alignment horizontal="center" vertical="center"/>
    </xf>
    <xf numFmtId="0" fontId="46" fillId="9" borderId="5" xfId="0" applyFont="1" applyFill="1" applyBorder="1" applyAlignment="1" applyProtection="1">
      <alignment horizontal="left" vertical="center" wrapText="1"/>
    </xf>
    <xf numFmtId="0" fontId="80" fillId="9" borderId="12" xfId="0" applyFont="1" applyFill="1" applyBorder="1" applyAlignment="1" applyProtection="1">
      <alignment vertical="center"/>
    </xf>
    <xf numFmtId="0" fontId="148" fillId="31" borderId="76" xfId="0" applyFont="1" applyFill="1" applyBorder="1" applyAlignment="1" applyProtection="1">
      <alignment horizontal="center" vertical="center"/>
    </xf>
    <xf numFmtId="0" fontId="148" fillId="31" borderId="54" xfId="0" applyFont="1" applyFill="1" applyBorder="1" applyAlignment="1" applyProtection="1">
      <alignment vertical="center"/>
    </xf>
    <xf numFmtId="0" fontId="148" fillId="31" borderId="54" xfId="0" applyFont="1" applyFill="1" applyBorder="1" applyAlignment="1" applyProtection="1">
      <alignment horizontal="center" vertical="center"/>
    </xf>
    <xf numFmtId="0" fontId="46" fillId="9" borderId="5" xfId="0" applyFont="1" applyFill="1" applyBorder="1" applyAlignment="1" applyProtection="1">
      <alignment horizontal="center" vertical="center"/>
    </xf>
    <xf numFmtId="0" fontId="115" fillId="16" borderId="27" xfId="0" applyFont="1" applyFill="1" applyBorder="1" applyAlignment="1" applyProtection="1">
      <alignment horizontal="left" vertical="center"/>
      <protection locked="0"/>
    </xf>
    <xf numFmtId="0" fontId="120" fillId="16" borderId="27" xfId="0" applyFont="1" applyFill="1" applyBorder="1" applyAlignment="1" applyProtection="1">
      <alignment horizontal="left" vertical="center"/>
      <protection locked="0"/>
    </xf>
    <xf numFmtId="0" fontId="120" fillId="8" borderId="86" xfId="0" applyFont="1" applyFill="1" applyBorder="1" applyAlignment="1">
      <alignment horizontal="left" vertical="center"/>
    </xf>
    <xf numFmtId="0" fontId="110" fillId="8" borderId="3" xfId="0" applyFont="1" applyFill="1" applyBorder="1" applyAlignment="1">
      <alignment horizontal="left" vertical="center"/>
    </xf>
    <xf numFmtId="0" fontId="110" fillId="8" borderId="87" xfId="0" applyFont="1" applyFill="1" applyBorder="1" applyAlignment="1">
      <alignment horizontal="left" vertical="center"/>
    </xf>
    <xf numFmtId="0" fontId="110" fillId="16" borderId="27" xfId="0" applyFont="1" applyFill="1" applyBorder="1" applyAlignment="1">
      <alignment horizontal="left" vertical="center"/>
    </xf>
    <xf numFmtId="0" fontId="88" fillId="8" borderId="51" xfId="0" applyFont="1" applyFill="1" applyBorder="1" applyAlignment="1">
      <alignment horizontal="left" vertical="center"/>
    </xf>
    <xf numFmtId="0" fontId="88" fillId="8" borderId="3" xfId="0" applyFont="1" applyFill="1" applyBorder="1" applyAlignment="1">
      <alignment horizontal="left" vertical="center"/>
    </xf>
    <xf numFmtId="0" fontId="57" fillId="8" borderId="10" xfId="0" applyFont="1" applyFill="1" applyBorder="1" applyAlignment="1" applyProtection="1">
      <alignment horizontal="center" vertical="center"/>
      <protection locked="0"/>
    </xf>
    <xf numFmtId="0" fontId="57" fillId="8" borderId="14" xfId="0" applyFont="1" applyFill="1" applyBorder="1" applyAlignment="1" applyProtection="1">
      <alignment horizontal="center" vertical="center"/>
      <protection locked="0"/>
    </xf>
    <xf numFmtId="0" fontId="57" fillId="8" borderId="9" xfId="0" applyFont="1" applyFill="1" applyBorder="1" applyAlignment="1" applyProtection="1">
      <alignment horizontal="center" vertical="center"/>
      <protection locked="0"/>
    </xf>
    <xf numFmtId="0" fontId="57" fillId="8" borderId="2" xfId="0" applyFont="1" applyFill="1" applyBorder="1" applyAlignment="1" applyProtection="1">
      <alignment horizontal="center" vertical="center"/>
      <protection locked="0"/>
    </xf>
    <xf numFmtId="0" fontId="57" fillId="8" borderId="11" xfId="0" applyFont="1" applyFill="1" applyBorder="1" applyAlignment="1" applyProtection="1">
      <alignment horizontal="center" vertical="center"/>
      <protection locked="0"/>
    </xf>
    <xf numFmtId="0" fontId="57" fillId="8" borderId="19" xfId="0" applyFont="1" applyFill="1" applyBorder="1" applyAlignment="1" applyProtection="1">
      <alignment horizontal="center" vertical="center"/>
      <protection locked="0"/>
    </xf>
    <xf numFmtId="0" fontId="57" fillId="16" borderId="27" xfId="0" applyFont="1" applyFill="1" applyBorder="1" applyAlignment="1" applyProtection="1">
      <alignment horizontal="center" vertical="center"/>
      <protection locked="0"/>
    </xf>
    <xf numFmtId="0" fontId="46" fillId="8" borderId="7" xfId="0" applyFont="1" applyFill="1" applyBorder="1" applyAlignment="1" applyProtection="1">
      <alignment horizontal="center" vertical="center"/>
      <protection locked="0"/>
    </xf>
    <xf numFmtId="0" fontId="46" fillId="8" borderId="12" xfId="0" applyFont="1" applyFill="1" applyBorder="1" applyAlignment="1" applyProtection="1">
      <alignment horizontal="center" vertical="center"/>
      <protection locked="0"/>
    </xf>
    <xf numFmtId="0" fontId="46" fillId="8" borderId="9" xfId="0" applyFont="1" applyFill="1" applyBorder="1" applyAlignment="1" applyProtection="1">
      <alignment horizontal="center" vertical="center"/>
      <protection locked="0"/>
    </xf>
    <xf numFmtId="0" fontId="46" fillId="8" borderId="2" xfId="0" applyFont="1" applyFill="1" applyBorder="1" applyAlignment="1" applyProtection="1">
      <alignment horizontal="center" vertical="center"/>
      <protection locked="0"/>
    </xf>
    <xf numFmtId="0" fontId="57" fillId="8" borderId="20" xfId="0" applyFont="1" applyFill="1" applyBorder="1" applyAlignment="1" applyProtection="1">
      <alignment horizontal="center" vertical="center"/>
      <protection locked="0"/>
    </xf>
    <xf numFmtId="0" fontId="57" fillId="8" borderId="22" xfId="0" applyFont="1" applyFill="1" applyBorder="1" applyAlignment="1" applyProtection="1">
      <alignment horizontal="center" vertical="center"/>
      <protection locked="0"/>
    </xf>
    <xf numFmtId="0" fontId="57" fillId="8" borderId="12" xfId="0" applyFont="1" applyFill="1" applyBorder="1" applyAlignment="1" applyProtection="1">
      <alignment horizontal="center" vertical="center"/>
      <protection locked="0"/>
    </xf>
    <xf numFmtId="0" fontId="57" fillId="8" borderId="0" xfId="0" applyFont="1" applyFill="1" applyBorder="1" applyAlignment="1" applyProtection="1">
      <alignment horizontal="center" vertical="center"/>
      <protection locked="0"/>
    </xf>
    <xf numFmtId="0" fontId="57" fillId="8" borderId="61" xfId="0" applyFont="1" applyFill="1" applyBorder="1" applyAlignment="1" applyProtection="1">
      <alignment horizontal="center" vertical="center"/>
      <protection locked="0"/>
    </xf>
    <xf numFmtId="0" fontId="57" fillId="8" borderId="25" xfId="0" applyFont="1" applyFill="1" applyBorder="1" applyAlignment="1" applyProtection="1">
      <alignment horizontal="center" vertical="center"/>
      <protection locked="0"/>
    </xf>
    <xf numFmtId="0" fontId="46" fillId="8" borderId="22" xfId="0" applyFont="1" applyFill="1" applyBorder="1" applyAlignment="1" applyProtection="1">
      <alignment horizontal="center" vertical="center"/>
      <protection locked="0"/>
    </xf>
    <xf numFmtId="0" fontId="46" fillId="8" borderId="25" xfId="0" applyFont="1" applyFill="1" applyBorder="1" applyAlignment="1" applyProtection="1">
      <alignment horizontal="center" vertical="center"/>
      <protection locked="0"/>
    </xf>
    <xf numFmtId="0" fontId="120" fillId="5" borderId="21" xfId="0" applyFont="1" applyFill="1" applyBorder="1" applyAlignment="1" applyProtection="1">
      <alignment horizontal="left" vertical="center"/>
      <protection locked="0"/>
    </xf>
    <xf numFmtId="0" fontId="120" fillId="5" borderId="99" xfId="0" applyFont="1" applyFill="1" applyBorder="1" applyAlignment="1" applyProtection="1">
      <alignment horizontal="left" vertical="center"/>
      <protection locked="0"/>
    </xf>
    <xf numFmtId="0" fontId="120" fillId="5" borderId="53" xfId="0" applyFont="1" applyFill="1" applyBorder="1" applyAlignment="1" applyProtection="1">
      <alignment horizontal="left" vertical="center"/>
      <protection locked="0"/>
    </xf>
    <xf numFmtId="0" fontId="120" fillId="5" borderId="49" xfId="0" applyFont="1" applyFill="1" applyBorder="1" applyAlignment="1" applyProtection="1">
      <alignment horizontal="left" vertical="center"/>
      <protection locked="0"/>
    </xf>
    <xf numFmtId="0" fontId="64" fillId="5" borderId="99" xfId="0" applyFont="1" applyFill="1" applyBorder="1" applyAlignment="1" applyProtection="1">
      <alignment horizontal="left" vertical="center"/>
      <protection locked="0"/>
    </xf>
    <xf numFmtId="0" fontId="64" fillId="5" borderId="49" xfId="0" applyFont="1" applyFill="1" applyBorder="1" applyAlignment="1" applyProtection="1">
      <alignment horizontal="left" vertical="center"/>
      <protection locked="0"/>
    </xf>
    <xf numFmtId="0" fontId="115" fillId="5" borderId="12" xfId="0" applyFont="1" applyFill="1" applyBorder="1" applyAlignment="1" applyProtection="1">
      <alignment horizontal="left" vertical="center"/>
      <protection locked="0"/>
    </xf>
    <xf numFmtId="0" fontId="115" fillId="5" borderId="2" xfId="0" applyFont="1" applyFill="1" applyBorder="1" applyAlignment="1" applyProtection="1">
      <alignment horizontal="left" vertical="center"/>
      <protection locked="0"/>
    </xf>
    <xf numFmtId="0" fontId="115" fillId="5" borderId="19" xfId="0" applyFont="1" applyFill="1" applyBorder="1" applyAlignment="1" applyProtection="1">
      <alignment horizontal="left" vertical="center"/>
      <protection locked="0"/>
    </xf>
    <xf numFmtId="0" fontId="64" fillId="5" borderId="12" xfId="0" applyFont="1" applyFill="1" applyBorder="1" applyAlignment="1" applyProtection="1">
      <alignment horizontal="left" vertical="center"/>
      <protection locked="0"/>
    </xf>
    <xf numFmtId="0" fontId="0" fillId="5" borderId="2" xfId="0" applyFill="1" applyBorder="1" applyAlignment="1">
      <alignment horizontal="left"/>
    </xf>
    <xf numFmtId="0" fontId="64" fillId="5" borderId="2" xfId="0" applyFont="1" applyFill="1" applyBorder="1" applyAlignment="1" applyProtection="1">
      <alignment horizontal="left" vertical="center"/>
      <protection locked="0"/>
    </xf>
    <xf numFmtId="0" fontId="115" fillId="5" borderId="5" xfId="0" applyFont="1" applyFill="1" applyBorder="1" applyAlignment="1">
      <alignment horizontal="left" vertical="center"/>
    </xf>
    <xf numFmtId="0" fontId="115" fillId="5" borderId="4" xfId="0" applyFont="1" applyFill="1" applyBorder="1" applyAlignment="1">
      <alignment horizontal="left" vertical="center"/>
    </xf>
    <xf numFmtId="0" fontId="115" fillId="5" borderId="33" xfId="0" applyFont="1" applyFill="1" applyBorder="1" applyAlignment="1">
      <alignment horizontal="left" vertical="center"/>
    </xf>
    <xf numFmtId="0" fontId="115" fillId="16" borderId="27" xfId="0" applyFont="1" applyFill="1" applyBorder="1" applyAlignment="1">
      <alignment horizontal="left" vertical="center"/>
    </xf>
    <xf numFmtId="0" fontId="88" fillId="5" borderId="5" xfId="0" applyFont="1" applyFill="1" applyBorder="1" applyAlignment="1">
      <alignment horizontal="left" vertical="center"/>
    </xf>
    <xf numFmtId="0" fontId="88" fillId="5" borderId="4" xfId="0" applyFont="1" applyFill="1" applyBorder="1" applyAlignment="1">
      <alignment horizontal="left" vertical="center"/>
    </xf>
    <xf numFmtId="0" fontId="115" fillId="5" borderId="6" xfId="0" applyFont="1" applyFill="1" applyBorder="1" applyAlignment="1">
      <alignment horizontal="left" vertical="center"/>
    </xf>
    <xf numFmtId="0" fontId="115" fillId="5" borderId="8" xfId="0" applyFont="1" applyFill="1" applyBorder="1" applyAlignment="1">
      <alignment horizontal="left" vertical="center"/>
    </xf>
    <xf numFmtId="0" fontId="115" fillId="5" borderId="63" xfId="0" applyFont="1" applyFill="1" applyBorder="1" applyAlignment="1">
      <alignment horizontal="left" vertical="center"/>
    </xf>
    <xf numFmtId="0" fontId="88" fillId="5" borderId="6" xfId="0" applyFont="1" applyFill="1" applyBorder="1" applyAlignment="1">
      <alignment horizontal="left" vertical="center"/>
    </xf>
    <xf numFmtId="0" fontId="88" fillId="5" borderId="8" xfId="0" applyFont="1" applyFill="1" applyBorder="1" applyAlignment="1">
      <alignment horizontal="left" vertical="center"/>
    </xf>
    <xf numFmtId="0" fontId="0" fillId="5" borderId="12" xfId="0" applyFill="1" applyBorder="1" applyAlignment="1">
      <alignment horizontal="left" vertical="center"/>
    </xf>
    <xf numFmtId="0" fontId="0" fillId="5" borderId="2" xfId="0" applyFill="1" applyBorder="1" applyAlignment="1">
      <alignment horizontal="left" vertical="center"/>
    </xf>
    <xf numFmtId="0" fontId="0" fillId="5" borderId="19" xfId="0" applyFill="1" applyBorder="1" applyAlignment="1">
      <alignment horizontal="left" vertical="center"/>
    </xf>
    <xf numFmtId="0" fontId="0" fillId="16" borderId="27" xfId="0" applyFill="1" applyBorder="1" applyAlignment="1">
      <alignment horizontal="left" vertical="center"/>
    </xf>
    <xf numFmtId="0" fontId="115" fillId="8" borderId="5" xfId="0" applyFont="1" applyFill="1" applyBorder="1" applyAlignment="1" applyProtection="1">
      <alignment horizontal="center" vertical="center"/>
    </xf>
    <xf numFmtId="0" fontId="115" fillId="8" borderId="47" xfId="0" applyFont="1" applyFill="1" applyBorder="1" applyAlignment="1" applyProtection="1">
      <alignment horizontal="center" vertical="center"/>
    </xf>
    <xf numFmtId="0" fontId="115" fillId="8" borderId="4" xfId="0" applyFont="1" applyFill="1" applyBorder="1" applyAlignment="1" applyProtection="1">
      <alignment horizontal="center" vertical="center"/>
    </xf>
    <xf numFmtId="0" fontId="115" fillId="16" borderId="27" xfId="0" applyFont="1" applyFill="1" applyBorder="1" applyAlignment="1" applyProtection="1">
      <alignment horizontal="center" vertical="center"/>
    </xf>
    <xf numFmtId="0" fontId="64" fillId="8" borderId="5" xfId="0" applyFont="1" applyFill="1" applyBorder="1" applyAlignment="1" applyProtection="1">
      <alignment horizontal="center" vertical="center"/>
    </xf>
    <xf numFmtId="0" fontId="64" fillId="8" borderId="4" xfId="0" applyFont="1" applyFill="1" applyBorder="1" applyAlignment="1" applyProtection="1">
      <alignment horizontal="center" vertical="center"/>
    </xf>
    <xf numFmtId="0" fontId="115" fillId="8" borderId="6" xfId="0" applyFont="1" applyFill="1" applyBorder="1" applyAlignment="1">
      <alignment horizontal="center" vertical="center"/>
    </xf>
    <xf numFmtId="2" fontId="57" fillId="8" borderId="5" xfId="0" applyNumberFormat="1" applyFont="1" applyFill="1" applyBorder="1" applyAlignment="1">
      <alignment horizontal="center" vertical="center"/>
    </xf>
    <xf numFmtId="0" fontId="88" fillId="8" borderId="6" xfId="0" applyFont="1" applyFill="1" applyBorder="1" applyAlignment="1">
      <alignment horizontal="center" vertical="center"/>
    </xf>
    <xf numFmtId="2" fontId="0" fillId="8" borderId="6" xfId="0" applyNumberFormat="1" applyFont="1" applyFill="1" applyBorder="1" applyAlignment="1">
      <alignment horizontal="center" vertical="center"/>
    </xf>
    <xf numFmtId="0" fontId="88" fillId="8" borderId="8" xfId="0" applyFont="1" applyFill="1" applyBorder="1" applyAlignment="1">
      <alignment horizontal="center" vertical="center"/>
    </xf>
    <xf numFmtId="2" fontId="0" fillId="8" borderId="8" xfId="0" applyNumberFormat="1" applyFont="1" applyFill="1" applyBorder="1" applyAlignment="1">
      <alignment horizontal="center" vertical="center"/>
    </xf>
    <xf numFmtId="0" fontId="120" fillId="11" borderId="5" xfId="0" applyNumberFormat="1" applyFont="1" applyFill="1" applyBorder="1" applyAlignment="1" applyProtection="1">
      <alignment horizontal="left" vertical="center"/>
    </xf>
    <xf numFmtId="0" fontId="120" fillId="11" borderId="7" xfId="0" applyNumberFormat="1" applyFont="1" applyFill="1" applyBorder="1" applyAlignment="1" applyProtection="1">
      <alignment horizontal="left" vertical="center"/>
    </xf>
    <xf numFmtId="0" fontId="120" fillId="5" borderId="7" xfId="0" applyFont="1" applyFill="1" applyBorder="1" applyAlignment="1" applyProtection="1">
      <alignment horizontal="left" vertical="center"/>
      <protection locked="0"/>
    </xf>
    <xf numFmtId="0" fontId="120" fillId="11" borderId="47" xfId="0" applyNumberFormat="1" applyFont="1" applyFill="1" applyBorder="1" applyAlignment="1" applyProtection="1">
      <alignment horizontal="left" vertical="center"/>
    </xf>
    <xf numFmtId="0" fontId="120" fillId="11" borderId="1" xfId="0" applyNumberFormat="1" applyFont="1" applyFill="1" applyBorder="1" applyAlignment="1" applyProtection="1">
      <alignment horizontal="left" vertical="center"/>
    </xf>
    <xf numFmtId="0" fontId="120" fillId="5" borderId="11" xfId="0" applyFont="1" applyFill="1" applyBorder="1" applyAlignment="1" applyProtection="1">
      <alignment horizontal="left" vertical="center"/>
      <protection locked="0"/>
    </xf>
    <xf numFmtId="0" fontId="120" fillId="11" borderId="4" xfId="0" applyNumberFormat="1" applyFont="1" applyFill="1" applyBorder="1" applyAlignment="1" applyProtection="1">
      <alignment horizontal="left" vertical="center"/>
    </xf>
    <xf numFmtId="0" fontId="120" fillId="11" borderId="9" xfId="0" applyNumberFormat="1" applyFont="1" applyFill="1" applyBorder="1" applyAlignment="1" applyProtection="1">
      <alignment horizontal="left" vertical="center"/>
    </xf>
    <xf numFmtId="0" fontId="120" fillId="16" borderId="50" xfId="0" applyFont="1" applyFill="1" applyBorder="1" applyAlignment="1" applyProtection="1">
      <alignment horizontal="left" vertical="center"/>
      <protection locked="0"/>
    </xf>
    <xf numFmtId="0" fontId="64" fillId="11" borderId="5" xfId="0" applyNumberFormat="1" applyFont="1" applyFill="1" applyBorder="1" applyAlignment="1" applyProtection="1">
      <alignment horizontal="left" vertical="center"/>
    </xf>
    <xf numFmtId="0" fontId="64" fillId="11" borderId="7" xfId="0" applyNumberFormat="1" applyFont="1" applyFill="1" applyBorder="1" applyAlignment="1" applyProtection="1">
      <alignment horizontal="left" vertical="center"/>
    </xf>
    <xf numFmtId="0" fontId="64" fillId="5" borderId="7" xfId="0" applyFont="1" applyFill="1" applyBorder="1" applyAlignment="1" applyProtection="1">
      <alignment horizontal="left" vertical="center"/>
      <protection locked="0"/>
    </xf>
    <xf numFmtId="0" fontId="64" fillId="11" borderId="4" xfId="0" applyNumberFormat="1" applyFont="1" applyFill="1" applyBorder="1" applyAlignment="1" applyProtection="1">
      <alignment horizontal="left" vertical="center"/>
    </xf>
    <xf numFmtId="0" fontId="64" fillId="11" borderId="9" xfId="0" applyNumberFormat="1" applyFont="1" applyFill="1" applyBorder="1" applyAlignment="1" applyProtection="1">
      <alignment horizontal="left" vertical="center"/>
    </xf>
    <xf numFmtId="0" fontId="64" fillId="5" borderId="9" xfId="0" applyFont="1" applyFill="1" applyBorder="1" applyAlignment="1" applyProtection="1">
      <alignment horizontal="left" vertical="center"/>
      <protection locked="0"/>
    </xf>
    <xf numFmtId="1" fontId="65" fillId="5" borderId="54" xfId="0" applyNumberFormat="1" applyFont="1" applyFill="1" applyBorder="1" applyAlignment="1" applyProtection="1">
      <alignment horizontal="center" vertical="center" wrapText="1"/>
    </xf>
    <xf numFmtId="170" fontId="66" fillId="9" borderId="4" xfId="0" applyNumberFormat="1" applyFont="1" applyFill="1" applyBorder="1" applyAlignment="1" applyProtection="1">
      <alignment horizontal="center" vertical="center"/>
    </xf>
    <xf numFmtId="49" fontId="0" fillId="8" borderId="4" xfId="0" applyNumberFormat="1" applyFill="1" applyBorder="1" applyAlignment="1"/>
    <xf numFmtId="49" fontId="9" fillId="4" borderId="4"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right" vertical="center"/>
      <protection locked="0"/>
    </xf>
    <xf numFmtId="49" fontId="0" fillId="5" borderId="4" xfId="0" applyNumberFormat="1" applyFill="1" applyBorder="1" applyAlignment="1">
      <alignment horizontal="right"/>
    </xf>
    <xf numFmtId="49" fontId="66" fillId="9" borderId="4" xfId="0" applyNumberFormat="1" applyFont="1" applyFill="1" applyBorder="1" applyAlignment="1" applyProtection="1">
      <alignment vertical="center"/>
    </xf>
    <xf numFmtId="170" fontId="110" fillId="9" borderId="4" xfId="0" applyNumberFormat="1" applyFont="1" applyFill="1" applyBorder="1" applyAlignment="1" applyProtection="1">
      <alignment horizontal="center" vertical="center"/>
    </xf>
    <xf numFmtId="170" fontId="110" fillId="9" borderId="8" xfId="0" applyNumberFormat="1" applyFont="1" applyFill="1" applyBorder="1" applyAlignment="1" applyProtection="1">
      <alignment horizontal="center" vertical="center"/>
    </xf>
    <xf numFmtId="0" fontId="148" fillId="9" borderId="20" xfId="0" quotePrefix="1" applyFont="1" applyFill="1" applyBorder="1" applyAlignment="1" applyProtection="1">
      <alignment horizontal="center" vertical="center" wrapText="1"/>
    </xf>
    <xf numFmtId="2" fontId="66" fillId="9" borderId="4" xfId="0" applyNumberFormat="1" applyFont="1" applyFill="1" applyBorder="1" applyAlignment="1" applyProtection="1">
      <alignment horizontal="center" vertical="center"/>
    </xf>
    <xf numFmtId="0" fontId="0" fillId="5" borderId="0" xfId="0" applyFill="1" applyAlignment="1">
      <alignment wrapText="1"/>
    </xf>
    <xf numFmtId="0" fontId="65" fillId="5" borderId="97" xfId="0" applyFont="1" applyFill="1" applyBorder="1" applyAlignment="1" applyProtection="1">
      <alignment horizontal="center" vertical="center" wrapText="1"/>
    </xf>
    <xf numFmtId="0" fontId="0" fillId="5" borderId="33" xfId="0" applyFill="1" applyBorder="1" applyAlignment="1">
      <alignment horizontal="center" vertical="center" wrapText="1"/>
    </xf>
    <xf numFmtId="0" fontId="0" fillId="5" borderId="4" xfId="0" applyFill="1" applyBorder="1" applyAlignment="1">
      <alignment horizontal="center" vertical="center"/>
    </xf>
    <xf numFmtId="0" fontId="0" fillId="0" borderId="4" xfId="0" applyBorder="1" applyAlignment="1">
      <alignment horizontal="center" vertical="center"/>
    </xf>
    <xf numFmtId="0" fontId="0" fillId="5" borderId="33" xfId="0" applyFill="1" applyBorder="1" applyAlignment="1">
      <alignment horizontal="center" vertical="center"/>
    </xf>
    <xf numFmtId="0" fontId="0" fillId="5" borderId="33" xfId="0" applyFill="1" applyBorder="1" applyAlignment="1">
      <alignment vertical="center"/>
    </xf>
    <xf numFmtId="0" fontId="0" fillId="8" borderId="90" xfId="0" applyFill="1" applyBorder="1" applyAlignment="1">
      <alignment vertical="center"/>
    </xf>
    <xf numFmtId="0" fontId="0" fillId="5" borderId="4" xfId="0" applyFill="1"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0" fontId="18" fillId="5" borderId="3" xfId="0" applyFont="1" applyFill="1" applyBorder="1" applyAlignment="1" applyProtection="1">
      <alignment vertical="center"/>
    </xf>
    <xf numFmtId="0" fontId="66" fillId="5" borderId="4" xfId="0" applyFont="1" applyFill="1" applyBorder="1" applyAlignment="1" applyProtection="1">
      <alignment vertical="center"/>
    </xf>
    <xf numFmtId="0" fontId="18" fillId="5" borderId="13" xfId="0" applyFont="1" applyFill="1" applyBorder="1" applyAlignment="1" applyProtection="1">
      <alignment vertical="top"/>
    </xf>
    <xf numFmtId="0" fontId="66" fillId="5" borderId="9" xfId="0" applyFont="1" applyFill="1" applyBorder="1" applyAlignment="1" applyProtection="1">
      <alignment vertical="top"/>
    </xf>
    <xf numFmtId="0" fontId="6" fillId="32" borderId="31" xfId="0" applyFont="1" applyFill="1" applyBorder="1" applyAlignment="1">
      <alignment horizontal="center" vertical="center"/>
    </xf>
    <xf numFmtId="0" fontId="62" fillId="5" borderId="16" xfId="0" applyFont="1" applyFill="1" applyBorder="1" applyAlignment="1" applyProtection="1">
      <alignment vertical="center"/>
    </xf>
    <xf numFmtId="0" fontId="78" fillId="5" borderId="10" xfId="0" applyFont="1" applyFill="1" applyBorder="1" applyAlignment="1" applyProtection="1">
      <alignment horizontal="right" vertical="center"/>
    </xf>
    <xf numFmtId="0" fontId="62" fillId="32" borderId="14" xfId="0" applyFont="1" applyFill="1" applyBorder="1" applyAlignment="1" applyProtection="1">
      <alignment horizontal="center" vertical="center"/>
    </xf>
    <xf numFmtId="49" fontId="70" fillId="32" borderId="2" xfId="0" applyNumberFormat="1" applyFont="1" applyFill="1" applyBorder="1" applyAlignment="1" applyProtection="1">
      <alignment horizontal="center" vertical="center"/>
      <protection locked="0"/>
    </xf>
    <xf numFmtId="49" fontId="64" fillId="8" borderId="2" xfId="0" applyNumberFormat="1" applyFont="1" applyFill="1" applyBorder="1" applyAlignment="1" applyProtection="1">
      <alignment horizontal="center" vertical="center"/>
    </xf>
    <xf numFmtId="0" fontId="0" fillId="8" borderId="24" xfId="0" applyFill="1" applyBorder="1" applyAlignment="1">
      <alignment horizontal="center"/>
    </xf>
    <xf numFmtId="49" fontId="0" fillId="32" borderId="14" xfId="0" applyNumberFormat="1" applyFill="1" applyBorder="1" applyAlignment="1">
      <alignment horizontal="center"/>
    </xf>
    <xf numFmtId="0" fontId="0" fillId="5" borderId="2" xfId="0" applyFill="1" applyBorder="1"/>
    <xf numFmtId="0" fontId="0" fillId="32" borderId="4" xfId="0" applyFill="1" applyBorder="1" applyAlignment="1">
      <alignment vertical="center"/>
    </xf>
    <xf numFmtId="0" fontId="0" fillId="5" borderId="4" xfId="0" applyFill="1" applyBorder="1" applyAlignment="1">
      <alignment vertical="top" wrapText="1"/>
    </xf>
    <xf numFmtId="0" fontId="0" fillId="5" borderId="64" xfId="0" applyFill="1" applyBorder="1" applyAlignment="1">
      <alignment horizontal="center" vertical="center"/>
    </xf>
    <xf numFmtId="0" fontId="0" fillId="5" borderId="64" xfId="0" applyFill="1" applyBorder="1" applyAlignment="1">
      <alignment horizontal="left" vertical="center"/>
    </xf>
    <xf numFmtId="0" fontId="0" fillId="8" borderId="64" xfId="0" applyFill="1" applyBorder="1" applyAlignment="1">
      <alignment vertical="center"/>
    </xf>
    <xf numFmtId="0" fontId="0" fillId="5" borderId="64" xfId="0" applyFill="1" applyBorder="1" applyAlignment="1">
      <alignment vertical="center"/>
    </xf>
    <xf numFmtId="0" fontId="0" fillId="5" borderId="33" xfId="0" applyFill="1" applyBorder="1" applyAlignment="1">
      <alignment horizontal="left" vertical="center"/>
    </xf>
    <xf numFmtId="0" fontId="102" fillId="5" borderId="0" xfId="0" applyFont="1" applyFill="1"/>
    <xf numFmtId="0" fontId="17" fillId="5" borderId="39" xfId="0" applyFont="1" applyFill="1" applyBorder="1" applyAlignment="1" applyProtection="1">
      <alignment vertical="center"/>
    </xf>
    <xf numFmtId="0" fontId="0" fillId="0" borderId="22" xfId="0" applyBorder="1" applyAlignment="1">
      <alignment vertical="center"/>
    </xf>
    <xf numFmtId="0" fontId="0" fillId="0" borderId="99" xfId="0" applyBorder="1" applyAlignment="1">
      <alignment vertical="center"/>
    </xf>
    <xf numFmtId="0" fontId="64" fillId="32" borderId="14" xfId="0" applyFont="1" applyFill="1" applyBorder="1" applyAlignment="1" applyProtection="1">
      <alignment horizontal="center" vertical="center"/>
      <protection locked="0"/>
    </xf>
    <xf numFmtId="0" fontId="64" fillId="32" borderId="19" xfId="0" applyFont="1" applyFill="1" applyBorder="1" applyAlignment="1" applyProtection="1">
      <alignment horizontal="center" vertical="center"/>
      <protection locked="0"/>
    </xf>
    <xf numFmtId="0" fontId="64" fillId="32" borderId="2" xfId="0" applyFont="1" applyFill="1" applyBorder="1" applyAlignment="1" applyProtection="1">
      <alignment horizontal="center" vertical="center"/>
      <protection locked="0"/>
    </xf>
    <xf numFmtId="0" fontId="46" fillId="32" borderId="24" xfId="0" applyFont="1" applyFill="1" applyBorder="1"/>
    <xf numFmtId="0" fontId="6" fillId="33" borderId="2" xfId="0" applyFont="1" applyFill="1" applyBorder="1" applyAlignment="1" applyProtection="1">
      <alignment horizontal="center" vertical="center" wrapText="1"/>
    </xf>
    <xf numFmtId="0" fontId="0" fillId="5" borderId="0" xfId="0" applyFill="1" applyAlignment="1">
      <alignment wrapText="1"/>
    </xf>
    <xf numFmtId="0" fontId="0" fillId="5" borderId="33" xfId="0" applyFill="1" applyBorder="1" applyAlignment="1">
      <alignment horizontal="center" vertical="center"/>
    </xf>
    <xf numFmtId="0" fontId="0" fillId="5" borderId="33" xfId="0" applyFill="1" applyBorder="1" applyAlignment="1">
      <alignment vertical="center"/>
    </xf>
    <xf numFmtId="0" fontId="0" fillId="0" borderId="47" xfId="0" applyBorder="1" applyAlignment="1">
      <alignment horizontal="center" vertical="center" wrapText="1"/>
    </xf>
    <xf numFmtId="0" fontId="0" fillId="0" borderId="5" xfId="0" applyBorder="1" applyAlignment="1">
      <alignment horizontal="center" vertical="center" wrapText="1"/>
    </xf>
    <xf numFmtId="0" fontId="0" fillId="8" borderId="33" xfId="0" applyFill="1" applyBorder="1" applyAlignment="1">
      <alignment vertical="center"/>
    </xf>
    <xf numFmtId="0" fontId="0" fillId="5" borderId="33" xfId="0" applyFont="1" applyFill="1" applyBorder="1" applyAlignment="1">
      <alignment horizontal="center" vertical="center"/>
    </xf>
    <xf numFmtId="0" fontId="0" fillId="5" borderId="4" xfId="0" applyFill="1" applyBorder="1" applyAlignment="1">
      <alignment horizontal="center" vertical="center"/>
    </xf>
    <xf numFmtId="0" fontId="0" fillId="0" borderId="4" xfId="0" applyBorder="1" applyAlignment="1">
      <alignment horizontal="center" vertical="center"/>
    </xf>
    <xf numFmtId="0" fontId="6" fillId="32" borderId="31" xfId="0" applyFont="1" applyFill="1" applyBorder="1" applyAlignment="1" applyProtection="1">
      <alignment horizontal="center" vertical="center" wrapText="1"/>
    </xf>
    <xf numFmtId="0" fontId="6" fillId="33" borderId="31" xfId="0" applyFont="1" applyFill="1" applyBorder="1" applyAlignment="1" applyProtection="1">
      <alignment horizontal="center" vertical="center" wrapText="1"/>
    </xf>
    <xf numFmtId="0" fontId="83" fillId="32" borderId="5" xfId="0" applyFont="1" applyFill="1" applyBorder="1" applyAlignment="1" applyProtection="1">
      <alignment horizontal="left" vertical="center"/>
    </xf>
    <xf numFmtId="0" fontId="83" fillId="32" borderId="47" xfId="0" applyFont="1" applyFill="1" applyBorder="1" applyAlignment="1" applyProtection="1">
      <alignment horizontal="left" vertical="center"/>
    </xf>
    <xf numFmtId="0" fontId="83" fillId="32" borderId="4" xfId="0" applyFont="1" applyFill="1" applyBorder="1" applyAlignment="1" applyProtection="1">
      <alignment horizontal="left" vertical="center"/>
    </xf>
    <xf numFmtId="49" fontId="46" fillId="32" borderId="5" xfId="0" applyNumberFormat="1" applyFont="1" applyFill="1" applyBorder="1" applyAlignment="1" applyProtection="1">
      <alignment horizontal="left" vertical="center"/>
    </xf>
    <xf numFmtId="0" fontId="46" fillId="32" borderId="5" xfId="0" applyFont="1" applyFill="1" applyBorder="1" applyAlignment="1" applyProtection="1">
      <alignment horizontal="left" vertical="center"/>
    </xf>
    <xf numFmtId="49" fontId="46" fillId="32" borderId="4" xfId="0" applyNumberFormat="1" applyFont="1" applyFill="1" applyBorder="1" applyAlignment="1" applyProtection="1">
      <alignment horizontal="left" vertical="center"/>
    </xf>
    <xf numFmtId="0" fontId="46" fillId="32" borderId="4" xfId="0" applyFont="1" applyFill="1" applyBorder="1" applyAlignment="1" applyProtection="1">
      <alignment horizontal="left" vertical="center"/>
    </xf>
    <xf numFmtId="0" fontId="45" fillId="0" borderId="38" xfId="0" applyFont="1" applyBorder="1" applyAlignment="1">
      <alignment horizontal="center" vertical="center" wrapText="1"/>
    </xf>
    <xf numFmtId="0" fontId="57" fillId="16" borderId="50" xfId="0" applyFont="1" applyFill="1" applyBorder="1" applyAlignment="1" applyProtection="1">
      <alignment horizontal="left" vertical="center"/>
      <protection locked="0"/>
    </xf>
    <xf numFmtId="0" fontId="115" fillId="8" borderId="35" xfId="0" applyFont="1" applyFill="1" applyBorder="1" applyAlignment="1" applyProtection="1">
      <alignment horizontal="center" vertical="center"/>
      <protection locked="0"/>
    </xf>
    <xf numFmtId="0" fontId="72" fillId="3" borderId="0" xfId="0" applyFont="1" applyFill="1" applyBorder="1"/>
    <xf numFmtId="0" fontId="115" fillId="5" borderId="35" xfId="0" applyFont="1" applyFill="1" applyBorder="1" applyAlignment="1" applyProtection="1">
      <alignment horizontal="center" vertical="center"/>
      <protection locked="0"/>
    </xf>
    <xf numFmtId="0" fontId="115" fillId="8" borderId="64" xfId="0" applyFont="1" applyFill="1" applyBorder="1" applyAlignment="1" applyProtection="1">
      <alignment horizontal="center" vertical="center"/>
      <protection locked="0"/>
    </xf>
    <xf numFmtId="0" fontId="69" fillId="0" borderId="97" xfId="0" applyFont="1" applyBorder="1" applyAlignment="1">
      <alignment horizontal="center" vertical="center" wrapText="1"/>
    </xf>
    <xf numFmtId="0" fontId="120" fillId="8" borderId="22" xfId="0" applyFont="1" applyFill="1" applyBorder="1" applyAlignment="1">
      <alignment horizontal="center" vertical="center"/>
    </xf>
    <xf numFmtId="0" fontId="120" fillId="8" borderId="25" xfId="0" applyFont="1" applyFill="1" applyBorder="1" applyAlignment="1">
      <alignment horizontal="center" vertical="center"/>
    </xf>
    <xf numFmtId="0" fontId="120" fillId="8" borderId="36" xfId="0" applyFont="1" applyFill="1" applyBorder="1" applyAlignment="1">
      <alignment horizontal="center" vertical="center"/>
    </xf>
    <xf numFmtId="0" fontId="88" fillId="8" borderId="22" xfId="0" applyFont="1" applyFill="1" applyBorder="1" applyAlignment="1">
      <alignment horizontal="center" vertical="center"/>
    </xf>
    <xf numFmtId="0" fontId="88" fillId="8" borderId="25" xfId="0" applyFont="1" applyFill="1" applyBorder="1" applyAlignment="1">
      <alignment horizontal="center" vertical="center"/>
    </xf>
    <xf numFmtId="0" fontId="62" fillId="5" borderId="76" xfId="0" applyFont="1" applyFill="1" applyBorder="1" applyAlignment="1" applyProtection="1">
      <alignment vertical="center" wrapText="1"/>
    </xf>
    <xf numFmtId="0" fontId="89" fillId="8" borderId="51" xfId="0" applyNumberFormat="1" applyFont="1" applyFill="1" applyBorder="1" applyAlignment="1" applyProtection="1">
      <alignment horizontal="left" vertical="center"/>
    </xf>
    <xf numFmtId="0" fontId="89" fillId="8" borderId="3" xfId="0" applyNumberFormat="1" applyFont="1" applyFill="1" applyBorder="1" applyAlignment="1" applyProtection="1">
      <alignment horizontal="left" vertical="center"/>
    </xf>
    <xf numFmtId="0" fontId="89" fillId="8" borderId="77" xfId="0" applyNumberFormat="1" applyFont="1" applyFill="1" applyBorder="1" applyAlignment="1" applyProtection="1">
      <alignment horizontal="left" vertical="center"/>
    </xf>
    <xf numFmtId="0" fontId="89" fillId="16" borderId="76" xfId="0" applyNumberFormat="1" applyFont="1" applyFill="1" applyBorder="1" applyAlignment="1" applyProtection="1">
      <alignment horizontal="left" vertical="center"/>
    </xf>
    <xf numFmtId="0" fontId="64" fillId="8" borderId="51" xfId="0" applyNumberFormat="1" applyFont="1" applyFill="1" applyBorder="1" applyAlignment="1" applyProtection="1">
      <alignment horizontal="left" vertical="center"/>
    </xf>
    <xf numFmtId="0" fontId="64" fillId="8" borderId="3" xfId="0" applyNumberFormat="1" applyFont="1" applyFill="1" applyBorder="1" applyAlignment="1" applyProtection="1">
      <alignment horizontal="left" vertical="center"/>
    </xf>
    <xf numFmtId="0" fontId="115" fillId="32" borderId="39" xfId="0" applyFont="1" applyFill="1" applyBorder="1" applyAlignment="1" applyProtection="1">
      <alignment horizontal="center" vertical="center"/>
      <protection locked="0"/>
    </xf>
    <xf numFmtId="0" fontId="115" fillId="32" borderId="6" xfId="0" applyFont="1" applyFill="1" applyBorder="1" applyAlignment="1" applyProtection="1">
      <alignment horizontal="center" vertical="center"/>
      <protection locked="0"/>
    </xf>
    <xf numFmtId="0" fontId="115" fillId="32" borderId="13" xfId="0" applyFont="1" applyFill="1" applyBorder="1" applyAlignment="1" applyProtection="1">
      <alignment horizontal="center" vertical="center"/>
      <protection locked="0"/>
    </xf>
    <xf numFmtId="2" fontId="115" fillId="32" borderId="15" xfId="0" applyNumberFormat="1" applyFont="1" applyFill="1" applyBorder="1" applyAlignment="1" applyProtection="1">
      <alignment horizontal="center" vertical="center"/>
      <protection locked="0"/>
    </xf>
    <xf numFmtId="0" fontId="115" fillId="32" borderId="52" xfId="0" applyFont="1" applyFill="1" applyBorder="1" applyAlignment="1" applyProtection="1">
      <alignment horizontal="center" vertical="center"/>
      <protection locked="0"/>
    </xf>
    <xf numFmtId="166" fontId="115" fillId="32" borderId="13" xfId="0" applyNumberFormat="1" applyFont="1" applyFill="1" applyBorder="1" applyAlignment="1" applyProtection="1">
      <alignment horizontal="center" vertical="center"/>
      <protection locked="0"/>
    </xf>
    <xf numFmtId="0" fontId="115" fillId="32" borderId="8" xfId="0" applyFont="1" applyFill="1" applyBorder="1" applyAlignment="1" applyProtection="1">
      <alignment horizontal="center" vertical="center"/>
      <protection locked="0"/>
    </xf>
    <xf numFmtId="0" fontId="115" fillId="32" borderId="15" xfId="0" applyFont="1" applyFill="1" applyBorder="1" applyAlignment="1" applyProtection="1">
      <alignment horizontal="center" vertical="center"/>
      <protection locked="0"/>
    </xf>
    <xf numFmtId="0" fontId="64" fillId="32" borderId="39" xfId="0" applyFont="1" applyFill="1" applyBorder="1" applyAlignment="1" applyProtection="1">
      <alignment horizontal="center" vertical="center"/>
      <protection locked="0"/>
    </xf>
    <xf numFmtId="0" fontId="64" fillId="32" borderId="6" xfId="0" applyFont="1" applyFill="1" applyBorder="1" applyAlignment="1" applyProtection="1">
      <alignment horizontal="center" vertical="center"/>
      <protection locked="0"/>
    </xf>
    <xf numFmtId="0" fontId="64" fillId="32" borderId="13" xfId="0" applyFont="1" applyFill="1" applyBorder="1" applyAlignment="1" applyProtection="1">
      <alignment horizontal="center" vertical="center"/>
      <protection locked="0"/>
    </xf>
    <xf numFmtId="0" fontId="64" fillId="32" borderId="8" xfId="0" applyFont="1" applyFill="1" applyBorder="1" applyAlignment="1" applyProtection="1">
      <alignment horizontal="center" vertical="center"/>
      <protection locked="0"/>
    </xf>
    <xf numFmtId="0" fontId="57" fillId="33" borderId="12" xfId="0" applyFont="1" applyFill="1" applyBorder="1" applyAlignment="1" applyProtection="1">
      <alignment horizontal="left" vertical="center"/>
      <protection locked="0"/>
    </xf>
    <xf numFmtId="0" fontId="57" fillId="33" borderId="61" xfId="0" applyFont="1" applyFill="1" applyBorder="1" applyAlignment="1" applyProtection="1">
      <alignment horizontal="left" vertical="center"/>
      <protection locked="0"/>
    </xf>
    <xf numFmtId="0" fontId="57" fillId="33" borderId="2" xfId="0" applyFont="1" applyFill="1" applyBorder="1" applyAlignment="1" applyProtection="1">
      <alignment horizontal="left" vertical="center"/>
      <protection locked="0"/>
    </xf>
    <xf numFmtId="0" fontId="46" fillId="33" borderId="12" xfId="0" applyFont="1" applyFill="1" applyBorder="1" applyAlignment="1" applyProtection="1">
      <alignment horizontal="left" vertical="center"/>
      <protection locked="0"/>
    </xf>
    <xf numFmtId="0" fontId="46" fillId="33" borderId="2" xfId="0" applyFont="1" applyFill="1" applyBorder="1" applyAlignment="1" applyProtection="1">
      <alignment horizontal="left" vertical="center"/>
      <protection locked="0"/>
    </xf>
    <xf numFmtId="0" fontId="147" fillId="9" borderId="4" xfId="0" applyFont="1" applyFill="1" applyBorder="1" applyAlignment="1" applyProtection="1">
      <alignment horizontal="center" vertical="center" wrapText="1"/>
    </xf>
    <xf numFmtId="0" fontId="175" fillId="5" borderId="0" xfId="0" applyFont="1" applyFill="1"/>
    <xf numFmtId="0" fontId="0" fillId="5" borderId="47" xfId="0" applyFill="1" applyBorder="1" applyAlignment="1">
      <alignment horizontal="center" vertical="center"/>
    </xf>
    <xf numFmtId="0" fontId="0" fillId="5" borderId="5" xfId="0" applyFill="1" applyBorder="1" applyAlignment="1">
      <alignment horizontal="center" vertical="center"/>
    </xf>
    <xf numFmtId="0" fontId="0" fillId="33" borderId="9" xfId="0" applyFill="1" applyBorder="1" applyAlignment="1">
      <alignment vertical="center"/>
    </xf>
    <xf numFmtId="0" fontId="0" fillId="32" borderId="9" xfId="0" applyFill="1" applyBorder="1" applyAlignment="1">
      <alignment horizontal="center" vertical="center"/>
    </xf>
    <xf numFmtId="0" fontId="0" fillId="33" borderId="4" xfId="0" applyFill="1" applyBorder="1" applyAlignment="1">
      <alignment vertical="center" wrapText="1"/>
    </xf>
    <xf numFmtId="0" fontId="0" fillId="5" borderId="5" xfId="0" applyFill="1" applyBorder="1" applyAlignment="1">
      <alignment horizontal="left" vertical="center"/>
    </xf>
    <xf numFmtId="0" fontId="145" fillId="5" borderId="4" xfId="0" applyFont="1" applyFill="1" applyBorder="1" applyAlignment="1" applyProtection="1">
      <alignment horizontal="left" vertical="center" wrapText="1"/>
    </xf>
    <xf numFmtId="0" fontId="0" fillId="5" borderId="0" xfId="0" applyFill="1" applyBorder="1" applyAlignment="1">
      <alignment horizontal="left" vertical="center"/>
    </xf>
    <xf numFmtId="0" fontId="0" fillId="5" borderId="0" xfId="0" applyFill="1" applyAlignment="1"/>
    <xf numFmtId="0" fontId="115" fillId="16" borderId="26" xfId="0" applyFont="1" applyFill="1" applyBorder="1" applyAlignment="1" applyProtection="1">
      <alignment horizontal="center" vertical="center"/>
      <protection locked="0"/>
    </xf>
    <xf numFmtId="0" fontId="0" fillId="32" borderId="4" xfId="0" applyFill="1" applyBorder="1" applyAlignment="1">
      <alignment vertical="center"/>
    </xf>
    <xf numFmtId="0" fontId="48" fillId="5" borderId="0" xfId="0" applyFont="1" applyFill="1" applyBorder="1" applyAlignment="1">
      <alignment horizontal="left" vertical="center"/>
    </xf>
    <xf numFmtId="0" fontId="0" fillId="33" borderId="31" xfId="0" applyFill="1" applyBorder="1" applyAlignment="1">
      <alignment horizontal="center" vertical="center"/>
    </xf>
    <xf numFmtId="0" fontId="9" fillId="32" borderId="4" xfId="0" applyFont="1" applyFill="1" applyBorder="1" applyAlignment="1" applyProtection="1">
      <alignment horizontal="center" vertical="center"/>
      <protection locked="0"/>
    </xf>
    <xf numFmtId="49" fontId="9" fillId="32" borderId="4" xfId="0" applyNumberFormat="1" applyFont="1" applyFill="1" applyBorder="1" applyAlignment="1" applyProtection="1">
      <alignment horizontal="center" vertical="center"/>
      <protection locked="0"/>
    </xf>
    <xf numFmtId="0" fontId="44" fillId="32" borderId="4" xfId="1" applyFill="1" applyBorder="1" applyAlignment="1" applyProtection="1">
      <alignment horizontal="center" vertical="center"/>
      <protection locked="0"/>
    </xf>
    <xf numFmtId="0" fontId="11" fillId="32" borderId="4" xfId="0" applyFont="1" applyFill="1" applyBorder="1" applyAlignment="1" applyProtection="1">
      <alignment horizontal="center" vertical="center"/>
      <protection locked="0"/>
    </xf>
    <xf numFmtId="0" fontId="0" fillId="0" borderId="0" xfId="0" applyFill="1" applyBorder="1"/>
    <xf numFmtId="0" fontId="129" fillId="5" borderId="50" xfId="0" applyFont="1" applyFill="1" applyBorder="1" applyAlignment="1">
      <alignment vertical="center"/>
    </xf>
    <xf numFmtId="0" fontId="49" fillId="33" borderId="31" xfId="0" applyFont="1" applyFill="1" applyBorder="1" applyAlignment="1">
      <alignment horizontal="center" vertical="center"/>
    </xf>
    <xf numFmtId="0" fontId="83" fillId="7" borderId="39" xfId="0" applyFont="1" applyFill="1" applyBorder="1" applyAlignment="1">
      <alignment vertical="center"/>
    </xf>
    <xf numFmtId="0" fontId="83" fillId="7" borderId="30" xfId="0" applyFont="1" applyFill="1" applyBorder="1" applyAlignment="1">
      <alignment vertical="center"/>
    </xf>
    <xf numFmtId="0" fontId="76" fillId="5" borderId="0" xfId="0" applyFont="1" applyFill="1" applyAlignment="1">
      <alignment vertical="center"/>
    </xf>
    <xf numFmtId="0" fontId="0" fillId="5" borderId="115" xfId="0" applyFont="1" applyFill="1" applyBorder="1" applyAlignment="1">
      <alignment vertical="center"/>
    </xf>
    <xf numFmtId="0" fontId="0" fillId="5" borderId="18" xfId="0" applyFill="1" applyBorder="1" applyAlignment="1">
      <alignment horizontal="left" vertical="center"/>
    </xf>
    <xf numFmtId="0" fontId="0" fillId="5" borderId="116" xfId="0" applyFont="1" applyFill="1" applyBorder="1" applyAlignment="1">
      <alignment horizontal="left" vertical="center"/>
    </xf>
    <xf numFmtId="0" fontId="0" fillId="5" borderId="117" xfId="0" applyFont="1" applyFill="1" applyBorder="1" applyAlignment="1">
      <alignment vertical="center"/>
    </xf>
    <xf numFmtId="0" fontId="0" fillId="5" borderId="111" xfId="0" applyFill="1" applyBorder="1" applyAlignment="1">
      <alignment horizontal="left" vertical="center"/>
    </xf>
    <xf numFmtId="0" fontId="0" fillId="5" borderId="118" xfId="0" applyFont="1" applyFill="1" applyBorder="1" applyAlignment="1">
      <alignment horizontal="left" vertical="center"/>
    </xf>
    <xf numFmtId="0" fontId="60" fillId="5" borderId="38" xfId="0" applyFont="1" applyFill="1" applyBorder="1"/>
    <xf numFmtId="10" fontId="66" fillId="9" borderId="4" xfId="0" applyNumberFormat="1" applyFont="1" applyFill="1" applyBorder="1" applyAlignment="1" applyProtection="1">
      <alignment horizontal="left" vertical="center"/>
    </xf>
    <xf numFmtId="0" fontId="160" fillId="16" borderId="5" xfId="0" applyFont="1" applyFill="1" applyBorder="1" applyAlignment="1" applyProtection="1">
      <alignment horizontal="left" vertical="center" wrapText="1"/>
    </xf>
    <xf numFmtId="0" fontId="46" fillId="9" borderId="51" xfId="0" applyFont="1" applyFill="1" applyBorder="1" applyAlignment="1" applyProtection="1">
      <alignment horizontal="center" vertical="center"/>
    </xf>
    <xf numFmtId="0" fontId="46" fillId="9" borderId="51" xfId="0" applyFont="1" applyFill="1" applyBorder="1" applyAlignment="1" applyProtection="1">
      <alignment horizontal="left" vertical="center"/>
    </xf>
    <xf numFmtId="0" fontId="46" fillId="9" borderId="12" xfId="0" applyFont="1" applyFill="1" applyBorder="1" applyAlignment="1" applyProtection="1">
      <alignment horizontal="center" vertical="center"/>
    </xf>
    <xf numFmtId="0" fontId="46" fillId="9" borderId="7" xfId="0" applyFont="1" applyFill="1" applyBorder="1" applyAlignment="1" applyProtection="1">
      <alignment horizontal="left" vertical="center"/>
    </xf>
    <xf numFmtId="0" fontId="46" fillId="9" borderId="114" xfId="0" applyFont="1" applyFill="1" applyBorder="1" applyAlignment="1" applyProtection="1">
      <alignment horizontal="left" vertical="center"/>
    </xf>
    <xf numFmtId="0" fontId="46" fillId="9" borderId="7" xfId="0" applyFont="1" applyFill="1" applyBorder="1" applyAlignment="1" applyProtection="1">
      <alignment horizontal="center" vertical="center"/>
    </xf>
    <xf numFmtId="0" fontId="117" fillId="9" borderId="4" xfId="0" applyFont="1" applyFill="1" applyBorder="1" applyAlignment="1" applyProtection="1">
      <alignment horizontal="left" vertical="center" wrapText="1"/>
    </xf>
    <xf numFmtId="0" fontId="117" fillId="9" borderId="33" xfId="0" applyFont="1" applyFill="1" applyBorder="1" applyAlignment="1" applyProtection="1">
      <alignment horizontal="left" vertical="center" wrapText="1"/>
    </xf>
    <xf numFmtId="0" fontId="0" fillId="9" borderId="4" xfId="0" applyFill="1" applyBorder="1" applyAlignment="1" applyProtection="1">
      <alignment horizontal="center" vertical="center"/>
    </xf>
    <xf numFmtId="0" fontId="151" fillId="9" borderId="8" xfId="0" applyFont="1" applyFill="1" applyBorder="1" applyAlignment="1" applyProtection="1">
      <alignment vertical="center" wrapText="1"/>
    </xf>
    <xf numFmtId="0" fontId="0" fillId="9" borderId="8" xfId="0" applyFill="1" applyBorder="1" applyAlignment="1" applyProtection="1">
      <alignment horizontal="center"/>
    </xf>
    <xf numFmtId="0" fontId="0" fillId="9" borderId="63" xfId="0" applyFill="1" applyBorder="1" applyAlignment="1" applyProtection="1">
      <alignment horizontal="center"/>
    </xf>
    <xf numFmtId="0" fontId="148" fillId="31" borderId="96" xfId="0" applyFont="1" applyFill="1" applyBorder="1" applyAlignment="1" applyProtection="1">
      <alignment vertical="center"/>
    </xf>
    <xf numFmtId="0" fontId="151" fillId="9" borderId="3" xfId="0" applyFont="1" applyFill="1" applyBorder="1" applyAlignment="1" applyProtection="1">
      <alignment horizontal="left" vertical="center" wrapText="1"/>
    </xf>
    <xf numFmtId="0" fontId="0" fillId="9" borderId="3" xfId="0" applyFill="1" applyBorder="1" applyAlignment="1" applyProtection="1">
      <alignment horizontal="center"/>
    </xf>
    <xf numFmtId="0" fontId="0" fillId="9" borderId="87" xfId="0" applyFill="1" applyBorder="1" applyAlignment="1" applyProtection="1">
      <alignment horizontal="center"/>
    </xf>
    <xf numFmtId="0" fontId="0" fillId="9" borderId="33" xfId="0" applyFill="1" applyBorder="1" applyAlignment="1" applyProtection="1">
      <alignment horizontal="center" vertical="center"/>
    </xf>
    <xf numFmtId="0" fontId="88" fillId="9" borderId="36" xfId="0" applyFont="1" applyFill="1" applyBorder="1" applyAlignment="1" applyProtection="1">
      <alignment horizontal="center" vertical="center" wrapText="1"/>
    </xf>
    <xf numFmtId="0" fontId="88" fillId="9" borderId="0" xfId="0" applyFont="1" applyFill="1" applyBorder="1" applyAlignment="1" applyProtection="1">
      <alignment horizontal="center" vertical="center" wrapText="1"/>
    </xf>
    <xf numFmtId="2" fontId="64" fillId="5" borderId="51" xfId="0" applyNumberFormat="1" applyFont="1" applyFill="1" applyBorder="1" applyAlignment="1" applyProtection="1">
      <alignment horizontal="left" vertical="center" wrapText="1"/>
      <protection locked="0"/>
    </xf>
    <xf numFmtId="0" fontId="94" fillId="5" borderId="0" xfId="0" applyFont="1" applyFill="1"/>
    <xf numFmtId="0" fontId="165" fillId="5" borderId="0" xfId="0" applyFont="1" applyFill="1"/>
    <xf numFmtId="0" fontId="116" fillId="5" borderId="76" xfId="0" applyFont="1" applyFill="1" applyBorder="1"/>
    <xf numFmtId="0" fontId="116" fillId="5" borderId="54" xfId="0" applyFont="1" applyFill="1" applyBorder="1"/>
    <xf numFmtId="0" fontId="116" fillId="5" borderId="38" xfId="0" applyFont="1" applyFill="1" applyBorder="1"/>
    <xf numFmtId="0" fontId="110" fillId="5" borderId="34" xfId="0" applyFont="1" applyFill="1" applyBorder="1" applyAlignment="1">
      <alignment vertical="center"/>
    </xf>
    <xf numFmtId="0" fontId="179" fillId="5" borderId="110" xfId="0" applyFont="1" applyFill="1" applyBorder="1" applyAlignment="1">
      <alignment vertical="center" wrapText="1"/>
    </xf>
    <xf numFmtId="0" fontId="110" fillId="5" borderId="47" xfId="0" applyFont="1" applyFill="1" applyBorder="1"/>
    <xf numFmtId="0" fontId="110" fillId="5" borderId="61" xfId="0" applyFont="1" applyFill="1" applyBorder="1"/>
    <xf numFmtId="0" fontId="179" fillId="5" borderId="32" xfId="0" applyFont="1" applyFill="1" applyBorder="1" applyAlignment="1">
      <alignment vertical="center" wrapText="1"/>
    </xf>
    <xf numFmtId="0" fontId="110" fillId="5" borderId="47" xfId="0" applyFont="1" applyFill="1" applyBorder="1" applyAlignment="1">
      <alignment vertical="center"/>
    </xf>
    <xf numFmtId="0" fontId="110" fillId="5" borderId="61" xfId="0" applyFont="1" applyFill="1" applyBorder="1" applyAlignment="1">
      <alignment horizontal="left" vertical="center"/>
    </xf>
    <xf numFmtId="0" fontId="57" fillId="5" borderId="32" xfId="0" applyFont="1" applyFill="1" applyBorder="1" applyAlignment="1">
      <alignment vertical="center" wrapText="1"/>
    </xf>
    <xf numFmtId="0" fontId="110" fillId="5" borderId="61" xfId="0" applyFont="1" applyFill="1" applyBorder="1" applyAlignment="1">
      <alignment vertical="center"/>
    </xf>
    <xf numFmtId="0" fontId="110" fillId="5" borderId="52" xfId="0" applyFont="1" applyFill="1" applyBorder="1"/>
    <xf numFmtId="0" fontId="110" fillId="0" borderId="0" xfId="0" applyFont="1"/>
    <xf numFmtId="0" fontId="110" fillId="5" borderId="52" xfId="0" applyFont="1" applyFill="1" applyBorder="1" applyAlignment="1">
      <alignment horizontal="left" vertical="center"/>
    </xf>
    <xf numFmtId="0" fontId="110" fillId="5" borderId="119" xfId="0" applyFont="1" applyFill="1" applyBorder="1"/>
    <xf numFmtId="0" fontId="110" fillId="5" borderId="120" xfId="0" applyFont="1" applyFill="1" applyBorder="1"/>
    <xf numFmtId="0" fontId="110" fillId="5" borderId="69" xfId="0" applyFont="1" applyFill="1" applyBorder="1"/>
    <xf numFmtId="0" fontId="110" fillId="5" borderId="121" xfId="0" applyFont="1" applyFill="1" applyBorder="1"/>
    <xf numFmtId="0" fontId="110" fillId="5" borderId="34" xfId="0" applyFont="1" applyFill="1" applyBorder="1"/>
    <xf numFmtId="0" fontId="110" fillId="5" borderId="32" xfId="0" applyFont="1" applyFill="1" applyBorder="1"/>
    <xf numFmtId="0" fontId="110" fillId="5" borderId="0" xfId="0" applyFont="1" applyFill="1" applyBorder="1"/>
    <xf numFmtId="0" fontId="110" fillId="5" borderId="77" xfId="0" applyFont="1" applyFill="1" applyBorder="1" applyAlignment="1">
      <alignment vertical="center"/>
    </xf>
    <xf numFmtId="0" fontId="110" fillId="5" borderId="78" xfId="0" applyFont="1" applyFill="1" applyBorder="1" applyAlignment="1">
      <alignment vertical="center"/>
    </xf>
    <xf numFmtId="0" fontId="57" fillId="5" borderId="111" xfId="0" applyFont="1" applyFill="1" applyBorder="1" applyAlignment="1">
      <alignment vertical="center" wrapText="1"/>
    </xf>
    <xf numFmtId="0" fontId="110" fillId="5" borderId="65" xfId="0" applyFont="1" applyFill="1" applyBorder="1" applyAlignment="1">
      <alignment horizontal="left" vertical="center"/>
    </xf>
    <xf numFmtId="0" fontId="110" fillId="5" borderId="62" xfId="0" applyFont="1" applyFill="1" applyBorder="1" applyAlignment="1">
      <alignment horizontal="left" vertical="center"/>
    </xf>
    <xf numFmtId="0" fontId="76" fillId="5" borderId="52" xfId="0" applyFont="1" applyFill="1" applyBorder="1" applyAlignment="1">
      <alignment vertical="center" wrapText="1"/>
    </xf>
    <xf numFmtId="0" fontId="72" fillId="27" borderId="4" xfId="0" applyFont="1" applyFill="1" applyBorder="1" applyAlignment="1">
      <alignment vertical="center" wrapText="1"/>
    </xf>
    <xf numFmtId="0" fontId="107" fillId="9" borderId="4" xfId="0" applyFont="1" applyFill="1" applyBorder="1" applyAlignment="1" applyProtection="1">
      <alignment horizontal="left" vertical="center"/>
    </xf>
    <xf numFmtId="0" fontId="116" fillId="9" borderId="4" xfId="0" applyFont="1" applyFill="1" applyBorder="1" applyAlignment="1" applyProtection="1">
      <alignment horizontal="center" vertical="center"/>
    </xf>
    <xf numFmtId="0" fontId="94" fillId="10" borderId="0" xfId="0" applyFont="1" applyFill="1"/>
    <xf numFmtId="0" fontId="45" fillId="5" borderId="4" xfId="0" applyFont="1" applyFill="1" applyBorder="1" applyAlignment="1">
      <alignment vertical="center"/>
    </xf>
    <xf numFmtId="0" fontId="59" fillId="5" borderId="0" xfId="0" applyFont="1" applyFill="1"/>
    <xf numFmtId="0" fontId="183" fillId="5" borderId="89" xfId="0" quotePrefix="1" applyFont="1" applyFill="1" applyBorder="1" applyAlignment="1">
      <alignment horizontal="left" vertical="center"/>
    </xf>
    <xf numFmtId="0" fontId="183" fillId="5" borderId="77" xfId="0" applyFont="1" applyFill="1" applyBorder="1" applyAlignment="1">
      <alignment horizontal="left" vertical="center"/>
    </xf>
    <xf numFmtId="0" fontId="183" fillId="5" borderId="78" xfId="0" applyFont="1" applyFill="1" applyBorder="1" applyAlignment="1">
      <alignment horizontal="left" vertical="center"/>
    </xf>
    <xf numFmtId="0" fontId="135" fillId="5" borderId="110" xfId="0" applyFont="1" applyFill="1" applyBorder="1" applyAlignment="1">
      <alignment vertical="center" wrapText="1"/>
    </xf>
    <xf numFmtId="0" fontId="135" fillId="5" borderId="32" xfId="0" applyFont="1" applyFill="1" applyBorder="1" applyAlignment="1">
      <alignment vertical="center" wrapText="1"/>
    </xf>
    <xf numFmtId="0" fontId="135" fillId="5" borderId="111" xfId="0" applyFont="1" applyFill="1" applyBorder="1" applyAlignment="1">
      <alignment vertical="center" wrapText="1"/>
    </xf>
    <xf numFmtId="0" fontId="0" fillId="5" borderId="0" xfId="0" applyFill="1" applyBorder="1" applyAlignment="1">
      <alignment horizontal="center" vertical="center"/>
    </xf>
    <xf numFmtId="0" fontId="184" fillId="5" borderId="110" xfId="0" applyFont="1" applyFill="1" applyBorder="1" applyAlignment="1">
      <alignment horizontal="left" vertical="center"/>
    </xf>
    <xf numFmtId="0" fontId="50" fillId="5" borderId="110" xfId="0" applyFont="1" applyFill="1" applyBorder="1" applyAlignment="1">
      <alignment vertical="center" wrapText="1"/>
    </xf>
    <xf numFmtId="0" fontId="135" fillId="5" borderId="122" xfId="0" applyFont="1" applyFill="1" applyBorder="1" applyAlignment="1">
      <alignment vertical="center" wrapText="1"/>
    </xf>
    <xf numFmtId="0" fontId="184" fillId="5" borderId="32" xfId="0" applyFont="1" applyFill="1" applyBorder="1" applyAlignment="1">
      <alignment horizontal="left" vertical="center"/>
    </xf>
    <xf numFmtId="0" fontId="50" fillId="5" borderId="32" xfId="0" applyFont="1" applyFill="1" applyBorder="1" applyAlignment="1">
      <alignment vertical="center" wrapText="1"/>
    </xf>
    <xf numFmtId="0" fontId="135" fillId="5" borderId="123" xfId="0" applyFont="1" applyFill="1" applyBorder="1" applyAlignment="1">
      <alignment vertical="center" wrapText="1"/>
    </xf>
    <xf numFmtId="0" fontId="183" fillId="5" borderId="32" xfId="0" applyFont="1" applyFill="1" applyBorder="1" applyAlignment="1">
      <alignment horizontal="left" vertical="center"/>
    </xf>
    <xf numFmtId="0" fontId="183" fillId="5" borderId="32" xfId="0" applyFont="1" applyFill="1" applyBorder="1" applyAlignment="1">
      <alignment horizontal="left" vertical="center" wrapText="1"/>
    </xf>
    <xf numFmtId="0" fontId="183" fillId="5" borderId="111" xfId="0" applyFont="1" applyFill="1" applyBorder="1" applyAlignment="1">
      <alignment horizontal="left" vertical="center"/>
    </xf>
    <xf numFmtId="0" fontId="50" fillId="5" borderId="111" xfId="0" applyFont="1" applyFill="1" applyBorder="1" applyAlignment="1">
      <alignment vertical="center" wrapText="1"/>
    </xf>
    <xf numFmtId="0" fontId="135" fillId="5" borderId="118" xfId="0" applyFont="1" applyFill="1" applyBorder="1" applyAlignment="1">
      <alignment vertical="center" wrapText="1"/>
    </xf>
    <xf numFmtId="0" fontId="0" fillId="5" borderId="0" xfId="0" applyFill="1" applyAlignment="1">
      <alignment wrapText="1"/>
    </xf>
    <xf numFmtId="0" fontId="0" fillId="5" borderId="33" xfId="0" applyFill="1" applyBorder="1" applyAlignment="1">
      <alignment vertical="center" wrapText="1"/>
    </xf>
    <xf numFmtId="0" fontId="0" fillId="5" borderId="33" xfId="0" applyFill="1" applyBorder="1" applyAlignment="1">
      <alignment vertical="center"/>
    </xf>
    <xf numFmtId="0" fontId="0" fillId="5" borderId="63" xfId="0" applyFill="1" applyBorder="1" applyAlignment="1">
      <alignment horizontal="center" vertical="center"/>
    </xf>
    <xf numFmtId="0" fontId="0" fillId="5" borderId="0" xfId="0" applyFill="1" applyBorder="1" applyAlignment="1">
      <alignment horizontal="center" vertical="center"/>
    </xf>
    <xf numFmtId="0" fontId="0" fillId="5" borderId="0" xfId="0" applyFill="1" applyBorder="1" applyAlignment="1"/>
    <xf numFmtId="0" fontId="0" fillId="5" borderId="47" xfId="0" applyFill="1" applyBorder="1" applyAlignment="1">
      <alignment horizontal="center" vertical="center"/>
    </xf>
    <xf numFmtId="0" fontId="145" fillId="5" borderId="26" xfId="0" applyFont="1" applyFill="1" applyBorder="1" applyAlignment="1" applyProtection="1">
      <alignment horizontal="center" vertical="center" wrapText="1"/>
    </xf>
    <xf numFmtId="0" fontId="115" fillId="8" borderId="39" xfId="0" applyFont="1" applyFill="1" applyBorder="1" applyAlignment="1" applyProtection="1">
      <alignment horizontal="center" vertical="center"/>
      <protection locked="0"/>
    </xf>
    <xf numFmtId="0" fontId="115" fillId="8" borderId="13" xfId="0" applyFont="1" applyFill="1" applyBorder="1" applyAlignment="1" applyProtection="1">
      <alignment horizontal="center" vertical="center"/>
      <protection locked="0"/>
    </xf>
    <xf numFmtId="0" fontId="115" fillId="8" borderId="15" xfId="0" applyFont="1" applyFill="1" applyBorder="1" applyAlignment="1" applyProtection="1">
      <alignment horizontal="center" vertical="center"/>
      <protection locked="0"/>
    </xf>
    <xf numFmtId="0" fontId="64" fillId="8" borderId="39"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115" fillId="5" borderId="5" xfId="0" applyFont="1" applyFill="1" applyBorder="1" applyAlignment="1" applyProtection="1">
      <alignment horizontal="center" vertical="center"/>
      <protection locked="0"/>
    </xf>
    <xf numFmtId="0" fontId="115" fillId="5" borderId="47" xfId="0" applyFont="1" applyFill="1" applyBorder="1" applyAlignment="1" applyProtection="1">
      <alignment horizontal="center" vertical="center"/>
      <protection locked="0"/>
    </xf>
    <xf numFmtId="0" fontId="115" fillId="5" borderId="4" xfId="0" applyFont="1" applyFill="1" applyBorder="1" applyAlignment="1" applyProtection="1">
      <alignment horizontal="center" vertical="center"/>
      <protection locked="0"/>
    </xf>
    <xf numFmtId="0" fontId="115" fillId="5" borderId="78" xfId="0" applyFont="1" applyFill="1" applyBorder="1" applyAlignment="1" applyProtection="1">
      <alignment horizontal="center" vertical="center"/>
      <protection locked="0"/>
    </xf>
    <xf numFmtId="0" fontId="64" fillId="5" borderId="86" xfId="0" applyFont="1" applyFill="1" applyBorder="1" applyAlignment="1" applyProtection="1">
      <alignment horizontal="left" vertical="center"/>
      <protection locked="0"/>
    </xf>
    <xf numFmtId="0" fontId="0" fillId="5" borderId="3" xfId="0" applyFill="1" applyBorder="1" applyAlignment="1">
      <alignment horizontal="left"/>
    </xf>
    <xf numFmtId="0" fontId="64" fillId="5" borderId="3" xfId="0" applyFont="1" applyFill="1" applyBorder="1" applyAlignment="1" applyProtection="1">
      <alignment horizontal="left" vertical="center"/>
      <protection locked="0"/>
    </xf>
    <xf numFmtId="165" fontId="120" fillId="8" borderId="5" xfId="0" applyNumberFormat="1" applyFont="1" applyFill="1" applyBorder="1" applyAlignment="1" applyProtection="1">
      <alignment horizontal="center" vertical="center"/>
      <protection locked="0"/>
    </xf>
    <xf numFmtId="165" fontId="120" fillId="8" borderId="4" xfId="0" applyNumberFormat="1" applyFont="1" applyFill="1" applyBorder="1" applyAlignment="1" applyProtection="1">
      <alignment horizontal="center" vertical="center"/>
      <protection locked="0"/>
    </xf>
    <xf numFmtId="165" fontId="120" fillId="8" borderId="33" xfId="0" applyNumberFormat="1" applyFont="1" applyFill="1" applyBorder="1" applyAlignment="1" applyProtection="1">
      <alignment horizontal="center" vertical="center"/>
      <protection locked="0"/>
    </xf>
    <xf numFmtId="165" fontId="64" fillId="8" borderId="5" xfId="0" applyNumberFormat="1" applyFont="1" applyFill="1" applyBorder="1" applyAlignment="1" applyProtection="1">
      <alignment horizontal="center" vertical="center"/>
      <protection locked="0"/>
    </xf>
    <xf numFmtId="165" fontId="64" fillId="8" borderId="4" xfId="0" applyNumberFormat="1" applyFont="1" applyFill="1" applyBorder="1" applyAlignment="1" applyProtection="1">
      <alignment horizontal="center" vertical="center"/>
      <protection locked="0"/>
    </xf>
    <xf numFmtId="0" fontId="0" fillId="8" borderId="64" xfId="0" applyFill="1" applyBorder="1" applyAlignment="1">
      <alignment horizontal="center" vertical="center"/>
    </xf>
    <xf numFmtId="0" fontId="0" fillId="8" borderId="4" xfId="0" applyFill="1" applyBorder="1" applyAlignment="1">
      <alignment horizontal="center" vertical="center"/>
    </xf>
    <xf numFmtId="0" fontId="66" fillId="8" borderId="50" xfId="0" applyFont="1" applyFill="1" applyBorder="1" applyAlignment="1" applyProtection="1">
      <alignment horizontal="left" vertical="center"/>
    </xf>
    <xf numFmtId="0" fontId="47" fillId="8" borderId="31" xfId="0" applyFont="1" applyFill="1" applyBorder="1" applyAlignment="1">
      <alignment horizontal="left" vertical="center"/>
    </xf>
    <xf numFmtId="165" fontId="120" fillId="8" borderId="112" xfId="0" applyNumberFormat="1" applyFont="1" applyFill="1" applyBorder="1" applyAlignment="1" applyProtection="1">
      <alignment horizontal="center" vertical="center"/>
      <protection locked="0"/>
    </xf>
    <xf numFmtId="165" fontId="64" fillId="8" borderId="64" xfId="0" applyNumberFormat="1" applyFont="1" applyFill="1" applyBorder="1" applyAlignment="1" applyProtection="1">
      <alignment horizontal="center" vertical="center"/>
      <protection locked="0"/>
    </xf>
    <xf numFmtId="0" fontId="68" fillId="5" borderId="0" xfId="0" applyFont="1" applyFill="1" applyAlignment="1" applyProtection="1">
      <alignment horizontal="center" vertical="center"/>
    </xf>
    <xf numFmtId="1" fontId="90" fillId="5" borderId="96" xfId="0" applyNumberFormat="1" applyFont="1" applyFill="1" applyBorder="1" applyAlignment="1" applyProtection="1">
      <alignment horizontal="left" vertical="center" wrapText="1"/>
    </xf>
    <xf numFmtId="0" fontId="120" fillId="33" borderId="6" xfId="0" applyFont="1" applyFill="1" applyBorder="1" applyAlignment="1" applyProtection="1">
      <alignment horizontal="left" vertical="center"/>
    </xf>
    <xf numFmtId="0" fontId="89" fillId="33" borderId="6" xfId="0" applyFont="1" applyFill="1" applyBorder="1" applyAlignment="1" applyProtection="1">
      <alignment horizontal="left" vertical="center"/>
    </xf>
    <xf numFmtId="0" fontId="120" fillId="33" borderId="52" xfId="0" applyFont="1" applyFill="1" applyBorder="1" applyAlignment="1" applyProtection="1">
      <alignment horizontal="left" vertical="center"/>
    </xf>
    <xf numFmtId="0" fontId="89" fillId="33" borderId="8" xfId="0" applyFont="1" applyFill="1" applyBorder="1" applyAlignment="1" applyProtection="1">
      <alignment horizontal="left" vertical="center"/>
    </xf>
    <xf numFmtId="0" fontId="115" fillId="32" borderId="7" xfId="0" applyFont="1" applyFill="1" applyBorder="1" applyAlignment="1" applyProtection="1">
      <alignment horizontal="center" vertical="center"/>
      <protection locked="0"/>
    </xf>
    <xf numFmtId="0" fontId="115" fillId="32" borderId="1" xfId="0" applyFont="1" applyFill="1" applyBorder="1" applyAlignment="1" applyProtection="1">
      <alignment horizontal="center" vertical="center"/>
      <protection locked="0"/>
    </xf>
    <xf numFmtId="0" fontId="115" fillId="32" borderId="9" xfId="0" applyFont="1" applyFill="1" applyBorder="1" applyAlignment="1" applyProtection="1">
      <alignment horizontal="center" vertical="center"/>
      <protection locked="0"/>
    </xf>
    <xf numFmtId="0" fontId="89" fillId="32" borderId="51" xfId="0" applyNumberFormat="1" applyFont="1" applyFill="1" applyBorder="1" applyAlignment="1" applyProtection="1">
      <alignment horizontal="center" vertical="center"/>
    </xf>
    <xf numFmtId="0" fontId="89" fillId="32" borderId="77" xfId="0" applyNumberFormat="1" applyFont="1" applyFill="1" applyBorder="1" applyAlignment="1" applyProtection="1">
      <alignment horizontal="center" vertical="center"/>
    </xf>
    <xf numFmtId="0" fontId="89" fillId="32" borderId="3" xfId="0" applyNumberFormat="1" applyFont="1" applyFill="1" applyBorder="1" applyAlignment="1" applyProtection="1">
      <alignment horizontal="center" vertical="center"/>
    </xf>
    <xf numFmtId="0" fontId="89" fillId="32" borderId="78" xfId="0" applyNumberFormat="1" applyFont="1" applyFill="1" applyBorder="1" applyAlignment="1" applyProtection="1">
      <alignment horizontal="center" vertical="center"/>
    </xf>
    <xf numFmtId="0" fontId="64" fillId="33" borderId="6" xfId="0" applyFont="1" applyFill="1" applyBorder="1" applyAlignment="1" applyProtection="1">
      <alignment horizontal="left" vertical="center"/>
    </xf>
    <xf numFmtId="0" fontId="64" fillId="33" borderId="8" xfId="0" applyFont="1" applyFill="1" applyBorder="1" applyAlignment="1" applyProtection="1">
      <alignment horizontal="left" vertical="center"/>
    </xf>
    <xf numFmtId="0" fontId="64" fillId="32" borderId="7" xfId="0" applyFont="1" applyFill="1" applyBorder="1" applyAlignment="1" applyProtection="1">
      <alignment horizontal="center" vertical="center"/>
      <protection locked="0"/>
    </xf>
    <xf numFmtId="0" fontId="64" fillId="32" borderId="9" xfId="0" applyFont="1" applyFill="1" applyBorder="1" applyAlignment="1" applyProtection="1">
      <alignment horizontal="center" vertical="center"/>
      <protection locked="0"/>
    </xf>
    <xf numFmtId="0" fontId="64" fillId="32" borderId="86" xfId="0" applyNumberFormat="1" applyFont="1" applyFill="1" applyBorder="1" applyAlignment="1" applyProtection="1">
      <alignment horizontal="center" vertical="center"/>
    </xf>
    <xf numFmtId="0" fontId="64" fillId="32" borderId="3" xfId="0" applyNumberFormat="1" applyFont="1" applyFill="1" applyBorder="1" applyAlignment="1" applyProtection="1">
      <alignment horizontal="center" vertical="center"/>
    </xf>
    <xf numFmtId="0" fontId="64" fillId="32" borderId="76" xfId="0" applyFont="1" applyFill="1" applyBorder="1" applyAlignment="1" applyProtection="1">
      <alignment horizontal="center" vertical="center"/>
    </xf>
    <xf numFmtId="0" fontId="0" fillId="5" borderId="36" xfId="0" applyFill="1" applyBorder="1"/>
    <xf numFmtId="0" fontId="0" fillId="5" borderId="4" xfId="0" applyFill="1" applyBorder="1" applyAlignment="1">
      <alignment horizontal="center" vertical="center" wrapText="1"/>
    </xf>
    <xf numFmtId="0" fontId="0" fillId="5" borderId="0" xfId="0" applyFill="1" applyBorder="1" applyAlignment="1">
      <alignment horizontal="center" vertical="center"/>
    </xf>
    <xf numFmtId="0" fontId="160" fillId="11" borderId="5" xfId="0" applyNumberFormat="1" applyFont="1" applyFill="1" applyBorder="1" applyAlignment="1" applyProtection="1">
      <alignment horizontal="center" vertical="center"/>
    </xf>
    <xf numFmtId="0" fontId="160" fillId="11" borderId="4" xfId="0" applyNumberFormat="1" applyFont="1" applyFill="1" applyBorder="1" applyAlignment="1" applyProtection="1">
      <alignment horizontal="center" vertical="center"/>
    </xf>
    <xf numFmtId="0" fontId="160" fillId="11" borderId="33" xfId="0" applyNumberFormat="1" applyFont="1" applyFill="1" applyBorder="1" applyAlignment="1" applyProtection="1">
      <alignment horizontal="center" vertical="center"/>
    </xf>
    <xf numFmtId="0" fontId="141" fillId="11" borderId="5" xfId="0" applyNumberFormat="1" applyFont="1" applyFill="1" applyBorder="1" applyAlignment="1" applyProtection="1">
      <alignment horizontal="center" vertical="center"/>
    </xf>
    <xf numFmtId="0" fontId="80" fillId="11" borderId="5" xfId="0" applyNumberFormat="1" applyFont="1" applyFill="1" applyBorder="1" applyAlignment="1" applyProtection="1">
      <alignment horizontal="center" vertical="center"/>
    </xf>
    <xf numFmtId="0" fontId="80" fillId="11" borderId="4" xfId="0" applyNumberFormat="1" applyFont="1" applyFill="1" applyBorder="1" applyAlignment="1" applyProtection="1">
      <alignment horizontal="center" vertical="center"/>
    </xf>
    <xf numFmtId="0" fontId="0" fillId="5" borderId="33"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horizontal="center" vertical="center" wrapText="1"/>
    </xf>
    <xf numFmtId="0" fontId="0" fillId="5" borderId="4" xfId="0" applyFill="1" applyBorder="1" applyAlignment="1">
      <alignment vertical="center"/>
    </xf>
    <xf numFmtId="0" fontId="0" fillId="5" borderId="4" xfId="0" applyFill="1" applyBorder="1" applyAlignment="1">
      <alignment horizontal="center" vertical="center"/>
    </xf>
    <xf numFmtId="0" fontId="0" fillId="5" borderId="33" xfId="0" applyFont="1" applyFill="1" applyBorder="1" applyAlignment="1">
      <alignment horizontal="center" vertical="center"/>
    </xf>
    <xf numFmtId="0" fontId="0" fillId="5" borderId="33" xfId="0" applyFill="1" applyBorder="1" applyAlignment="1">
      <alignment horizontal="left" vertical="center"/>
    </xf>
    <xf numFmtId="0" fontId="0" fillId="5" borderId="33" xfId="0" applyFill="1" applyBorder="1" applyAlignment="1">
      <alignment horizontal="left" vertical="center" wrapText="1"/>
    </xf>
    <xf numFmtId="0" fontId="0" fillId="5" borderId="0" xfId="0" applyFill="1" applyBorder="1" applyAlignment="1">
      <alignment horizontal="center" vertical="center"/>
    </xf>
    <xf numFmtId="0" fontId="0" fillId="5" borderId="33" xfId="0" applyFill="1" applyBorder="1" applyAlignment="1">
      <alignment horizontal="center" vertical="center" wrapText="1"/>
    </xf>
    <xf numFmtId="0" fontId="45" fillId="5" borderId="64" xfId="0" applyFont="1" applyFill="1" applyBorder="1" applyAlignment="1">
      <alignment vertical="center"/>
    </xf>
    <xf numFmtId="0" fontId="0" fillId="5" borderId="64" xfId="0" applyFill="1" applyBorder="1" applyAlignment="1">
      <alignment horizontal="center" vertical="center" wrapText="1"/>
    </xf>
    <xf numFmtId="0" fontId="0" fillId="5" borderId="64" xfId="0" applyFill="1" applyBorder="1" applyAlignment="1">
      <alignment vertical="center" wrapText="1"/>
    </xf>
    <xf numFmtId="0" fontId="0" fillId="8" borderId="10" xfId="0" applyFill="1" applyBorder="1" applyAlignment="1">
      <alignment horizontal="center" vertical="center"/>
    </xf>
    <xf numFmtId="0" fontId="0" fillId="5" borderId="112" xfId="0" applyFill="1" applyBorder="1" applyAlignment="1">
      <alignment horizontal="center" vertical="center"/>
    </xf>
    <xf numFmtId="0" fontId="0" fillId="5" borderId="112" xfId="0" applyFill="1" applyBorder="1" applyAlignment="1">
      <alignment wrapText="1"/>
    </xf>
    <xf numFmtId="0" fontId="0" fillId="5" borderId="112" xfId="0" applyFill="1" applyBorder="1" applyAlignment="1">
      <alignment horizontal="center" vertical="center" wrapText="1"/>
    </xf>
    <xf numFmtId="0" fontId="0" fillId="5" borderId="112" xfId="0" applyFill="1" applyBorder="1" applyAlignment="1">
      <alignment vertical="center"/>
    </xf>
    <xf numFmtId="0" fontId="0" fillId="5" borderId="0" xfId="0" applyFill="1" applyBorder="1" applyAlignment="1" applyProtection="1">
      <alignment vertical="center"/>
    </xf>
    <xf numFmtId="0" fontId="46" fillId="11" borderId="0" xfId="0" applyFont="1" applyFill="1" applyBorder="1" applyAlignment="1" applyProtection="1">
      <alignment vertical="center"/>
    </xf>
    <xf numFmtId="0" fontId="0" fillId="10" borderId="0" xfId="0" applyFill="1" applyAlignment="1">
      <alignment vertical="center"/>
    </xf>
    <xf numFmtId="0" fontId="45" fillId="7" borderId="22" xfId="0" applyFont="1" applyFill="1" applyBorder="1" applyAlignment="1">
      <alignment vertical="center"/>
    </xf>
    <xf numFmtId="0" fontId="0" fillId="24" borderId="12" xfId="0" applyFill="1" applyBorder="1" applyAlignment="1">
      <alignment horizontal="center" vertical="center"/>
    </xf>
    <xf numFmtId="3" fontId="0" fillId="5" borderId="0" xfId="0" applyNumberFormat="1" applyFill="1" applyBorder="1" applyAlignment="1">
      <alignment horizontal="center" vertical="center"/>
    </xf>
    <xf numFmtId="0" fontId="0" fillId="21" borderId="71" xfId="0" applyFill="1" applyBorder="1" applyAlignment="1">
      <alignment vertical="center"/>
    </xf>
    <xf numFmtId="0" fontId="0" fillId="21" borderId="0" xfId="0" applyFill="1" applyBorder="1" applyAlignment="1">
      <alignment vertical="center"/>
    </xf>
    <xf numFmtId="0" fontId="0" fillId="5" borderId="72" xfId="0" applyFill="1" applyBorder="1" applyAlignment="1">
      <alignment vertical="center"/>
    </xf>
    <xf numFmtId="10" fontId="66" fillId="9" borderId="0" xfId="0" applyNumberFormat="1" applyFont="1" applyFill="1" applyBorder="1" applyAlignment="1" applyProtection="1">
      <alignment vertical="center"/>
    </xf>
    <xf numFmtId="10" fontId="66" fillId="9" borderId="59" xfId="0" applyNumberFormat="1" applyFont="1" applyFill="1" applyBorder="1" applyAlignment="1" applyProtection="1">
      <alignment vertical="center"/>
    </xf>
    <xf numFmtId="0" fontId="66" fillId="9" borderId="36" xfId="0" applyFont="1" applyFill="1" applyBorder="1" applyAlignment="1" applyProtection="1">
      <alignment horizontal="center" vertical="center"/>
    </xf>
    <xf numFmtId="0" fontId="0" fillId="9" borderId="36" xfId="0" applyFill="1" applyBorder="1" applyAlignment="1">
      <alignment horizontal="center"/>
    </xf>
    <xf numFmtId="0" fontId="160" fillId="16" borderId="5" xfId="0" applyFont="1" applyFill="1" applyBorder="1" applyAlignment="1" applyProtection="1">
      <alignment horizontal="left" vertical="top" wrapText="1"/>
    </xf>
    <xf numFmtId="0" fontId="187" fillId="16" borderId="5" xfId="0" applyFont="1" applyFill="1" applyBorder="1" applyAlignment="1" applyProtection="1">
      <alignment horizontal="left" vertical="top" wrapText="1"/>
    </xf>
    <xf numFmtId="0" fontId="144" fillId="5" borderId="76" xfId="0" applyFont="1" applyFill="1" applyBorder="1" applyAlignment="1" applyProtection="1">
      <alignment horizontal="center" vertical="center" wrapText="1"/>
    </xf>
    <xf numFmtId="0" fontId="0" fillId="5" borderId="0" xfId="0" applyFill="1" applyBorder="1" applyAlignment="1"/>
    <xf numFmtId="0" fontId="166" fillId="5" borderId="0" xfId="0" applyFont="1" applyFill="1" applyBorder="1" applyAlignment="1">
      <alignment horizontal="center" vertical="center"/>
    </xf>
    <xf numFmtId="0" fontId="167" fillId="5" borderId="0" xfId="0" applyFont="1" applyFill="1" applyBorder="1" applyAlignment="1">
      <alignment horizontal="center"/>
    </xf>
    <xf numFmtId="0" fontId="168" fillId="5" borderId="0" xfId="0" applyFont="1" applyFill="1" applyBorder="1" applyAlignment="1">
      <alignment horizontal="left" vertical="center"/>
    </xf>
    <xf numFmtId="0" fontId="0" fillId="5" borderId="0" xfId="0" applyFill="1" applyBorder="1" applyAlignment="1">
      <alignment horizontal="left"/>
    </xf>
    <xf numFmtId="0" fontId="88" fillId="5" borderId="0" xfId="0" applyFont="1" applyFill="1" applyBorder="1" applyAlignment="1">
      <alignment horizontal="right" vertical="top"/>
    </xf>
    <xf numFmtId="0" fontId="88" fillId="5" borderId="0" xfId="0" applyFont="1" applyFill="1" applyBorder="1" applyAlignment="1">
      <alignment vertical="top"/>
    </xf>
    <xf numFmtId="0" fontId="64" fillId="5" borderId="0" xfId="0" applyFont="1" applyFill="1" applyBorder="1" applyAlignment="1">
      <alignment vertical="top"/>
    </xf>
    <xf numFmtId="0" fontId="88" fillId="5" borderId="0" xfId="0" applyFont="1" applyFill="1" applyBorder="1" applyAlignment="1">
      <alignment horizontal="left" vertical="top"/>
    </xf>
    <xf numFmtId="0" fontId="0" fillId="5" borderId="0" xfId="0" applyFill="1" applyBorder="1" applyAlignment="1">
      <alignment horizontal="left" vertical="top"/>
    </xf>
    <xf numFmtId="0" fontId="6" fillId="5" borderId="0" xfId="0" applyFont="1" applyFill="1" applyBorder="1" applyAlignment="1"/>
    <xf numFmtId="0" fontId="126" fillId="5" borderId="0" xfId="0" applyFont="1" applyFill="1" applyBorder="1" applyAlignment="1">
      <alignment horizontal="left" vertical="center"/>
    </xf>
    <xf numFmtId="0" fontId="14" fillId="5" borderId="0" xfId="0" applyFont="1" applyFill="1" applyBorder="1" applyAlignment="1"/>
    <xf numFmtId="0" fontId="46" fillId="5" borderId="0" xfId="0" applyFont="1" applyFill="1" applyBorder="1" applyAlignment="1"/>
    <xf numFmtId="0" fontId="11" fillId="5" borderId="0" xfId="0" applyFont="1" applyFill="1" applyBorder="1" applyAlignment="1"/>
    <xf numFmtId="0" fontId="96" fillId="5" borderId="0" xfId="0" applyFont="1" applyFill="1" applyBorder="1" applyAlignment="1">
      <alignment vertical="top"/>
    </xf>
    <xf numFmtId="0" fontId="6" fillId="5" borderId="0" xfId="0" applyFont="1" applyFill="1" applyBorder="1" applyAlignment="1">
      <alignment vertical="top"/>
    </xf>
    <xf numFmtId="0" fontId="96" fillId="5" borderId="0" xfId="0" applyFont="1" applyFill="1" applyBorder="1" applyAlignment="1"/>
    <xf numFmtId="0" fontId="50" fillId="5" borderId="0" xfId="0" applyFont="1" applyFill="1" applyBorder="1" applyAlignment="1"/>
    <xf numFmtId="0" fontId="96" fillId="5" borderId="0" xfId="0" quotePrefix="1" applyFont="1" applyFill="1" applyBorder="1" applyAlignment="1">
      <alignment horizontal="right" vertical="top"/>
    </xf>
    <xf numFmtId="0" fontId="126" fillId="5" borderId="0" xfId="0" applyFont="1" applyFill="1" applyBorder="1" applyAlignment="1">
      <alignment horizontal="left" vertical="top"/>
    </xf>
    <xf numFmtId="0" fontId="55" fillId="5" borderId="0" xfId="0" quotePrefix="1" applyFont="1" applyFill="1" applyBorder="1" applyAlignment="1"/>
    <xf numFmtId="0" fontId="97" fillId="5" borderId="0" xfId="0" applyFont="1" applyFill="1" applyBorder="1" applyAlignment="1"/>
    <xf numFmtId="0" fontId="10" fillId="5" borderId="0" xfId="0" quotePrefix="1" applyFont="1" applyFill="1" applyBorder="1" applyAlignment="1"/>
    <xf numFmtId="0" fontId="171" fillId="5" borderId="0" xfId="0" applyFont="1" applyFill="1" applyBorder="1" applyAlignment="1">
      <alignment horizontal="left" vertical="center"/>
    </xf>
    <xf numFmtId="0" fontId="11" fillId="5" borderId="0" xfId="0" quotePrefix="1" applyFont="1" applyFill="1" applyBorder="1" applyAlignment="1"/>
    <xf numFmtId="0" fontId="95" fillId="5" borderId="0" xfId="0" applyFont="1" applyFill="1" applyBorder="1" applyAlignment="1">
      <alignment horizontal="left" vertical="center"/>
    </xf>
    <xf numFmtId="0" fontId="55" fillId="5" borderId="0" xfId="0" applyFont="1" applyFill="1" applyBorder="1" applyAlignment="1"/>
    <xf numFmtId="0" fontId="125" fillId="5" borderId="0" xfId="0" applyFont="1" applyFill="1" applyBorder="1" applyAlignment="1"/>
    <xf numFmtId="0" fontId="169" fillId="5" borderId="0" xfId="0" applyFont="1" applyFill="1" applyBorder="1" applyAlignment="1">
      <alignment horizontal="left" vertical="center"/>
    </xf>
    <xf numFmtId="0" fontId="126" fillId="5" borderId="0" xfId="0" applyFont="1" applyFill="1" applyBorder="1" applyAlignment="1">
      <alignment vertical="center"/>
    </xf>
    <xf numFmtId="0" fontId="51" fillId="5" borderId="0" xfId="0" applyFont="1" applyFill="1" applyBorder="1" applyAlignment="1"/>
    <xf numFmtId="0" fontId="44" fillId="5" borderId="0" xfId="1" applyFill="1" applyBorder="1" applyAlignment="1"/>
    <xf numFmtId="0" fontId="127" fillId="5" borderId="0" xfId="0" applyFont="1" applyFill="1" applyBorder="1" applyAlignment="1"/>
    <xf numFmtId="0" fontId="126" fillId="5" borderId="0" xfId="0" applyFont="1" applyFill="1" applyBorder="1" applyAlignment="1">
      <alignment horizontal="right" vertical="top"/>
    </xf>
    <xf numFmtId="0" fontId="172" fillId="5" borderId="0" xfId="0" applyFont="1" applyFill="1" applyBorder="1" applyAlignment="1">
      <alignment vertical="center"/>
    </xf>
    <xf numFmtId="0" fontId="126" fillId="5" borderId="0" xfId="0" applyFont="1" applyFill="1" applyBorder="1" applyAlignment="1">
      <alignment horizontal="right" vertical="center"/>
    </xf>
    <xf numFmtId="0" fontId="95" fillId="5" borderId="0" xfId="0" applyFont="1" applyFill="1" applyBorder="1" applyAlignment="1">
      <alignment horizontal="right" vertical="top"/>
    </xf>
    <xf numFmtId="0" fontId="168" fillId="5" borderId="0" xfId="0" applyFont="1" applyFill="1" applyBorder="1" applyAlignment="1">
      <alignment vertical="center"/>
    </xf>
    <xf numFmtId="0" fontId="44" fillId="5" borderId="0" xfId="1" applyFill="1" applyBorder="1" applyAlignment="1">
      <alignment horizontal="left" vertical="center"/>
    </xf>
    <xf numFmtId="0" fontId="170" fillId="5" borderId="0" xfId="0" applyFont="1" applyFill="1" applyBorder="1" applyAlignment="1">
      <alignment vertical="center"/>
    </xf>
    <xf numFmtId="0" fontId="62" fillId="5" borderId="0" xfId="0" applyFont="1" applyFill="1" applyBorder="1" applyAlignment="1">
      <alignment vertical="center"/>
    </xf>
    <xf numFmtId="0" fontId="68" fillId="5" borderId="0" xfId="0" applyFont="1" applyFill="1" applyBorder="1" applyAlignment="1">
      <alignment vertical="center"/>
    </xf>
    <xf numFmtId="0" fontId="88" fillId="5" borderId="0" xfId="0" applyFont="1" applyFill="1" applyBorder="1" applyAlignment="1">
      <alignment vertical="center"/>
    </xf>
    <xf numFmtId="0" fontId="44" fillId="5" borderId="0" xfId="1" applyFill="1" applyBorder="1" applyAlignment="1">
      <alignment vertical="center"/>
    </xf>
    <xf numFmtId="0" fontId="64" fillId="5" borderId="0" xfId="0" applyFont="1" applyFill="1" applyBorder="1" applyAlignment="1">
      <alignment vertical="center"/>
    </xf>
    <xf numFmtId="0" fontId="188" fillId="5" borderId="0" xfId="0" applyFont="1" applyFill="1" applyBorder="1" applyAlignment="1">
      <alignment horizontal="left" vertical="center"/>
    </xf>
    <xf numFmtId="0" fontId="6" fillId="2" borderId="18" xfId="2" applyFont="1" applyFill="1" applyBorder="1"/>
    <xf numFmtId="0" fontId="6" fillId="2" borderId="18" xfId="2" applyFill="1" applyBorder="1"/>
    <xf numFmtId="0" fontId="0" fillId="5" borderId="1" xfId="0" applyFill="1" applyBorder="1"/>
    <xf numFmtId="0" fontId="73" fillId="18" borderId="0" xfId="0" applyFont="1" applyFill="1" applyBorder="1" applyProtection="1"/>
    <xf numFmtId="0" fontId="92" fillId="18" borderId="0" xfId="0" applyFont="1" applyFill="1" applyBorder="1" applyAlignment="1" applyProtection="1">
      <alignment vertical="center"/>
    </xf>
    <xf numFmtId="0" fontId="0" fillId="5" borderId="68" xfId="0" applyFill="1" applyBorder="1"/>
    <xf numFmtId="0" fontId="48" fillId="16" borderId="26" xfId="0" applyFont="1" applyFill="1" applyBorder="1" applyAlignment="1">
      <alignment horizontal="center" vertical="center"/>
    </xf>
    <xf numFmtId="0" fontId="0" fillId="0" borderId="50" xfId="0" applyFont="1" applyBorder="1" applyAlignment="1"/>
    <xf numFmtId="0" fontId="48" fillId="35" borderId="8" xfId="0" applyFont="1" applyFill="1" applyBorder="1" applyAlignment="1">
      <alignment horizontal="center" vertical="center"/>
    </xf>
    <xf numFmtId="0" fontId="48" fillId="35" borderId="9" xfId="0" applyFont="1" applyFill="1" applyBorder="1" applyAlignment="1">
      <alignment horizontal="center" vertical="center"/>
    </xf>
    <xf numFmtId="0" fontId="48" fillId="5" borderId="0" xfId="0" applyFont="1" applyFill="1" applyBorder="1" applyAlignment="1">
      <alignment horizontal="center" vertical="center"/>
    </xf>
    <xf numFmtId="0" fontId="11" fillId="32" borderId="26" xfId="0" applyFont="1" applyFill="1" applyBorder="1" applyAlignment="1">
      <alignment horizontal="center" vertical="center"/>
    </xf>
    <xf numFmtId="0" fontId="0" fillId="32" borderId="50" xfId="0" applyFont="1" applyFill="1" applyBorder="1" applyAlignment="1"/>
    <xf numFmtId="0" fontId="11" fillId="8" borderId="26" xfId="0" applyFont="1" applyFill="1" applyBorder="1" applyAlignment="1">
      <alignment horizontal="center" vertical="center"/>
    </xf>
    <xf numFmtId="0" fontId="11" fillId="5" borderId="26" xfId="0" applyFont="1" applyFill="1" applyBorder="1" applyAlignment="1">
      <alignment horizontal="center" vertical="center"/>
    </xf>
    <xf numFmtId="0" fontId="178" fillId="33" borderId="26" xfId="0" applyFont="1" applyFill="1" applyBorder="1" applyAlignment="1"/>
    <xf numFmtId="0" fontId="178" fillId="33" borderId="50" xfId="0" applyFont="1" applyFill="1" applyBorder="1" applyAlignment="1"/>
    <xf numFmtId="0" fontId="101" fillId="5" borderId="0" xfId="0" applyFont="1" applyFill="1" applyBorder="1" applyAlignment="1">
      <alignment vertical="center" wrapText="1"/>
    </xf>
    <xf numFmtId="0" fontId="0" fillId="5" borderId="0" xfId="0" applyFill="1" applyAlignment="1">
      <alignment vertical="center" wrapText="1"/>
    </xf>
    <xf numFmtId="0" fontId="11" fillId="5" borderId="0" xfId="0" applyFont="1" applyFill="1" applyAlignment="1"/>
    <xf numFmtId="0" fontId="0" fillId="5" borderId="0" xfId="0" applyFill="1" applyAlignment="1"/>
    <xf numFmtId="0" fontId="48" fillId="5" borderId="8" xfId="0" applyFont="1" applyFill="1" applyBorder="1" applyAlignment="1">
      <alignment horizontal="center" vertical="center"/>
    </xf>
    <xf numFmtId="0" fontId="48" fillId="0" borderId="9" xfId="0" applyFont="1" applyBorder="1" applyAlignment="1">
      <alignment horizontal="center" vertical="center"/>
    </xf>
    <xf numFmtId="0" fontId="48" fillId="34" borderId="8" xfId="0" applyFont="1" applyFill="1" applyBorder="1" applyAlignment="1">
      <alignment horizontal="center" vertical="center"/>
    </xf>
    <xf numFmtId="0" fontId="48" fillId="34" borderId="9" xfId="0" applyFont="1" applyFill="1" applyBorder="1" applyAlignment="1">
      <alignment horizontal="center" vertical="center"/>
    </xf>
    <xf numFmtId="0" fontId="186" fillId="5" borderId="0" xfId="0" applyFont="1" applyFill="1" applyAlignment="1">
      <alignment horizontal="center" vertical="center" wrapText="1"/>
    </xf>
    <xf numFmtId="0" fontId="85" fillId="0" borderId="0" xfId="0" applyFont="1" applyAlignment="1">
      <alignment horizontal="center" vertical="center" wrapText="1"/>
    </xf>
    <xf numFmtId="0" fontId="180" fillId="5" borderId="52" xfId="0" applyFont="1" applyFill="1" applyBorder="1" applyAlignment="1">
      <alignment wrapText="1"/>
    </xf>
    <xf numFmtId="0" fontId="0" fillId="0" borderId="0" xfId="0" applyAlignment="1">
      <alignment wrapText="1"/>
    </xf>
    <xf numFmtId="0" fontId="0" fillId="5" borderId="33" xfId="0" applyFill="1" applyBorder="1" applyAlignment="1">
      <alignment horizontal="center" vertical="center"/>
    </xf>
    <xf numFmtId="0" fontId="0" fillId="0" borderId="47" xfId="0" applyBorder="1" applyAlignment="1"/>
    <xf numFmtId="0" fontId="0" fillId="0" borderId="5" xfId="0" applyBorder="1" applyAlignment="1"/>
    <xf numFmtId="0" fontId="47" fillId="5" borderId="90" xfId="0" applyFont="1" applyFill="1" applyBorder="1" applyAlignment="1">
      <alignment horizontal="center" vertical="top" wrapText="1"/>
    </xf>
    <xf numFmtId="0" fontId="0" fillId="0" borderId="47" xfId="0" applyBorder="1" applyAlignment="1">
      <alignment horizontal="center" vertical="top" wrapText="1"/>
    </xf>
    <xf numFmtId="0" fontId="0" fillId="0" borderId="5" xfId="0" applyBorder="1" applyAlignment="1">
      <alignment horizontal="center" vertical="top" wrapText="1"/>
    </xf>
    <xf numFmtId="0" fontId="69" fillId="5" borderId="90" xfId="0" applyFont="1" applyFill="1" applyBorder="1" applyAlignment="1">
      <alignment horizontal="center" vertical="top" wrapText="1"/>
    </xf>
    <xf numFmtId="0" fontId="0" fillId="0" borderId="47" xfId="0" applyBorder="1" applyAlignment="1">
      <alignment horizontal="center" wrapText="1"/>
    </xf>
    <xf numFmtId="0" fontId="0" fillId="0" borderId="67" xfId="0" applyBorder="1" applyAlignment="1">
      <alignment horizontal="center" wrapText="1"/>
    </xf>
    <xf numFmtId="0" fontId="47" fillId="5" borderId="33" xfId="0" applyFont="1" applyFill="1" applyBorder="1" applyAlignment="1">
      <alignment horizontal="center" vertical="top" wrapText="1"/>
    </xf>
    <xf numFmtId="0" fontId="0" fillId="5" borderId="33" xfId="0" applyFill="1" applyBorder="1" applyAlignment="1">
      <alignment vertical="center" wrapText="1"/>
    </xf>
    <xf numFmtId="0" fontId="0" fillId="0" borderId="47" xfId="0" applyBorder="1" applyAlignment="1">
      <alignment wrapText="1"/>
    </xf>
    <xf numFmtId="0" fontId="0" fillId="0" borderId="5" xfId="0" applyBorder="1" applyAlignment="1">
      <alignment wrapText="1"/>
    </xf>
    <xf numFmtId="0" fontId="0" fillId="8" borderId="33" xfId="0" applyFill="1" applyBorder="1" applyAlignment="1">
      <alignment horizontal="center" vertical="center"/>
    </xf>
    <xf numFmtId="0" fontId="0" fillId="0" borderId="47" xfId="0" applyBorder="1" applyAlignment="1">
      <alignment horizontal="center" vertical="center"/>
    </xf>
    <xf numFmtId="0" fontId="0" fillId="0" borderId="5" xfId="0" applyBorder="1" applyAlignment="1">
      <alignment horizontal="center" vertical="center"/>
    </xf>
    <xf numFmtId="0" fontId="0" fillId="5" borderId="33" xfId="0" applyFill="1" applyBorder="1" applyAlignment="1">
      <alignment vertical="center"/>
    </xf>
    <xf numFmtId="0" fontId="0" fillId="5" borderId="63" xfId="0" applyFill="1" applyBorder="1" applyAlignment="1">
      <alignment vertical="center" wrapText="1"/>
    </xf>
    <xf numFmtId="0" fontId="0" fillId="0" borderId="11" xfId="0" applyBorder="1" applyAlignment="1">
      <alignment wrapText="1"/>
    </xf>
    <xf numFmtId="0" fontId="0" fillId="0" borderId="6" xfId="0" applyBorder="1" applyAlignment="1">
      <alignment wrapText="1"/>
    </xf>
    <xf numFmtId="0" fontId="0" fillId="0" borderId="7" xfId="0" applyBorder="1" applyAlignment="1">
      <alignment wrapText="1"/>
    </xf>
    <xf numFmtId="0" fontId="47" fillId="5" borderId="90" xfId="0" applyFont="1" applyFill="1" applyBorder="1" applyAlignment="1">
      <alignment vertical="top" wrapText="1"/>
    </xf>
    <xf numFmtId="0" fontId="0" fillId="5" borderId="47" xfId="0" applyFill="1" applyBorder="1" applyAlignment="1">
      <alignment vertical="center" wrapText="1"/>
    </xf>
    <xf numFmtId="0" fontId="0" fillId="0" borderId="5" xfId="0" applyBorder="1" applyAlignment="1">
      <alignment vertical="center" wrapText="1"/>
    </xf>
    <xf numFmtId="0" fontId="0" fillId="5" borderId="47" xfId="0" applyFill="1" applyBorder="1" applyAlignment="1">
      <alignment vertical="center"/>
    </xf>
    <xf numFmtId="0" fontId="0" fillId="5" borderId="47" xfId="0" applyFill="1" applyBorder="1" applyAlignment="1">
      <alignment horizontal="center" vertical="center"/>
    </xf>
    <xf numFmtId="0" fontId="0" fillId="5" borderId="90" xfId="0" applyFill="1" applyBorder="1" applyAlignment="1">
      <alignment vertical="center" wrapText="1"/>
    </xf>
    <xf numFmtId="0" fontId="0" fillId="5" borderId="90" xfId="0" applyFill="1" applyBorder="1" applyAlignment="1">
      <alignment vertical="center"/>
    </xf>
    <xf numFmtId="0" fontId="0" fillId="5" borderId="47" xfId="0" applyFill="1" applyBorder="1" applyAlignment="1"/>
    <xf numFmtId="0" fontId="0" fillId="5" borderId="90" xfId="0" applyFill="1" applyBorder="1" applyAlignment="1">
      <alignment horizontal="center" vertical="center"/>
    </xf>
    <xf numFmtId="0" fontId="0" fillId="0" borderId="33" xfId="0" applyBorder="1" applyAlignment="1">
      <alignment vertical="center" wrapText="1"/>
    </xf>
    <xf numFmtId="0" fontId="0" fillId="0" borderId="47" xfId="0" applyBorder="1" applyAlignment="1">
      <alignment vertical="center" wrapText="1"/>
    </xf>
    <xf numFmtId="0" fontId="0" fillId="5" borderId="63" xfId="0" applyFill="1" applyBorder="1" applyAlignment="1">
      <alignment horizontal="center" vertical="center"/>
    </xf>
    <xf numFmtId="0" fontId="0" fillId="0" borderId="52" xfId="0" applyBorder="1" applyAlignment="1"/>
    <xf numFmtId="0" fontId="0" fillId="0" borderId="6" xfId="0" applyBorder="1" applyAlignment="1"/>
    <xf numFmtId="0" fontId="0" fillId="5" borderId="11" xfId="0" applyFill="1" applyBorder="1" applyAlignment="1">
      <alignment vertical="center" wrapText="1"/>
    </xf>
    <xf numFmtId="0" fontId="0" fillId="0" borderId="1" xfId="0" applyBorder="1" applyAlignment="1">
      <alignment wrapText="1"/>
    </xf>
    <xf numFmtId="0" fontId="0" fillId="5" borderId="5" xfId="0" applyFill="1" applyBorder="1" applyAlignment="1"/>
    <xf numFmtId="0" fontId="0" fillId="0" borderId="67" xfId="0" applyBorder="1" applyAlignment="1">
      <alignment wrapText="1"/>
    </xf>
    <xf numFmtId="0" fontId="0" fillId="0" borderId="67" xfId="0" applyBorder="1" applyAlignment="1"/>
    <xf numFmtId="0" fontId="0" fillId="0" borderId="5" xfId="0" applyBorder="1" applyAlignment="1">
      <alignment vertical="center"/>
    </xf>
    <xf numFmtId="0" fontId="150" fillId="5" borderId="8" xfId="0" applyFont="1" applyFill="1" applyBorder="1" applyAlignment="1">
      <alignment horizontal="center" vertical="center"/>
    </xf>
    <xf numFmtId="0" fontId="150" fillId="0" borderId="25" xfId="0" applyFont="1" applyBorder="1" applyAlignment="1"/>
    <xf numFmtId="0" fontId="150" fillId="0" borderId="9" xfId="0" applyFont="1" applyBorder="1" applyAlignment="1"/>
    <xf numFmtId="0" fontId="88" fillId="16" borderId="33" xfId="0" applyFont="1" applyFill="1" applyBorder="1" applyAlignment="1">
      <alignment horizontal="center" vertical="center" wrapText="1"/>
    </xf>
    <xf numFmtId="0" fontId="88" fillId="0" borderId="47" xfId="0" applyFont="1" applyBorder="1" applyAlignment="1">
      <alignment wrapText="1"/>
    </xf>
    <xf numFmtId="0" fontId="88" fillId="0" borderId="5" xfId="0" applyFont="1" applyBorder="1" applyAlignment="1">
      <alignment wrapText="1"/>
    </xf>
    <xf numFmtId="0" fontId="45" fillId="5" borderId="33" xfId="0" applyFont="1" applyFill="1" applyBorder="1" applyAlignment="1">
      <alignment horizontal="center" vertical="top" wrapText="1"/>
    </xf>
    <xf numFmtId="0" fontId="0" fillId="0" borderId="5" xfId="0" applyBorder="1" applyAlignment="1">
      <alignment vertical="top" wrapText="1"/>
    </xf>
    <xf numFmtId="0" fontId="0" fillId="5" borderId="33" xfId="0" applyFill="1" applyBorder="1" applyAlignment="1">
      <alignment horizontal="center" vertical="top" wrapText="1"/>
    </xf>
    <xf numFmtId="0" fontId="0" fillId="0" borderId="5" xfId="0" applyBorder="1" applyAlignment="1">
      <alignment vertical="top"/>
    </xf>
    <xf numFmtId="0" fontId="46" fillId="5" borderId="33" xfId="0" applyFont="1" applyFill="1" applyBorder="1" applyAlignment="1" applyProtection="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33" xfId="0" applyBorder="1" applyAlignment="1">
      <alignment horizontal="center" vertical="center"/>
    </xf>
    <xf numFmtId="0" fontId="0" fillId="5" borderId="33" xfId="0" applyFill="1" applyBorder="1" applyAlignment="1">
      <alignment vertical="top" wrapText="1"/>
    </xf>
    <xf numFmtId="0" fontId="0" fillId="8" borderId="33" xfId="0" applyFill="1" applyBorder="1" applyAlignment="1">
      <alignment horizontal="center" vertical="top" wrapText="1"/>
    </xf>
    <xf numFmtId="0" fontId="98" fillId="5" borderId="33" xfId="0" applyFont="1" applyFill="1" applyBorder="1" applyAlignment="1">
      <alignment vertical="top" wrapText="1"/>
    </xf>
    <xf numFmtId="0" fontId="47" fillId="5" borderId="33" xfId="0" applyFont="1" applyFill="1" applyBorder="1" applyAlignment="1">
      <alignment horizontal="center" vertical="center" wrapText="1"/>
    </xf>
    <xf numFmtId="0" fontId="47" fillId="0" borderId="47" xfId="0" applyFont="1" applyBorder="1" applyAlignment="1">
      <alignment horizontal="center" vertical="center" wrapText="1"/>
    </xf>
    <xf numFmtId="0" fontId="47" fillId="0" borderId="5" xfId="0" applyFont="1" applyBorder="1" applyAlignment="1">
      <alignment horizontal="center" vertical="center" wrapText="1"/>
    </xf>
    <xf numFmtId="0" fontId="0" fillId="5" borderId="33" xfId="0" applyFont="1" applyFill="1" applyBorder="1" applyAlignment="1">
      <alignment vertical="center"/>
    </xf>
    <xf numFmtId="0" fontId="0" fillId="5" borderId="33" xfId="0" applyFill="1" applyBorder="1" applyAlignment="1">
      <alignment horizontal="left" vertical="center" wrapText="1"/>
    </xf>
    <xf numFmtId="0" fontId="47" fillId="0" borderId="47" xfId="0" applyFont="1" applyBorder="1" applyAlignment="1">
      <alignment horizontal="center" vertical="top" wrapText="1"/>
    </xf>
    <xf numFmtId="0" fontId="47" fillId="0" borderId="5" xfId="0" applyFont="1" applyBorder="1" applyAlignment="1">
      <alignment horizontal="center" vertical="top" wrapText="1"/>
    </xf>
    <xf numFmtId="0" fontId="0" fillId="8" borderId="33" xfId="0" applyFill="1" applyBorder="1" applyAlignment="1">
      <alignment vertical="center"/>
    </xf>
    <xf numFmtId="0" fontId="0" fillId="0" borderId="47" xfId="0" applyBorder="1" applyAlignment="1">
      <alignment vertical="top" wrapText="1"/>
    </xf>
    <xf numFmtId="0" fontId="0" fillId="32" borderId="33" xfId="0" applyFill="1" applyBorder="1" applyAlignment="1">
      <alignment vertical="center"/>
    </xf>
    <xf numFmtId="0" fontId="0" fillId="5" borderId="0" xfId="0" applyFill="1" applyBorder="1" applyAlignment="1">
      <alignment horizontal="center" vertical="center"/>
    </xf>
    <xf numFmtId="0" fontId="0" fillId="5" borderId="0" xfId="0" applyFill="1" applyBorder="1" applyAlignment="1"/>
    <xf numFmtId="0" fontId="0" fillId="0" borderId="0" xfId="0" applyBorder="1" applyAlignment="1">
      <alignment horizontal="center" vertical="center"/>
    </xf>
    <xf numFmtId="0" fontId="0" fillId="5" borderId="33" xfId="0"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vertical="center"/>
    </xf>
    <xf numFmtId="0" fontId="73" fillId="5" borderId="8" xfId="0" applyFont="1" applyFill="1" applyBorder="1" applyAlignment="1" applyProtection="1">
      <alignment vertical="center" wrapText="1"/>
    </xf>
    <xf numFmtId="0" fontId="0" fillId="0" borderId="25" xfId="0" applyBorder="1" applyAlignment="1">
      <alignment vertical="center" wrapText="1"/>
    </xf>
    <xf numFmtId="0" fontId="0" fillId="0" borderId="9" xfId="0" applyBorder="1" applyAlignment="1">
      <alignment vertical="center" wrapText="1"/>
    </xf>
    <xf numFmtId="0" fontId="47" fillId="5" borderId="52" xfId="0" applyFont="1" applyFill="1" applyBorder="1" applyAlignment="1">
      <alignment horizontal="center" vertical="top" wrapText="1"/>
    </xf>
    <xf numFmtId="0" fontId="47" fillId="0" borderId="52" xfId="0" applyFont="1" applyBorder="1" applyAlignment="1">
      <alignment vertical="top" wrapText="1"/>
    </xf>
    <xf numFmtId="0" fontId="0" fillId="5" borderId="59" xfId="0" applyFill="1" applyBorder="1" applyAlignment="1">
      <alignment vertical="center" wrapText="1"/>
    </xf>
    <xf numFmtId="0" fontId="0" fillId="0" borderId="59" xfId="0" applyBorder="1" applyAlignment="1">
      <alignment vertical="center" wrapText="1"/>
    </xf>
    <xf numFmtId="0" fontId="0" fillId="0" borderId="59" xfId="0" applyBorder="1" applyAlignment="1">
      <alignment wrapText="1"/>
    </xf>
    <xf numFmtId="0" fontId="88" fillId="5" borderId="0" xfId="0" applyFont="1" applyFill="1" applyAlignment="1">
      <alignment horizontal="left" wrapText="1"/>
    </xf>
    <xf numFmtId="0" fontId="88" fillId="0" borderId="0" xfId="0" applyFont="1" applyAlignment="1">
      <alignment horizontal="left" wrapText="1"/>
    </xf>
    <xf numFmtId="0" fontId="0" fillId="5" borderId="33" xfId="0" applyFill="1" applyBorder="1" applyAlignment="1">
      <alignment horizontal="left" vertical="top" wrapText="1"/>
    </xf>
    <xf numFmtId="0" fontId="0" fillId="32" borderId="4" xfId="0" applyFill="1" applyBorder="1" applyAlignment="1">
      <alignment vertical="center"/>
    </xf>
    <xf numFmtId="0" fontId="0" fillId="32" borderId="4" xfId="0" applyFill="1" applyBorder="1" applyAlignment="1"/>
    <xf numFmtId="0" fontId="0" fillId="5" borderId="4" xfId="0" applyFill="1" applyBorder="1" applyAlignment="1">
      <alignment horizontal="left" vertical="center" wrapText="1"/>
    </xf>
    <xf numFmtId="0" fontId="0" fillId="0" borderId="4" xfId="0" applyBorder="1" applyAlignment="1">
      <alignment horizontal="left" vertical="center" wrapText="1"/>
    </xf>
    <xf numFmtId="0" fontId="0" fillId="32" borderId="4" xfId="0" applyFill="1" applyBorder="1" applyAlignment="1">
      <alignment horizontal="center" vertical="center"/>
    </xf>
    <xf numFmtId="0" fontId="0" fillId="0" borderId="4" xfId="0" applyBorder="1" applyAlignment="1">
      <alignment horizontal="center" vertical="center"/>
    </xf>
    <xf numFmtId="0" fontId="0" fillId="5" borderId="4" xfId="0" applyFont="1" applyFill="1" applyBorder="1" applyAlignment="1">
      <alignment horizontal="center" vertical="center"/>
    </xf>
    <xf numFmtId="0" fontId="47" fillId="0" borderId="47" xfId="0" applyFont="1" applyBorder="1" applyAlignment="1">
      <alignment vertical="center" wrapText="1"/>
    </xf>
    <xf numFmtId="0" fontId="47" fillId="0" borderId="5" xfId="0" applyFont="1" applyBorder="1" applyAlignment="1">
      <alignment vertical="center" wrapText="1"/>
    </xf>
    <xf numFmtId="0" fontId="47" fillId="5" borderId="33" xfId="0" applyFont="1" applyFill="1" applyBorder="1" applyAlignment="1">
      <alignment horizontal="center" vertical="center"/>
    </xf>
    <xf numFmtId="0" fontId="47" fillId="0" borderId="47" xfId="0" applyFont="1" applyBorder="1" applyAlignment="1">
      <alignment horizontal="center" vertical="center"/>
    </xf>
    <xf numFmtId="0" fontId="47" fillId="0" borderId="5" xfId="0" applyFont="1" applyBorder="1" applyAlignment="1">
      <alignment horizontal="center" vertical="center"/>
    </xf>
    <xf numFmtId="0" fontId="64" fillId="21" borderId="33" xfId="0" applyFont="1" applyFill="1" applyBorder="1" applyAlignment="1" applyProtection="1">
      <alignment horizontal="center" vertical="center" wrapText="1"/>
      <protection locked="0"/>
    </xf>
    <xf numFmtId="0" fontId="76" fillId="27" borderId="33" xfId="0" applyFont="1" applyFill="1" applyBorder="1" applyAlignment="1">
      <alignment vertical="top" wrapText="1"/>
    </xf>
    <xf numFmtId="0" fontId="0" fillId="0" borderId="47" xfId="0" applyBorder="1" applyAlignment="1">
      <alignment vertical="top"/>
    </xf>
    <xf numFmtId="0" fontId="68" fillId="5" borderId="33" xfId="0" applyFont="1" applyFill="1" applyBorder="1" applyAlignment="1">
      <alignment horizontal="center" vertical="center" wrapText="1"/>
    </xf>
    <xf numFmtId="0" fontId="68" fillId="0" borderId="47" xfId="0" applyFont="1" applyBorder="1" applyAlignment="1">
      <alignment horizontal="center" vertical="center" wrapText="1"/>
    </xf>
    <xf numFmtId="0" fontId="68" fillId="0" borderId="5" xfId="0" applyFont="1" applyBorder="1" applyAlignment="1">
      <alignment horizontal="center" vertical="center" wrapText="1"/>
    </xf>
    <xf numFmtId="0" fontId="0" fillId="32" borderId="5" xfId="0" applyFill="1" applyBorder="1" applyAlignment="1"/>
    <xf numFmtId="0" fontId="0" fillId="5" borderId="33" xfId="0" applyFont="1" applyFill="1" applyBorder="1" applyAlignment="1">
      <alignment horizontal="center" vertical="center"/>
    </xf>
    <xf numFmtId="9" fontId="0" fillId="32" borderId="33" xfId="5" applyFont="1" applyFill="1" applyBorder="1" applyAlignment="1">
      <alignment vertical="center"/>
    </xf>
    <xf numFmtId="9" fontId="0" fillId="32" borderId="47" xfId="5" applyFont="1" applyFill="1" applyBorder="1" applyAlignment="1">
      <alignment vertical="center"/>
    </xf>
    <xf numFmtId="0" fontId="0" fillId="32" borderId="47" xfId="0" applyFill="1" applyBorder="1" applyAlignment="1"/>
    <xf numFmtId="0" fontId="0" fillId="32" borderId="5" xfId="0" applyFill="1" applyBorder="1" applyAlignment="1">
      <alignment vertical="center"/>
    </xf>
    <xf numFmtId="0" fontId="0" fillId="5" borderId="8" xfId="0" applyFill="1" applyBorder="1" applyAlignment="1">
      <alignment vertical="center" wrapText="1"/>
    </xf>
    <xf numFmtId="0" fontId="0" fillId="0" borderId="25" xfId="0" applyBorder="1" applyAlignment="1">
      <alignment wrapText="1"/>
    </xf>
    <xf numFmtId="0" fontId="0" fillId="0" borderId="9" xfId="0" applyBorder="1" applyAlignment="1">
      <alignment wrapText="1"/>
    </xf>
    <xf numFmtId="0" fontId="69" fillId="5" borderId="33" xfId="0" applyFont="1" applyFill="1" applyBorder="1" applyAlignment="1">
      <alignment horizontal="center" vertical="top" wrapText="1"/>
    </xf>
    <xf numFmtId="0" fontId="0" fillId="8" borderId="47" xfId="0" applyFill="1" applyBorder="1" applyAlignment="1">
      <alignment vertical="center"/>
    </xf>
    <xf numFmtId="0" fontId="0" fillId="5" borderId="33" xfId="0" applyFill="1" applyBorder="1" applyAlignment="1">
      <alignment horizontal="left" vertical="center"/>
    </xf>
    <xf numFmtId="0" fontId="0" fillId="0" borderId="5" xfId="0" applyBorder="1" applyAlignment="1">
      <alignment horizontal="left"/>
    </xf>
    <xf numFmtId="0" fontId="0" fillId="8" borderId="90" xfId="0" applyFill="1" applyBorder="1" applyAlignment="1">
      <alignment vertical="center"/>
    </xf>
    <xf numFmtId="0" fontId="0" fillId="5" borderId="90" xfId="0" applyFill="1" applyBorder="1" applyAlignment="1">
      <alignment horizontal="left" vertical="center" wrapText="1"/>
    </xf>
    <xf numFmtId="0" fontId="68" fillId="5" borderId="90" xfId="0" applyFont="1" applyFill="1" applyBorder="1" applyAlignment="1">
      <alignment horizontal="center" vertical="top" wrapText="1"/>
    </xf>
    <xf numFmtId="0" fontId="68" fillId="5" borderId="89" xfId="0" applyFont="1" applyFill="1" applyBorder="1" applyAlignment="1">
      <alignment vertical="top" wrapText="1"/>
    </xf>
    <xf numFmtId="0" fontId="0" fillId="0" borderId="77" xfId="0" applyBorder="1" applyAlignment="1">
      <alignment wrapText="1"/>
    </xf>
    <xf numFmtId="0" fontId="69" fillId="5" borderId="26" xfId="0" applyFont="1" applyFill="1" applyBorder="1" applyAlignment="1">
      <alignment vertical="center"/>
    </xf>
    <xf numFmtId="0" fontId="0" fillId="0" borderId="27" xfId="0" applyBorder="1" applyAlignment="1"/>
    <xf numFmtId="0" fontId="0" fillId="0" borderId="50" xfId="0" applyBorder="1" applyAlignment="1"/>
    <xf numFmtId="0" fontId="0" fillId="5" borderId="55" xfId="0" applyFill="1"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53"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49" fontId="60" fillId="5" borderId="55" xfId="0" applyNumberFormat="1" applyFont="1" applyFill="1" applyBorder="1" applyAlignment="1">
      <alignment vertical="top" wrapText="1"/>
    </xf>
    <xf numFmtId="49" fontId="60" fillId="0" borderId="56" xfId="0" applyNumberFormat="1" applyFont="1" applyBorder="1" applyAlignment="1">
      <alignment vertical="top" wrapText="1"/>
    </xf>
    <xf numFmtId="49" fontId="60" fillId="0" borderId="57" xfId="0" applyNumberFormat="1" applyFont="1" applyBorder="1" applyAlignment="1">
      <alignment vertical="top" wrapText="1"/>
    </xf>
    <xf numFmtId="49" fontId="60" fillId="0" borderId="34" xfId="0" applyNumberFormat="1" applyFont="1" applyBorder="1" applyAlignment="1">
      <alignment vertical="top" wrapText="1"/>
    </xf>
    <xf numFmtId="49" fontId="60" fillId="0" borderId="0" xfId="0" applyNumberFormat="1" applyFont="1" applyBorder="1" applyAlignment="1">
      <alignment vertical="top" wrapText="1"/>
    </xf>
    <xf numFmtId="49" fontId="60" fillId="0" borderId="53" xfId="0" applyNumberFormat="1" applyFont="1" applyBorder="1" applyAlignment="1">
      <alignment vertical="top" wrapText="1"/>
    </xf>
    <xf numFmtId="49" fontId="60" fillId="0" borderId="58" xfId="0" applyNumberFormat="1" applyFont="1" applyBorder="1" applyAlignment="1">
      <alignment vertical="top" wrapText="1"/>
    </xf>
    <xf numFmtId="49" fontId="60" fillId="0" borderId="59" xfId="0" applyNumberFormat="1" applyFont="1" applyBorder="1" applyAlignment="1">
      <alignment vertical="top" wrapText="1"/>
    </xf>
    <xf numFmtId="49" fontId="60" fillId="0" borderId="60" xfId="0" applyNumberFormat="1" applyFont="1" applyBorder="1" applyAlignment="1">
      <alignment vertical="top" wrapText="1"/>
    </xf>
    <xf numFmtId="0" fontId="47" fillId="5" borderId="87" xfId="0" applyFont="1" applyFill="1" applyBorder="1" applyAlignment="1">
      <alignment vertical="center" wrapText="1"/>
    </xf>
    <xf numFmtId="0" fontId="0" fillId="0" borderId="77" xfId="0" applyBorder="1" applyAlignment="1">
      <alignment vertical="center" wrapText="1"/>
    </xf>
    <xf numFmtId="0" fontId="47" fillId="5" borderId="87" xfId="0" applyFont="1" applyFill="1" applyBorder="1" applyAlignment="1">
      <alignment vertical="top" wrapText="1"/>
    </xf>
    <xf numFmtId="0" fontId="0" fillId="0" borderId="77" xfId="0" applyBorder="1" applyAlignment="1">
      <alignment vertical="top" wrapText="1"/>
    </xf>
    <xf numFmtId="0" fontId="0" fillId="0" borderId="78" xfId="0" applyBorder="1" applyAlignment="1">
      <alignment vertical="top" wrapText="1"/>
    </xf>
    <xf numFmtId="0" fontId="0" fillId="0" borderId="51" xfId="0" applyBorder="1" applyAlignment="1">
      <alignment vertical="top" wrapText="1"/>
    </xf>
    <xf numFmtId="0" fontId="47" fillId="5" borderId="16" xfId="0" applyFont="1" applyFill="1" applyBorder="1" applyAlignment="1"/>
    <xf numFmtId="0" fontId="0" fillId="0" borderId="20" xfId="0" applyBorder="1" applyAlignment="1"/>
    <xf numFmtId="0" fontId="0" fillId="0" borderId="21" xfId="0" applyBorder="1" applyAlignment="1"/>
    <xf numFmtId="0" fontId="60" fillId="5" borderId="0" xfId="0" applyFont="1" applyFill="1" applyBorder="1" applyAlignment="1">
      <alignment vertical="top" wrapText="1"/>
    </xf>
    <xf numFmtId="0" fontId="60" fillId="0" borderId="0" xfId="0" applyFont="1" applyAlignment="1">
      <alignment vertical="top" wrapText="1"/>
    </xf>
    <xf numFmtId="0" fontId="47" fillId="23" borderId="91" xfId="0" applyFont="1" applyFill="1" applyBorder="1" applyAlignment="1" applyProtection="1">
      <alignment horizontal="center" vertical="center" wrapText="1"/>
    </xf>
    <xf numFmtId="0" fontId="47" fillId="23" borderId="92" xfId="0" applyFont="1" applyFill="1" applyBorder="1" applyAlignment="1">
      <alignment horizontal="center" vertical="center" wrapText="1"/>
    </xf>
    <xf numFmtId="0" fontId="68" fillId="5" borderId="55" xfId="0" applyFont="1" applyFill="1" applyBorder="1" applyAlignment="1">
      <alignment wrapText="1"/>
    </xf>
    <xf numFmtId="0" fontId="68" fillId="0" borderId="56" xfId="0" applyFont="1" applyBorder="1" applyAlignment="1">
      <alignment wrapText="1"/>
    </xf>
    <xf numFmtId="0" fontId="68" fillId="0" borderId="57" xfId="0" applyFont="1" applyBorder="1" applyAlignment="1">
      <alignment wrapText="1"/>
    </xf>
    <xf numFmtId="0" fontId="185" fillId="5" borderId="0" xfId="0" applyFont="1" applyFill="1" applyAlignment="1">
      <alignment horizontal="left" wrapText="1"/>
    </xf>
    <xf numFmtId="0" fontId="84" fillId="0" borderId="0" xfId="0" applyFont="1" applyAlignment="1">
      <alignment horizontal="left" wrapText="1"/>
    </xf>
    <xf numFmtId="0" fontId="137" fillId="5" borderId="0" xfId="0" applyFont="1" applyFill="1" applyBorder="1" applyAlignment="1">
      <alignment horizontal="left" vertical="top" wrapText="1"/>
    </xf>
    <xf numFmtId="0" fontId="76" fillId="0" borderId="0" xfId="0" applyFont="1" applyAlignment="1">
      <alignment horizontal="left" vertical="top"/>
    </xf>
    <xf numFmtId="0" fontId="62" fillId="5" borderId="13" xfId="0" applyFont="1" applyFill="1" applyBorder="1" applyAlignment="1" applyProtection="1">
      <alignment vertical="center"/>
    </xf>
    <xf numFmtId="0" fontId="0" fillId="0" borderId="9" xfId="0" applyBorder="1" applyAlignment="1">
      <alignment vertical="center"/>
    </xf>
    <xf numFmtId="0" fontId="136" fillId="5" borderId="0" xfId="0" applyFont="1" applyFill="1" applyBorder="1" applyAlignment="1">
      <alignment horizontal="left" vertical="center" wrapText="1"/>
    </xf>
    <xf numFmtId="0" fontId="60" fillId="0" borderId="0" xfId="0" applyFont="1" applyAlignment="1">
      <alignment horizontal="left" wrapText="1"/>
    </xf>
    <xf numFmtId="0" fontId="68" fillId="5" borderId="30" xfId="0" applyFont="1" applyFill="1" applyBorder="1" applyAlignment="1"/>
    <xf numFmtId="0" fontId="0" fillId="0" borderId="23" xfId="0" applyBorder="1" applyAlignment="1"/>
    <xf numFmtId="0" fontId="0" fillId="0" borderId="0" xfId="0" applyAlignment="1">
      <alignment horizontal="left" vertical="top" wrapText="1"/>
    </xf>
    <xf numFmtId="0" fontId="107" fillId="9" borderId="87" xfId="0" applyFont="1" applyFill="1" applyBorder="1" applyAlignment="1" applyProtection="1">
      <alignment horizontal="left" vertical="center" wrapText="1"/>
    </xf>
    <xf numFmtId="0" fontId="0" fillId="0" borderId="51" xfId="0" applyBorder="1" applyAlignment="1">
      <alignment horizontal="left" wrapText="1"/>
    </xf>
    <xf numFmtId="0" fontId="107" fillId="15" borderId="56" xfId="0" applyFont="1" applyFill="1" applyBorder="1" applyAlignment="1" applyProtection="1">
      <alignment horizontal="center" vertical="center" wrapText="1"/>
    </xf>
    <xf numFmtId="0" fontId="0" fillId="0" borderId="22" xfId="0" applyBorder="1" applyAlignment="1">
      <alignment horizontal="center" wrapText="1"/>
    </xf>
    <xf numFmtId="0" fontId="88" fillId="23" borderId="91" xfId="0" applyFont="1" applyFill="1" applyBorder="1" applyAlignment="1" applyProtection="1">
      <alignment horizontal="center" vertical="center" wrapText="1"/>
    </xf>
    <xf numFmtId="0" fontId="88" fillId="23" borderId="92" xfId="0" applyFont="1" applyFill="1" applyBorder="1" applyAlignment="1">
      <alignment horizontal="center" vertical="center" wrapText="1"/>
    </xf>
    <xf numFmtId="0" fontId="73" fillId="5" borderId="16" xfId="0" applyFont="1" applyFill="1" applyBorder="1" applyAlignment="1" applyProtection="1">
      <alignment vertical="center"/>
    </xf>
    <xf numFmtId="0" fontId="0" fillId="0" borderId="20" xfId="0" applyBorder="1" applyAlignment="1">
      <alignment vertical="center"/>
    </xf>
    <xf numFmtId="0" fontId="0" fillId="0" borderId="21" xfId="0" applyBorder="1" applyAlignment="1">
      <alignment vertical="center"/>
    </xf>
    <xf numFmtId="0" fontId="42" fillId="5" borderId="0" xfId="0" applyFont="1" applyFill="1" applyAlignment="1" applyProtection="1">
      <alignment horizontal="left" wrapText="1"/>
    </xf>
    <xf numFmtId="0" fontId="67" fillId="5" borderId="0" xfId="0" applyFont="1" applyFill="1" applyAlignment="1" applyProtection="1">
      <alignment horizontal="left" wrapText="1"/>
    </xf>
    <xf numFmtId="0" fontId="92" fillId="5" borderId="16" xfId="0" applyFont="1" applyFill="1" applyBorder="1" applyAlignment="1"/>
    <xf numFmtId="0" fontId="17" fillId="5" borderId="16" xfId="0" applyFont="1" applyFill="1" applyBorder="1" applyAlignment="1" applyProtection="1">
      <alignment vertical="center"/>
    </xf>
    <xf numFmtId="0" fontId="15" fillId="5" borderId="16" xfId="0" applyFont="1" applyFill="1" applyBorder="1" applyAlignment="1" applyProtection="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5" xfId="0" applyBorder="1" applyAlignment="1">
      <alignment vertical="top" wrapText="1"/>
    </xf>
    <xf numFmtId="0" fontId="0" fillId="0" borderId="36" xfId="0" applyBorder="1" applyAlignment="1">
      <alignment vertical="top" wrapText="1"/>
    </xf>
    <xf numFmtId="0" fontId="0" fillId="0" borderId="48"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156" fillId="5" borderId="58" xfId="0" applyFont="1" applyFill="1" applyBorder="1" applyAlignment="1"/>
    <xf numFmtId="0" fontId="60" fillId="0" borderId="59" xfId="0" applyFont="1" applyBorder="1" applyAlignment="1"/>
    <xf numFmtId="0" fontId="60" fillId="0" borderId="60" xfId="0" applyFont="1" applyBorder="1" applyAlignment="1"/>
    <xf numFmtId="0" fontId="47" fillId="5" borderId="13" xfId="0" applyFont="1" applyFill="1" applyBorder="1" applyAlignment="1"/>
    <xf numFmtId="0" fontId="0" fillId="0" borderId="25" xfId="0" applyBorder="1" applyAlignment="1"/>
    <xf numFmtId="0" fontId="0" fillId="0" borderId="49" xfId="0" applyBorder="1" applyAlignment="1"/>
    <xf numFmtId="0" fontId="88" fillId="0" borderId="0" xfId="0" applyFont="1" applyAlignment="1">
      <alignment horizontal="left" vertical="center" wrapText="1"/>
    </xf>
    <xf numFmtId="0" fontId="88" fillId="5" borderId="0" xfId="0" applyFont="1" applyFill="1" applyAlignment="1">
      <alignment vertical="top" wrapText="1"/>
    </xf>
    <xf numFmtId="0" fontId="0" fillId="5" borderId="0" xfId="0" applyFill="1" applyAlignment="1">
      <alignment vertical="top" wrapText="1"/>
    </xf>
    <xf numFmtId="0" fontId="88" fillId="5" borderId="0" xfId="0" applyFont="1" applyFill="1" applyAlignment="1">
      <alignment vertical="center" wrapText="1"/>
    </xf>
    <xf numFmtId="0" fontId="0" fillId="5" borderId="0" xfId="0" applyFill="1" applyAlignment="1">
      <alignment wrapText="1"/>
    </xf>
    <xf numFmtId="0" fontId="88" fillId="5" borderId="0" xfId="0" applyFont="1" applyFill="1" applyAlignment="1">
      <alignment horizontal="left" vertical="center" wrapText="1"/>
    </xf>
    <xf numFmtId="0" fontId="60" fillId="5" borderId="98" xfId="0" applyFont="1" applyFill="1" applyBorder="1" applyAlignment="1">
      <alignment vertical="center" wrapText="1"/>
    </xf>
    <xf numFmtId="0" fontId="0" fillId="0" borderId="37" xfId="0" applyBorder="1" applyAlignment="1">
      <alignment vertical="center" wrapText="1"/>
    </xf>
    <xf numFmtId="0" fontId="0" fillId="0" borderId="23" xfId="0" applyBorder="1" applyAlignment="1">
      <alignment vertical="center" wrapText="1"/>
    </xf>
    <xf numFmtId="0" fontId="85" fillId="10" borderId="0" xfId="0" applyFont="1" applyFill="1" applyAlignment="1">
      <alignment wrapText="1"/>
    </xf>
    <xf numFmtId="0" fontId="0" fillId="0" borderId="0" xfId="0" applyAlignment="1"/>
    <xf numFmtId="0" fontId="31" fillId="5" borderId="0" xfId="0" applyFont="1" applyFill="1" applyAlignment="1">
      <alignment horizontal="right" vertical="center" wrapText="1"/>
    </xf>
    <xf numFmtId="0" fontId="45" fillId="5" borderId="0" xfId="0" applyFont="1" applyFill="1" applyAlignment="1">
      <alignment horizontal="right" vertical="center" wrapText="1"/>
    </xf>
    <xf numFmtId="0" fontId="45" fillId="5" borderId="26" xfId="0" applyFont="1" applyFill="1" applyBorder="1" applyAlignment="1">
      <alignment horizontal="left" vertical="center" wrapText="1"/>
    </xf>
    <xf numFmtId="0" fontId="45" fillId="0" borderId="27" xfId="0" applyFont="1" applyBorder="1" applyAlignment="1">
      <alignment horizontal="left" wrapText="1"/>
    </xf>
    <xf numFmtId="0" fontId="45" fillId="0" borderId="50" xfId="0" applyFont="1" applyBorder="1" applyAlignment="1">
      <alignment horizontal="left" wrapText="1"/>
    </xf>
    <xf numFmtId="0" fontId="83" fillId="5" borderId="1" xfId="0" applyFont="1" applyFill="1" applyBorder="1" applyAlignment="1" applyProtection="1">
      <alignment horizontal="center" vertical="center" wrapText="1"/>
    </xf>
    <xf numFmtId="0" fontId="0" fillId="0" borderId="1" xfId="0" applyFont="1" applyBorder="1" applyAlignment="1">
      <alignment vertical="center" wrapText="1"/>
    </xf>
    <xf numFmtId="0" fontId="88" fillId="16" borderId="8" xfId="0" applyFont="1" applyFill="1" applyBorder="1" applyAlignment="1" applyProtection="1">
      <alignment horizontal="left"/>
    </xf>
    <xf numFmtId="0" fontId="88" fillId="0" borderId="9" xfId="0" applyFont="1" applyBorder="1" applyAlignment="1">
      <alignment horizontal="left"/>
    </xf>
    <xf numFmtId="0" fontId="64" fillId="16" borderId="63" xfId="0" applyFont="1" applyFill="1" applyBorder="1" applyAlignment="1" applyProtection="1">
      <alignment horizontal="left"/>
    </xf>
    <xf numFmtId="0" fontId="88" fillId="0" borderId="11" xfId="0" applyFont="1" applyBorder="1" applyAlignment="1">
      <alignment horizontal="left"/>
    </xf>
    <xf numFmtId="0" fontId="26" fillId="5" borderId="95" xfId="0" applyFont="1" applyFill="1" applyBorder="1" applyAlignment="1" applyProtection="1">
      <alignment horizontal="left" vertical="center" wrapText="1"/>
    </xf>
    <xf numFmtId="0" fontId="86" fillId="0" borderId="0" xfId="0" applyFont="1" applyAlignment="1">
      <alignment vertical="center" wrapText="1"/>
    </xf>
    <xf numFmtId="0" fontId="155" fillId="5" borderId="59" xfId="0" applyFont="1" applyFill="1" applyBorder="1" applyAlignment="1">
      <alignment vertical="center" wrapText="1"/>
    </xf>
    <xf numFmtId="0" fontId="74" fillId="0" borderId="59" xfId="0" applyFont="1" applyBorder="1" applyAlignment="1">
      <alignment vertical="center" wrapText="1"/>
    </xf>
    <xf numFmtId="0" fontId="47" fillId="32" borderId="27" xfId="0" applyFont="1" applyFill="1" applyBorder="1" applyAlignment="1" applyProtection="1">
      <alignment vertical="center" wrapText="1"/>
    </xf>
    <xf numFmtId="0" fontId="0" fillId="32" borderId="50" xfId="0" applyFill="1" applyBorder="1" applyAlignment="1">
      <alignment vertical="center" wrapText="1"/>
    </xf>
    <xf numFmtId="0" fontId="175" fillId="8" borderId="26" xfId="0" applyFont="1" applyFill="1" applyBorder="1" applyAlignment="1" applyProtection="1">
      <alignment vertical="center" wrapText="1"/>
    </xf>
    <xf numFmtId="0" fontId="176" fillId="0" borderId="27" xfId="0" applyFont="1" applyBorder="1" applyAlignment="1">
      <alignment vertical="center" wrapText="1"/>
    </xf>
    <xf numFmtId="0" fontId="176" fillId="0" borderId="97" xfId="0" applyFont="1" applyBorder="1" applyAlignment="1">
      <alignment vertical="center" wrapText="1"/>
    </xf>
    <xf numFmtId="0" fontId="92" fillId="8" borderId="35" xfId="0" applyFont="1" applyFill="1" applyBorder="1" applyAlignment="1" applyProtection="1">
      <alignment vertical="center" wrapText="1"/>
    </xf>
    <xf numFmtId="0" fontId="0" fillId="8" borderId="20" xfId="0" applyFill="1" applyBorder="1" applyAlignment="1">
      <alignment wrapText="1"/>
    </xf>
    <xf numFmtId="0" fontId="0" fillId="8" borderId="10" xfId="0" applyFill="1" applyBorder="1" applyAlignment="1">
      <alignment wrapText="1"/>
    </xf>
    <xf numFmtId="0" fontId="177" fillId="5" borderId="63" xfId="0" applyFont="1" applyFill="1" applyBorder="1" applyAlignment="1" applyProtection="1">
      <alignment horizontal="left" vertical="center" wrapText="1"/>
    </xf>
    <xf numFmtId="0" fontId="0" fillId="0" borderId="36" xfId="0" applyBorder="1" applyAlignment="1">
      <alignment wrapText="1"/>
    </xf>
    <xf numFmtId="0" fontId="0" fillId="0" borderId="65" xfId="0" applyBorder="1" applyAlignment="1">
      <alignment wrapText="1"/>
    </xf>
    <xf numFmtId="0" fontId="47" fillId="5" borderId="8" xfId="0" applyFont="1" applyFill="1" applyBorder="1" applyAlignment="1" applyProtection="1">
      <alignment horizontal="left" vertical="center" wrapText="1"/>
    </xf>
    <xf numFmtId="0" fontId="47" fillId="5" borderId="25" xfId="0" applyFont="1" applyFill="1" applyBorder="1" applyAlignment="1">
      <alignment horizontal="left" wrapText="1"/>
    </xf>
    <xf numFmtId="0" fontId="47" fillId="5" borderId="9" xfId="0" applyFont="1" applyFill="1" applyBorder="1" applyAlignment="1">
      <alignment horizontal="left" wrapText="1"/>
    </xf>
    <xf numFmtId="0" fontId="60" fillId="5" borderId="98" xfId="0" applyFont="1" applyFill="1" applyBorder="1" applyAlignment="1" applyProtection="1">
      <alignment vertical="center" wrapText="1"/>
    </xf>
    <xf numFmtId="0" fontId="0" fillId="0" borderId="37" xfId="0" applyBorder="1" applyAlignment="1">
      <alignment wrapText="1"/>
    </xf>
    <xf numFmtId="0" fontId="0" fillId="0" borderId="23" xfId="0" applyBorder="1" applyAlignment="1">
      <alignment wrapText="1"/>
    </xf>
    <xf numFmtId="0" fontId="47" fillId="5" borderId="98" xfId="0" applyFont="1" applyFill="1" applyBorder="1" applyAlignment="1" applyProtection="1">
      <alignment horizontal="left" vertical="center"/>
    </xf>
    <xf numFmtId="0" fontId="0" fillId="0" borderId="37" xfId="0" applyBorder="1" applyAlignment="1">
      <alignment horizontal="left" vertical="center"/>
    </xf>
    <xf numFmtId="0" fontId="0" fillId="0" borderId="23" xfId="0" applyBorder="1" applyAlignment="1">
      <alignment horizontal="left" vertical="center"/>
    </xf>
  </cellXfs>
  <cellStyles count="6">
    <cellStyle name="Comma" xfId="4" builtinId="3"/>
    <cellStyle name="Hyperlink" xfId="1" builtinId="8"/>
    <cellStyle name="Normal" xfId="0" builtinId="0"/>
    <cellStyle name="Normal 2" xfId="2" xr:uid="{00000000-0005-0000-0000-000003000000}"/>
    <cellStyle name="Normal_Table_1a_1d_Modality_Provider_Counts" xfId="3" xr:uid="{00000000-0005-0000-0000-000004000000}"/>
    <cellStyle name="Percent" xfId="5" builtinId="5"/>
  </cellStyles>
  <dxfs count="6">
    <dxf>
      <fill>
        <patternFill>
          <bgColor rgb="FFCCFFFF"/>
        </patternFill>
      </fill>
    </dxf>
    <dxf>
      <fill>
        <patternFill>
          <bgColor rgb="FFCCFFFF"/>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color rgb="FFFFCC99"/>
      <color rgb="FFCCFFFF"/>
      <color rgb="FFFFFF99"/>
      <color rgb="FF66FF6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76208</xdr:rowOff>
    </xdr:from>
    <xdr:to>
      <xdr:col>1</xdr:col>
      <xdr:colOff>472275</xdr:colOff>
      <xdr:row>1</xdr:row>
      <xdr:rowOff>523883</xdr:rowOff>
    </xdr:to>
    <xdr:pic>
      <xdr:nvPicPr>
        <xdr:cNvPr id="61596" name="Picture 2">
          <a:extLst>
            <a:ext uri="{FF2B5EF4-FFF2-40B4-BE49-F238E27FC236}">
              <a16:creationId xmlns:a16="http://schemas.microsoft.com/office/drawing/2014/main" id="{00000000-0008-0000-0000-00009CF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8"/>
          <a:ext cx="162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495314</xdr:colOff>
      <xdr:row>0</xdr:row>
      <xdr:rowOff>9539</xdr:rowOff>
    </xdr:from>
    <xdr:to>
      <xdr:col>16</xdr:col>
      <xdr:colOff>426033</xdr:colOff>
      <xdr:row>2</xdr:row>
      <xdr:rowOff>7467</xdr:rowOff>
    </xdr:to>
    <xdr:pic>
      <xdr:nvPicPr>
        <xdr:cNvPr id="3" name="Picture 2">
          <a:extLst>
            <a:ext uri="{FF2B5EF4-FFF2-40B4-BE49-F238E27FC236}">
              <a16:creationId xmlns:a16="http://schemas.microsoft.com/office/drawing/2014/main" id="{5A2C6350-CE47-4D36-B80C-3B35020F69B0}"/>
            </a:ext>
          </a:extLst>
        </xdr:cNvPr>
        <xdr:cNvPicPr>
          <a:picLocks noChangeAspect="1"/>
        </xdr:cNvPicPr>
      </xdr:nvPicPr>
      <xdr:blipFill>
        <a:blip xmlns:r="http://schemas.openxmlformats.org/officeDocument/2006/relationships" r:embed="rId2"/>
        <a:stretch>
          <a:fillRect/>
        </a:stretch>
      </xdr:blipFill>
      <xdr:spPr>
        <a:xfrm>
          <a:off x="10782314" y="9539"/>
          <a:ext cx="1759519" cy="1245703"/>
        </a:xfrm>
        <a:prstGeom prst="rect">
          <a:avLst/>
        </a:prstGeom>
      </xdr:spPr>
    </xdr:pic>
    <xdr:clientData/>
  </xdr:twoCellAnchor>
  <xdr:twoCellAnchor>
    <xdr:from>
      <xdr:col>0</xdr:col>
      <xdr:colOff>676275</xdr:colOff>
      <xdr:row>30</xdr:row>
      <xdr:rowOff>66674</xdr:rowOff>
    </xdr:from>
    <xdr:to>
      <xdr:col>15</xdr:col>
      <xdr:colOff>142875</xdr:colOff>
      <xdr:row>263</xdr:row>
      <xdr:rowOff>47625</xdr:rowOff>
    </xdr:to>
    <xdr:sp macro="" textlink="">
      <xdr:nvSpPr>
        <xdr:cNvPr id="5" name="TextBox 4">
          <a:extLst>
            <a:ext uri="{FF2B5EF4-FFF2-40B4-BE49-F238E27FC236}">
              <a16:creationId xmlns:a16="http://schemas.microsoft.com/office/drawing/2014/main" id="{BEDD47B8-9780-4129-9CC8-311C4BE2305B}"/>
            </a:ext>
          </a:extLst>
        </xdr:cNvPr>
        <xdr:cNvSpPr txBox="1"/>
      </xdr:nvSpPr>
      <xdr:spPr>
        <a:xfrm>
          <a:off x="676275" y="7743824"/>
          <a:ext cx="9763125" cy="55978426"/>
        </a:xfrm>
        <a:prstGeom prst="rect">
          <a:avLst/>
        </a:prstGeom>
        <a:solidFill>
          <a:sysClr val="window" lastClr="FFFFFF"/>
        </a:solidFill>
        <a:ln w="9525" cmpd="sng">
          <a:noFill/>
        </a:ln>
        <a:effectLst/>
      </xdr:spPr>
      <xdr:txBody>
        <a:bodyPr vertOverflow="clip" horzOverflow="clip" wrap="square" rtlCol="0" anchor="t"/>
        <a:lstStyle/>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24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Guidance Notes</a:t>
          </a:r>
        </a:p>
        <a:p>
          <a:pPr marL="450215" marR="0" lvl="0" indent="0" defTabSz="914400" eaLnBrk="1" fontAlgn="auto" latinLnBrk="0" hangingPunct="1">
            <a:lnSpc>
              <a:spcPct val="100000"/>
            </a:lnSpc>
            <a:spcBef>
              <a:spcPts val="0"/>
            </a:spcBef>
            <a:spcAft>
              <a:spcPts val="0"/>
            </a:spcAft>
            <a:buClrTx/>
            <a:buSzTx/>
            <a:buFontTx/>
            <a:buNone/>
            <a:tabLst/>
            <a:defRPr/>
          </a:pPr>
          <a:endParaRPr kumimoji="0" lang="en-GB" sz="11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These guidance notes provide information and some instructions for </a:t>
          </a:r>
        </a:p>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Plain Radiography Survey and the Interventional Radiography (IR)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To print Guidance Notes select File tab above and then Print and press print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governance: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to the 2019 Plain Radiography and 2019 IR and Fluoroscopy Surveys may be shared, in an anonymised form, with other researchers (e.g. NHS Trusts, universities). If you do not wish your data to be shared in this way please state this when submitting your data.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to the 2019 surveys will be confidentially and securely stored on PHE servers at all times.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Submitted data will be anonymised in all reports and publications arising from the review or associated works. </a:t>
          </a: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will be presented in a manner that does not enable results from any individual participating organisation to be identified.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startAt="4"/>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intend to acknowledge participating centres in the final report. </a:t>
          </a: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you do not wish your centre to be acknowledged by name, please state this when submitting your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startAt="5"/>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feedback can be given, on request.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228600" marR="0" lvl="0" indent="45720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2"/>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College of Radiographers CPD Certificate of Endorsement: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College of Radiographers have issued a CPD certificate of Endorsement for participation in the PHE National Patient Dose Surveys as this may help support core outcomes 1 to 7, 9, 11, 12, 19, 20 and 22 (</a:t>
          </a:r>
          <a:r>
            <a:rPr kumimoji="0" lang="en-GB" sz="12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Arial" panose="020B0604020202020204" pitchFamily="34" charset="0"/>
            </a:rPr>
            <a:t>https://www.collegeofradiographers.ac.uk/education/education-approval/cpd-endorsement#Core-CPD-Now-outcomes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3"/>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Radiation Protection Team Collaboration:</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Collaboration and consultation is strongly encouraged between radiographers, medical physicists, radiologists, and other parties who can assist (e.g. IT team) in the collection, quality assurance and submission of data to the surveys.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4"/>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Terminology: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Change in terminology: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These surveys use the term “radiology system” instead of the terms “radiology room” or “X-ray room” used in previous reviews</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1</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 “Radiology system” refers to an X-ray source and the associated image receptors. This term is applied to both plain radiology and fluoroscopy systems. The term “fluoroscopy system” is sometimes used in a similar sense where appropriate.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Glossary: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 brief glossary at the end of these notes gives the specific meanings of the listed terms when used in these surveys. In these notes, these terms are shown in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bold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on important occasions in the text.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5"/>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Submission: PHE Dose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 provides separate Workbooks</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submitting data as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or as (anonymised)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for both the Plain Radiography survey and the IR and Fluoroscopy survey (four Workbooks in total).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228600" marR="0" lvl="0" indent="221615"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Plain Radiography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Workbook file names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System mean and median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PHE_Dose_PR_System_xxxxx.xlxs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_</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Dose_PR_Patient_xxxxx.xlsx</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Workbook file names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System mean and median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PHE_Dose_IR_Fluoro_System_xxxxx.xls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PHE_Dose_IR_Fluoro_Patient_xxxxx.xlsx</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in other electronic formats will be accepted (e.g. other Excel or similar spreadsheet style files, csv files).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6"/>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Ways to submit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Exam data can be submitted either as: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(mean and median doses for the stated exam performed on a given radiology system and other supporting data), or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as anonymised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(patient doses and supporting data) for that exam performed on a given radiology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Participants may submit data in both forms, for instance for different hospitals, but are asked to avoid submitting the same information in both forms as this could result in double counting.</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7"/>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and median doses: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wish you to submit both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and median dose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values for</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radiology systems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when submitting </a:t>
          </a:r>
          <a:r>
            <a:rPr kumimoji="0" lang="en-GB" sz="1200" b="1"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1" i="1"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for exams.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you cannot provide both mean and median data, please send your available data and let us know that you are submitting only mean data or only median data.  Going forward, median data is likely to be most useful.</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Background: Existing UK National Diagnostic Reference Levels (NDRLs) have been set using the rounded value of the 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percentile of 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radiology system dose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(previously mean radiology room dose) distribution for the specified exam.  The recently published ICRP Publication 135 “Diagnostic Reference Levels in Medical Imaging”</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2</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proposes that national DRLs should be set using the 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percentile of 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median radiology system dose</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distribution.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will assess both mean and median radiology system dose distributions, to provide scope for both approaches; to enable a change to NDRLs based on the median radiology system dose distribution while providing continuity with previous NDRLs.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8"/>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type and Examinations - Plain Radiography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area product</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(DAP) data are requested for adults for specified: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single projection radiographs (17 suggested projections),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complete plain radiographic exams (11 suggested exams),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single projection radiograph made using mobile systems (1 suggested projection)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for other projections and exams will also be accepted.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submit DAP dose data to the surveys that have been processed in the same manner as DAP data used to set your local DRLs.  You can indicate how this is done in the Dose Data Collection Methodology section of the Contact_Information sheet and with entries on the Radiography_System_General_Info sheet, e.g. by answering the questions on corrections applied to DAP doses for DAP meter calibration.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9"/>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type and Examinations - 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DAP</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fluoroscopy time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at a reference point”</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where available) data are requested for adults for:</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fluoroscopic exams (9 suggested fluoroscopy exams),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interventional procedures (13 suggested interventional procedures)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exams or procedures performed using mobile systems (4 suggested exams with clinical indicators)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These have been chosen for being common non-complex exams and procedures. Data for other similar exams and procedures is also welcome.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will not cover more complex and highly variable exams and procedures, such as those used in specialist areas, where specialist knowledge is likely to be required.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IR and Fluoroscopy survey will collect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fluoroscopy time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data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at a reference point”</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from those who can provide it. The formal IEC term for “dose at a reference point” (also known as “skin dose”) is “cumulative air kerma (CAK) dose at the IEC reference point (C</a:t>
          </a:r>
          <a:r>
            <a:rPr kumimoji="0" lang="en-GB" sz="1200" b="0" i="0" u="none" strike="noStrike" kern="0" cap="none" spc="0" normalizeH="0" baseline="-25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3</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submit DAP dose data to the surveys that have been processed in the same manner as DAP data used to set your local DRLs.  You can indicate how this is done in the Dose Data Collection Methodology section of the Contact_Information sheet and with entries on the Fluoroscopy_System_General_Info sheet, e.g. by answering the questions on corrections applied to DAP doses for DAP meter calibration and couch/table attenuation.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0"/>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Prospective or Retrospective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Data for the surveys may be acquired prospectively or retrospectively.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Retrospective data: will be accepted for examinations, projections or procedures conducted from January 2017 onwards, but please do not submit data from radiology systems that are no longer in use.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Prospective data: It is suggested that for prospective data collection, where it is proposed to conduct a local dose survey, that a quality assured continuous sample of patient data (e.g. 1 or 2 months) is used to guard against inadvertently biasing the data.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1"/>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Patient demographics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only submit data for adult patients, which, for these surveys, is defined as a person aged 16 years or older.</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0215"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2"/>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Quality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quality assure your data. For example, ensure: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Doses are assigned to the correct radiology system.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correct dose units are given to every entry.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No doses are included from non-patient exposures (e.g. phantom calibrations).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possible, exclude doses for images that have been rejected as not of diagnostic quality, e.g. those that were inadvertently underexposed.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exclude doses from IR procedures that were aborted, e.g. fluoroscopy exams with unfeasibly short fluoroscopy times (fractions of a second as opposed to tens of seconds or more).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Ensure all patient data has been anonymised, e.g. no dates of birth included.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3"/>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Sample size: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Ideally, the number of patient doses submitted for each exam (sample size) should be at least 20 and preferably many more. This applies to both the size of sample used to assess mean and median values for an exam performed on a specific radiology system or the number of individual patient records submitted for an exam on a specific radiology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However</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receiving some data is always preferable to no data, especially for less common exams, projections and procedures.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4"/>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Patient size/weight: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provide data for patients of the size that is standard for the exam being considered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as suggested by ICRP publication 135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2</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“Standard size patients” is taken to mean the size typical of the patient population undergoing each specific imaging examination.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is a significant change from previous surveys that, based on the data of ICRP Publication 23 (1975)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4</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requested samples of patients with an average weight of about 70kg.  An acceptable individual patient weight range of 50 - 90 kg was suggested, with concessions made for some cardiac examinations</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1</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It is recognised that these recommendations are getting increasingly non-typical of the UK general public.</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provide patient weight data whenever possible</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both</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when submitting individual patient records or radiology system mean and median data.  Weight data is particularly important when the sample size is small (&lt;20 patient records).  The Dose Excel Workbooks for submitting radiology system mean and median data</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enable weight data to be submitted for a representative subgroup of the full sample.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weight data cannot be provided, where possible provide data representative of standard sized patients. Where possible either indicate or exclude data from any patients or groups of patients who can be identified as being likely to have very atypical weight.  Examples are bariatric patients or highly emaciated cancer patients.  Please indicate on the Dose Excel Workbooks if such patients have been excluded and instances where data from such patients may be present.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5"/>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Entry –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possible, please submit your dose data and supporting information using a copy of the appropriate PHE Dose Excel Workbook.</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However, data submitted in other electronic formats will be accepted (e.g. other Excel or similar spreadsheet style files, csv files). The preferred order of data fields is given in the Workbooks on the worksheet “Info List of Data Fields”.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 separate Workbook will be required for each radiology system for which you submit data, as only doses and support data for one radiology system can be entered in each Workbook. Submit data for the exams, projections, and/or procedures that are most relevant to that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Make as many copies of the appropriate Workbooks as you require, having first filled in all the information that is likely to be common to all your workbooks.  This is likely to be most of the entries on the “Contact_Information” worksheet; which are for contact, organisational, and data collection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Save each Workbook with a unique name by changing “xxxxx” at the end of its filename.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6"/>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Colour Coding</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Worksheets (in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Worksheets are colour coded as to their use. A key that explains the colour coding is given at the top of the first sheet of each workbooks.  White tabs indicate support information, orange tabs are for entry of administrative and technical information and all other colours are for entry of examination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Essential and other data (in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On the data submission worksheets, the importance of each data field is indicated by a colour code: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Essential Information (</a:t>
          </a:r>
          <a:r>
            <a:rPr kumimoji="0" lang="en-GB" sz="1200" b="0" i="0" u="none" strike="noStrike" kern="0" cap="none" spc="0" normalizeH="0" baseline="0" noProof="0">
              <a:ln>
                <a:noFill/>
              </a:ln>
              <a:solidFill>
                <a:sysClr val="windowText" lastClr="000000"/>
              </a:solidFill>
              <a:effectLst/>
              <a:highlight>
                <a:srgbClr val="FFFF00"/>
              </a:highlight>
              <a:uLnTx/>
              <a:uFillTx/>
              <a:latin typeface="Calibri" panose="020F0502020204030204" pitchFamily="34" charset="0"/>
              <a:ea typeface="Calibri" panose="020F0502020204030204" pitchFamily="34" charset="0"/>
              <a:cs typeface="Arial" panose="020B0604020202020204" pitchFamily="34" charset="0"/>
            </a:rPr>
            <a:t>Yellow data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field name followed by*)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Very Useful Information (</a:t>
          </a:r>
          <a:r>
            <a:rPr kumimoji="0" lang="en-GB" sz="1200" b="0" i="0" u="none" strike="noStrike" kern="0" cap="none" spc="0" normalizeH="0" baseline="0" noProof="0">
              <a:ln>
                <a:noFill/>
              </a:ln>
              <a:solidFill>
                <a:sysClr val="windowText" lastClr="000000"/>
              </a:solidFill>
              <a:effectLst/>
              <a:highlight>
                <a:srgbClr val="00FFFF"/>
              </a:highlight>
              <a:uLnTx/>
              <a:uFillTx/>
              <a:latin typeface="Calibri" panose="020F0502020204030204" pitchFamily="34" charset="0"/>
              <a:ea typeface="Calibri" panose="020F0502020204030204" pitchFamily="34" charset="0"/>
              <a:cs typeface="Arial" panose="020B0604020202020204" pitchFamily="34" charset="0"/>
            </a:rPr>
            <a:t>Blue data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please provide if possible)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Supporting Information (White data field, useful if time allows entry)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 addition, there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 entry and information fields (</a:t>
          </a:r>
          <a:r>
            <a:rPr kumimoji="0" lang="en-GB" sz="1200" b="0" i="0" u="none" strike="noStrike" kern="0" cap="none" spc="0" normalizeH="0" baseline="0" noProof="0">
              <a:ln>
                <a:noFill/>
              </a:ln>
              <a:solidFill>
                <a:sysClr val="windowText" lastClr="000000"/>
              </a:solidFill>
              <a:effectLst/>
              <a:highlight>
                <a:srgbClr val="00FF00"/>
              </a:highlight>
              <a:uLnTx/>
              <a:uFillTx/>
              <a:latin typeface="Calibri" panose="020F0502020204030204" pitchFamily="34" charset="0"/>
              <a:ea typeface="Calibri" panose="020F0502020204030204" pitchFamily="34" charset="0"/>
              <a:cs typeface="Arial" panose="020B0604020202020204" pitchFamily="34" charset="0"/>
            </a:rPr>
            <a:t>Bright Green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these are automatically filled, either with data entered or selected elsewhere in the Workbook, or with information relevant to such entries, or to the worksheet being used, e.g. information on the selected exam.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7"/>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Entry – Tips for completing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While the Workbooks have data fields for a large range of information, there is very little ‘essential information’ requested.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much prefer to receive just “Essential information” (</a:t>
          </a:r>
          <a:r>
            <a:rPr kumimoji="0" lang="en-GB" sz="1200" b="0" i="0" u="none" strike="noStrike" kern="0" cap="none" spc="0" normalizeH="0" baseline="0" noProof="0">
              <a:ln>
                <a:noFill/>
              </a:ln>
              <a:solidFill>
                <a:sysClr val="windowText" lastClr="000000"/>
              </a:solidFill>
              <a:effectLst/>
              <a:highlight>
                <a:srgbClr val="FFFF00"/>
              </a:highlight>
              <a:uLnTx/>
              <a:uFillTx/>
              <a:latin typeface="Calibri" panose="020F0502020204030204" pitchFamily="34" charset="0"/>
              <a:ea typeface="Calibri" panose="020F0502020204030204" pitchFamily="34" charset="0"/>
              <a:cs typeface="Arial" panose="020B0604020202020204" pitchFamily="34" charset="0"/>
            </a:rPr>
            <a:t>yellow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than no data at all. Essential data fields have been kept to minimum and are positioned as close to the top or left of tables as is possible without sacrificing clarity.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contact us if there is a problem with providing a particular item of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Submission of “Very useful” and “Supporting” information is, of course, very much welcomed, as the more detailed the information received, the more detailed the feedback that can be provided. Note that some “Very useful” information fields are annotated as “Essential if you chose to submit this data type”, e.g. time values and time units if fluoroscopy time data is submitted.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While the Patient Workbooks include worksheets for each exam, projection and procedure on the list of preferred exams, it is not expected that any participating organisation will provide data for all the listed exams and projections, and certainly not for any given radiology system.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Many entry fields have drop down lists to simplify data entry.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On the “Contacts_Information” sheet please provide the requested contact and organisational information and answer some brief questions on how the survey data was collected.  This not only gives us useful information for these surveys but will also help in the design and organisation of future dose surveys.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do not edit the layout of the Workbooks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Text boxes for additional information, and spare columns for additional data, are provided for information you wish to enter that does not have its own data field on these forms.  If you still have an issue with the layout of the worksheets, please get in touch so we can discuss the issue and find a way around it.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8"/>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 please ensure that you include all the data indicated as “Essential” and clearly identify which radiology system the dose data is from.  Tables listing the data fields, their data status (“Essential”, etc.), drop down list entries and permitted data entry types (text or numbers) are given on the white tab worksheet “Info List of Data Fields” of the PHE Excel Workbooks.  These pages are formatted so that clicking on “print” will print out these tables sequentially. If you have difficulty accessing this information, please contact us.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 it would be useful if the submitted data were organised by radiology system and hospital.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9"/>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Plain Radiography survey and IR and Fluoroscopy survey do not include: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CT, which is being assessed by the 4</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UK CT Dose Survey.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Paediatric doses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Mammography, which is covered by different surveys.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DXA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20"/>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Changes in imaging technology: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plain radiography the designation of the detector of each radiology system as CR or DR is classed as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IR and fluoroscopy, the designation of the detector of each radiology system as an image intensifier or a flat panel detector is classified as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assumes that centres are no longer using radiographic film for medical diagnostic imaging of patients. Therefore, the PHE Plain Radiography and IR and Fluoroscopy Dose Excel Workbooks do not include fields for entering data specific to film-based examinations. If you are still using radiographic film for such examinations, please let us know and complete the Excel Workbooks as far as you are able.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References: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Hart, D., Hillier, M. C. and Shrimpton P. C, (2012) “Doses to patients from radiographic and fluoroscopic X-ray imaging procedures in the UK – 2010  Review”, Report HPA-CRCE-034, </a:t>
          </a: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https://www.gov.uk/government/publications/radiographic-and-fluoroscopic-x-rays-patient-doses</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ICRP, 2017. Diagnostic reference levels in medical imaging. ICRP Publication 135. Ann. ICRP 46(1).  </a:t>
          </a: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http://www.icrp.org/publication.asp?id=ICRP%20Publication%20135</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International Electrotechnical Commission. Medical electrical equipment: part 2-43- particular requirements for the safety of x-ray equipment for interventional procedures. Report 60601. 2nd ed. Geneva, Switzerland: International Electrotechnical Commission, 2010</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0"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https://webstore.iec.ch/publication/2659</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342900" defTabSz="914400" eaLnBrk="1" fontAlgn="auto" latinLnBrk="0" hangingPunct="1">
            <a:lnSpc>
              <a:spcPct val="100000"/>
            </a:lnSpc>
            <a:spcBef>
              <a:spcPts val="0"/>
            </a:spcBef>
            <a:spcAft>
              <a:spcPts val="0"/>
            </a:spcAft>
            <a:buClrTx/>
            <a:buSzTx/>
            <a:buFont typeface="+mj-lt"/>
            <a:buAutoNum type="arabicPeriod" startAt="4"/>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ICRP, 1975. Report of the Task Group on Reference Man. ICRP Publication 23. Pergamon Press, Oxford </a:t>
          </a:r>
        </a:p>
        <a:p>
          <a:pPr marL="342000" marR="0" lvl="0" indent="0"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rPr>
            <a:t>http://www.icrp.org/publication.asp?id=ICRP%20Publication%2023</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60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Glossary: use of terms within these surveys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Term  				Definition</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Acquisition:				High dose rapid image acquisition by fluoroscopy systems for more detailed visualisation.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Also called Fluorography and previously Cine or Cine Video.</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Contributor’s Record Identifier			The Contributor’s Record Identifier is a unique code that you, the participant, gives to each individual</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patient record so that each record can be unambiguously identified in case of a query.</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It must not have a form that allows the direct identification of the patient.</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Contributor's System Exam Record ID</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Contributor’s System Exam Record ID is a unique code that you, the participant, gives to each</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mean and median dose record so that it can be unambiguously identified in case of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 query.</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"Dose at reference point"  			</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Formally called “Cumulative air kerma calibrated free in air (CAK) at an interventional reference point Also referred to as "Skin dose"			(IRP) that is defined as a location that is ‘representative of the patient’s skin'”.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For typical isocentric</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interventional equipment, the default IRP is located on the central axis of the X-ray beam at 15 cm on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the X-ray tube side of isocenter</a:t>
          </a:r>
          <a:r>
            <a:rPr kumimoji="0" lang="en-GB" sz="11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3</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Not all equipment will give a value calculated using this new internationally agreed definition.  Please do</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submit this data in any case but also make sure to include the fluoroscopy system's make and model</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(including number) on the Fluoroscopy_System_General_Info sheet, as from that we can assess how</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different sets of data were determined, and hence compare the data from different systems.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Individual Patient Record:  </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Anonymised data associated with single instance of imaging a patient, which can be for a single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projection, a complete exam, or a procedure.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minimum the record is made up of the Essential data fields, which will include the Contributor’s</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Record Identifier, DAP dose and dose units.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Mean radiology system dose</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mean dose index for the patient sample used to assess a specific exam performed on a given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Mean is often colloquially referred to as the average value.</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Median radiology system dose</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median dose index for the patient sample used to assess a specific exam performed on a given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Median is the midpoint value of the distribution, with 50% of sample values less than that value and</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50% greater.</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Radiology System mean and median data record: </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Data for a specific exam performed on a given radiology or fluoroscopy system providing information on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mean and median doses received by patients from that exam on that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minimum, the record will consist of the Essential data fields, which include: the contributor’s system</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exam record ID, the mean and median DAP values and their dose units, size of sample, and other data</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items.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edicalRadiationDoses@phe.gov.uk" TargetMode="External"/><Relationship Id="rId2" Type="http://schemas.openxmlformats.org/officeDocument/2006/relationships/hyperlink" Target="mailto:MedicalRadiationDoses@phe.gov.uk" TargetMode="External"/><Relationship Id="rId1" Type="http://schemas.openxmlformats.org/officeDocument/2006/relationships/hyperlink" Target="mailto:Jenny.Smith@phe.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Mark.Albert@CWHNHSTrust.co.uk"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256"/>
  <sheetViews>
    <sheetView tabSelected="1" zoomScaleNormal="100" workbookViewId="0">
      <pane ySplit="2" topLeftCell="A3" activePane="bottomLeft" state="frozen"/>
      <selection pane="bottomLeft" activeCell="A4" sqref="A4"/>
    </sheetView>
  </sheetViews>
  <sheetFormatPr defaultColWidth="9.140625" defaultRowHeight="15" x14ac:dyDescent="0.25"/>
  <cols>
    <col min="1" max="1" width="18.42578125" style="1" customWidth="1"/>
    <col min="2" max="2" width="12.42578125" style="1" customWidth="1"/>
    <col min="3" max="3" width="13.85546875" style="1" customWidth="1"/>
    <col min="4" max="15" width="9.140625" style="1"/>
    <col min="16" max="16" width="27.42578125" style="1" customWidth="1"/>
    <col min="17" max="16384" width="9.140625" style="1"/>
  </cols>
  <sheetData>
    <row r="1" spans="1:19" ht="48.95" customHeight="1" x14ac:dyDescent="0.25">
      <c r="A1" s="3"/>
      <c r="B1" s="4"/>
      <c r="C1" s="1510" t="s">
        <v>2139</v>
      </c>
      <c r="D1" s="1511"/>
      <c r="E1" s="1511"/>
      <c r="F1" s="1511"/>
      <c r="G1" s="1511"/>
      <c r="H1" s="1511"/>
      <c r="I1" s="1511"/>
      <c r="J1" s="1511"/>
      <c r="K1" s="1511"/>
      <c r="L1" s="1511"/>
      <c r="M1" s="1511"/>
      <c r="N1" s="1511"/>
      <c r="O1" s="1511"/>
      <c r="P1" s="2"/>
      <c r="Q1" s="2"/>
    </row>
    <row r="2" spans="1:19" ht="50.1" customHeight="1" x14ac:dyDescent="0.55000000000000004">
      <c r="A2" s="915"/>
      <c r="B2" s="4"/>
      <c r="C2" s="1511"/>
      <c r="D2" s="1511"/>
      <c r="E2" s="1511"/>
      <c r="F2" s="1511"/>
      <c r="G2" s="1511"/>
      <c r="H2" s="1511"/>
      <c r="I2" s="1511"/>
      <c r="J2" s="1511"/>
      <c r="K2" s="1511"/>
      <c r="L2" s="1511"/>
      <c r="M2" s="1511"/>
      <c r="N2" s="1511"/>
      <c r="O2" s="1511"/>
      <c r="P2" s="2"/>
      <c r="Q2" s="2"/>
    </row>
    <row r="3" spans="1:19" ht="19.5" customHeight="1" x14ac:dyDescent="0.25">
      <c r="D3" s="12"/>
    </row>
    <row r="4" spans="1:19" ht="60" customHeight="1" x14ac:dyDescent="0.25">
      <c r="B4" s="1502" t="s">
        <v>2123</v>
      </c>
      <c r="C4" s="1503"/>
      <c r="D4" s="1503"/>
      <c r="E4" s="1503"/>
      <c r="F4" s="1503"/>
      <c r="G4" s="1503"/>
      <c r="H4" s="1503"/>
      <c r="I4" s="1503"/>
      <c r="J4" s="1503"/>
      <c r="K4" s="1503"/>
      <c r="L4" s="1503"/>
      <c r="M4" s="1503"/>
      <c r="N4" s="1503"/>
      <c r="O4" s="1503"/>
      <c r="P4" s="1503"/>
      <c r="Q4" s="1503"/>
      <c r="R4" s="184"/>
      <c r="S4" s="184"/>
    </row>
    <row r="6" spans="1:19" ht="23.25" x14ac:dyDescent="0.25">
      <c r="C6" s="384" t="s">
        <v>1539</v>
      </c>
    </row>
    <row r="7" spans="1:19" ht="23.25" x14ac:dyDescent="0.25">
      <c r="C7" s="384"/>
    </row>
    <row r="8" spans="1:19" ht="15.75" x14ac:dyDescent="0.25">
      <c r="B8" s="20"/>
      <c r="C8" s="21"/>
      <c r="D8" s="21"/>
      <c r="E8" s="21"/>
      <c r="F8" s="21"/>
      <c r="G8" s="21"/>
      <c r="H8" s="21"/>
      <c r="I8" s="21"/>
      <c r="J8" s="21"/>
      <c r="K8" s="21"/>
      <c r="L8" s="21"/>
    </row>
    <row r="9" spans="1:19" ht="18" x14ac:dyDescent="0.25">
      <c r="B9" s="376" t="s">
        <v>755</v>
      </c>
      <c r="C9" s="377"/>
      <c r="E9" s="7"/>
      <c r="F9" s="7"/>
      <c r="G9" s="7"/>
      <c r="H9" s="7"/>
      <c r="I9" s="7"/>
      <c r="J9" s="7"/>
      <c r="K9" s="7"/>
      <c r="L9" s="7"/>
      <c r="M9" s="7"/>
      <c r="N9" s="7"/>
      <c r="O9" s="7"/>
    </row>
    <row r="10" spans="1:19" ht="15.75" x14ac:dyDescent="0.25">
      <c r="A10" s="199"/>
      <c r="B10" s="183" t="s">
        <v>1540</v>
      </c>
      <c r="C10" s="13"/>
      <c r="D10" s="7"/>
      <c r="E10" s="7"/>
      <c r="F10" s="7"/>
      <c r="G10" s="7"/>
      <c r="H10" s="7"/>
      <c r="I10" s="7"/>
      <c r="J10" s="7"/>
      <c r="K10" s="7"/>
      <c r="L10" s="7"/>
      <c r="M10" s="7"/>
      <c r="N10" s="7"/>
      <c r="O10" s="7"/>
    </row>
    <row r="11" spans="1:19" x14ac:dyDescent="0.25">
      <c r="A11" s="24"/>
      <c r="B11" s="22" t="s">
        <v>1541</v>
      </c>
      <c r="C11" s="11"/>
      <c r="D11" s="11"/>
      <c r="E11" s="11"/>
      <c r="F11" s="11"/>
      <c r="G11" s="11"/>
      <c r="H11" s="11"/>
      <c r="I11" s="11"/>
      <c r="J11" s="11"/>
      <c r="K11" s="11"/>
      <c r="L11" s="8"/>
      <c r="M11" s="7"/>
      <c r="N11" s="7"/>
      <c r="O11" s="7"/>
    </row>
    <row r="12" spans="1:19" x14ac:dyDescent="0.25">
      <c r="A12" s="24"/>
      <c r="B12" s="22"/>
      <c r="C12" s="11"/>
      <c r="D12" s="11"/>
      <c r="E12" s="11"/>
      <c r="F12" s="11"/>
      <c r="G12" s="11"/>
      <c r="H12" s="11"/>
      <c r="I12" s="11"/>
      <c r="J12" s="11"/>
      <c r="K12" s="11"/>
      <c r="L12" s="8"/>
      <c r="M12" s="7"/>
      <c r="N12" s="7"/>
      <c r="O12" s="7"/>
    </row>
    <row r="13" spans="1:19" ht="18" customHeight="1" x14ac:dyDescent="0.25">
      <c r="A13" s="15"/>
      <c r="B13" s="15" t="s">
        <v>13</v>
      </c>
      <c r="C13" s="5"/>
      <c r="D13" s="17"/>
      <c r="E13" s="5"/>
      <c r="F13" s="15"/>
      <c r="G13" s="15"/>
      <c r="H13" s="18"/>
      <c r="I13" s="16" t="s">
        <v>12</v>
      </c>
      <c r="J13" s="15"/>
      <c r="K13" s="15"/>
      <c r="L13" s="15"/>
      <c r="M13" s="7"/>
      <c r="N13" s="7"/>
      <c r="O13" s="7"/>
    </row>
    <row r="14" spans="1:19" ht="18" customHeight="1" x14ac:dyDescent="0.25">
      <c r="A14" s="15"/>
      <c r="B14" s="1504" t="s">
        <v>14</v>
      </c>
      <c r="C14" s="1505"/>
      <c r="D14" s="1505"/>
      <c r="E14" s="1505"/>
      <c r="F14" s="1505"/>
      <c r="G14" s="1505"/>
      <c r="H14" s="1505"/>
      <c r="I14" s="1505"/>
      <c r="J14" s="16" t="s">
        <v>11</v>
      </c>
      <c r="K14" s="15"/>
      <c r="L14" s="15"/>
      <c r="M14" s="7"/>
      <c r="N14" s="7"/>
      <c r="O14" s="7"/>
    </row>
    <row r="15" spans="1:19" ht="18" customHeight="1" x14ac:dyDescent="0.25">
      <c r="A15" s="15"/>
      <c r="B15" s="168" t="s">
        <v>385</v>
      </c>
      <c r="C15" s="11"/>
      <c r="D15" s="11"/>
      <c r="E15" s="11"/>
      <c r="F15" s="11"/>
      <c r="G15" s="11"/>
      <c r="H15" s="11"/>
      <c r="I15" s="16" t="s">
        <v>12</v>
      </c>
      <c r="J15" s="11"/>
      <c r="K15" s="11"/>
      <c r="L15" s="8"/>
      <c r="M15" s="7"/>
      <c r="O15" s="7"/>
    </row>
    <row r="16" spans="1:19" x14ac:dyDescent="0.25">
      <c r="A16" s="15"/>
      <c r="B16" s="15"/>
      <c r="C16" s="11"/>
      <c r="D16" s="11"/>
      <c r="E16" s="11"/>
      <c r="F16" s="11"/>
      <c r="G16" s="11"/>
      <c r="H16" s="11"/>
      <c r="I16" s="11"/>
      <c r="J16" s="11"/>
      <c r="K16" s="11"/>
      <c r="L16" s="8"/>
      <c r="M16" s="7"/>
      <c r="N16" s="7"/>
      <c r="O16" s="7"/>
    </row>
    <row r="17" spans="1:25" ht="15.75" x14ac:dyDescent="0.25">
      <c r="A17" s="24"/>
      <c r="B17" s="205" t="s">
        <v>753</v>
      </c>
      <c r="C17" s="11"/>
      <c r="D17" s="11"/>
      <c r="E17" s="11"/>
      <c r="F17" s="11"/>
      <c r="G17" s="11"/>
      <c r="H17" s="11"/>
      <c r="I17" s="11"/>
      <c r="J17" s="11"/>
      <c r="K17" s="11"/>
      <c r="L17" s="8"/>
      <c r="M17" s="7"/>
      <c r="N17" s="7"/>
      <c r="O17" s="7"/>
    </row>
    <row r="18" spans="1:25" ht="15.75" x14ac:dyDescent="0.25">
      <c r="B18" s="183" t="s">
        <v>754</v>
      </c>
      <c r="C18" s="11"/>
      <c r="D18" s="11"/>
      <c r="E18" s="11"/>
      <c r="F18" s="11"/>
      <c r="G18" s="11"/>
      <c r="H18" s="11"/>
      <c r="I18" s="11"/>
      <c r="J18" s="11"/>
      <c r="K18" s="11"/>
      <c r="L18" s="8"/>
      <c r="M18" s="7"/>
      <c r="N18" s="7"/>
      <c r="O18" s="7"/>
      <c r="Q18" s="206"/>
    </row>
    <row r="19" spans="1:25" ht="15.75" x14ac:dyDescent="0.25">
      <c r="B19" s="183"/>
      <c r="C19" s="11"/>
      <c r="D19" s="11"/>
      <c r="E19" s="11"/>
      <c r="F19" s="11"/>
      <c r="G19" s="11"/>
      <c r="H19" s="11"/>
      <c r="I19" s="11"/>
      <c r="J19" s="11"/>
      <c r="K19" s="11"/>
      <c r="L19" s="8"/>
      <c r="M19" s="7"/>
      <c r="N19" s="7"/>
      <c r="O19" s="7"/>
      <c r="Q19" s="206"/>
    </row>
    <row r="20" spans="1:25" x14ac:dyDescent="0.25">
      <c r="A20" s="944" t="s">
        <v>1544</v>
      </c>
      <c r="B20" s="1506" t="s">
        <v>1545</v>
      </c>
      <c r="C20" s="1507"/>
      <c r="D20" s="14" t="s">
        <v>1559</v>
      </c>
      <c r="F20" s="11"/>
      <c r="G20" s="11"/>
      <c r="H20" s="11"/>
      <c r="I20" s="11"/>
      <c r="J20" s="11"/>
      <c r="K20" s="11"/>
      <c r="L20" s="8"/>
      <c r="M20" s="7"/>
      <c r="N20" s="7"/>
      <c r="O20" s="7"/>
      <c r="Q20" s="206"/>
    </row>
    <row r="21" spans="1:25" x14ac:dyDescent="0.25">
      <c r="B21" s="1508" t="s">
        <v>2124</v>
      </c>
      <c r="C21" s="1509"/>
      <c r="D21" s="14" t="s">
        <v>2125</v>
      </c>
      <c r="F21" s="11"/>
      <c r="G21" s="11"/>
      <c r="H21" s="11"/>
      <c r="I21" s="11"/>
      <c r="J21" s="11"/>
      <c r="K21" s="11"/>
      <c r="L21" s="8"/>
      <c r="M21" s="7"/>
      <c r="N21" s="7"/>
      <c r="O21" s="7"/>
      <c r="Q21" s="206"/>
    </row>
    <row r="22" spans="1:25" x14ac:dyDescent="0.25">
      <c r="B22" s="1493" t="s">
        <v>2126</v>
      </c>
      <c r="C22" s="1494"/>
      <c r="D22" s="14" t="s">
        <v>2127</v>
      </c>
      <c r="F22" s="11"/>
      <c r="G22" s="11"/>
      <c r="H22" s="11"/>
      <c r="I22" s="11"/>
      <c r="J22" s="11"/>
      <c r="K22" s="11"/>
      <c r="L22" s="8"/>
      <c r="M22" s="7"/>
      <c r="N22" s="7"/>
      <c r="O22" s="7"/>
      <c r="Q22" s="206"/>
    </row>
    <row r="23" spans="1:25" x14ac:dyDescent="0.25">
      <c r="B23" s="1495"/>
      <c r="C23" s="1495"/>
      <c r="D23" s="14"/>
      <c r="F23" s="11"/>
      <c r="G23" s="11"/>
      <c r="H23" s="11"/>
      <c r="I23" s="11"/>
      <c r="J23" s="11"/>
      <c r="K23" s="11"/>
      <c r="L23" s="8"/>
      <c r="M23" s="7"/>
      <c r="N23" s="7"/>
      <c r="O23" s="7"/>
      <c r="Q23" s="206"/>
    </row>
    <row r="24" spans="1:25" ht="15.75" thickBot="1" x14ac:dyDescent="0.3">
      <c r="F24" s="11"/>
      <c r="G24" s="11"/>
      <c r="H24" s="11"/>
      <c r="I24" s="11"/>
      <c r="J24" s="11"/>
      <c r="K24" s="11"/>
      <c r="L24" s="8"/>
      <c r="M24" s="7"/>
      <c r="N24" s="7"/>
      <c r="O24" s="7"/>
      <c r="Q24" s="206"/>
    </row>
    <row r="25" spans="1:25" ht="15.75" thickBot="1" x14ac:dyDescent="0.3">
      <c r="A25" s="945" t="s">
        <v>1546</v>
      </c>
      <c r="B25" s="1496" t="s">
        <v>382</v>
      </c>
      <c r="C25" s="1497"/>
      <c r="D25" s="946" t="s">
        <v>459</v>
      </c>
      <c r="F25" s="11"/>
      <c r="G25" s="11"/>
      <c r="H25" s="11"/>
      <c r="I25" s="11"/>
      <c r="J25" s="11"/>
      <c r="K25" s="11"/>
      <c r="L25" s="8"/>
      <c r="M25" s="7"/>
      <c r="N25" s="7"/>
      <c r="O25" s="7"/>
      <c r="Q25" s="206"/>
    </row>
    <row r="26" spans="1:25" ht="15.75" thickBot="1" x14ac:dyDescent="0.3">
      <c r="A26" s="2"/>
      <c r="B26" s="1500" t="s">
        <v>1965</v>
      </c>
      <c r="C26" s="1501"/>
      <c r="D26" s="1249" t="s">
        <v>1967</v>
      </c>
      <c r="F26" s="11"/>
      <c r="G26" s="11"/>
      <c r="H26" s="11"/>
      <c r="I26" s="11"/>
      <c r="J26" s="11"/>
      <c r="K26" s="11"/>
      <c r="L26" s="8"/>
      <c r="M26" s="7"/>
      <c r="N26" s="7"/>
      <c r="O26" s="7"/>
      <c r="Q26" s="206"/>
    </row>
    <row r="27" spans="1:25" ht="15.75" thickBot="1" x14ac:dyDescent="0.3">
      <c r="A27" s="2"/>
      <c r="B27" s="1498" t="s">
        <v>240</v>
      </c>
      <c r="C27" s="1492"/>
      <c r="D27" s="946" t="s">
        <v>839</v>
      </c>
      <c r="F27" s="11"/>
      <c r="G27" s="11"/>
      <c r="H27" s="11"/>
      <c r="I27" s="11"/>
      <c r="J27" s="11"/>
      <c r="K27" s="11"/>
      <c r="L27" s="8"/>
      <c r="M27" s="7"/>
      <c r="N27" s="7"/>
      <c r="O27" s="7"/>
      <c r="Q27" s="206"/>
    </row>
    <row r="28" spans="1:25" ht="15.75" thickBot="1" x14ac:dyDescent="0.3">
      <c r="A28" s="2"/>
      <c r="B28" s="1499" t="s">
        <v>365</v>
      </c>
      <c r="C28" s="1492"/>
      <c r="D28" s="946" t="s">
        <v>840</v>
      </c>
      <c r="O28" s="7"/>
    </row>
    <row r="29" spans="1:25" ht="15.75" thickBot="1" x14ac:dyDescent="0.3">
      <c r="B29" s="1491" t="s">
        <v>642</v>
      </c>
      <c r="C29" s="1492"/>
      <c r="D29" s="947" t="s">
        <v>742</v>
      </c>
      <c r="O29" s="7"/>
    </row>
    <row r="30" spans="1:25" ht="15" customHeight="1" x14ac:dyDescent="0.25">
      <c r="A30" s="379"/>
      <c r="B30" s="943"/>
      <c r="C30" s="14"/>
      <c r="O30" s="7"/>
      <c r="P30" s="394"/>
      <c r="Q30" s="394"/>
      <c r="R30" s="394"/>
      <c r="S30" s="394"/>
    </row>
    <row r="31" spans="1:25" ht="20.100000000000001" customHeight="1" x14ac:dyDescent="0.25">
      <c r="A31" s="200"/>
      <c r="B31" s="1439"/>
      <c r="C31" s="1440"/>
      <c r="D31" s="1440"/>
      <c r="E31" s="1440"/>
      <c r="F31" s="1440"/>
      <c r="G31" s="1440"/>
      <c r="H31" s="1440"/>
      <c r="I31" s="1440"/>
      <c r="J31" s="1440"/>
      <c r="K31" s="1440"/>
      <c r="L31" s="1440"/>
      <c r="M31" s="1440"/>
      <c r="N31" s="1440"/>
      <c r="O31" s="1440"/>
      <c r="P31" s="1438"/>
      <c r="Q31" s="1438"/>
      <c r="R31" s="1438"/>
      <c r="S31" s="1438"/>
      <c r="T31" s="1438"/>
      <c r="U31" s="1438"/>
      <c r="V31" s="1438"/>
      <c r="W31" s="1438"/>
      <c r="X31" s="1438"/>
      <c r="Y31" s="1438"/>
    </row>
    <row r="32" spans="1:25" ht="20.100000000000001" customHeight="1" x14ac:dyDescent="0.25">
      <c r="A32" s="201"/>
      <c r="B32" s="1441"/>
      <c r="C32" s="1442"/>
      <c r="D32" s="1442"/>
      <c r="E32" s="1442"/>
      <c r="F32" s="1442"/>
      <c r="G32" s="1442"/>
      <c r="H32" s="1442"/>
      <c r="I32" s="1442"/>
      <c r="J32" s="1442"/>
      <c r="K32" s="1442"/>
      <c r="L32" s="1442"/>
      <c r="M32" s="1442"/>
      <c r="N32" s="1442"/>
      <c r="O32" s="1442"/>
      <c r="P32" s="217"/>
      <c r="Q32" s="1438"/>
      <c r="R32" s="1438"/>
      <c r="S32" s="1438"/>
      <c r="T32" s="1438"/>
      <c r="U32" s="1438"/>
      <c r="V32" s="1438"/>
      <c r="W32" s="1438"/>
      <c r="X32" s="1438"/>
      <c r="Y32" s="1438"/>
    </row>
    <row r="33" spans="1:25" ht="20.100000000000001" customHeight="1" x14ac:dyDescent="0.25">
      <c r="A33" s="200"/>
      <c r="B33" s="1443"/>
      <c r="C33" s="1444"/>
      <c r="D33" s="1444"/>
      <c r="E33" s="1444"/>
      <c r="F33" s="1444"/>
      <c r="G33" s="1444"/>
      <c r="H33" s="1444"/>
      <c r="I33" s="1444"/>
      <c r="J33" s="1444"/>
      <c r="K33" s="1444"/>
      <c r="L33" s="1444"/>
      <c r="M33" s="1444"/>
      <c r="N33" s="1444"/>
      <c r="O33" s="1444"/>
      <c r="P33" s="1444"/>
      <c r="Q33" s="1438"/>
      <c r="R33" s="1438"/>
      <c r="S33" s="1438"/>
      <c r="T33" s="1438"/>
      <c r="U33" s="1438"/>
      <c r="V33" s="1438"/>
      <c r="W33" s="1438"/>
      <c r="X33" s="1438"/>
      <c r="Y33" s="1438"/>
    </row>
    <row r="34" spans="1:25" ht="20.100000000000001" customHeight="1" x14ac:dyDescent="0.25">
      <c r="A34" s="168"/>
      <c r="B34" s="1443"/>
      <c r="C34" s="1445"/>
      <c r="D34" s="1445"/>
      <c r="E34" s="1445"/>
      <c r="F34" s="1445"/>
      <c r="G34" s="1445"/>
      <c r="H34" s="1445"/>
      <c r="I34" s="1445"/>
      <c r="J34" s="1445"/>
      <c r="K34" s="1445"/>
      <c r="L34" s="1445"/>
      <c r="M34" s="1445"/>
      <c r="N34" s="1445"/>
      <c r="O34" s="1445"/>
      <c r="P34" s="1445"/>
      <c r="Q34" s="1438"/>
      <c r="R34" s="1438"/>
      <c r="S34" s="1438"/>
      <c r="T34" s="1438"/>
      <c r="U34" s="1438"/>
      <c r="V34" s="1438"/>
      <c r="W34" s="1438"/>
      <c r="X34" s="1438"/>
      <c r="Y34" s="1438"/>
    </row>
    <row r="35" spans="1:25" ht="20.100000000000001" customHeight="1" x14ac:dyDescent="0.25">
      <c r="A35" s="380"/>
      <c r="B35" s="1443"/>
      <c r="C35" s="1446"/>
      <c r="D35" s="1447"/>
      <c r="E35" s="1447"/>
      <c r="F35" s="1447"/>
      <c r="G35" s="1447"/>
      <c r="H35" s="1447"/>
      <c r="I35" s="1447"/>
      <c r="J35" s="1447"/>
      <c r="K35" s="1447"/>
      <c r="L35" s="1447"/>
      <c r="M35" s="1447"/>
      <c r="N35" s="1447"/>
      <c r="O35" s="1447"/>
      <c r="P35" s="1447"/>
      <c r="Q35" s="1438"/>
      <c r="R35" s="1438"/>
      <c r="S35" s="1438"/>
      <c r="T35" s="1438"/>
      <c r="U35" s="1438"/>
      <c r="V35" s="1438"/>
      <c r="W35" s="1438"/>
      <c r="X35" s="1438"/>
      <c r="Y35" s="1438"/>
    </row>
    <row r="36" spans="1:25" ht="20.100000000000001" customHeight="1" x14ac:dyDescent="0.25">
      <c r="A36" s="380"/>
      <c r="B36" s="1443"/>
      <c r="C36" s="1446"/>
      <c r="D36" s="1447"/>
      <c r="E36" s="1447"/>
      <c r="F36" s="1447"/>
      <c r="G36" s="1447"/>
      <c r="H36" s="1447"/>
      <c r="I36" s="1447"/>
      <c r="J36" s="1447"/>
      <c r="K36" s="1447"/>
      <c r="L36" s="1447"/>
      <c r="M36" s="1447"/>
      <c r="N36" s="1447"/>
      <c r="O36" s="1447"/>
      <c r="P36" s="1447"/>
      <c r="Q36" s="1438"/>
      <c r="R36" s="1438"/>
      <c r="S36" s="1438"/>
      <c r="T36" s="1438"/>
      <c r="U36" s="1438"/>
      <c r="V36" s="1438"/>
      <c r="W36" s="1438"/>
      <c r="X36" s="1438"/>
      <c r="Y36" s="1438"/>
    </row>
    <row r="37" spans="1:25" ht="20.100000000000001" customHeight="1" x14ac:dyDescent="0.25">
      <c r="A37" s="381"/>
      <c r="B37" s="1443"/>
      <c r="C37" s="1445"/>
      <c r="D37" s="217"/>
      <c r="E37" s="217"/>
      <c r="F37" s="217"/>
      <c r="G37" s="217"/>
      <c r="H37" s="217"/>
      <c r="I37" s="217"/>
      <c r="J37" s="217"/>
      <c r="K37" s="217"/>
      <c r="L37" s="217"/>
      <c r="M37" s="217"/>
      <c r="N37" s="217"/>
      <c r="O37" s="217"/>
      <c r="P37" s="217"/>
      <c r="Q37" s="1438"/>
      <c r="R37" s="1438"/>
      <c r="S37" s="1438"/>
      <c r="T37" s="1438"/>
      <c r="U37" s="1438"/>
      <c r="V37" s="1438"/>
      <c r="W37" s="1438"/>
      <c r="X37" s="1438"/>
      <c r="Y37" s="1438"/>
    </row>
    <row r="38" spans="1:25" ht="20.100000000000001" customHeight="1" x14ac:dyDescent="0.25">
      <c r="A38" s="1448"/>
      <c r="B38" s="1449"/>
      <c r="C38" s="1450"/>
      <c r="D38" s="1450"/>
      <c r="E38" s="1450"/>
      <c r="F38" s="1451"/>
      <c r="G38" s="1451"/>
      <c r="H38" s="1450"/>
      <c r="I38" s="1450"/>
      <c r="J38" s="1450"/>
      <c r="K38" s="1450"/>
      <c r="L38" s="1448"/>
      <c r="M38" s="1452"/>
      <c r="N38" s="1452"/>
      <c r="O38" s="1452"/>
      <c r="P38" s="1438"/>
      <c r="Q38" s="1438"/>
      <c r="R38" s="1438"/>
      <c r="S38" s="1438"/>
      <c r="T38" s="1438"/>
      <c r="U38" s="1438"/>
      <c r="V38" s="1438"/>
      <c r="W38" s="1438"/>
      <c r="X38" s="1438"/>
      <c r="Y38" s="1438"/>
    </row>
    <row r="39" spans="1:25" ht="20.100000000000001" customHeight="1" x14ac:dyDescent="0.25">
      <c r="A39" s="1453"/>
      <c r="B39" s="1441"/>
      <c r="C39" s="1479"/>
      <c r="D39" s="1480"/>
      <c r="E39" s="1480"/>
      <c r="F39" s="1480"/>
      <c r="G39" s="1480"/>
      <c r="H39" s="1480"/>
      <c r="I39" s="1480"/>
      <c r="J39" s="1438"/>
      <c r="K39" s="1451"/>
      <c r="L39" s="1451"/>
      <c r="M39" s="1451"/>
      <c r="N39" s="1451"/>
      <c r="O39" s="1451"/>
      <c r="P39" s="1438"/>
      <c r="Q39" s="1438"/>
      <c r="R39" s="1438"/>
      <c r="S39" s="1438"/>
      <c r="T39" s="1438"/>
      <c r="U39" s="1438"/>
      <c r="V39" s="1438"/>
      <c r="W39" s="1438"/>
      <c r="X39" s="1438"/>
      <c r="Y39" s="1438"/>
    </row>
    <row r="40" spans="1:25" ht="20.100000000000001" customHeight="1" x14ac:dyDescent="0.25">
      <c r="A40" s="1454"/>
      <c r="B40" s="1449"/>
      <c r="C40" s="1481"/>
      <c r="D40" s="1481"/>
      <c r="E40" s="1481"/>
      <c r="F40" s="1481"/>
      <c r="G40" s="1481"/>
      <c r="H40" s="1481"/>
      <c r="I40" s="1481"/>
      <c r="J40" s="1481"/>
      <c r="K40" s="1481"/>
      <c r="L40" s="1481"/>
      <c r="M40" s="1481"/>
      <c r="N40" s="1481"/>
      <c r="O40" s="1481"/>
      <c r="P40" s="1438"/>
      <c r="Q40" s="1438"/>
      <c r="R40" s="1438"/>
      <c r="S40" s="1438"/>
      <c r="T40" s="1438"/>
      <c r="U40" s="1438"/>
      <c r="V40" s="1438"/>
      <c r="W40" s="1438"/>
      <c r="X40" s="1438"/>
      <c r="Y40" s="1438"/>
    </row>
    <row r="41" spans="1:25" ht="20.100000000000001" customHeight="1" x14ac:dyDescent="0.25">
      <c r="A41" s="1455"/>
      <c r="B41" s="1449"/>
      <c r="C41" s="1482"/>
      <c r="D41" s="1483"/>
      <c r="E41" s="1483"/>
      <c r="F41" s="1483"/>
      <c r="G41" s="1483"/>
      <c r="H41" s="1483"/>
      <c r="I41" s="1483"/>
      <c r="J41" s="1456"/>
      <c r="K41" s="1456"/>
      <c r="L41" s="381"/>
      <c r="M41" s="168"/>
      <c r="N41" s="168"/>
      <c r="O41" s="168"/>
      <c r="P41" s="1438"/>
      <c r="Q41" s="1438"/>
      <c r="R41" s="1438"/>
      <c r="S41" s="1438"/>
      <c r="T41" s="1438"/>
      <c r="U41" s="1438"/>
      <c r="V41" s="1438"/>
      <c r="W41" s="1438"/>
      <c r="X41" s="1438"/>
      <c r="Y41" s="1438"/>
    </row>
    <row r="42" spans="1:25" ht="20.100000000000001" customHeight="1" x14ac:dyDescent="0.25">
      <c r="A42" s="1455"/>
      <c r="B42" s="1441"/>
      <c r="C42" s="1441"/>
      <c r="D42" s="1441"/>
      <c r="E42" s="1441"/>
      <c r="F42" s="1441"/>
      <c r="G42" s="1441"/>
      <c r="H42" s="1441"/>
      <c r="I42" s="1441"/>
      <c r="J42" s="1441"/>
      <c r="K42" s="1441"/>
      <c r="L42" s="1441"/>
      <c r="M42" s="1441"/>
      <c r="N42" s="1441"/>
      <c r="O42" s="1441"/>
      <c r="P42" s="1441"/>
      <c r="Q42" s="1438"/>
      <c r="R42" s="1438"/>
      <c r="S42" s="1438"/>
      <c r="T42" s="1438"/>
      <c r="U42" s="1438"/>
      <c r="V42" s="1438"/>
      <c r="W42" s="1438"/>
      <c r="X42" s="1438"/>
      <c r="Y42" s="1438"/>
    </row>
    <row r="43" spans="1:25" ht="20.100000000000001" customHeight="1" x14ac:dyDescent="0.25">
      <c r="A43" s="1455"/>
      <c r="B43" s="1449"/>
      <c r="C43" s="1438"/>
      <c r="D43" s="1438"/>
      <c r="E43" s="1438"/>
      <c r="F43" s="1438"/>
      <c r="G43" s="1438"/>
      <c r="H43" s="1438"/>
      <c r="I43" s="1438"/>
      <c r="J43" s="1438"/>
      <c r="K43" s="1438"/>
      <c r="L43" s="1438"/>
      <c r="M43" s="1438"/>
      <c r="N43" s="1438"/>
      <c r="O43" s="1438"/>
      <c r="P43" s="1438"/>
      <c r="Q43" s="1438"/>
      <c r="R43" s="1438"/>
      <c r="S43" s="1438"/>
      <c r="T43" s="1438"/>
      <c r="U43" s="1438"/>
      <c r="V43" s="1438"/>
      <c r="W43" s="1438"/>
      <c r="X43" s="1438"/>
      <c r="Y43" s="1438"/>
    </row>
    <row r="44" spans="1:25" ht="20.100000000000001" customHeight="1" x14ac:dyDescent="0.25">
      <c r="A44" s="1455"/>
      <c r="B44" s="1459"/>
      <c r="C44" s="1456"/>
      <c r="D44" s="1456"/>
      <c r="E44" s="1456"/>
      <c r="F44" s="1456"/>
      <c r="G44" s="1456"/>
      <c r="H44" s="1456"/>
      <c r="I44" s="1456"/>
      <c r="J44" s="1456"/>
      <c r="K44" s="1456"/>
      <c r="L44" s="381"/>
      <c r="M44" s="168"/>
      <c r="N44" s="168"/>
      <c r="O44" s="168"/>
      <c r="P44" s="1438"/>
      <c r="Q44" s="1438"/>
      <c r="R44" s="1438"/>
      <c r="S44" s="1438"/>
      <c r="T44" s="1438"/>
      <c r="U44" s="1438"/>
      <c r="V44" s="1438"/>
      <c r="W44" s="1438"/>
      <c r="X44" s="1438"/>
      <c r="Y44" s="1438"/>
    </row>
    <row r="45" spans="1:25" ht="20.100000000000001" customHeight="1" x14ac:dyDescent="0.25">
      <c r="A45" s="1457"/>
      <c r="B45" s="1441"/>
      <c r="C45" s="1438"/>
      <c r="D45" s="1438"/>
      <c r="E45" s="1438"/>
      <c r="F45" s="1438"/>
      <c r="G45" s="1438"/>
      <c r="H45" s="1438"/>
      <c r="I45" s="1438"/>
      <c r="J45" s="1438"/>
      <c r="K45" s="1438"/>
      <c r="L45" s="1438"/>
      <c r="M45" s="1438"/>
      <c r="N45" s="1438"/>
      <c r="O45" s="1438"/>
      <c r="P45" s="1438"/>
      <c r="Q45" s="1438"/>
      <c r="R45" s="1438"/>
      <c r="S45" s="1438"/>
      <c r="T45" s="1438"/>
      <c r="U45" s="1438"/>
      <c r="V45" s="1438"/>
      <c r="W45" s="1438"/>
      <c r="X45" s="1438"/>
      <c r="Y45" s="1438"/>
    </row>
    <row r="46" spans="1:25" ht="20.100000000000001" customHeight="1" x14ac:dyDescent="0.25">
      <c r="A46" s="1453"/>
      <c r="B46" s="1458"/>
      <c r="C46" s="217"/>
      <c r="D46" s="217"/>
      <c r="E46" s="217"/>
      <c r="F46" s="217"/>
      <c r="G46" s="217"/>
      <c r="H46" s="217"/>
      <c r="I46" s="217"/>
      <c r="J46" s="217"/>
      <c r="K46" s="217"/>
      <c r="L46" s="217"/>
      <c r="M46" s="217"/>
      <c r="N46" s="217"/>
      <c r="O46" s="217"/>
      <c r="P46" s="217"/>
      <c r="Q46" s="1438"/>
      <c r="R46" s="1438"/>
      <c r="S46" s="1438"/>
      <c r="T46" s="1438"/>
      <c r="U46" s="1438"/>
      <c r="V46" s="1438"/>
      <c r="W46" s="1438"/>
      <c r="X46" s="1438"/>
      <c r="Y46" s="1438"/>
    </row>
    <row r="47" spans="1:25" ht="20.100000000000001" customHeight="1" x14ac:dyDescent="0.25">
      <c r="A47" s="1456"/>
      <c r="B47" s="1449"/>
      <c r="C47" s="1438"/>
      <c r="D47" s="1438"/>
      <c r="E47" s="1438"/>
      <c r="F47" s="1438"/>
      <c r="G47" s="1438"/>
      <c r="H47" s="1438"/>
      <c r="I47" s="1438"/>
      <c r="J47" s="1438"/>
      <c r="K47" s="1438"/>
      <c r="L47" s="1438"/>
      <c r="M47" s="1438"/>
      <c r="N47" s="1438"/>
      <c r="O47" s="1438"/>
      <c r="P47" s="1438"/>
      <c r="Q47" s="1438"/>
      <c r="R47" s="1438"/>
      <c r="S47" s="1438"/>
      <c r="T47" s="1438"/>
      <c r="U47" s="1438"/>
      <c r="V47" s="1438"/>
      <c r="W47" s="1438"/>
      <c r="X47" s="1438"/>
      <c r="Y47" s="1438"/>
    </row>
    <row r="48" spans="1:25" ht="20.100000000000001" customHeight="1" x14ac:dyDescent="0.25">
      <c r="A48" s="1456"/>
      <c r="B48" s="1441"/>
      <c r="C48" s="1438"/>
      <c r="D48" s="1438"/>
      <c r="E48" s="1438"/>
      <c r="F48" s="1438"/>
      <c r="G48" s="1438"/>
      <c r="H48" s="1438"/>
      <c r="I48" s="1438"/>
      <c r="J48" s="1438"/>
      <c r="K48" s="1438"/>
      <c r="L48" s="1438"/>
      <c r="M48" s="1438"/>
      <c r="N48" s="1438"/>
      <c r="O48" s="1438"/>
      <c r="P48" s="1438"/>
      <c r="Q48" s="1438"/>
      <c r="R48" s="1438"/>
      <c r="S48" s="1438"/>
      <c r="T48" s="1438"/>
      <c r="U48" s="1438"/>
      <c r="V48" s="1438"/>
      <c r="W48" s="1438"/>
      <c r="X48" s="1438"/>
      <c r="Y48" s="1438"/>
    </row>
    <row r="49" spans="1:25" s="217" customFormat="1" ht="20.100000000000001" customHeight="1" x14ac:dyDescent="0.25">
      <c r="A49" s="1456"/>
      <c r="B49" s="1449"/>
      <c r="C49" s="1484"/>
      <c r="D49" s="1438"/>
      <c r="E49" s="1438"/>
      <c r="F49" s="1438"/>
      <c r="G49" s="1438"/>
      <c r="H49" s="1438"/>
      <c r="I49" s="1438"/>
      <c r="J49" s="1438"/>
      <c r="K49" s="1438"/>
      <c r="L49" s="1438"/>
      <c r="M49" s="1438"/>
      <c r="N49" s="1438"/>
      <c r="O49" s="1438"/>
      <c r="P49" s="1438"/>
    </row>
    <row r="50" spans="1:25" ht="20.100000000000001" customHeight="1" x14ac:dyDescent="0.25">
      <c r="A50" s="1456"/>
      <c r="B50" s="1449"/>
      <c r="C50" s="1438"/>
      <c r="D50" s="1438"/>
      <c r="E50" s="1438"/>
      <c r="F50" s="1438"/>
      <c r="G50" s="1438"/>
      <c r="H50" s="1438"/>
      <c r="I50" s="1438"/>
      <c r="J50" s="1438"/>
      <c r="K50" s="1438"/>
      <c r="L50" s="1438"/>
      <c r="M50" s="1438"/>
      <c r="N50" s="1438"/>
      <c r="O50" s="1438"/>
      <c r="P50" s="1438"/>
      <c r="Q50" s="1438"/>
      <c r="R50" s="1438"/>
      <c r="S50" s="1438"/>
      <c r="T50" s="1438"/>
      <c r="U50" s="1438"/>
      <c r="V50" s="1438"/>
      <c r="W50" s="1438"/>
      <c r="X50" s="1438"/>
      <c r="Y50" s="1438"/>
    </row>
    <row r="51" spans="1:25" ht="20.100000000000001" customHeight="1" x14ac:dyDescent="0.25">
      <c r="A51" s="1456"/>
      <c r="B51" s="1449"/>
      <c r="C51" s="1438"/>
      <c r="D51" s="1438"/>
      <c r="E51" s="1438"/>
      <c r="F51" s="1438"/>
      <c r="G51" s="1438"/>
      <c r="H51" s="1438"/>
      <c r="I51" s="1438"/>
      <c r="J51" s="1438"/>
      <c r="K51" s="1438"/>
      <c r="L51" s="1438"/>
      <c r="M51" s="1438"/>
      <c r="N51" s="1438"/>
      <c r="O51" s="1438"/>
      <c r="P51" s="1438"/>
      <c r="Q51" s="1438"/>
      <c r="R51" s="1438"/>
      <c r="S51" s="1438"/>
      <c r="T51" s="1438"/>
      <c r="U51" s="1438"/>
      <c r="V51" s="1438"/>
      <c r="W51" s="1438"/>
      <c r="X51" s="1438"/>
      <c r="Y51" s="1438"/>
    </row>
    <row r="52" spans="1:25" ht="20.100000000000001" customHeight="1" x14ac:dyDescent="0.25">
      <c r="A52" s="1460"/>
      <c r="B52" s="1461"/>
      <c r="C52" s="1456"/>
      <c r="D52" s="1456"/>
      <c r="E52" s="1456"/>
      <c r="F52" s="1456"/>
      <c r="G52" s="1456"/>
      <c r="H52" s="1456"/>
      <c r="I52" s="1456"/>
      <c r="J52" s="1456"/>
      <c r="K52" s="1456"/>
      <c r="L52" s="381"/>
      <c r="M52" s="168"/>
      <c r="N52" s="168"/>
      <c r="O52" s="168"/>
      <c r="P52" s="1438"/>
      <c r="Q52" s="1438"/>
      <c r="R52" s="1438"/>
      <c r="S52" s="1438"/>
      <c r="T52" s="1438"/>
      <c r="U52" s="1438"/>
      <c r="V52" s="1438"/>
      <c r="W52" s="1438"/>
      <c r="X52" s="1438"/>
      <c r="Y52" s="1438"/>
    </row>
    <row r="53" spans="1:25" ht="20.100000000000001" customHeight="1" x14ac:dyDescent="0.25">
      <c r="A53" s="1460"/>
      <c r="B53" s="1461"/>
      <c r="C53" s="1456"/>
      <c r="D53" s="1456"/>
      <c r="E53" s="1456"/>
      <c r="F53" s="1456"/>
      <c r="G53" s="1456"/>
      <c r="H53" s="1456"/>
      <c r="I53" s="1456"/>
      <c r="J53" s="1456"/>
      <c r="K53" s="1456"/>
      <c r="L53" s="381"/>
      <c r="M53" s="168"/>
      <c r="N53" s="168"/>
      <c r="O53" s="168"/>
      <c r="P53" s="1438"/>
      <c r="Q53" s="1438"/>
      <c r="R53" s="1438"/>
      <c r="S53" s="1438"/>
      <c r="T53" s="1438"/>
      <c r="U53" s="1438"/>
      <c r="V53" s="1438"/>
      <c r="W53" s="1438"/>
      <c r="X53" s="1438"/>
      <c r="Y53" s="1438"/>
    </row>
    <row r="54" spans="1:25" ht="20.100000000000001" customHeight="1" x14ac:dyDescent="0.25">
      <c r="A54" s="1456"/>
      <c r="B54" s="1441"/>
      <c r="C54" s="1456"/>
      <c r="D54" s="1456"/>
      <c r="E54" s="1456"/>
      <c r="F54" s="1456"/>
      <c r="G54" s="1456"/>
      <c r="H54" s="1456"/>
      <c r="I54" s="1456"/>
      <c r="J54" s="1456"/>
      <c r="K54" s="1456"/>
      <c r="L54" s="381"/>
      <c r="M54" s="168"/>
      <c r="N54" s="168"/>
      <c r="O54" s="168"/>
      <c r="P54" s="1438"/>
      <c r="Q54" s="1438"/>
      <c r="R54" s="1438"/>
      <c r="S54" s="1438"/>
      <c r="T54" s="1438"/>
      <c r="U54" s="1438"/>
      <c r="V54" s="1438"/>
      <c r="W54" s="1438"/>
      <c r="X54" s="1438"/>
      <c r="Y54" s="1438"/>
    </row>
    <row r="55" spans="1:25" ht="20.100000000000001" customHeight="1" x14ac:dyDescent="0.25">
      <c r="A55" s="1456"/>
      <c r="B55" s="1462"/>
      <c r="C55" s="1456"/>
      <c r="D55" s="1456"/>
      <c r="E55" s="1456"/>
      <c r="F55" s="1456"/>
      <c r="G55" s="1456"/>
      <c r="H55" s="1456"/>
      <c r="I55" s="1456"/>
      <c r="J55" s="1456"/>
      <c r="K55" s="1456"/>
      <c r="L55" s="381"/>
      <c r="M55" s="168"/>
      <c r="N55" s="168"/>
      <c r="O55" s="168"/>
      <c r="P55" s="1438"/>
      <c r="Q55" s="1438"/>
      <c r="R55" s="1438"/>
      <c r="S55" s="1438"/>
      <c r="T55" s="1438"/>
      <c r="U55" s="1438"/>
      <c r="V55" s="1438"/>
      <c r="W55" s="1438"/>
      <c r="X55" s="1438"/>
      <c r="Y55" s="1438"/>
    </row>
    <row r="56" spans="1:25" ht="20.100000000000001" customHeight="1" x14ac:dyDescent="0.25">
      <c r="A56" s="1456"/>
      <c r="B56" s="1438"/>
      <c r="C56" s="1458"/>
      <c r="D56" s="217"/>
      <c r="E56" s="217"/>
      <c r="F56" s="217"/>
      <c r="G56" s="217"/>
      <c r="H56" s="217"/>
      <c r="I56" s="217"/>
      <c r="J56" s="217"/>
      <c r="K56" s="217"/>
      <c r="L56" s="217"/>
      <c r="M56" s="217"/>
      <c r="N56" s="217"/>
      <c r="O56" s="217"/>
      <c r="P56" s="217"/>
      <c r="Q56" s="1438"/>
      <c r="R56" s="1438"/>
      <c r="S56" s="1438"/>
      <c r="T56" s="1438"/>
      <c r="U56" s="1438"/>
      <c r="V56" s="1438"/>
      <c r="W56" s="1438"/>
      <c r="X56" s="1438"/>
      <c r="Y56" s="1438"/>
    </row>
    <row r="57" spans="1:25" ht="20.100000000000001" customHeight="1" x14ac:dyDescent="0.25">
      <c r="A57" s="1456"/>
      <c r="B57" s="1463"/>
      <c r="C57" s="1456"/>
      <c r="D57" s="1456"/>
      <c r="E57" s="1456"/>
      <c r="F57" s="1456"/>
      <c r="G57" s="1456"/>
      <c r="H57" s="1456"/>
      <c r="I57" s="1456"/>
      <c r="J57" s="1456"/>
      <c r="K57" s="1456"/>
      <c r="L57" s="381"/>
      <c r="M57" s="168"/>
      <c r="N57" s="168"/>
      <c r="O57" s="168"/>
      <c r="P57" s="1438"/>
      <c r="Q57" s="1438"/>
      <c r="R57" s="1438"/>
      <c r="S57" s="1438"/>
      <c r="T57" s="1438"/>
      <c r="U57" s="1438"/>
      <c r="V57" s="1438"/>
      <c r="W57" s="1438"/>
      <c r="X57" s="1438"/>
      <c r="Y57" s="1438"/>
    </row>
    <row r="58" spans="1:25" ht="20.100000000000001" customHeight="1" x14ac:dyDescent="0.25">
      <c r="A58" s="1456"/>
      <c r="B58" s="1441"/>
      <c r="C58" s="1456"/>
      <c r="D58" s="1456"/>
      <c r="E58" s="1456"/>
      <c r="F58" s="1456"/>
      <c r="G58" s="1456"/>
      <c r="H58" s="1456"/>
      <c r="I58" s="1456"/>
      <c r="J58" s="1456"/>
      <c r="K58" s="1456"/>
      <c r="L58" s="381"/>
      <c r="M58" s="168"/>
      <c r="N58" s="168"/>
      <c r="O58" s="168"/>
      <c r="P58" s="1438"/>
      <c r="Q58" s="1438"/>
      <c r="R58" s="1438"/>
      <c r="S58" s="1438"/>
      <c r="T58" s="1438"/>
      <c r="U58" s="1438"/>
      <c r="V58" s="1438"/>
      <c r="W58" s="1438"/>
      <c r="X58" s="1438"/>
      <c r="Y58" s="1438"/>
    </row>
    <row r="59" spans="1:25" ht="20.100000000000001" customHeight="1" x14ac:dyDescent="0.25">
      <c r="A59" s="1456"/>
      <c r="B59" s="1449"/>
      <c r="C59" s="1456"/>
      <c r="D59" s="1456"/>
      <c r="E59" s="1456"/>
      <c r="F59" s="1456"/>
      <c r="G59" s="1456"/>
      <c r="H59" s="1456"/>
      <c r="I59" s="1456"/>
      <c r="J59" s="1456"/>
      <c r="K59" s="1456"/>
      <c r="L59" s="381"/>
      <c r="M59" s="168"/>
      <c r="N59" s="168"/>
      <c r="O59" s="168"/>
      <c r="P59" s="1438"/>
      <c r="Q59" s="1438"/>
      <c r="R59" s="1438"/>
      <c r="S59" s="1438"/>
      <c r="T59" s="1438"/>
      <c r="U59" s="1438"/>
      <c r="V59" s="1438"/>
      <c r="W59" s="1438"/>
      <c r="X59" s="1438"/>
      <c r="Y59" s="1438"/>
    </row>
    <row r="60" spans="1:25" ht="20.100000000000001" customHeight="1" x14ac:dyDescent="0.25">
      <c r="A60" s="1456"/>
      <c r="B60" s="1464"/>
      <c r="C60" s="1456"/>
      <c r="D60" s="1456"/>
      <c r="E60" s="1456"/>
      <c r="F60" s="1456"/>
      <c r="G60" s="1456"/>
      <c r="H60" s="1456"/>
      <c r="I60" s="1456"/>
      <c r="J60" s="1456"/>
      <c r="K60" s="1456"/>
      <c r="L60" s="381"/>
      <c r="M60" s="168"/>
      <c r="N60" s="168"/>
      <c r="O60" s="168"/>
      <c r="P60" s="1438"/>
      <c r="Q60" s="1438"/>
      <c r="R60" s="1438"/>
      <c r="S60" s="1438"/>
      <c r="T60" s="1438"/>
      <c r="U60" s="1438"/>
      <c r="V60" s="1438"/>
      <c r="W60" s="1438"/>
      <c r="X60" s="1438"/>
      <c r="Y60" s="1438"/>
    </row>
    <row r="61" spans="1:25" ht="20.100000000000001" customHeight="1" x14ac:dyDescent="0.25">
      <c r="A61" s="1456"/>
      <c r="B61" s="1464"/>
      <c r="C61" s="1456"/>
      <c r="D61" s="1456"/>
      <c r="E61" s="1456"/>
      <c r="F61" s="1456"/>
      <c r="G61" s="1456"/>
      <c r="H61" s="1456"/>
      <c r="I61" s="1456"/>
      <c r="J61" s="1456"/>
      <c r="K61" s="1456"/>
      <c r="L61" s="381"/>
      <c r="M61" s="168"/>
      <c r="N61" s="168"/>
      <c r="O61" s="168"/>
      <c r="P61" s="1438"/>
      <c r="Q61" s="1438"/>
      <c r="R61" s="1438"/>
      <c r="S61" s="1438"/>
      <c r="T61" s="1438"/>
      <c r="U61" s="1438"/>
      <c r="V61" s="1438"/>
      <c r="W61" s="1438"/>
      <c r="X61" s="1438"/>
      <c r="Y61" s="1438"/>
    </row>
    <row r="62" spans="1:25" ht="20.100000000000001" customHeight="1" x14ac:dyDescent="0.25">
      <c r="A62" s="1456"/>
      <c r="B62" s="1464"/>
      <c r="C62" s="1456"/>
      <c r="D62" s="1456"/>
      <c r="E62" s="1456"/>
      <c r="F62" s="1456"/>
      <c r="G62" s="1456"/>
      <c r="H62" s="1456"/>
      <c r="I62" s="1456"/>
      <c r="J62" s="1456"/>
      <c r="K62" s="1456"/>
      <c r="L62" s="381"/>
      <c r="M62" s="168"/>
      <c r="N62" s="168"/>
      <c r="O62" s="168"/>
      <c r="P62" s="1438"/>
      <c r="Q62" s="1438"/>
      <c r="R62" s="1438"/>
      <c r="S62" s="1438"/>
      <c r="T62" s="1438"/>
      <c r="U62" s="1438"/>
      <c r="V62" s="1438"/>
      <c r="W62" s="1438"/>
      <c r="X62" s="1438"/>
      <c r="Y62" s="1438"/>
    </row>
    <row r="63" spans="1:25" ht="20.100000000000001" customHeight="1" x14ac:dyDescent="0.25">
      <c r="A63" s="1456"/>
      <c r="B63" s="1449"/>
      <c r="C63" s="1456"/>
      <c r="D63" s="1456"/>
      <c r="E63" s="1456"/>
      <c r="F63" s="1456"/>
      <c r="G63" s="1456"/>
      <c r="H63" s="1456"/>
      <c r="I63" s="1456"/>
      <c r="J63" s="1456"/>
      <c r="K63" s="1456"/>
      <c r="L63" s="381"/>
      <c r="M63" s="168"/>
      <c r="N63" s="168"/>
      <c r="O63" s="168"/>
      <c r="P63" s="1438"/>
      <c r="Q63" s="1438"/>
      <c r="R63" s="1438"/>
      <c r="S63" s="1438"/>
      <c r="T63" s="1438"/>
      <c r="U63" s="1438"/>
      <c r="V63" s="1438"/>
      <c r="W63" s="1438"/>
      <c r="X63" s="1438"/>
      <c r="Y63" s="1438"/>
    </row>
    <row r="64" spans="1:25" ht="20.100000000000001" customHeight="1" x14ac:dyDescent="0.25">
      <c r="A64" s="1456"/>
      <c r="B64" s="1449"/>
      <c r="C64" s="1456"/>
      <c r="D64" s="1456"/>
      <c r="E64" s="1456"/>
      <c r="F64" s="1456"/>
      <c r="G64" s="1456"/>
      <c r="H64" s="1456"/>
      <c r="I64" s="1456"/>
      <c r="J64" s="1456"/>
      <c r="K64" s="1456"/>
      <c r="L64" s="381"/>
      <c r="M64" s="168"/>
      <c r="N64" s="168"/>
      <c r="O64" s="168"/>
      <c r="P64" s="1438"/>
      <c r="Q64" s="1438"/>
      <c r="R64" s="1438"/>
      <c r="S64" s="1438"/>
      <c r="T64" s="1438"/>
      <c r="U64" s="1438"/>
      <c r="V64" s="1438"/>
      <c r="W64" s="1438"/>
      <c r="X64" s="1438"/>
      <c r="Y64" s="1438"/>
    </row>
    <row r="65" spans="1:25" ht="20.100000000000001" customHeight="1" x14ac:dyDescent="0.25">
      <c r="A65" s="1456"/>
      <c r="B65" s="1449"/>
      <c r="C65" s="1456"/>
      <c r="D65" s="1456"/>
      <c r="E65" s="1456"/>
      <c r="F65" s="1456"/>
      <c r="G65" s="1456"/>
      <c r="H65" s="1456"/>
      <c r="I65" s="1456"/>
      <c r="J65" s="1456"/>
      <c r="K65" s="1456"/>
      <c r="L65" s="381"/>
      <c r="M65" s="168"/>
      <c r="N65" s="168"/>
      <c r="O65" s="168"/>
      <c r="P65" s="1438"/>
      <c r="Q65" s="1438"/>
      <c r="R65" s="1438"/>
      <c r="S65" s="1438"/>
      <c r="T65" s="1438"/>
      <c r="U65" s="1438"/>
      <c r="V65" s="1438"/>
      <c r="W65" s="1438"/>
      <c r="X65" s="1438"/>
      <c r="Y65" s="1438"/>
    </row>
    <row r="66" spans="1:25" ht="20.100000000000001" customHeight="1" x14ac:dyDescent="0.25">
      <c r="A66" s="1456"/>
      <c r="B66" s="1464"/>
      <c r="C66" s="1438"/>
      <c r="D66" s="1438"/>
      <c r="E66" s="1438"/>
      <c r="F66" s="1438"/>
      <c r="G66" s="1438"/>
      <c r="H66" s="1438"/>
      <c r="I66" s="1438"/>
      <c r="J66" s="1438"/>
      <c r="K66" s="1438"/>
      <c r="L66" s="1438"/>
      <c r="M66" s="1438"/>
      <c r="N66" s="168"/>
      <c r="O66" s="168"/>
      <c r="P66" s="1438"/>
      <c r="Q66" s="1438"/>
      <c r="R66" s="1438"/>
      <c r="S66" s="1438"/>
      <c r="T66" s="1438"/>
      <c r="U66" s="1438"/>
      <c r="V66" s="1438"/>
      <c r="W66" s="1438"/>
      <c r="X66" s="1438"/>
      <c r="Y66" s="1438"/>
    </row>
    <row r="67" spans="1:25" ht="20.100000000000001" customHeight="1" x14ac:dyDescent="0.25">
      <c r="A67" s="1456"/>
      <c r="B67" s="1464"/>
      <c r="C67" s="1438"/>
      <c r="D67" s="1438"/>
      <c r="E67" s="1438"/>
      <c r="F67" s="1438"/>
      <c r="G67" s="1438"/>
      <c r="H67" s="1438"/>
      <c r="I67" s="1438"/>
      <c r="J67" s="1438"/>
      <c r="K67" s="1438"/>
      <c r="L67" s="1438"/>
      <c r="M67" s="1438"/>
      <c r="N67" s="168"/>
      <c r="O67" s="168"/>
      <c r="P67" s="1438"/>
      <c r="Q67" s="1438"/>
      <c r="R67" s="1438"/>
      <c r="S67" s="1438"/>
      <c r="T67" s="1438"/>
      <c r="U67" s="1438"/>
      <c r="V67" s="1438"/>
      <c r="W67" s="1438"/>
      <c r="X67" s="1438"/>
      <c r="Y67" s="1438"/>
    </row>
    <row r="68" spans="1:25" ht="20.100000000000001" customHeight="1" x14ac:dyDescent="0.25">
      <c r="A68" s="1456"/>
      <c r="B68" s="1464"/>
      <c r="C68" s="1455"/>
      <c r="D68" s="1456"/>
      <c r="E68" s="1456"/>
      <c r="F68" s="1456"/>
      <c r="G68" s="1456"/>
      <c r="H68" s="1456"/>
      <c r="I68" s="1456"/>
      <c r="J68" s="1456"/>
      <c r="K68" s="1456"/>
      <c r="L68" s="381"/>
      <c r="M68" s="168"/>
      <c r="N68" s="168"/>
      <c r="O68" s="168"/>
      <c r="P68" s="1438"/>
      <c r="Q68" s="1438"/>
      <c r="R68" s="1438"/>
      <c r="S68" s="1438"/>
      <c r="T68" s="1438"/>
      <c r="U68" s="1438"/>
      <c r="V68" s="1438"/>
      <c r="W68" s="1438"/>
      <c r="X68" s="1438"/>
      <c r="Y68" s="1438"/>
    </row>
    <row r="69" spans="1:25" ht="20.100000000000001" customHeight="1" x14ac:dyDescent="0.25">
      <c r="A69" s="1456"/>
      <c r="B69" s="1449"/>
      <c r="C69" s="1455"/>
      <c r="D69" s="1456"/>
      <c r="E69" s="1456"/>
      <c r="F69" s="1456"/>
      <c r="G69" s="1456"/>
      <c r="H69" s="1456"/>
      <c r="I69" s="1456"/>
      <c r="J69" s="1456"/>
      <c r="K69" s="1456"/>
      <c r="L69" s="381"/>
      <c r="M69" s="168"/>
      <c r="N69" s="168"/>
      <c r="O69" s="168"/>
      <c r="P69" s="1438"/>
      <c r="Q69" s="1438"/>
      <c r="R69" s="1438"/>
      <c r="S69" s="1438"/>
      <c r="T69" s="1438"/>
      <c r="U69" s="1438"/>
      <c r="V69" s="1438"/>
      <c r="W69" s="1438"/>
      <c r="X69" s="1438"/>
      <c r="Y69" s="1438"/>
    </row>
    <row r="70" spans="1:25" ht="20.100000000000001" customHeight="1" x14ac:dyDescent="0.25">
      <c r="A70" s="1456"/>
      <c r="B70" s="1449"/>
      <c r="C70" s="1455"/>
      <c r="D70" s="1456"/>
      <c r="E70" s="1456"/>
      <c r="F70" s="1456"/>
      <c r="G70" s="1456"/>
      <c r="H70" s="1456"/>
      <c r="I70" s="1456"/>
      <c r="J70" s="1456"/>
      <c r="K70" s="1456"/>
      <c r="L70" s="381"/>
      <c r="M70" s="168"/>
      <c r="N70" s="168"/>
      <c r="O70" s="168"/>
      <c r="P70" s="1438"/>
      <c r="Q70" s="1438"/>
      <c r="R70" s="1438"/>
      <c r="S70" s="1438"/>
      <c r="T70" s="1438"/>
      <c r="U70" s="1438"/>
      <c r="V70" s="1438"/>
      <c r="W70" s="1438"/>
      <c r="X70" s="1438"/>
      <c r="Y70" s="1438"/>
    </row>
    <row r="71" spans="1:25" s="25" customFormat="1" ht="20.100000000000001" customHeight="1" x14ac:dyDescent="0.25">
      <c r="A71" s="1456"/>
      <c r="B71" s="1438"/>
      <c r="C71" s="1449"/>
      <c r="D71" s="1438"/>
      <c r="E71" s="1438"/>
      <c r="F71" s="1438"/>
      <c r="G71" s="1438"/>
      <c r="H71" s="1438"/>
      <c r="I71" s="1438"/>
      <c r="J71" s="1438"/>
      <c r="K71" s="1438"/>
      <c r="L71" s="1438"/>
      <c r="M71" s="1438"/>
      <c r="N71" s="1438"/>
      <c r="O71" s="1438"/>
      <c r="P71" s="1438"/>
      <c r="Q71" s="383"/>
      <c r="R71" s="383"/>
      <c r="S71" s="383"/>
      <c r="T71" s="383"/>
      <c r="U71" s="383"/>
      <c r="V71" s="383"/>
      <c r="W71" s="383"/>
      <c r="X71" s="383"/>
      <c r="Y71" s="383"/>
    </row>
    <row r="72" spans="1:25" s="25" customFormat="1" ht="20.100000000000001" customHeight="1" x14ac:dyDescent="0.25">
      <c r="A72" s="1465"/>
      <c r="B72" s="1449"/>
      <c r="C72" s="1465"/>
      <c r="D72" s="1465"/>
      <c r="E72" s="1465"/>
      <c r="F72" s="1465"/>
      <c r="G72" s="1465"/>
      <c r="H72" s="1465"/>
      <c r="I72" s="1465"/>
      <c r="J72" s="1465"/>
      <c r="K72" s="1465"/>
      <c r="L72" s="168"/>
      <c r="M72" s="168"/>
      <c r="N72" s="168"/>
      <c r="O72" s="168"/>
      <c r="P72" s="383"/>
      <c r="Q72" s="383"/>
      <c r="R72" s="383"/>
      <c r="S72" s="383"/>
      <c r="T72" s="383"/>
      <c r="U72" s="383"/>
      <c r="V72" s="383"/>
      <c r="W72" s="383"/>
      <c r="X72" s="383"/>
      <c r="Y72" s="383"/>
    </row>
    <row r="73" spans="1:25" s="25" customFormat="1" ht="20.100000000000001" customHeight="1" x14ac:dyDescent="0.25">
      <c r="A73" s="1466"/>
      <c r="B73" s="383"/>
      <c r="C73" s="1449"/>
      <c r="D73" s="1438"/>
      <c r="E73" s="1438"/>
      <c r="F73" s="1438"/>
      <c r="G73" s="1438"/>
      <c r="H73" s="1438"/>
      <c r="I73" s="1438"/>
      <c r="J73" s="1438"/>
      <c r="K73" s="1438"/>
      <c r="L73" s="1438"/>
      <c r="M73" s="1438"/>
      <c r="N73" s="1438"/>
      <c r="O73" s="1438"/>
      <c r="P73" s="1438"/>
      <c r="Q73" s="383"/>
      <c r="R73" s="383"/>
      <c r="S73" s="383"/>
      <c r="T73" s="383"/>
      <c r="U73" s="383"/>
      <c r="V73" s="383"/>
      <c r="W73" s="383"/>
      <c r="X73" s="383"/>
      <c r="Y73" s="383"/>
    </row>
    <row r="74" spans="1:25" ht="20.100000000000001" customHeight="1" x14ac:dyDescent="0.25">
      <c r="A74" s="1465"/>
      <c r="B74" s="1452"/>
      <c r="C74" s="1465"/>
      <c r="D74" s="1465"/>
      <c r="E74" s="1465"/>
      <c r="F74" s="1465"/>
      <c r="G74" s="1465"/>
      <c r="H74" s="1465"/>
      <c r="I74" s="1465"/>
      <c r="J74" s="1465"/>
      <c r="K74" s="1465"/>
      <c r="L74" s="168"/>
      <c r="M74" s="168"/>
      <c r="N74" s="168"/>
      <c r="O74" s="168"/>
      <c r="P74" s="383"/>
      <c r="Q74" s="1438"/>
      <c r="R74" s="1438"/>
      <c r="S74" s="1438"/>
      <c r="T74" s="1438"/>
      <c r="U74" s="1438"/>
      <c r="V74" s="1438"/>
      <c r="W74" s="1438"/>
      <c r="X74" s="1438"/>
      <c r="Y74" s="1438"/>
    </row>
    <row r="75" spans="1:25" ht="20.100000000000001" customHeight="1" x14ac:dyDescent="0.25">
      <c r="A75" s="1456"/>
      <c r="B75" s="1441"/>
      <c r="C75" s="1456"/>
      <c r="D75" s="1456"/>
      <c r="E75" s="1456"/>
      <c r="F75" s="1456"/>
      <c r="G75" s="1456"/>
      <c r="H75" s="1456"/>
      <c r="I75" s="1456"/>
      <c r="J75" s="1456"/>
      <c r="K75" s="1456"/>
      <c r="L75" s="381"/>
      <c r="M75" s="168"/>
      <c r="N75" s="168"/>
      <c r="O75" s="168"/>
      <c r="P75" s="1438"/>
      <c r="Q75" s="1438"/>
      <c r="R75" s="1438"/>
      <c r="S75" s="1438"/>
      <c r="T75" s="1438"/>
      <c r="U75" s="1438"/>
      <c r="V75" s="1438"/>
      <c r="W75" s="1438"/>
      <c r="X75" s="1438"/>
      <c r="Y75" s="1438"/>
    </row>
    <row r="76" spans="1:25" ht="20.100000000000001" customHeight="1" x14ac:dyDescent="0.25">
      <c r="A76" s="1456"/>
      <c r="B76" s="1449"/>
      <c r="C76" s="1438"/>
      <c r="D76" s="1438"/>
      <c r="E76" s="1438"/>
      <c r="F76" s="1438"/>
      <c r="G76" s="1438"/>
      <c r="H76" s="1438"/>
      <c r="I76" s="1438"/>
      <c r="J76" s="1438"/>
      <c r="K76" s="1438"/>
      <c r="L76" s="1438"/>
      <c r="M76" s="1438"/>
      <c r="N76" s="1438"/>
      <c r="O76" s="1438"/>
      <c r="P76" s="1438"/>
      <c r="Q76" s="1438"/>
      <c r="R76" s="1438"/>
      <c r="S76" s="1438"/>
      <c r="T76" s="1438"/>
      <c r="U76" s="1438"/>
      <c r="V76" s="1438"/>
      <c r="W76" s="1438"/>
      <c r="X76" s="1438"/>
      <c r="Y76" s="1438"/>
    </row>
    <row r="77" spans="1:25" ht="20.100000000000001" customHeight="1" x14ac:dyDescent="0.25">
      <c r="A77" s="1456"/>
      <c r="B77" s="1449"/>
      <c r="C77" s="1438"/>
      <c r="D77" s="1438"/>
      <c r="E77" s="1438"/>
      <c r="F77" s="1438"/>
      <c r="G77" s="1438"/>
      <c r="H77" s="1438"/>
      <c r="I77" s="1438"/>
      <c r="J77" s="1438"/>
      <c r="K77" s="1438"/>
      <c r="L77" s="1438"/>
      <c r="M77" s="1438"/>
      <c r="N77" s="1438"/>
      <c r="O77" s="1438"/>
      <c r="P77" s="1438"/>
      <c r="Q77" s="1438"/>
      <c r="R77" s="1438"/>
      <c r="S77" s="1438"/>
      <c r="T77" s="1438"/>
      <c r="U77" s="1438"/>
      <c r="V77" s="1438"/>
      <c r="W77" s="1438"/>
      <c r="X77" s="1438"/>
      <c r="Y77" s="1438"/>
    </row>
    <row r="78" spans="1:25" ht="20.100000000000001" customHeight="1" x14ac:dyDescent="0.25">
      <c r="A78" s="1460"/>
      <c r="B78" s="1449"/>
      <c r="C78" s="1456"/>
      <c r="D78" s="1456"/>
      <c r="E78" s="1456"/>
      <c r="F78" s="1456"/>
      <c r="G78" s="1456"/>
      <c r="H78" s="1456"/>
      <c r="I78" s="1456"/>
      <c r="J78" s="1456"/>
      <c r="K78" s="1456"/>
      <c r="L78" s="381"/>
      <c r="M78" s="168"/>
      <c r="N78" s="168"/>
      <c r="O78" s="168"/>
      <c r="P78" s="1438"/>
      <c r="Q78" s="1438"/>
      <c r="R78" s="1438"/>
      <c r="S78" s="1438"/>
      <c r="T78" s="1438"/>
      <c r="U78" s="1438"/>
      <c r="V78" s="1438"/>
      <c r="W78" s="1438"/>
      <c r="X78" s="1438"/>
      <c r="Y78" s="1438"/>
    </row>
    <row r="79" spans="1:25" ht="20.100000000000001" customHeight="1" x14ac:dyDescent="0.25">
      <c r="A79" s="1460"/>
      <c r="B79" s="1449"/>
      <c r="C79" s="1456"/>
      <c r="D79" s="1456"/>
      <c r="E79" s="1456"/>
      <c r="F79" s="1456"/>
      <c r="G79" s="1456"/>
      <c r="H79" s="1456"/>
      <c r="I79" s="1456"/>
      <c r="J79" s="1456"/>
      <c r="K79" s="1456"/>
      <c r="L79" s="381"/>
      <c r="M79" s="168"/>
      <c r="N79" s="168"/>
      <c r="O79" s="168"/>
      <c r="P79" s="1438"/>
      <c r="Q79" s="1438"/>
      <c r="R79" s="1438"/>
      <c r="S79" s="1438"/>
      <c r="T79" s="1438"/>
      <c r="U79" s="1438"/>
      <c r="V79" s="1438"/>
      <c r="W79" s="1438"/>
      <c r="X79" s="1438"/>
      <c r="Y79" s="1438"/>
    </row>
    <row r="80" spans="1:25" ht="20.100000000000001" customHeight="1" x14ac:dyDescent="0.25">
      <c r="A80" s="1460"/>
      <c r="B80" s="1449"/>
      <c r="C80" s="1456"/>
      <c r="D80" s="1456"/>
      <c r="E80" s="1456"/>
      <c r="F80" s="1456"/>
      <c r="G80" s="1456"/>
      <c r="H80" s="1456"/>
      <c r="I80" s="1456"/>
      <c r="J80" s="1456"/>
      <c r="K80" s="1456"/>
      <c r="L80" s="381"/>
      <c r="M80" s="168"/>
      <c r="N80" s="168"/>
      <c r="O80" s="168"/>
      <c r="P80" s="1438"/>
      <c r="Q80" s="1438"/>
      <c r="R80" s="1438"/>
      <c r="S80" s="1438"/>
      <c r="T80" s="1438"/>
      <c r="U80" s="1438"/>
      <c r="V80" s="1438"/>
      <c r="W80" s="1438"/>
      <c r="X80" s="1438"/>
      <c r="Y80" s="1438"/>
    </row>
    <row r="81" spans="1:25" ht="20.100000000000001" customHeight="1" x14ac:dyDescent="0.25">
      <c r="A81" s="1460"/>
      <c r="B81" s="1449"/>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row>
    <row r="82" spans="1:25" ht="20.100000000000001" customHeight="1" x14ac:dyDescent="0.25">
      <c r="A82" s="1460"/>
      <c r="B82" s="1449"/>
      <c r="C82" s="1456"/>
      <c r="D82" s="1456"/>
      <c r="E82" s="1456"/>
      <c r="F82" s="1456"/>
      <c r="G82" s="1456"/>
      <c r="H82" s="1456"/>
      <c r="I82" s="1456"/>
      <c r="J82" s="1456"/>
      <c r="K82" s="1456"/>
      <c r="L82" s="381"/>
      <c r="M82" s="168"/>
      <c r="N82" s="168"/>
      <c r="O82" s="168"/>
      <c r="P82" s="1438"/>
      <c r="Q82" s="1438"/>
      <c r="R82" s="1438"/>
      <c r="S82" s="1438"/>
      <c r="T82" s="1438"/>
      <c r="U82" s="1438"/>
      <c r="V82" s="1438"/>
      <c r="W82" s="1438"/>
      <c r="X82" s="1438"/>
      <c r="Y82" s="1438"/>
    </row>
    <row r="83" spans="1:25" ht="20.100000000000001" customHeight="1" x14ac:dyDescent="0.25">
      <c r="A83" s="1460"/>
      <c r="B83" s="1449"/>
      <c r="C83" s="1456"/>
      <c r="D83" s="1456"/>
      <c r="E83" s="1456"/>
      <c r="F83" s="1456"/>
      <c r="G83" s="1456"/>
      <c r="H83" s="1456"/>
      <c r="I83" s="1456"/>
      <c r="J83" s="1456"/>
      <c r="K83" s="1456"/>
      <c r="L83" s="381"/>
      <c r="M83" s="168"/>
      <c r="N83" s="168"/>
      <c r="O83" s="168"/>
      <c r="P83" s="1438"/>
      <c r="Q83" s="1438"/>
      <c r="R83" s="1438"/>
      <c r="S83" s="1438"/>
      <c r="T83" s="1438"/>
      <c r="U83" s="1438"/>
      <c r="V83" s="1438"/>
      <c r="W83" s="1438"/>
      <c r="X83" s="1438"/>
      <c r="Y83" s="1438"/>
    </row>
    <row r="84" spans="1:25" ht="20.100000000000001" customHeight="1" x14ac:dyDescent="0.25">
      <c r="A84" s="1460"/>
      <c r="B84" s="1449"/>
      <c r="C84" s="1456"/>
      <c r="D84" s="1456"/>
      <c r="E84" s="1456"/>
      <c r="F84" s="1456"/>
      <c r="G84" s="1456"/>
      <c r="H84" s="1456"/>
      <c r="I84" s="1456"/>
      <c r="J84" s="1456"/>
      <c r="K84" s="1456"/>
      <c r="L84" s="381"/>
      <c r="M84" s="168"/>
      <c r="N84" s="168"/>
      <c r="O84" s="168"/>
      <c r="P84" s="1438"/>
      <c r="Q84" s="1438"/>
      <c r="R84" s="1438"/>
      <c r="S84" s="1438"/>
      <c r="T84" s="1438"/>
      <c r="U84" s="1438"/>
      <c r="V84" s="1438"/>
      <c r="W84" s="1438"/>
      <c r="X84" s="1438"/>
      <c r="Y84" s="1438"/>
    </row>
    <row r="85" spans="1:25" ht="20.100000000000001" customHeight="1" x14ac:dyDescent="0.25">
      <c r="A85" s="1460"/>
      <c r="B85" s="1449"/>
      <c r="C85" s="1438"/>
      <c r="D85" s="1438"/>
      <c r="E85" s="1438"/>
      <c r="F85" s="1438"/>
      <c r="G85" s="1438"/>
      <c r="H85" s="1438"/>
      <c r="I85" s="1438"/>
      <c r="J85" s="1438"/>
      <c r="K85" s="1438"/>
      <c r="L85" s="1438"/>
      <c r="M85" s="1438"/>
      <c r="N85" s="1438"/>
      <c r="O85" s="1438"/>
      <c r="P85" s="1438"/>
      <c r="Q85" s="1438"/>
      <c r="R85" s="1438"/>
      <c r="S85" s="1438"/>
      <c r="T85" s="1438"/>
      <c r="U85" s="1438"/>
      <c r="V85" s="1438"/>
      <c r="W85" s="1438"/>
      <c r="X85" s="1438"/>
      <c r="Y85" s="1438"/>
    </row>
    <row r="86" spans="1:25" ht="20.100000000000001" customHeight="1" x14ac:dyDescent="0.25">
      <c r="A86" s="1460"/>
      <c r="B86" s="1449"/>
      <c r="C86" s="1456"/>
      <c r="D86" s="1456"/>
      <c r="E86" s="1456"/>
      <c r="F86" s="1456"/>
      <c r="G86" s="1456"/>
      <c r="H86" s="1456"/>
      <c r="I86" s="1456"/>
      <c r="J86" s="1456"/>
      <c r="K86" s="1456"/>
      <c r="L86" s="381"/>
      <c r="M86" s="168"/>
      <c r="N86" s="168"/>
      <c r="O86" s="168"/>
      <c r="P86" s="1438"/>
      <c r="Q86" s="1438"/>
      <c r="R86" s="1438"/>
      <c r="S86" s="1438"/>
      <c r="T86" s="1438"/>
      <c r="U86" s="1438"/>
      <c r="V86" s="1438"/>
      <c r="W86" s="1438"/>
      <c r="X86" s="1438"/>
      <c r="Y86" s="1438"/>
    </row>
    <row r="87" spans="1:25" ht="20.100000000000001" customHeight="1" x14ac:dyDescent="0.25">
      <c r="A87" s="1460"/>
      <c r="B87" s="1449"/>
      <c r="C87" s="1456"/>
      <c r="D87" s="1456"/>
      <c r="E87" s="1456"/>
      <c r="F87" s="1456"/>
      <c r="G87" s="1456"/>
      <c r="H87" s="1456"/>
      <c r="I87" s="1456"/>
      <c r="J87" s="1456"/>
      <c r="K87" s="1456"/>
      <c r="L87" s="381"/>
      <c r="M87" s="168"/>
      <c r="N87" s="168"/>
      <c r="O87" s="168"/>
      <c r="P87" s="1438"/>
      <c r="Q87" s="1438"/>
      <c r="R87" s="1438"/>
      <c r="S87" s="1438"/>
      <c r="T87" s="1438"/>
      <c r="U87" s="1438"/>
      <c r="V87" s="1438"/>
      <c r="W87" s="1438"/>
      <c r="X87" s="1438"/>
      <c r="Y87" s="1438"/>
    </row>
    <row r="88" spans="1:25" ht="20.100000000000001" customHeight="1" x14ac:dyDescent="0.25">
      <c r="A88" s="1460"/>
      <c r="B88" s="1449"/>
      <c r="C88" s="1438"/>
      <c r="D88" s="1438"/>
      <c r="E88" s="1438"/>
      <c r="F88" s="1438"/>
      <c r="G88" s="1438"/>
      <c r="H88" s="1438"/>
      <c r="I88" s="1438"/>
      <c r="J88" s="1438"/>
      <c r="K88" s="1438"/>
      <c r="L88" s="1438"/>
      <c r="M88" s="1438"/>
      <c r="N88" s="1438"/>
      <c r="O88" s="168"/>
      <c r="P88" s="1438"/>
      <c r="Q88" s="1438"/>
      <c r="R88" s="1438"/>
      <c r="S88" s="1438"/>
      <c r="T88" s="1438"/>
      <c r="U88" s="1438"/>
      <c r="V88" s="1438"/>
      <c r="W88" s="1438"/>
      <c r="X88" s="1438"/>
      <c r="Y88" s="1438"/>
    </row>
    <row r="89" spans="1:25" ht="20.100000000000001" customHeight="1" x14ac:dyDescent="0.25">
      <c r="A89" s="1460"/>
      <c r="B89" s="1449"/>
      <c r="C89" s="1456"/>
      <c r="D89" s="1456"/>
      <c r="E89" s="1456"/>
      <c r="F89" s="1456"/>
      <c r="G89" s="1456"/>
      <c r="H89" s="1456"/>
      <c r="I89" s="1456"/>
      <c r="J89" s="1456"/>
      <c r="K89" s="1456"/>
      <c r="L89" s="381"/>
      <c r="M89" s="168"/>
      <c r="N89" s="168"/>
      <c r="O89" s="168"/>
      <c r="P89" s="1438"/>
      <c r="Q89" s="1438"/>
      <c r="R89" s="1438"/>
      <c r="S89" s="1438"/>
      <c r="T89" s="1438"/>
      <c r="U89" s="1438"/>
      <c r="V89" s="1438"/>
      <c r="W89" s="1438"/>
      <c r="X89" s="1438"/>
      <c r="Y89" s="1438"/>
    </row>
    <row r="90" spans="1:25" ht="20.100000000000001" customHeight="1" x14ac:dyDescent="0.25">
      <c r="A90" s="1460"/>
      <c r="B90" s="1467"/>
      <c r="C90" s="1456"/>
      <c r="D90" s="1456"/>
      <c r="E90" s="1456"/>
      <c r="F90" s="1456"/>
      <c r="G90" s="1456"/>
      <c r="H90" s="1456"/>
      <c r="I90" s="1456"/>
      <c r="J90" s="1456"/>
      <c r="K90" s="1456"/>
      <c r="L90" s="381"/>
      <c r="M90" s="168"/>
      <c r="N90" s="168"/>
      <c r="O90" s="168"/>
      <c r="P90" s="1438"/>
      <c r="Q90" s="1438"/>
      <c r="R90" s="1438"/>
      <c r="S90" s="1438"/>
      <c r="T90" s="1438"/>
      <c r="U90" s="1438"/>
      <c r="V90" s="1438"/>
      <c r="W90" s="1438"/>
      <c r="X90" s="1438"/>
      <c r="Y90" s="1438"/>
    </row>
    <row r="91" spans="1:25" ht="20.100000000000001" customHeight="1" x14ac:dyDescent="0.25">
      <c r="A91" s="1460"/>
      <c r="B91" s="1467"/>
      <c r="C91" s="1456"/>
      <c r="D91" s="1456"/>
      <c r="E91" s="1456"/>
      <c r="F91" s="1456"/>
      <c r="G91" s="1456"/>
      <c r="H91" s="1456"/>
      <c r="I91" s="1456"/>
      <c r="J91" s="1456"/>
      <c r="K91" s="1456"/>
      <c r="L91" s="381"/>
      <c r="M91" s="168"/>
      <c r="N91" s="168"/>
      <c r="O91" s="168"/>
      <c r="P91" s="1438"/>
      <c r="Q91" s="1438"/>
      <c r="R91" s="1438"/>
      <c r="S91" s="1438"/>
      <c r="T91" s="1438"/>
      <c r="U91" s="1438"/>
      <c r="V91" s="1438"/>
      <c r="W91" s="1438"/>
      <c r="X91" s="1438"/>
      <c r="Y91" s="1438"/>
    </row>
    <row r="92" spans="1:25" ht="20.100000000000001" customHeight="1" x14ac:dyDescent="0.25">
      <c r="A92" s="1460"/>
      <c r="B92" s="1467"/>
      <c r="C92" s="1456"/>
      <c r="D92" s="1456"/>
      <c r="E92" s="1456"/>
      <c r="F92" s="1456"/>
      <c r="G92" s="1456"/>
      <c r="H92" s="1456"/>
      <c r="I92" s="1456"/>
      <c r="J92" s="1456"/>
      <c r="K92" s="1456"/>
      <c r="L92" s="381"/>
      <c r="M92" s="168"/>
      <c r="N92" s="168"/>
      <c r="O92" s="168"/>
      <c r="P92" s="1438"/>
      <c r="Q92" s="1438"/>
      <c r="R92" s="1438"/>
      <c r="S92" s="1438"/>
      <c r="T92" s="1438"/>
      <c r="U92" s="1438"/>
      <c r="V92" s="1438"/>
      <c r="W92" s="1438"/>
      <c r="X92" s="1438"/>
      <c r="Y92" s="1438"/>
    </row>
    <row r="93" spans="1:25" ht="20.100000000000001" customHeight="1" x14ac:dyDescent="0.25">
      <c r="A93" s="1460"/>
      <c r="B93" s="1467"/>
      <c r="C93" s="1456"/>
      <c r="D93" s="1456"/>
      <c r="E93" s="1456"/>
      <c r="F93" s="1456"/>
      <c r="G93" s="1456"/>
      <c r="H93" s="1456"/>
      <c r="I93" s="1456"/>
      <c r="J93" s="1456"/>
      <c r="K93" s="1456"/>
      <c r="L93" s="381"/>
      <c r="M93" s="168"/>
      <c r="N93" s="168"/>
      <c r="O93" s="168"/>
      <c r="P93" s="1438"/>
      <c r="Q93" s="1438"/>
      <c r="R93" s="1438"/>
      <c r="S93" s="1438"/>
      <c r="T93" s="1438"/>
      <c r="U93" s="1438"/>
      <c r="V93" s="1438"/>
      <c r="W93" s="1438"/>
      <c r="X93" s="1438"/>
      <c r="Y93" s="1438"/>
    </row>
    <row r="94" spans="1:25" ht="20.100000000000001" customHeight="1" x14ac:dyDescent="0.25">
      <c r="A94" s="1460"/>
      <c r="B94" s="1467"/>
      <c r="C94" s="1438"/>
      <c r="D94" s="1438"/>
      <c r="E94" s="1438"/>
      <c r="F94" s="1438"/>
      <c r="G94" s="1438"/>
      <c r="H94" s="1438"/>
      <c r="I94" s="1438"/>
      <c r="J94" s="1438"/>
      <c r="K94" s="1438"/>
      <c r="L94" s="1438"/>
      <c r="M94" s="1438"/>
      <c r="N94" s="1438"/>
      <c r="O94" s="168"/>
      <c r="P94" s="1438"/>
      <c r="Q94" s="1438"/>
      <c r="R94" s="1438"/>
      <c r="S94" s="1438"/>
      <c r="T94" s="1438"/>
      <c r="U94" s="1438"/>
      <c r="V94" s="1438"/>
      <c r="W94" s="1438"/>
      <c r="X94" s="1438"/>
      <c r="Y94" s="1438"/>
    </row>
    <row r="95" spans="1:25" ht="20.100000000000001" customHeight="1" x14ac:dyDescent="0.25">
      <c r="A95" s="1460"/>
      <c r="B95" s="1449"/>
      <c r="C95" s="1456"/>
      <c r="D95" s="1456"/>
      <c r="E95" s="1456"/>
      <c r="F95" s="1456"/>
      <c r="G95" s="1456"/>
      <c r="H95" s="1456"/>
      <c r="I95" s="1456"/>
      <c r="J95" s="1456"/>
      <c r="K95" s="1456"/>
      <c r="L95" s="381"/>
      <c r="M95" s="168"/>
      <c r="N95" s="168"/>
      <c r="O95" s="168"/>
      <c r="P95" s="1438"/>
      <c r="Q95" s="1438"/>
      <c r="R95" s="1438"/>
      <c r="S95" s="1438"/>
      <c r="T95" s="1438"/>
      <c r="U95" s="1438"/>
      <c r="V95" s="1438"/>
      <c r="W95" s="1438"/>
      <c r="X95" s="1438"/>
      <c r="Y95" s="1438"/>
    </row>
    <row r="96" spans="1:25" ht="20.100000000000001" customHeight="1" x14ac:dyDescent="0.25">
      <c r="A96" s="1460"/>
      <c r="B96" s="1449"/>
      <c r="C96" s="1438"/>
      <c r="D96" s="1438"/>
      <c r="E96" s="1438"/>
      <c r="F96" s="1438"/>
      <c r="G96" s="1438"/>
      <c r="H96" s="1438"/>
      <c r="I96" s="1438"/>
      <c r="J96" s="1438"/>
      <c r="K96" s="1438"/>
      <c r="L96" s="1438"/>
      <c r="M96" s="1438"/>
      <c r="N96" s="1438"/>
      <c r="O96" s="1438"/>
      <c r="P96" s="1438"/>
      <c r="Q96" s="1438"/>
      <c r="R96" s="1438"/>
      <c r="S96" s="1438"/>
      <c r="T96" s="1438"/>
      <c r="U96" s="1438"/>
      <c r="V96" s="1438"/>
      <c r="W96" s="1438"/>
      <c r="X96" s="1438"/>
      <c r="Y96" s="1438"/>
    </row>
    <row r="97" spans="1:25" ht="20.100000000000001" customHeight="1" x14ac:dyDescent="0.25">
      <c r="A97" s="1460"/>
      <c r="B97" s="1449"/>
      <c r="C97" s="1438"/>
      <c r="D97" s="1438"/>
      <c r="E97" s="1438"/>
      <c r="F97" s="1438"/>
      <c r="G97" s="1438"/>
      <c r="H97" s="1438"/>
      <c r="I97" s="1438"/>
      <c r="J97" s="1438"/>
      <c r="K97" s="1438"/>
      <c r="L97" s="1438"/>
      <c r="M97" s="1438"/>
      <c r="N97" s="1438"/>
      <c r="O97" s="168"/>
      <c r="P97" s="1438"/>
      <c r="Q97" s="1438"/>
      <c r="R97" s="1438"/>
      <c r="S97" s="1438"/>
      <c r="T97" s="1438"/>
      <c r="U97" s="1438"/>
      <c r="V97" s="1438"/>
      <c r="W97" s="1438"/>
      <c r="X97" s="1438"/>
      <c r="Y97" s="1438"/>
    </row>
    <row r="98" spans="1:25" ht="20.100000000000001" customHeight="1" x14ac:dyDescent="0.25">
      <c r="A98" s="1460"/>
      <c r="B98" s="1449"/>
      <c r="C98" s="1456"/>
      <c r="D98" s="1456"/>
      <c r="E98" s="1456"/>
      <c r="F98" s="1456"/>
      <c r="G98" s="1456"/>
      <c r="H98" s="1456"/>
      <c r="I98" s="1456"/>
      <c r="J98" s="1456"/>
      <c r="K98" s="1456"/>
      <c r="L98" s="381"/>
      <c r="M98" s="168"/>
      <c r="N98" s="168"/>
      <c r="O98" s="168"/>
      <c r="P98" s="1438"/>
      <c r="Q98" s="1438"/>
      <c r="R98" s="1438"/>
      <c r="S98" s="1438"/>
      <c r="T98" s="1438"/>
      <c r="U98" s="1438"/>
      <c r="V98" s="1438"/>
      <c r="W98" s="1438"/>
      <c r="X98" s="1438"/>
      <c r="Y98" s="1438"/>
    </row>
    <row r="99" spans="1:25" ht="20.100000000000001" customHeight="1" x14ac:dyDescent="0.25">
      <c r="A99" s="1460"/>
      <c r="B99" s="1449"/>
      <c r="C99" s="1438"/>
      <c r="D99" s="1438"/>
      <c r="E99" s="1438"/>
      <c r="F99" s="1438"/>
      <c r="G99" s="1438"/>
      <c r="H99" s="1438"/>
      <c r="I99" s="1438"/>
      <c r="J99" s="1438"/>
      <c r="K99" s="1438"/>
      <c r="L99" s="1438"/>
      <c r="M99" s="1438"/>
      <c r="N99" s="1438"/>
      <c r="O99" s="1438"/>
      <c r="P99" s="1438"/>
      <c r="Q99" s="1438"/>
      <c r="R99" s="1438"/>
      <c r="S99" s="1438"/>
      <c r="T99" s="1438"/>
      <c r="U99" s="1438"/>
      <c r="V99" s="1438"/>
      <c r="W99" s="1438"/>
      <c r="X99" s="1438"/>
      <c r="Y99" s="1438"/>
    </row>
    <row r="100" spans="1:25" ht="20.100000000000001" customHeight="1" x14ac:dyDescent="0.25">
      <c r="A100" s="1460"/>
      <c r="B100" s="1449"/>
      <c r="C100" s="1438"/>
      <c r="D100" s="1438"/>
      <c r="E100" s="1438"/>
      <c r="F100" s="1438"/>
      <c r="G100" s="1438"/>
      <c r="H100" s="1438"/>
      <c r="I100" s="1438"/>
      <c r="J100" s="1438"/>
      <c r="K100" s="1438"/>
      <c r="L100" s="1438"/>
      <c r="M100" s="1438"/>
      <c r="N100" s="1438"/>
      <c r="O100" s="1438"/>
      <c r="P100" s="1438"/>
      <c r="Q100" s="1438"/>
      <c r="R100" s="1438"/>
      <c r="S100" s="1438"/>
      <c r="T100" s="1438"/>
      <c r="U100" s="1438"/>
      <c r="V100" s="1438"/>
      <c r="W100" s="1438"/>
      <c r="X100" s="1438"/>
      <c r="Y100" s="1438"/>
    </row>
    <row r="101" spans="1:25" ht="20.100000000000001" customHeight="1" x14ac:dyDescent="0.25">
      <c r="A101" s="1460"/>
      <c r="B101" s="1449"/>
      <c r="C101" s="1456"/>
      <c r="D101" s="1456"/>
      <c r="E101" s="1456"/>
      <c r="F101" s="1456"/>
      <c r="G101" s="1456"/>
      <c r="H101" s="1456"/>
      <c r="I101" s="1456"/>
      <c r="J101" s="1456"/>
      <c r="K101" s="1456"/>
      <c r="L101" s="381"/>
      <c r="M101" s="168"/>
      <c r="N101" s="168"/>
      <c r="O101" s="168"/>
      <c r="P101" s="1438"/>
      <c r="Q101" s="1438"/>
      <c r="R101" s="1438"/>
      <c r="S101" s="1438"/>
      <c r="T101" s="1438"/>
      <c r="U101" s="1438"/>
      <c r="V101" s="1438"/>
      <c r="W101" s="1438"/>
      <c r="X101" s="1438"/>
      <c r="Y101" s="1438"/>
    </row>
    <row r="102" spans="1:25" ht="20.100000000000001" customHeight="1" x14ac:dyDescent="0.25">
      <c r="A102" s="1456"/>
      <c r="B102" s="1449"/>
      <c r="C102" s="1438"/>
      <c r="D102" s="1438"/>
      <c r="E102" s="1438"/>
      <c r="F102" s="1438"/>
      <c r="G102" s="1438"/>
      <c r="H102" s="1438"/>
      <c r="I102" s="1438"/>
      <c r="J102" s="1438"/>
      <c r="K102" s="1438"/>
      <c r="L102" s="1438"/>
      <c r="M102" s="1438"/>
      <c r="N102" s="1438"/>
      <c r="O102" s="1438"/>
      <c r="P102" s="1438"/>
      <c r="Q102" s="1438"/>
      <c r="R102" s="1438"/>
      <c r="S102" s="1438"/>
      <c r="T102" s="1438"/>
      <c r="U102" s="1438"/>
      <c r="V102" s="1438"/>
      <c r="W102" s="1438"/>
      <c r="X102" s="1438"/>
      <c r="Y102" s="1438"/>
    </row>
    <row r="103" spans="1:25" ht="20.100000000000001" customHeight="1" x14ac:dyDescent="0.25">
      <c r="A103" s="1438"/>
      <c r="B103" s="1438"/>
      <c r="C103" s="1438"/>
      <c r="D103" s="1438"/>
      <c r="E103" s="1438"/>
      <c r="F103" s="1438"/>
      <c r="G103" s="1438"/>
      <c r="H103" s="1438"/>
      <c r="I103" s="1438"/>
      <c r="J103" s="1438"/>
      <c r="K103" s="1438"/>
      <c r="L103" s="1438"/>
      <c r="M103" s="1438"/>
      <c r="N103" s="1438"/>
      <c r="O103" s="1438"/>
      <c r="P103" s="1438"/>
      <c r="Q103" s="1438"/>
      <c r="R103" s="1438"/>
      <c r="S103" s="1438"/>
      <c r="T103" s="1438"/>
      <c r="U103" s="1438"/>
      <c r="V103" s="1438"/>
      <c r="W103" s="1438"/>
      <c r="X103" s="1438"/>
      <c r="Y103" s="1438"/>
    </row>
    <row r="104" spans="1:25" ht="20.100000000000001" customHeight="1" x14ac:dyDescent="0.25">
      <c r="A104" s="1438"/>
      <c r="B104" s="1441"/>
      <c r="C104" s="1438"/>
      <c r="D104" s="1438"/>
      <c r="E104" s="1438"/>
      <c r="F104" s="1438"/>
      <c r="G104" s="1438"/>
      <c r="H104" s="1438"/>
      <c r="I104" s="1456"/>
      <c r="J104" s="1456"/>
      <c r="K104" s="1456"/>
      <c r="L104" s="381"/>
      <c r="M104" s="168"/>
      <c r="N104" s="168"/>
      <c r="O104" s="168"/>
      <c r="P104" s="1438"/>
      <c r="Q104" s="1438"/>
      <c r="R104" s="1438"/>
      <c r="S104" s="1438"/>
      <c r="T104" s="1438"/>
      <c r="U104" s="1438"/>
      <c r="V104" s="1438"/>
      <c r="W104" s="1438"/>
      <c r="X104" s="1438"/>
      <c r="Y104" s="1438"/>
    </row>
    <row r="105" spans="1:25" ht="20.100000000000001" customHeight="1" x14ac:dyDescent="0.25">
      <c r="A105" s="1438"/>
      <c r="B105" s="1449"/>
      <c r="C105" s="1438"/>
      <c r="D105" s="1438"/>
      <c r="E105" s="1438"/>
      <c r="F105" s="1438"/>
      <c r="G105" s="1438"/>
      <c r="H105" s="1438"/>
      <c r="I105" s="1438"/>
      <c r="J105" s="1438"/>
      <c r="K105" s="1438"/>
      <c r="L105" s="1438"/>
      <c r="M105" s="1438"/>
      <c r="N105" s="1438"/>
      <c r="O105" s="1438"/>
      <c r="P105" s="1438"/>
      <c r="Q105" s="1438"/>
      <c r="R105" s="1438"/>
      <c r="S105" s="1438"/>
      <c r="T105" s="1438"/>
      <c r="U105" s="1438"/>
      <c r="V105" s="1438"/>
      <c r="W105" s="1438"/>
      <c r="X105" s="1438"/>
      <c r="Y105" s="1438"/>
    </row>
    <row r="106" spans="1:25" ht="20.100000000000001" customHeight="1" x14ac:dyDescent="0.25">
      <c r="A106" s="1438"/>
      <c r="B106" s="1449"/>
      <c r="C106" s="1438"/>
      <c r="D106" s="1438"/>
      <c r="E106" s="1438"/>
      <c r="F106" s="1438"/>
      <c r="G106" s="1438"/>
      <c r="H106" s="1438"/>
      <c r="I106" s="1438"/>
      <c r="J106" s="1438"/>
      <c r="K106" s="1438"/>
      <c r="L106" s="1438"/>
      <c r="M106" s="1438"/>
      <c r="N106" s="1438"/>
      <c r="O106" s="168"/>
      <c r="P106" s="1438"/>
      <c r="Q106" s="1438"/>
      <c r="R106" s="1438"/>
      <c r="S106" s="1438"/>
      <c r="T106" s="1438"/>
      <c r="U106" s="1438"/>
      <c r="V106" s="1438"/>
      <c r="W106" s="1438"/>
      <c r="X106" s="1438"/>
      <c r="Y106" s="1438"/>
    </row>
    <row r="107" spans="1:25" ht="20.100000000000001" customHeight="1" x14ac:dyDescent="0.25">
      <c r="A107" s="1438"/>
      <c r="B107" s="1449"/>
      <c r="C107" s="1438"/>
      <c r="D107" s="1438"/>
      <c r="E107" s="1438"/>
      <c r="F107" s="1438"/>
      <c r="G107" s="1438"/>
      <c r="H107" s="355"/>
      <c r="I107" s="1438"/>
      <c r="J107" s="1438"/>
      <c r="K107" s="1438"/>
      <c r="L107" s="1438"/>
      <c r="M107" s="1438"/>
      <c r="N107" s="1438"/>
      <c r="O107" s="168"/>
      <c r="P107" s="1438"/>
      <c r="Q107" s="1438"/>
      <c r="R107" s="1438"/>
      <c r="S107" s="1438"/>
      <c r="T107" s="1438"/>
      <c r="U107" s="1438"/>
      <c r="V107" s="1438"/>
      <c r="W107" s="1438"/>
      <c r="X107" s="1438"/>
      <c r="Y107" s="1438"/>
    </row>
    <row r="108" spans="1:25" ht="20.100000000000001" customHeight="1" x14ac:dyDescent="0.25">
      <c r="A108" s="1438"/>
      <c r="B108" s="1438"/>
      <c r="C108" s="1438"/>
      <c r="D108" s="1438"/>
      <c r="E108" s="1438"/>
      <c r="F108" s="1438"/>
      <c r="G108" s="1438"/>
      <c r="H108" s="1468"/>
      <c r="I108" s="1456"/>
      <c r="J108" s="1456"/>
      <c r="K108" s="1456"/>
      <c r="L108" s="381"/>
      <c r="M108" s="168"/>
      <c r="N108" s="168"/>
      <c r="O108" s="168"/>
      <c r="P108" s="1438"/>
      <c r="Q108" s="1438"/>
      <c r="R108" s="1438"/>
      <c r="S108" s="1438"/>
      <c r="T108" s="1438"/>
      <c r="U108" s="1438"/>
      <c r="V108" s="1438"/>
      <c r="W108" s="1438"/>
      <c r="X108" s="1438"/>
      <c r="Y108" s="1438"/>
    </row>
    <row r="109" spans="1:25" ht="20.100000000000001" customHeight="1" x14ac:dyDescent="0.25">
      <c r="A109" s="1469"/>
      <c r="B109" s="1449"/>
      <c r="C109" s="1438"/>
      <c r="D109" s="1438"/>
      <c r="E109" s="1438"/>
      <c r="F109" s="1438"/>
      <c r="G109" s="1438"/>
      <c r="H109" s="1438"/>
      <c r="I109" s="1456"/>
      <c r="J109" s="1456"/>
      <c r="K109" s="1456"/>
      <c r="L109" s="381"/>
      <c r="M109" s="168"/>
      <c r="N109" s="168"/>
      <c r="O109" s="168"/>
      <c r="P109" s="1438"/>
      <c r="Q109" s="1438"/>
      <c r="R109" s="1438"/>
      <c r="S109" s="1438"/>
      <c r="T109" s="1438"/>
      <c r="U109" s="1438"/>
      <c r="V109" s="1438"/>
      <c r="W109" s="1438"/>
      <c r="X109" s="1438"/>
      <c r="Y109" s="1438"/>
    </row>
    <row r="110" spans="1:25" ht="20.100000000000001" customHeight="1" x14ac:dyDescent="0.25">
      <c r="A110" s="1452"/>
      <c r="B110" s="1438"/>
      <c r="C110" s="1438"/>
      <c r="D110" s="1438"/>
      <c r="E110" s="1438"/>
      <c r="F110" s="1438"/>
      <c r="G110" s="1449"/>
      <c r="H110" s="355"/>
      <c r="I110" s="1456"/>
      <c r="J110" s="1456"/>
      <c r="K110" s="1456"/>
      <c r="L110" s="381"/>
      <c r="M110" s="168"/>
      <c r="N110" s="168"/>
      <c r="O110" s="168"/>
      <c r="P110" s="1438"/>
      <c r="Q110" s="1438"/>
      <c r="R110" s="1438"/>
      <c r="S110" s="1438"/>
      <c r="T110" s="1438"/>
      <c r="U110" s="1438"/>
      <c r="V110" s="1438"/>
      <c r="W110" s="1438"/>
      <c r="X110" s="1438"/>
      <c r="Y110" s="1438"/>
    </row>
    <row r="111" spans="1:25" ht="20.100000000000001" customHeight="1" x14ac:dyDescent="0.25">
      <c r="A111" s="1452"/>
      <c r="B111" s="1438"/>
      <c r="C111" s="1438"/>
      <c r="D111" s="1438"/>
      <c r="E111" s="1438"/>
      <c r="F111" s="1438"/>
      <c r="G111" s="1449"/>
      <c r="H111" s="355"/>
      <c r="I111" s="1456"/>
      <c r="J111" s="1456"/>
      <c r="K111" s="1456"/>
      <c r="L111" s="381"/>
      <c r="M111" s="168"/>
      <c r="N111" s="168"/>
      <c r="O111" s="168"/>
      <c r="P111" s="1438"/>
      <c r="Q111" s="1438"/>
      <c r="R111" s="1438"/>
      <c r="S111" s="1438"/>
      <c r="T111" s="1438"/>
      <c r="U111" s="1438"/>
      <c r="V111" s="1438"/>
      <c r="W111" s="1438"/>
      <c r="X111" s="1438"/>
      <c r="Y111" s="1438"/>
    </row>
    <row r="112" spans="1:25" ht="20.100000000000001" customHeight="1" x14ac:dyDescent="0.25">
      <c r="A112" s="1452"/>
      <c r="B112" s="1467"/>
      <c r="C112" s="1438"/>
      <c r="D112" s="1438"/>
      <c r="E112" s="1438"/>
      <c r="F112" s="1438"/>
      <c r="G112" s="1438"/>
      <c r="H112" s="1438"/>
      <c r="I112" s="1456"/>
      <c r="J112" s="1456"/>
      <c r="K112" s="1456"/>
      <c r="L112" s="381"/>
      <c r="M112" s="168"/>
      <c r="N112" s="168"/>
      <c r="O112" s="168"/>
      <c r="P112" s="1438"/>
      <c r="Q112" s="1438"/>
      <c r="R112" s="1438"/>
      <c r="S112" s="1438"/>
      <c r="T112" s="1438"/>
      <c r="U112" s="1438"/>
      <c r="V112" s="1438"/>
      <c r="W112" s="1438"/>
      <c r="X112" s="1438"/>
      <c r="Y112" s="1438"/>
    </row>
    <row r="113" spans="1:25" ht="20.100000000000001" customHeight="1" x14ac:dyDescent="0.25">
      <c r="A113" s="1452"/>
      <c r="B113" s="1449"/>
      <c r="C113" s="1438"/>
      <c r="D113" s="1438"/>
      <c r="E113" s="1438"/>
      <c r="F113" s="1438"/>
      <c r="G113" s="1438"/>
      <c r="H113" s="1438"/>
      <c r="I113" s="1456"/>
      <c r="J113" s="1456"/>
      <c r="K113" s="1456"/>
      <c r="L113" s="381"/>
      <c r="M113" s="168"/>
      <c r="N113" s="168"/>
      <c r="O113" s="168"/>
      <c r="P113" s="1438"/>
      <c r="Q113" s="1438"/>
      <c r="R113" s="1438"/>
      <c r="S113" s="1438"/>
      <c r="T113" s="1438"/>
      <c r="U113" s="1438"/>
      <c r="V113" s="1438"/>
      <c r="W113" s="1438"/>
      <c r="X113" s="1438"/>
      <c r="Y113" s="1438"/>
    </row>
    <row r="114" spans="1:25" ht="20.100000000000001" customHeight="1" x14ac:dyDescent="0.25">
      <c r="A114" s="1452"/>
      <c r="B114" s="1467"/>
      <c r="C114" s="1438"/>
      <c r="D114" s="1438"/>
      <c r="E114" s="1438"/>
      <c r="F114" s="1438"/>
      <c r="G114" s="1438"/>
      <c r="H114" s="1438"/>
      <c r="I114" s="1456"/>
      <c r="J114" s="1456"/>
      <c r="K114" s="1456"/>
      <c r="L114" s="381"/>
      <c r="M114" s="168"/>
      <c r="N114" s="168"/>
      <c r="O114" s="168"/>
      <c r="P114" s="1438"/>
      <c r="Q114" s="1438"/>
      <c r="R114" s="1438"/>
      <c r="S114" s="1438"/>
      <c r="T114" s="1438"/>
      <c r="U114" s="1438"/>
      <c r="V114" s="1438"/>
      <c r="W114" s="1438"/>
      <c r="X114" s="1438"/>
      <c r="Y114" s="1438"/>
    </row>
    <row r="115" spans="1:25" ht="20.100000000000001" customHeight="1" x14ac:dyDescent="0.25">
      <c r="A115" s="1452"/>
      <c r="B115" s="1449"/>
      <c r="C115" s="1438"/>
      <c r="D115" s="1438"/>
      <c r="E115" s="1438"/>
      <c r="F115" s="1438"/>
      <c r="G115" s="1438"/>
      <c r="H115" s="1438"/>
      <c r="I115" s="1456"/>
      <c r="J115" s="1456"/>
      <c r="K115" s="1456"/>
      <c r="L115" s="381"/>
      <c r="M115" s="168"/>
      <c r="N115" s="168"/>
      <c r="O115" s="168"/>
      <c r="P115" s="1438"/>
      <c r="Q115" s="1438"/>
      <c r="R115" s="1438"/>
      <c r="S115" s="1438"/>
      <c r="T115" s="1438"/>
      <c r="U115" s="1438"/>
      <c r="V115" s="1438"/>
      <c r="W115" s="1438"/>
      <c r="X115" s="1438"/>
      <c r="Y115" s="1438"/>
    </row>
    <row r="116" spans="1:25" ht="20.100000000000001" customHeight="1" x14ac:dyDescent="0.25">
      <c r="A116" s="1452"/>
      <c r="B116" s="1467"/>
      <c r="C116" s="1438"/>
      <c r="D116" s="1438"/>
      <c r="E116" s="1438"/>
      <c r="F116" s="1438"/>
      <c r="G116" s="1438"/>
      <c r="H116" s="1438"/>
      <c r="I116" s="1438"/>
      <c r="J116" s="1438"/>
      <c r="K116" s="1438"/>
      <c r="L116" s="1438"/>
      <c r="M116" s="1438"/>
      <c r="N116" s="1438"/>
      <c r="O116" s="1438"/>
      <c r="P116" s="1438"/>
      <c r="Q116" s="1438"/>
      <c r="R116" s="1438"/>
      <c r="S116" s="1438"/>
      <c r="T116" s="1438"/>
      <c r="U116" s="1438"/>
      <c r="V116" s="1438"/>
      <c r="W116" s="1438"/>
      <c r="X116" s="1438"/>
      <c r="Y116" s="1438"/>
    </row>
    <row r="117" spans="1:25" ht="20.100000000000001" customHeight="1" x14ac:dyDescent="0.25">
      <c r="A117" s="1452"/>
      <c r="B117" s="1449"/>
      <c r="C117" s="1438"/>
      <c r="D117" s="1438"/>
      <c r="E117" s="1438"/>
      <c r="F117" s="1438"/>
      <c r="G117" s="1438"/>
      <c r="H117" s="1438"/>
      <c r="I117" s="1456"/>
      <c r="J117" s="1456"/>
      <c r="K117" s="1456"/>
      <c r="L117" s="381"/>
      <c r="M117" s="168"/>
      <c r="N117" s="168"/>
      <c r="O117" s="168"/>
      <c r="P117" s="1438"/>
      <c r="Q117" s="1438"/>
      <c r="R117" s="1438"/>
      <c r="S117" s="1438"/>
      <c r="T117" s="1438"/>
      <c r="U117" s="1438"/>
      <c r="V117" s="1438"/>
      <c r="W117" s="1438"/>
      <c r="X117" s="1438"/>
      <c r="Y117" s="1438"/>
    </row>
    <row r="118" spans="1:25" ht="20.100000000000001" customHeight="1" x14ac:dyDescent="0.25">
      <c r="A118" s="1452"/>
      <c r="B118" s="1467"/>
      <c r="C118" s="1438"/>
      <c r="D118" s="1438"/>
      <c r="E118" s="1438"/>
      <c r="F118" s="1438"/>
      <c r="G118" s="1438"/>
      <c r="H118" s="1438"/>
      <c r="I118" s="1438"/>
      <c r="J118" s="1438"/>
      <c r="K118" s="1438"/>
      <c r="L118" s="1438"/>
      <c r="M118" s="1438"/>
      <c r="N118" s="1438"/>
      <c r="O118" s="1438"/>
      <c r="P118" s="1438"/>
      <c r="Q118" s="1438"/>
      <c r="R118" s="1438"/>
      <c r="S118" s="1438"/>
      <c r="T118" s="1438"/>
      <c r="U118" s="1438"/>
      <c r="V118" s="1438"/>
      <c r="W118" s="1438"/>
      <c r="X118" s="1438"/>
      <c r="Y118" s="1438"/>
    </row>
    <row r="119" spans="1:25" ht="20.100000000000001" customHeight="1" x14ac:dyDescent="0.25">
      <c r="A119" s="1452"/>
      <c r="B119" s="1449"/>
      <c r="C119" s="1438"/>
      <c r="D119" s="1438"/>
      <c r="E119" s="1438"/>
      <c r="F119" s="1438"/>
      <c r="G119" s="1438"/>
      <c r="H119" s="1438"/>
      <c r="I119" s="1456"/>
      <c r="J119" s="1456"/>
      <c r="K119" s="1456"/>
      <c r="L119" s="381"/>
      <c r="M119" s="168"/>
      <c r="N119" s="168"/>
      <c r="O119" s="168"/>
      <c r="P119" s="1438"/>
      <c r="Q119" s="1438"/>
      <c r="R119" s="1438"/>
      <c r="S119" s="1438"/>
      <c r="T119" s="1438"/>
      <c r="U119" s="1438"/>
      <c r="V119" s="1438"/>
      <c r="W119" s="1438"/>
      <c r="X119" s="1438"/>
      <c r="Y119" s="1438"/>
    </row>
    <row r="120" spans="1:25" ht="20.100000000000001" customHeight="1" x14ac:dyDescent="0.25">
      <c r="A120" s="1452"/>
      <c r="B120" s="1467"/>
      <c r="C120" s="1438"/>
      <c r="D120" s="1438"/>
      <c r="E120" s="1438"/>
      <c r="F120" s="1438"/>
      <c r="G120" s="1438"/>
      <c r="H120" s="1438"/>
      <c r="I120" s="1456"/>
      <c r="J120" s="1456"/>
      <c r="K120" s="1456"/>
      <c r="L120" s="381"/>
      <c r="M120" s="168"/>
      <c r="N120" s="168"/>
      <c r="O120" s="168"/>
      <c r="P120" s="1438"/>
      <c r="Q120" s="1438"/>
      <c r="R120" s="1438"/>
      <c r="S120" s="1438"/>
      <c r="T120" s="1438"/>
      <c r="U120" s="1438"/>
      <c r="V120" s="1438"/>
      <c r="W120" s="1438"/>
      <c r="X120" s="1438"/>
      <c r="Y120" s="1438"/>
    </row>
    <row r="121" spans="1:25" ht="20.100000000000001" customHeight="1" x14ac:dyDescent="0.25">
      <c r="A121" s="1452"/>
      <c r="B121" s="1468"/>
      <c r="C121" s="1438"/>
      <c r="D121" s="1438"/>
      <c r="E121" s="1438"/>
      <c r="F121" s="1438"/>
      <c r="G121" s="1438"/>
      <c r="H121" s="1438"/>
      <c r="I121" s="1456"/>
      <c r="J121" s="1456"/>
      <c r="K121" s="1456"/>
      <c r="L121" s="381"/>
      <c r="M121" s="168"/>
      <c r="N121" s="168"/>
      <c r="O121" s="168"/>
      <c r="P121" s="1438"/>
      <c r="Q121" s="1438"/>
      <c r="R121" s="1438"/>
      <c r="S121" s="1438"/>
      <c r="T121" s="1438"/>
      <c r="U121" s="1438"/>
      <c r="V121" s="1438"/>
      <c r="W121" s="1438"/>
      <c r="X121" s="1438"/>
      <c r="Y121" s="1438"/>
    </row>
    <row r="122" spans="1:25" ht="20.100000000000001" customHeight="1" x14ac:dyDescent="0.25">
      <c r="A122" s="1452"/>
      <c r="B122" s="1449"/>
      <c r="C122" s="1438"/>
      <c r="D122" s="1438"/>
      <c r="E122" s="1438"/>
      <c r="F122" s="1438"/>
      <c r="G122" s="1438"/>
      <c r="H122" s="1438"/>
      <c r="I122" s="1456"/>
      <c r="J122" s="1456"/>
      <c r="K122" s="1456"/>
      <c r="L122" s="381"/>
      <c r="M122" s="168"/>
      <c r="N122" s="168"/>
      <c r="O122" s="168"/>
      <c r="P122" s="1438"/>
      <c r="Q122" s="1438"/>
      <c r="R122" s="1438"/>
      <c r="S122" s="1438"/>
      <c r="T122" s="1438"/>
      <c r="U122" s="1438"/>
      <c r="V122" s="1438"/>
      <c r="W122" s="1438"/>
      <c r="X122" s="1438"/>
      <c r="Y122" s="1438"/>
    </row>
    <row r="123" spans="1:25" ht="20.100000000000001" customHeight="1" x14ac:dyDescent="0.25">
      <c r="A123" s="1452"/>
      <c r="B123" s="1467"/>
      <c r="C123" s="1438"/>
      <c r="D123" s="1438"/>
      <c r="E123" s="1438"/>
      <c r="F123" s="1438"/>
      <c r="G123" s="1438"/>
      <c r="H123" s="1438"/>
      <c r="I123" s="1456"/>
      <c r="J123" s="1456"/>
      <c r="K123" s="1456"/>
      <c r="L123" s="381"/>
      <c r="M123" s="168"/>
      <c r="N123" s="168"/>
      <c r="O123" s="168"/>
      <c r="P123" s="1438"/>
      <c r="Q123" s="1438"/>
      <c r="R123" s="1438"/>
      <c r="S123" s="1438"/>
      <c r="T123" s="1438"/>
      <c r="U123" s="1438"/>
      <c r="V123" s="1438"/>
      <c r="W123" s="1438"/>
      <c r="X123" s="1438"/>
      <c r="Y123" s="1438"/>
    </row>
    <row r="124" spans="1:25" ht="20.100000000000001" customHeight="1" x14ac:dyDescent="0.25">
      <c r="A124" s="1452"/>
      <c r="B124" s="1464"/>
      <c r="C124" s="1438"/>
      <c r="D124" s="1438"/>
      <c r="E124" s="1438"/>
      <c r="F124" s="1438"/>
      <c r="G124" s="1438"/>
      <c r="H124" s="1438"/>
      <c r="I124" s="1456"/>
      <c r="J124" s="1456"/>
      <c r="K124" s="1456"/>
      <c r="L124" s="381"/>
      <c r="M124" s="168"/>
      <c r="N124" s="168"/>
      <c r="O124" s="168"/>
      <c r="P124" s="1438"/>
      <c r="Q124" s="1438"/>
      <c r="R124" s="1438"/>
      <c r="S124" s="1438"/>
      <c r="T124" s="1438"/>
      <c r="U124" s="1438"/>
      <c r="V124" s="1438"/>
      <c r="W124" s="1438"/>
      <c r="X124" s="1438"/>
      <c r="Y124" s="1438"/>
    </row>
    <row r="125" spans="1:25" ht="20.100000000000001" customHeight="1" x14ac:dyDescent="0.25">
      <c r="A125" s="1452"/>
      <c r="B125" s="1464"/>
      <c r="C125" s="1438"/>
      <c r="D125" s="1438"/>
      <c r="E125" s="1438"/>
      <c r="F125" s="1438"/>
      <c r="G125" s="1438"/>
      <c r="H125" s="1438"/>
      <c r="I125" s="1456"/>
      <c r="J125" s="1456"/>
      <c r="K125" s="1456"/>
      <c r="L125" s="381"/>
      <c r="M125" s="168"/>
      <c r="N125" s="168"/>
      <c r="O125" s="168"/>
      <c r="P125" s="1438"/>
      <c r="Q125" s="1438"/>
      <c r="R125" s="1438"/>
      <c r="S125" s="1438"/>
      <c r="T125" s="1438"/>
      <c r="U125" s="1438"/>
      <c r="V125" s="1438"/>
      <c r="W125" s="1438"/>
      <c r="X125" s="1438"/>
      <c r="Y125" s="1438"/>
    </row>
    <row r="126" spans="1:25" ht="20.100000000000001" customHeight="1" x14ac:dyDescent="0.25">
      <c r="A126" s="1452"/>
      <c r="B126" s="1464"/>
      <c r="C126" s="1438"/>
      <c r="D126" s="1438"/>
      <c r="E126" s="1438"/>
      <c r="F126" s="1438"/>
      <c r="G126" s="1438"/>
      <c r="H126" s="1438"/>
      <c r="I126" s="1456"/>
      <c r="J126" s="1456"/>
      <c r="K126" s="1456"/>
      <c r="L126" s="381"/>
      <c r="M126" s="168"/>
      <c r="N126" s="168"/>
      <c r="O126" s="168"/>
      <c r="P126" s="1438"/>
      <c r="Q126" s="1438"/>
      <c r="R126" s="1438"/>
      <c r="S126" s="1438"/>
      <c r="T126" s="1438"/>
      <c r="U126" s="1438"/>
      <c r="V126" s="1438"/>
      <c r="W126" s="1438"/>
      <c r="X126" s="1438"/>
      <c r="Y126" s="1438"/>
    </row>
    <row r="127" spans="1:25" ht="20.100000000000001" customHeight="1" x14ac:dyDescent="0.25">
      <c r="A127" s="1452"/>
      <c r="B127" s="1464"/>
      <c r="C127" s="1438"/>
      <c r="D127" s="1438"/>
      <c r="E127" s="1438"/>
      <c r="F127" s="1438"/>
      <c r="G127" s="1438"/>
      <c r="H127" s="1438"/>
      <c r="I127" s="1456"/>
      <c r="J127" s="1456"/>
      <c r="K127" s="1456"/>
      <c r="L127" s="381"/>
      <c r="M127" s="168"/>
      <c r="N127" s="168"/>
      <c r="O127" s="168"/>
      <c r="P127" s="1438"/>
      <c r="Q127" s="1438"/>
      <c r="R127" s="1438"/>
      <c r="S127" s="1438"/>
      <c r="T127" s="1438"/>
      <c r="U127" s="1438"/>
      <c r="V127" s="1438"/>
      <c r="W127" s="1438"/>
      <c r="X127" s="1438"/>
      <c r="Y127" s="1438"/>
    </row>
    <row r="128" spans="1:25" ht="20.100000000000001" customHeight="1" x14ac:dyDescent="0.25">
      <c r="A128" s="1456"/>
      <c r="B128" s="1464"/>
      <c r="C128" s="1438"/>
      <c r="D128" s="1438"/>
      <c r="E128" s="1438"/>
      <c r="F128" s="1438"/>
      <c r="G128" s="1438"/>
      <c r="H128" s="1438"/>
      <c r="I128" s="1456"/>
      <c r="J128" s="1456"/>
      <c r="K128" s="1456"/>
      <c r="L128" s="381"/>
      <c r="M128" s="381"/>
      <c r="N128" s="381"/>
      <c r="O128" s="168"/>
      <c r="P128" s="1438"/>
      <c r="Q128" s="1438"/>
      <c r="R128" s="1438"/>
      <c r="S128" s="1438"/>
      <c r="T128" s="1438"/>
      <c r="U128" s="1438"/>
      <c r="V128" s="1438"/>
      <c r="W128" s="1438"/>
      <c r="X128" s="1438"/>
      <c r="Y128" s="1438"/>
    </row>
    <row r="129" spans="1:25" ht="20.100000000000001" customHeight="1" x14ac:dyDescent="0.25">
      <c r="A129" s="1456"/>
      <c r="B129" s="1464"/>
      <c r="C129" s="1438"/>
      <c r="D129" s="1438"/>
      <c r="E129" s="1438"/>
      <c r="F129" s="1438"/>
      <c r="G129" s="1438"/>
      <c r="H129" s="1438"/>
      <c r="I129" s="1456"/>
      <c r="J129" s="1456"/>
      <c r="K129" s="1456"/>
      <c r="L129" s="381"/>
      <c r="M129" s="381"/>
      <c r="N129" s="381"/>
      <c r="O129" s="168"/>
      <c r="P129" s="1438"/>
      <c r="Q129" s="1438"/>
      <c r="R129" s="1438"/>
      <c r="S129" s="1438"/>
      <c r="T129" s="1438"/>
      <c r="U129" s="1438"/>
      <c r="V129" s="1438"/>
      <c r="W129" s="1438"/>
      <c r="X129" s="1438"/>
      <c r="Y129" s="1438"/>
    </row>
    <row r="130" spans="1:25" ht="20.100000000000001" customHeight="1" x14ac:dyDescent="0.25">
      <c r="A130" s="1456"/>
      <c r="B130" s="1464"/>
      <c r="C130" s="1438"/>
      <c r="D130" s="1438"/>
      <c r="E130" s="1438"/>
      <c r="F130" s="1438"/>
      <c r="G130" s="1438"/>
      <c r="H130" s="1438"/>
      <c r="I130" s="1456"/>
      <c r="J130" s="1456"/>
      <c r="K130" s="1456"/>
      <c r="L130" s="381"/>
      <c r="M130" s="381"/>
      <c r="N130" s="381"/>
      <c r="O130" s="168"/>
      <c r="P130" s="1438"/>
      <c r="Q130" s="1438"/>
      <c r="R130" s="1438"/>
      <c r="S130" s="1438"/>
      <c r="T130" s="1438"/>
      <c r="U130" s="1438"/>
      <c r="V130" s="1438"/>
      <c r="W130" s="1438"/>
      <c r="X130" s="1438"/>
      <c r="Y130" s="1438"/>
    </row>
    <row r="131" spans="1:25" ht="20.100000000000001" customHeight="1" x14ac:dyDescent="0.25">
      <c r="A131" s="1456"/>
      <c r="B131" s="1449"/>
      <c r="C131" s="1438"/>
      <c r="D131" s="1438"/>
      <c r="E131" s="1438"/>
      <c r="F131" s="1438"/>
      <c r="G131" s="1438"/>
      <c r="H131" s="1438"/>
      <c r="I131" s="1456"/>
      <c r="J131" s="1456"/>
      <c r="K131" s="1456"/>
      <c r="L131" s="381"/>
      <c r="M131" s="381"/>
      <c r="N131" s="381"/>
      <c r="O131" s="168"/>
      <c r="P131" s="1438"/>
      <c r="Q131" s="1438"/>
      <c r="R131" s="1438"/>
      <c r="S131" s="1438"/>
      <c r="T131" s="1438"/>
      <c r="U131" s="1438"/>
      <c r="V131" s="1438"/>
      <c r="W131" s="1438"/>
      <c r="X131" s="1438"/>
      <c r="Y131" s="1438"/>
    </row>
    <row r="132" spans="1:25" ht="20.100000000000001" customHeight="1" x14ac:dyDescent="0.25">
      <c r="A132" s="1456"/>
      <c r="B132" s="1449"/>
      <c r="C132" s="1438"/>
      <c r="D132" s="1438"/>
      <c r="E132" s="1438"/>
      <c r="F132" s="1438"/>
      <c r="G132" s="1438"/>
      <c r="H132" s="1438"/>
      <c r="I132" s="1456"/>
      <c r="J132" s="1456"/>
      <c r="K132" s="1456"/>
      <c r="L132" s="381"/>
      <c r="M132" s="381"/>
      <c r="N132" s="381"/>
      <c r="O132" s="168"/>
      <c r="P132" s="1438"/>
      <c r="Q132" s="1438"/>
      <c r="R132" s="1438"/>
      <c r="S132" s="1438"/>
      <c r="T132" s="1438"/>
      <c r="U132" s="1438"/>
      <c r="V132" s="1438"/>
      <c r="W132" s="1438"/>
      <c r="X132" s="1438"/>
      <c r="Y132" s="1438"/>
    </row>
    <row r="133" spans="1:25" ht="20.100000000000001" customHeight="1" x14ac:dyDescent="0.25">
      <c r="A133" s="1448"/>
      <c r="B133" s="1467"/>
      <c r="C133" s="1438"/>
      <c r="D133" s="1438"/>
      <c r="E133" s="1438"/>
      <c r="F133" s="1438"/>
      <c r="G133" s="1438"/>
      <c r="H133" s="1438"/>
      <c r="I133" s="1456"/>
      <c r="J133" s="1456"/>
      <c r="K133" s="1456"/>
      <c r="L133" s="381"/>
      <c r="M133" s="381"/>
      <c r="N133" s="381"/>
      <c r="O133" s="168"/>
      <c r="P133" s="1438"/>
      <c r="Q133" s="1438"/>
      <c r="R133" s="1438"/>
      <c r="S133" s="1438"/>
      <c r="T133" s="1438"/>
      <c r="U133" s="1438"/>
      <c r="V133" s="1438"/>
      <c r="W133" s="1438"/>
      <c r="X133" s="1438"/>
      <c r="Y133" s="1438"/>
    </row>
    <row r="134" spans="1:25" ht="20.100000000000001" customHeight="1" x14ac:dyDescent="0.25">
      <c r="A134" s="1456"/>
      <c r="B134" s="1464"/>
      <c r="C134" s="1438"/>
      <c r="D134" s="1438"/>
      <c r="E134" s="1438"/>
      <c r="F134" s="1438"/>
      <c r="G134" s="1438"/>
      <c r="H134" s="1438"/>
      <c r="I134" s="1438"/>
      <c r="J134" s="1438"/>
      <c r="K134" s="1438"/>
      <c r="L134" s="1438"/>
      <c r="M134" s="1438"/>
      <c r="N134" s="1438"/>
      <c r="O134" s="1438"/>
      <c r="P134" s="1438"/>
      <c r="Q134" s="1438"/>
      <c r="R134" s="1438"/>
      <c r="S134" s="1438"/>
      <c r="T134" s="1438"/>
      <c r="U134" s="1438"/>
      <c r="V134" s="1438"/>
      <c r="W134" s="1438"/>
      <c r="X134" s="1438"/>
      <c r="Y134" s="1438"/>
    </row>
    <row r="135" spans="1:25" ht="20.100000000000001" customHeight="1" x14ac:dyDescent="0.25">
      <c r="A135" s="1456"/>
      <c r="B135" s="1464"/>
      <c r="C135" s="1438"/>
      <c r="D135" s="1438"/>
      <c r="E135" s="1438"/>
      <c r="F135" s="1438"/>
      <c r="G135" s="1438"/>
      <c r="H135" s="1438"/>
      <c r="I135" s="1456"/>
      <c r="J135" s="1456"/>
      <c r="K135" s="1456"/>
      <c r="L135" s="381"/>
      <c r="M135" s="381"/>
      <c r="N135" s="381"/>
      <c r="O135" s="168"/>
      <c r="P135" s="1438"/>
      <c r="Q135" s="1438"/>
      <c r="R135" s="1438"/>
      <c r="S135" s="1438"/>
      <c r="T135" s="1438"/>
      <c r="U135" s="1438"/>
      <c r="V135" s="1438"/>
      <c r="W135" s="1438"/>
      <c r="X135" s="1438"/>
      <c r="Y135" s="1438"/>
    </row>
    <row r="136" spans="1:25" ht="20.100000000000001" customHeight="1" x14ac:dyDescent="0.25">
      <c r="A136" s="1456"/>
      <c r="B136" s="1449"/>
      <c r="C136" s="1438"/>
      <c r="D136" s="1438"/>
      <c r="E136" s="1438"/>
      <c r="F136" s="1438"/>
      <c r="G136" s="1438"/>
      <c r="H136" s="1438"/>
      <c r="I136" s="1456"/>
      <c r="J136" s="1456"/>
      <c r="K136" s="1456"/>
      <c r="L136" s="381"/>
      <c r="M136" s="381"/>
      <c r="N136" s="381"/>
      <c r="O136" s="168"/>
      <c r="P136" s="1438"/>
      <c r="Q136" s="1438"/>
      <c r="R136" s="1438"/>
      <c r="S136" s="1438"/>
      <c r="T136" s="1438"/>
      <c r="U136" s="1438"/>
      <c r="V136" s="1438"/>
      <c r="W136" s="1438"/>
      <c r="X136" s="1438"/>
      <c r="Y136" s="1438"/>
    </row>
    <row r="137" spans="1:25" ht="20.100000000000001" customHeight="1" x14ac:dyDescent="0.25">
      <c r="A137" s="1452"/>
      <c r="B137" s="1467"/>
      <c r="C137" s="1438"/>
      <c r="D137" s="1438"/>
      <c r="E137" s="1438"/>
      <c r="F137" s="1438"/>
      <c r="G137" s="1438"/>
      <c r="H137" s="1438"/>
      <c r="I137" s="1456"/>
      <c r="J137" s="1456"/>
      <c r="K137" s="1456"/>
      <c r="L137" s="381"/>
      <c r="M137" s="381"/>
      <c r="N137" s="381"/>
      <c r="O137" s="168"/>
      <c r="P137" s="1438"/>
      <c r="Q137" s="1438"/>
      <c r="R137" s="1438"/>
      <c r="S137" s="1438"/>
      <c r="T137" s="1438"/>
      <c r="U137" s="1438"/>
      <c r="V137" s="1438"/>
      <c r="W137" s="1438"/>
      <c r="X137" s="1438"/>
      <c r="Y137" s="1438"/>
    </row>
    <row r="138" spans="1:25" ht="20.100000000000001" customHeight="1" x14ac:dyDescent="0.25">
      <c r="A138" s="1456"/>
      <c r="B138" s="1464"/>
      <c r="C138" s="1438"/>
      <c r="D138" s="1438"/>
      <c r="E138" s="1438"/>
      <c r="F138" s="1438"/>
      <c r="G138" s="1438"/>
      <c r="H138" s="1438"/>
      <c r="I138" s="1438"/>
      <c r="J138" s="1438"/>
      <c r="K138" s="1438"/>
      <c r="L138" s="1438"/>
      <c r="M138" s="1438"/>
      <c r="N138" s="1438"/>
      <c r="O138" s="1438"/>
      <c r="P138" s="1438"/>
      <c r="Q138" s="1438"/>
      <c r="R138" s="1438"/>
      <c r="S138" s="1438"/>
      <c r="T138" s="1438"/>
      <c r="U138" s="1438"/>
      <c r="V138" s="1438"/>
      <c r="W138" s="1438"/>
      <c r="X138" s="1438"/>
      <c r="Y138" s="1438"/>
    </row>
    <row r="139" spans="1:25" ht="20.100000000000001" customHeight="1" x14ac:dyDescent="0.25">
      <c r="A139" s="1456"/>
      <c r="B139" s="1449"/>
      <c r="C139" s="1438"/>
      <c r="D139" s="1438"/>
      <c r="E139" s="1438"/>
      <c r="F139" s="1438"/>
      <c r="G139" s="1438"/>
      <c r="H139" s="1438"/>
      <c r="I139" s="1469"/>
      <c r="J139" s="1456"/>
      <c r="K139" s="1456"/>
      <c r="L139" s="381"/>
      <c r="M139" s="381"/>
      <c r="N139" s="381"/>
      <c r="O139" s="168"/>
      <c r="P139" s="1438"/>
      <c r="Q139" s="1438"/>
      <c r="R139" s="1438"/>
      <c r="S139" s="1438"/>
      <c r="T139" s="1438"/>
      <c r="U139" s="1438"/>
      <c r="V139" s="1438"/>
      <c r="W139" s="1438"/>
      <c r="X139" s="1438"/>
      <c r="Y139" s="1438"/>
    </row>
    <row r="140" spans="1:25" ht="20.100000000000001" customHeight="1" x14ac:dyDescent="0.25">
      <c r="A140" s="1452"/>
      <c r="B140" s="1449"/>
      <c r="C140" s="1438"/>
      <c r="D140" s="1438"/>
      <c r="E140" s="1438"/>
      <c r="F140" s="1438"/>
      <c r="G140" s="1438"/>
      <c r="H140" s="1438"/>
      <c r="I140" s="1470"/>
      <c r="J140" s="1452"/>
      <c r="K140" s="1452"/>
      <c r="L140" s="1452"/>
      <c r="M140" s="381"/>
      <c r="N140" s="381"/>
      <c r="O140" s="168"/>
      <c r="P140" s="1438"/>
      <c r="Q140" s="1438"/>
      <c r="R140" s="1438"/>
      <c r="S140" s="1438"/>
      <c r="T140" s="1438"/>
      <c r="U140" s="1438"/>
      <c r="V140" s="1438"/>
      <c r="W140" s="1438"/>
      <c r="X140" s="1438"/>
      <c r="Y140" s="1438"/>
    </row>
    <row r="141" spans="1:25" ht="20.100000000000001" customHeight="1" x14ac:dyDescent="0.25">
      <c r="A141" s="1452"/>
      <c r="B141" s="1467"/>
      <c r="C141" s="1438"/>
      <c r="D141" s="1438"/>
      <c r="E141" s="1438"/>
      <c r="F141" s="1438"/>
      <c r="G141" s="1438"/>
      <c r="H141" s="1438"/>
      <c r="I141" s="1438"/>
      <c r="J141" s="1470"/>
      <c r="K141" s="1452"/>
      <c r="L141" s="1452"/>
      <c r="M141" s="381"/>
      <c r="N141" s="381"/>
      <c r="O141" s="168"/>
      <c r="P141" s="1438"/>
      <c r="Q141" s="1438"/>
      <c r="R141" s="1438"/>
      <c r="S141" s="1438"/>
      <c r="T141" s="1438"/>
      <c r="U141" s="1438"/>
      <c r="V141" s="1438"/>
      <c r="W141" s="1438"/>
      <c r="X141" s="1438"/>
      <c r="Y141" s="1438"/>
    </row>
    <row r="142" spans="1:25" ht="20.100000000000001" customHeight="1" x14ac:dyDescent="0.25">
      <c r="A142" s="1471"/>
      <c r="B142" s="1464"/>
      <c r="C142" s="1438"/>
      <c r="D142" s="1438"/>
      <c r="E142" s="1438"/>
      <c r="F142" s="1438"/>
      <c r="G142" s="1438"/>
      <c r="H142" s="1438"/>
      <c r="I142" s="1438"/>
      <c r="J142" s="1438"/>
      <c r="K142" s="1438"/>
      <c r="L142" s="1438"/>
      <c r="M142" s="1438"/>
      <c r="N142" s="1438"/>
      <c r="O142" s="1438"/>
      <c r="P142" s="1438"/>
      <c r="Q142" s="1438"/>
      <c r="R142" s="1438"/>
      <c r="S142" s="1438"/>
      <c r="T142" s="1438"/>
      <c r="U142" s="1438"/>
      <c r="V142" s="1438"/>
      <c r="W142" s="1438"/>
      <c r="X142" s="1438"/>
      <c r="Y142" s="1438"/>
    </row>
    <row r="143" spans="1:25" ht="20.100000000000001" customHeight="1" x14ac:dyDescent="0.25">
      <c r="A143" s="1448"/>
      <c r="B143" s="1449"/>
      <c r="C143" s="1438"/>
      <c r="D143" s="1438"/>
      <c r="E143" s="1438"/>
      <c r="F143" s="1438"/>
      <c r="G143" s="1438"/>
      <c r="H143" s="1438"/>
      <c r="I143" s="381"/>
      <c r="J143" s="381"/>
      <c r="K143" s="381"/>
      <c r="L143" s="381"/>
      <c r="M143" s="381"/>
      <c r="N143" s="381"/>
      <c r="O143" s="168"/>
      <c r="P143" s="1438"/>
      <c r="Q143" s="1438"/>
      <c r="R143" s="1438"/>
      <c r="S143" s="1438"/>
      <c r="T143" s="1438"/>
      <c r="U143" s="1438"/>
      <c r="V143" s="1438"/>
      <c r="W143" s="1438"/>
      <c r="X143" s="1438"/>
      <c r="Y143" s="1438"/>
    </row>
    <row r="144" spans="1:25" ht="20.100000000000001" customHeight="1" x14ac:dyDescent="0.25">
      <c r="A144" s="381"/>
      <c r="B144" s="1449"/>
      <c r="C144" s="1438"/>
      <c r="D144" s="1438"/>
      <c r="E144" s="1438"/>
      <c r="F144" s="1438"/>
      <c r="G144" s="1438"/>
      <c r="H144" s="1438"/>
      <c r="I144" s="381"/>
      <c r="J144" s="381"/>
      <c r="K144" s="381"/>
      <c r="L144" s="381"/>
      <c r="M144" s="381"/>
      <c r="N144" s="381"/>
      <c r="O144" s="1438"/>
      <c r="P144" s="1438"/>
      <c r="Q144" s="1438"/>
      <c r="R144" s="1438"/>
      <c r="S144" s="1438"/>
      <c r="T144" s="1438"/>
      <c r="U144" s="1438"/>
      <c r="V144" s="1438"/>
      <c r="W144" s="1438"/>
      <c r="X144" s="1438"/>
      <c r="Y144" s="1438"/>
    </row>
    <row r="145" spans="1:25" ht="20.100000000000001" customHeight="1" x14ac:dyDescent="0.25">
      <c r="A145" s="1448"/>
      <c r="B145" s="1467"/>
      <c r="C145" s="1438"/>
      <c r="D145" s="1438"/>
      <c r="E145" s="1438"/>
      <c r="F145" s="1438"/>
      <c r="G145" s="1438"/>
      <c r="H145" s="1438"/>
      <c r="I145" s="381"/>
      <c r="J145" s="381"/>
      <c r="K145" s="381"/>
      <c r="L145" s="381"/>
      <c r="M145" s="381"/>
      <c r="N145" s="381"/>
      <c r="O145" s="1438"/>
      <c r="P145" s="1438"/>
      <c r="Q145" s="1438"/>
      <c r="R145" s="1438"/>
      <c r="S145" s="1438"/>
      <c r="T145" s="1438"/>
      <c r="U145" s="1438"/>
      <c r="V145" s="1438"/>
      <c r="W145" s="1438"/>
      <c r="X145" s="1438"/>
      <c r="Y145" s="1438"/>
    </row>
    <row r="146" spans="1:25" ht="20.100000000000001" customHeight="1" x14ac:dyDescent="0.25">
      <c r="A146" s="1438"/>
      <c r="B146" s="1467"/>
      <c r="C146" s="1438"/>
      <c r="D146" s="1438"/>
      <c r="E146" s="1438"/>
      <c r="F146" s="1438"/>
      <c r="G146" s="1438"/>
      <c r="H146" s="1438"/>
      <c r="I146" s="1438"/>
      <c r="J146" s="1438"/>
      <c r="K146" s="1438"/>
      <c r="L146" s="1438"/>
      <c r="M146" s="1438"/>
      <c r="N146" s="1438"/>
      <c r="O146" s="1438"/>
      <c r="P146" s="1438"/>
      <c r="Q146" s="1438"/>
      <c r="R146" s="1438"/>
      <c r="S146" s="1438"/>
      <c r="T146" s="1438"/>
      <c r="U146" s="1438"/>
      <c r="V146" s="1438"/>
      <c r="W146" s="1438"/>
      <c r="X146" s="1438"/>
      <c r="Y146" s="1438"/>
    </row>
    <row r="147" spans="1:25" ht="20.100000000000001" customHeight="1" x14ac:dyDescent="0.25">
      <c r="A147" s="1438"/>
      <c r="B147" s="1467"/>
      <c r="C147" s="1438"/>
      <c r="D147" s="1438"/>
      <c r="E147" s="1438"/>
      <c r="F147" s="1438"/>
      <c r="G147" s="1438"/>
      <c r="H147" s="1438"/>
      <c r="I147" s="1438"/>
      <c r="J147" s="1438"/>
      <c r="K147" s="1438"/>
      <c r="L147" s="1438"/>
      <c r="M147" s="1438"/>
      <c r="N147" s="1438"/>
      <c r="O147" s="1438"/>
      <c r="P147" s="1438"/>
      <c r="Q147" s="1438"/>
      <c r="R147" s="1438"/>
      <c r="S147" s="1438"/>
      <c r="T147" s="1438"/>
      <c r="U147" s="1438"/>
      <c r="V147" s="1438"/>
      <c r="W147" s="1438"/>
      <c r="X147" s="1438"/>
      <c r="Y147" s="1438"/>
    </row>
    <row r="148" spans="1:25" ht="20.100000000000001" customHeight="1" x14ac:dyDescent="0.25">
      <c r="A148" s="1438"/>
      <c r="B148" s="1449"/>
      <c r="C148" s="1438"/>
      <c r="D148" s="1438"/>
      <c r="E148" s="1438"/>
      <c r="F148" s="1438"/>
      <c r="G148" s="1438"/>
      <c r="H148" s="1438"/>
      <c r="I148" s="1438"/>
      <c r="J148" s="1438"/>
      <c r="K148" s="1438"/>
      <c r="L148" s="1438"/>
      <c r="M148" s="1438"/>
      <c r="N148" s="1438"/>
      <c r="O148" s="1438"/>
      <c r="P148" s="1438"/>
      <c r="Q148" s="1438"/>
      <c r="R148" s="1438"/>
      <c r="S148" s="1438"/>
      <c r="T148" s="1438"/>
      <c r="U148" s="1438"/>
      <c r="V148" s="1438"/>
      <c r="W148" s="1438"/>
      <c r="X148" s="1438"/>
      <c r="Y148" s="1438"/>
    </row>
    <row r="149" spans="1:25" ht="20.100000000000001" customHeight="1" x14ac:dyDescent="0.25">
      <c r="A149" s="1438"/>
      <c r="B149" s="1449"/>
      <c r="C149" s="1438"/>
      <c r="D149" s="1438"/>
      <c r="E149" s="1438"/>
      <c r="F149" s="1438"/>
      <c r="G149" s="1438"/>
      <c r="H149" s="1438"/>
      <c r="I149" s="1438"/>
      <c r="J149" s="1438"/>
      <c r="K149" s="1438"/>
      <c r="L149" s="1438"/>
      <c r="M149" s="1438"/>
      <c r="N149" s="1438"/>
      <c r="O149" s="1438"/>
      <c r="P149" s="1438"/>
      <c r="Q149" s="1438"/>
      <c r="R149" s="1438"/>
      <c r="S149" s="1438"/>
      <c r="T149" s="1438"/>
      <c r="U149" s="1438"/>
      <c r="V149" s="1438"/>
      <c r="W149" s="1438"/>
      <c r="X149" s="1438"/>
      <c r="Y149" s="1438"/>
    </row>
    <row r="150" spans="1:25" ht="20.100000000000001" customHeight="1" x14ac:dyDescent="0.25">
      <c r="A150" s="1438"/>
      <c r="B150" s="1467"/>
      <c r="C150" s="1438"/>
      <c r="D150" s="1438"/>
      <c r="E150" s="1438"/>
      <c r="F150" s="1438"/>
      <c r="G150" s="1438"/>
      <c r="H150" s="1438"/>
      <c r="I150" s="1438"/>
      <c r="J150" s="1438"/>
      <c r="K150" s="1438"/>
      <c r="L150" s="1438"/>
      <c r="M150" s="1438"/>
      <c r="N150" s="1438"/>
      <c r="O150" s="1438"/>
      <c r="P150" s="1438"/>
      <c r="Q150" s="1438"/>
      <c r="R150" s="1438"/>
      <c r="S150" s="1438"/>
      <c r="T150" s="1438"/>
      <c r="U150" s="1438"/>
      <c r="V150" s="1438"/>
      <c r="W150" s="1438"/>
      <c r="X150" s="1438"/>
      <c r="Y150" s="1438"/>
    </row>
    <row r="151" spans="1:25" ht="20.100000000000001" customHeight="1" x14ac:dyDescent="0.25">
      <c r="A151" s="1438"/>
      <c r="B151" s="1449"/>
      <c r="C151" s="1438"/>
      <c r="D151" s="1438"/>
      <c r="E151" s="1438"/>
      <c r="F151" s="1438"/>
      <c r="G151" s="1438"/>
      <c r="H151" s="1438"/>
      <c r="I151" s="1438"/>
      <c r="J151" s="1438"/>
      <c r="K151" s="1438"/>
      <c r="L151" s="1438"/>
      <c r="M151" s="1438"/>
      <c r="N151" s="1438"/>
      <c r="O151" s="1438"/>
      <c r="P151" s="1438"/>
      <c r="Q151" s="1438"/>
      <c r="R151" s="1438"/>
      <c r="S151" s="1438"/>
      <c r="T151" s="1438"/>
      <c r="U151" s="1438"/>
      <c r="V151" s="1438"/>
      <c r="W151" s="1438"/>
      <c r="X151" s="1438"/>
      <c r="Y151" s="1438"/>
    </row>
    <row r="152" spans="1:25" ht="20.100000000000001" customHeight="1" x14ac:dyDescent="0.25">
      <c r="A152" s="1438"/>
      <c r="B152" s="1449"/>
      <c r="C152" s="1438"/>
      <c r="D152" s="1438"/>
      <c r="E152" s="1438"/>
      <c r="F152" s="1438"/>
      <c r="G152" s="1438"/>
      <c r="H152" s="1438"/>
      <c r="I152" s="1438"/>
      <c r="J152" s="1438"/>
      <c r="K152" s="1438"/>
      <c r="L152" s="1438"/>
      <c r="M152" s="1438"/>
      <c r="N152" s="1438"/>
      <c r="O152" s="1438"/>
      <c r="P152" s="1438"/>
      <c r="Q152" s="1438"/>
      <c r="R152" s="1438"/>
      <c r="S152" s="1438"/>
      <c r="T152" s="1438"/>
      <c r="U152" s="1438"/>
      <c r="V152" s="1438"/>
      <c r="W152" s="1438"/>
      <c r="X152" s="1438"/>
      <c r="Y152" s="1438"/>
    </row>
    <row r="153" spans="1:25" ht="20.100000000000001" customHeight="1" x14ac:dyDescent="0.25">
      <c r="A153" s="1438"/>
      <c r="B153" s="1467"/>
      <c r="C153" s="1438"/>
      <c r="D153" s="1438"/>
      <c r="E153" s="1438"/>
      <c r="F153" s="1438"/>
      <c r="G153" s="1438"/>
      <c r="H153" s="1438"/>
      <c r="I153" s="1438"/>
      <c r="J153" s="1438"/>
      <c r="K153" s="1438"/>
      <c r="L153" s="1438"/>
      <c r="M153" s="1438"/>
      <c r="N153" s="1438"/>
      <c r="O153" s="1438"/>
      <c r="P153" s="1438"/>
      <c r="Q153" s="1438"/>
      <c r="R153" s="1438"/>
      <c r="S153" s="1438"/>
      <c r="T153" s="1438"/>
      <c r="U153" s="1438"/>
      <c r="V153" s="1438"/>
      <c r="W153" s="1438"/>
      <c r="X153" s="1438"/>
      <c r="Y153" s="1438"/>
    </row>
    <row r="154" spans="1:25" ht="20.100000000000001" customHeight="1" x14ac:dyDescent="0.25">
      <c r="A154" s="1438"/>
      <c r="B154" s="1449"/>
      <c r="C154" s="1438"/>
      <c r="D154" s="1438"/>
      <c r="E154" s="1438"/>
      <c r="F154" s="1438"/>
      <c r="G154" s="1438"/>
      <c r="H154" s="1438"/>
      <c r="I154" s="1438"/>
      <c r="J154" s="1438"/>
      <c r="K154" s="1438"/>
      <c r="L154" s="1438"/>
      <c r="M154" s="1438"/>
      <c r="N154" s="1438"/>
      <c r="O154" s="1438"/>
      <c r="P154" s="1438"/>
      <c r="Q154" s="1438"/>
      <c r="R154" s="1438"/>
      <c r="S154" s="1438"/>
      <c r="T154" s="1438"/>
      <c r="U154" s="1438"/>
      <c r="V154" s="1438"/>
      <c r="W154" s="1438"/>
      <c r="X154" s="1438"/>
      <c r="Y154" s="1438"/>
    </row>
    <row r="155" spans="1:25" ht="20.100000000000001" customHeight="1" x14ac:dyDescent="0.25">
      <c r="A155" s="1438"/>
      <c r="B155" s="1467"/>
      <c r="C155" s="1438"/>
      <c r="D155" s="1438"/>
      <c r="E155" s="1438"/>
      <c r="F155" s="1438"/>
      <c r="G155" s="1438"/>
      <c r="H155" s="1438"/>
      <c r="I155" s="1438"/>
      <c r="J155" s="1438"/>
      <c r="K155" s="1438"/>
      <c r="L155" s="1438"/>
      <c r="M155" s="1438"/>
      <c r="N155" s="1438"/>
      <c r="O155" s="1438"/>
      <c r="P155" s="1438"/>
      <c r="Q155" s="1438"/>
      <c r="R155" s="1438"/>
      <c r="S155" s="1438"/>
      <c r="T155" s="1438"/>
      <c r="U155" s="1438"/>
      <c r="V155" s="1438"/>
      <c r="W155" s="1438"/>
      <c r="X155" s="1438"/>
      <c r="Y155" s="1438"/>
    </row>
    <row r="156" spans="1:25" ht="20.100000000000001" customHeight="1" x14ac:dyDescent="0.25">
      <c r="A156" s="1438"/>
      <c r="B156" s="1449"/>
      <c r="C156" s="1438"/>
      <c r="D156" s="1438"/>
      <c r="E156" s="1438"/>
      <c r="F156" s="1438"/>
      <c r="G156" s="1438"/>
      <c r="H156" s="1438"/>
      <c r="I156" s="1438"/>
      <c r="J156" s="1438"/>
      <c r="K156" s="1438"/>
      <c r="L156" s="1438"/>
      <c r="M156" s="1438"/>
      <c r="N156" s="1438"/>
      <c r="O156" s="1438"/>
      <c r="P156" s="1438"/>
      <c r="Q156" s="1438"/>
      <c r="R156" s="1438"/>
      <c r="S156" s="1438"/>
      <c r="T156" s="1438"/>
      <c r="U156" s="1438"/>
      <c r="V156" s="1438"/>
      <c r="W156" s="1438"/>
      <c r="X156" s="1438"/>
      <c r="Y156" s="1438"/>
    </row>
    <row r="157" spans="1:25" ht="20.100000000000001" customHeight="1" x14ac:dyDescent="0.25">
      <c r="A157" s="1438"/>
      <c r="B157" s="1467"/>
      <c r="C157" s="1438"/>
      <c r="D157" s="1438"/>
      <c r="E157" s="1438"/>
      <c r="F157" s="1438"/>
      <c r="G157" s="1438"/>
      <c r="H157" s="1438"/>
      <c r="I157" s="1438"/>
      <c r="J157" s="1438"/>
      <c r="K157" s="1438"/>
      <c r="L157" s="1438"/>
      <c r="M157" s="1438"/>
      <c r="N157" s="1438"/>
      <c r="O157" s="1438"/>
      <c r="P157" s="1438"/>
      <c r="Q157" s="1438"/>
      <c r="R157" s="1438"/>
      <c r="S157" s="1438"/>
      <c r="T157" s="1438"/>
      <c r="U157" s="1438"/>
      <c r="V157" s="1438"/>
      <c r="W157" s="1438"/>
      <c r="X157" s="1438"/>
      <c r="Y157" s="1438"/>
    </row>
    <row r="158" spans="1:25" ht="20.100000000000001" customHeight="1" x14ac:dyDescent="0.25">
      <c r="A158" s="1438"/>
      <c r="B158" s="1449"/>
      <c r="C158" s="1438"/>
      <c r="D158" s="1438"/>
      <c r="E158" s="1438"/>
      <c r="F158" s="1438"/>
      <c r="G158" s="1438"/>
      <c r="H158" s="1438"/>
      <c r="I158" s="1438"/>
      <c r="J158" s="1438"/>
      <c r="K158" s="1438"/>
      <c r="L158" s="1438"/>
      <c r="M158" s="1438"/>
      <c r="N158" s="1438"/>
      <c r="O158" s="1438"/>
      <c r="P158" s="1438"/>
      <c r="Q158" s="1438"/>
      <c r="R158" s="1438"/>
      <c r="S158" s="1438"/>
      <c r="T158" s="1438"/>
      <c r="U158" s="1438"/>
      <c r="V158" s="1438"/>
      <c r="W158" s="1438"/>
      <c r="X158" s="1438"/>
      <c r="Y158" s="1438"/>
    </row>
    <row r="159" spans="1:25" ht="20.100000000000001" customHeight="1" x14ac:dyDescent="0.25">
      <c r="A159" s="1438"/>
      <c r="B159" s="1467"/>
      <c r="C159" s="1438"/>
      <c r="D159" s="1438"/>
      <c r="E159" s="1438"/>
      <c r="F159" s="1438"/>
      <c r="G159" s="1438"/>
      <c r="H159" s="1438"/>
      <c r="I159" s="1438"/>
      <c r="J159" s="1438"/>
      <c r="K159" s="1438"/>
      <c r="L159" s="1438"/>
      <c r="M159" s="1438"/>
      <c r="N159" s="1438"/>
      <c r="O159" s="1438"/>
      <c r="P159" s="1438"/>
      <c r="Q159" s="1438"/>
      <c r="R159" s="1438"/>
      <c r="S159" s="1438"/>
      <c r="T159" s="1438"/>
      <c r="U159" s="1438"/>
      <c r="V159" s="1438"/>
      <c r="W159" s="1438"/>
      <c r="X159" s="1438"/>
      <c r="Y159" s="1438"/>
    </row>
    <row r="160" spans="1:25" ht="20.100000000000001" customHeight="1" x14ac:dyDescent="0.25">
      <c r="A160" s="1438"/>
      <c r="B160" s="1449"/>
      <c r="C160" s="1438"/>
      <c r="D160" s="1438"/>
      <c r="E160" s="1438"/>
      <c r="F160" s="1438"/>
      <c r="G160" s="1438"/>
      <c r="H160" s="1438"/>
      <c r="I160" s="1438"/>
      <c r="J160" s="1438"/>
      <c r="K160" s="1438"/>
      <c r="L160" s="1438"/>
      <c r="M160" s="1438"/>
      <c r="N160" s="1438"/>
      <c r="O160" s="1438"/>
      <c r="P160" s="1438"/>
      <c r="Q160" s="1438"/>
      <c r="R160" s="1438"/>
      <c r="S160" s="1438"/>
      <c r="T160" s="1438"/>
      <c r="U160" s="1438"/>
      <c r="V160" s="1438"/>
      <c r="W160" s="1438"/>
      <c r="X160" s="1438"/>
      <c r="Y160" s="1438"/>
    </row>
    <row r="161" spans="1:25" ht="20.100000000000001" customHeight="1" x14ac:dyDescent="0.25">
      <c r="A161" s="1438"/>
      <c r="B161" s="1449"/>
      <c r="C161" s="1438"/>
      <c r="D161" s="1438"/>
      <c r="E161" s="1438"/>
      <c r="F161" s="1438"/>
      <c r="G161" s="1438"/>
      <c r="H161" s="1438"/>
      <c r="I161" s="1438"/>
      <c r="J161" s="1438"/>
      <c r="K161" s="1438"/>
      <c r="L161" s="1438"/>
      <c r="M161" s="1438"/>
      <c r="N161" s="1438"/>
      <c r="O161" s="1438"/>
      <c r="P161" s="1438"/>
      <c r="Q161" s="1438"/>
      <c r="R161" s="1438"/>
      <c r="S161" s="1438"/>
      <c r="T161" s="1438"/>
      <c r="U161" s="1438"/>
      <c r="V161" s="1438"/>
      <c r="W161" s="1438"/>
      <c r="X161" s="1438"/>
      <c r="Y161" s="1438"/>
    </row>
    <row r="162" spans="1:25" ht="20.100000000000001" customHeight="1" x14ac:dyDescent="0.25">
      <c r="A162" s="1438"/>
      <c r="B162" s="1449"/>
      <c r="C162" s="1438"/>
      <c r="D162" s="1438"/>
      <c r="E162" s="1438"/>
      <c r="F162" s="1438"/>
      <c r="G162" s="1438"/>
      <c r="H162" s="1438"/>
      <c r="I162" s="1438"/>
      <c r="J162" s="1438"/>
      <c r="K162" s="1438"/>
      <c r="L162" s="1438"/>
      <c r="M162" s="1438"/>
      <c r="N162" s="1438"/>
      <c r="O162" s="1438"/>
      <c r="P162" s="1438"/>
      <c r="Q162" s="1438"/>
      <c r="R162" s="1438"/>
      <c r="S162" s="1438"/>
      <c r="T162" s="1438"/>
      <c r="U162" s="1438"/>
      <c r="V162" s="1438"/>
      <c r="W162" s="1438"/>
      <c r="X162" s="1438"/>
      <c r="Y162" s="1438"/>
    </row>
    <row r="163" spans="1:25" ht="20.100000000000001" customHeight="1" x14ac:dyDescent="0.25">
      <c r="A163" s="1438"/>
      <c r="B163" s="1449"/>
      <c r="C163" s="1438"/>
      <c r="D163" s="1438"/>
      <c r="E163" s="1438"/>
      <c r="F163" s="1438"/>
      <c r="G163" s="1438"/>
      <c r="H163" s="1438"/>
      <c r="I163" s="1438"/>
      <c r="J163" s="1438"/>
      <c r="K163" s="1438"/>
      <c r="L163" s="1438"/>
      <c r="M163" s="1438"/>
      <c r="N163" s="1438"/>
      <c r="O163" s="1438"/>
      <c r="P163" s="1438"/>
      <c r="Q163" s="1438"/>
      <c r="R163" s="1438"/>
      <c r="S163" s="1438"/>
      <c r="T163" s="1438"/>
      <c r="U163" s="1438"/>
      <c r="V163" s="1438"/>
      <c r="W163" s="1438"/>
      <c r="X163" s="1438"/>
      <c r="Y163" s="1438"/>
    </row>
    <row r="164" spans="1:25" ht="20.100000000000001" customHeight="1" x14ac:dyDescent="0.25">
      <c r="A164" s="1438"/>
      <c r="B164" s="1438"/>
      <c r="C164" s="1438"/>
      <c r="D164" s="1438"/>
      <c r="E164" s="1438"/>
      <c r="F164" s="1438"/>
      <c r="G164" s="1438"/>
      <c r="H164" s="1438"/>
      <c r="I164" s="1438"/>
      <c r="J164" s="1438"/>
      <c r="K164" s="1438"/>
      <c r="L164" s="1438"/>
      <c r="M164" s="1438"/>
      <c r="N164" s="1438"/>
      <c r="O164" s="1438"/>
      <c r="P164" s="1438"/>
      <c r="Q164" s="1438"/>
      <c r="R164" s="1438"/>
      <c r="S164" s="1438"/>
      <c r="T164" s="1438"/>
      <c r="U164" s="1438"/>
      <c r="V164" s="1438"/>
      <c r="W164" s="1438"/>
      <c r="X164" s="1438"/>
      <c r="Y164" s="1438"/>
    </row>
    <row r="165" spans="1:25" ht="20.100000000000001" customHeight="1" x14ac:dyDescent="0.25">
      <c r="A165" s="1438"/>
      <c r="B165" s="1441"/>
      <c r="C165" s="1438"/>
      <c r="D165" s="1438"/>
      <c r="E165" s="1438"/>
      <c r="F165" s="1438"/>
      <c r="G165" s="1438"/>
      <c r="H165" s="1438"/>
      <c r="I165" s="1438"/>
      <c r="J165" s="1438"/>
      <c r="K165" s="1438"/>
      <c r="L165" s="1438"/>
      <c r="M165" s="1438"/>
      <c r="N165" s="1438"/>
      <c r="O165" s="1438"/>
      <c r="P165" s="1438"/>
      <c r="Q165" s="1438"/>
      <c r="R165" s="1438"/>
      <c r="S165" s="1438"/>
      <c r="T165" s="1438"/>
      <c r="U165" s="1438"/>
      <c r="V165" s="1438"/>
      <c r="W165" s="1438"/>
      <c r="X165" s="1438"/>
      <c r="Y165" s="1438"/>
    </row>
    <row r="166" spans="1:25" ht="20.100000000000001" customHeight="1" x14ac:dyDescent="0.25">
      <c r="A166" s="1438"/>
      <c r="B166" s="1472"/>
      <c r="C166" s="217"/>
      <c r="D166" s="217"/>
      <c r="E166" s="217"/>
      <c r="F166" s="217"/>
      <c r="G166" s="217"/>
      <c r="H166" s="217"/>
      <c r="I166" s="217"/>
      <c r="J166" s="217"/>
      <c r="K166" s="217"/>
      <c r="L166" s="217"/>
      <c r="M166" s="217"/>
      <c r="N166" s="217"/>
      <c r="O166" s="217"/>
      <c r="P166" s="217"/>
      <c r="Q166" s="1438"/>
      <c r="R166" s="1438"/>
      <c r="S166" s="1438"/>
      <c r="T166" s="1438"/>
      <c r="U166" s="1438"/>
      <c r="V166" s="1438"/>
      <c r="W166" s="1438"/>
      <c r="X166" s="1438"/>
      <c r="Y166" s="1438"/>
    </row>
    <row r="167" spans="1:25" ht="20.100000000000001" customHeight="1" x14ac:dyDescent="0.25">
      <c r="A167" s="1438"/>
      <c r="B167" s="1449"/>
      <c r="C167" s="1438"/>
      <c r="D167" s="1438"/>
      <c r="E167" s="1438"/>
      <c r="F167" s="1438"/>
      <c r="G167" s="1438"/>
      <c r="H167" s="1438"/>
      <c r="I167" s="1438"/>
      <c r="J167" s="1438"/>
      <c r="K167" s="1438"/>
      <c r="L167" s="1438"/>
      <c r="M167" s="1438"/>
      <c r="N167" s="1438"/>
      <c r="O167" s="1438"/>
      <c r="P167" s="1438"/>
      <c r="Q167" s="1438"/>
      <c r="R167" s="1438"/>
      <c r="S167" s="1438"/>
      <c r="T167" s="1438"/>
      <c r="U167" s="1438"/>
      <c r="V167" s="1438"/>
      <c r="W167" s="1438"/>
      <c r="X167" s="1438"/>
      <c r="Y167" s="1438"/>
    </row>
    <row r="168" spans="1:25" ht="20.100000000000001" customHeight="1" x14ac:dyDescent="0.25">
      <c r="A168" s="1438"/>
      <c r="B168" s="1472"/>
      <c r="C168" s="217"/>
      <c r="D168" s="1438"/>
      <c r="E168" s="1438"/>
      <c r="F168" s="1438"/>
      <c r="G168" s="1438"/>
      <c r="H168" s="1438"/>
      <c r="I168" s="1438"/>
      <c r="J168" s="1438"/>
      <c r="K168" s="1438"/>
      <c r="L168" s="1438"/>
      <c r="M168" s="1438"/>
      <c r="N168" s="1438"/>
      <c r="O168" s="1438"/>
      <c r="P168" s="1438"/>
      <c r="Q168" s="1438"/>
      <c r="R168" s="1438"/>
      <c r="S168" s="1438"/>
      <c r="T168" s="1438"/>
      <c r="U168" s="1438"/>
      <c r="V168" s="1438"/>
      <c r="W168" s="1438"/>
      <c r="X168" s="1438"/>
      <c r="Y168" s="1438"/>
    </row>
    <row r="169" spans="1:25" ht="20.100000000000001" customHeight="1" x14ac:dyDescent="0.25">
      <c r="A169" s="1438"/>
      <c r="B169" s="1438"/>
      <c r="C169" s="1438"/>
      <c r="D169" s="1438"/>
      <c r="E169" s="1438"/>
      <c r="F169" s="1438"/>
      <c r="G169" s="1438"/>
      <c r="H169" s="1438"/>
      <c r="I169" s="1438"/>
      <c r="J169" s="1438"/>
      <c r="K169" s="1438"/>
      <c r="L169" s="1438"/>
      <c r="M169" s="1438"/>
      <c r="N169" s="1438"/>
      <c r="O169" s="1438"/>
      <c r="P169" s="1438"/>
      <c r="Q169" s="1438"/>
      <c r="R169" s="1438"/>
      <c r="S169" s="1438"/>
      <c r="T169" s="1438"/>
      <c r="U169" s="1438"/>
      <c r="V169" s="1438"/>
      <c r="W169" s="1438"/>
      <c r="X169" s="1438"/>
      <c r="Y169" s="1438"/>
    </row>
    <row r="170" spans="1:25" ht="20.100000000000001" customHeight="1" x14ac:dyDescent="0.25">
      <c r="A170" s="1438"/>
      <c r="B170" s="1441"/>
      <c r="C170" s="1438"/>
      <c r="D170" s="1438"/>
      <c r="E170" s="1438"/>
      <c r="F170" s="1438"/>
      <c r="G170" s="1438"/>
      <c r="H170" s="1438"/>
      <c r="I170" s="1438"/>
      <c r="J170" s="1438"/>
      <c r="K170" s="1438"/>
      <c r="L170" s="1438"/>
      <c r="M170" s="1438"/>
      <c r="N170" s="1438"/>
      <c r="O170" s="1438"/>
      <c r="P170" s="1438"/>
      <c r="Q170" s="1438"/>
      <c r="R170" s="1438"/>
      <c r="S170" s="1438"/>
      <c r="T170" s="1438"/>
      <c r="U170" s="1438"/>
      <c r="V170" s="1438"/>
      <c r="W170" s="1438"/>
      <c r="X170" s="1438"/>
      <c r="Y170" s="1438"/>
    </row>
    <row r="171" spans="1:25" ht="20.100000000000001" customHeight="1" x14ac:dyDescent="0.25">
      <c r="A171" s="1438"/>
      <c r="B171" s="1449"/>
      <c r="C171" s="1438"/>
      <c r="D171" s="1438"/>
      <c r="E171" s="1438"/>
      <c r="F171" s="1438"/>
      <c r="G171" s="1438"/>
      <c r="H171" s="1438"/>
      <c r="I171" s="1438"/>
      <c r="J171" s="1438"/>
      <c r="K171" s="1438"/>
      <c r="L171" s="1438"/>
      <c r="M171" s="1438"/>
      <c r="N171" s="1438"/>
      <c r="O171" s="1438"/>
      <c r="P171" s="1438"/>
      <c r="Q171" s="1438"/>
      <c r="R171" s="1438"/>
      <c r="S171" s="1438"/>
      <c r="T171" s="1438"/>
      <c r="U171" s="1438"/>
      <c r="V171" s="1438"/>
      <c r="W171" s="1438"/>
      <c r="X171" s="1438"/>
      <c r="Y171" s="1438"/>
    </row>
    <row r="172" spans="1:25" ht="20.100000000000001" customHeight="1" x14ac:dyDescent="0.25">
      <c r="A172" s="1438"/>
      <c r="B172" s="1449"/>
      <c r="C172" s="1438"/>
      <c r="D172" s="1438"/>
      <c r="E172" s="1438"/>
      <c r="F172" s="1438"/>
      <c r="G172" s="1438"/>
      <c r="H172" s="1438"/>
      <c r="I172" s="1438"/>
      <c r="J172" s="1438"/>
      <c r="K172" s="1438"/>
      <c r="L172" s="1438"/>
      <c r="M172" s="1438"/>
      <c r="N172" s="1438"/>
      <c r="O172" s="1438"/>
      <c r="P172" s="1438"/>
      <c r="Q172" s="1438"/>
      <c r="R172" s="1438"/>
      <c r="S172" s="1438"/>
      <c r="T172" s="1438"/>
      <c r="U172" s="1438"/>
      <c r="V172" s="1438"/>
      <c r="W172" s="1438"/>
      <c r="X172" s="1438"/>
      <c r="Y172" s="1438"/>
    </row>
    <row r="173" spans="1:25" ht="20.100000000000001" customHeight="1" x14ac:dyDescent="0.25">
      <c r="A173" s="1438"/>
      <c r="B173" s="1449"/>
      <c r="C173" s="1438"/>
      <c r="D173" s="1438"/>
      <c r="E173" s="1438"/>
      <c r="F173" s="1438"/>
      <c r="G173" s="1438"/>
      <c r="H173" s="1438"/>
      <c r="I173" s="1438"/>
      <c r="J173" s="1438"/>
      <c r="K173" s="1438"/>
      <c r="L173" s="1438"/>
      <c r="M173" s="1438"/>
      <c r="N173" s="1438"/>
      <c r="O173" s="1438"/>
      <c r="P173" s="1438"/>
      <c r="Q173" s="1438"/>
      <c r="R173" s="1438"/>
      <c r="S173" s="1438"/>
      <c r="T173" s="1438"/>
      <c r="U173" s="1438"/>
      <c r="V173" s="1438"/>
      <c r="W173" s="1438"/>
      <c r="X173" s="1438"/>
      <c r="Y173" s="1438"/>
    </row>
    <row r="174" spans="1:25" ht="20.100000000000001" customHeight="1" x14ac:dyDescent="0.25">
      <c r="A174" s="1438"/>
      <c r="B174" s="1449"/>
      <c r="C174" s="1438"/>
      <c r="D174" s="1438"/>
      <c r="E174" s="1438"/>
      <c r="F174" s="1438"/>
      <c r="G174" s="1438"/>
      <c r="H174" s="1438"/>
      <c r="I174" s="1438"/>
      <c r="J174" s="1438"/>
      <c r="K174" s="1438"/>
      <c r="L174" s="1438"/>
      <c r="M174" s="1438"/>
      <c r="N174" s="1438"/>
      <c r="O174" s="1438"/>
      <c r="P174" s="1438"/>
      <c r="Q174" s="1438"/>
      <c r="R174" s="1438"/>
      <c r="S174" s="1438"/>
      <c r="T174" s="1438"/>
      <c r="U174" s="1438"/>
      <c r="V174" s="1438"/>
      <c r="W174" s="1438"/>
      <c r="X174" s="1438"/>
      <c r="Y174" s="1438"/>
    </row>
    <row r="175" spans="1:25" ht="20.100000000000001" customHeight="1" x14ac:dyDescent="0.25">
      <c r="A175" s="1438"/>
      <c r="B175" s="1449"/>
      <c r="C175" s="1438"/>
      <c r="D175" s="1438"/>
      <c r="E175" s="1438"/>
      <c r="F175" s="1438"/>
      <c r="G175" s="1438"/>
      <c r="H175" s="1438"/>
      <c r="I175" s="1438"/>
      <c r="J175" s="1438"/>
      <c r="K175" s="1438"/>
      <c r="L175" s="1438"/>
      <c r="M175" s="1438"/>
      <c r="N175" s="1438"/>
      <c r="O175" s="1438"/>
      <c r="P175" s="1438"/>
      <c r="Q175" s="1438"/>
      <c r="R175" s="1438"/>
      <c r="S175" s="1438"/>
      <c r="T175" s="1438"/>
      <c r="U175" s="1438"/>
      <c r="V175" s="1438"/>
      <c r="W175" s="1438"/>
      <c r="X175" s="1438"/>
      <c r="Y175" s="1438"/>
    </row>
    <row r="176" spans="1:25" ht="20.100000000000001" customHeight="1" x14ac:dyDescent="0.25">
      <c r="A176" s="1438"/>
      <c r="B176" s="1473"/>
      <c r="C176" s="1438"/>
      <c r="D176" s="1438"/>
      <c r="E176" s="1438"/>
      <c r="F176" s="1438"/>
      <c r="G176" s="1438"/>
      <c r="H176" s="1438"/>
      <c r="I176" s="1438"/>
      <c r="J176" s="1438"/>
      <c r="K176" s="1438"/>
      <c r="L176" s="1438"/>
      <c r="M176" s="1438"/>
      <c r="N176" s="1438"/>
      <c r="O176" s="1438"/>
      <c r="P176" s="1438"/>
      <c r="Q176" s="1438"/>
      <c r="R176" s="1438"/>
      <c r="S176" s="1438"/>
      <c r="T176" s="1438"/>
      <c r="U176" s="1438"/>
      <c r="V176" s="1438"/>
      <c r="W176" s="1438"/>
      <c r="X176" s="1438"/>
      <c r="Y176" s="1438"/>
    </row>
    <row r="177" spans="1:25" ht="20.100000000000001" customHeight="1" x14ac:dyDescent="0.25">
      <c r="A177" s="1438"/>
      <c r="B177" s="1441"/>
      <c r="C177" s="1438"/>
      <c r="D177" s="1438"/>
      <c r="E177" s="1438"/>
      <c r="F177" s="1438"/>
      <c r="G177" s="1438"/>
      <c r="H177" s="1438"/>
      <c r="I177" s="1438"/>
      <c r="J177" s="1438"/>
      <c r="K177" s="1438"/>
      <c r="L177" s="1438"/>
      <c r="M177" s="1438"/>
      <c r="N177" s="1438"/>
      <c r="O177" s="1438"/>
      <c r="P177" s="1438"/>
      <c r="Q177" s="1438"/>
      <c r="R177" s="1438"/>
      <c r="S177" s="1438"/>
      <c r="T177" s="1438"/>
      <c r="U177" s="1438"/>
      <c r="V177" s="1438"/>
      <c r="W177" s="1438"/>
      <c r="X177" s="1438"/>
      <c r="Y177" s="1438"/>
    </row>
    <row r="178" spans="1:25" ht="20.100000000000001" customHeight="1" x14ac:dyDescent="0.25">
      <c r="A178" s="1438"/>
      <c r="B178" s="1472"/>
      <c r="C178" s="217"/>
      <c r="D178" s="217"/>
      <c r="E178" s="217"/>
      <c r="F178" s="217"/>
      <c r="G178" s="217"/>
      <c r="H178" s="217"/>
      <c r="I178" s="217"/>
      <c r="J178" s="217"/>
      <c r="K178" s="217"/>
      <c r="L178" s="217"/>
      <c r="M178" s="217"/>
      <c r="N178" s="217"/>
      <c r="O178" s="217"/>
      <c r="P178" s="217"/>
      <c r="Q178" s="1438"/>
      <c r="R178" s="1438"/>
      <c r="S178" s="1438"/>
      <c r="T178" s="1438"/>
      <c r="U178" s="1438"/>
      <c r="V178" s="1438"/>
      <c r="W178" s="1438"/>
      <c r="X178" s="1438"/>
      <c r="Y178" s="1438"/>
    </row>
    <row r="179" spans="1:25" ht="20.100000000000001" customHeight="1" x14ac:dyDescent="0.25">
      <c r="A179" s="1438"/>
      <c r="B179" s="1449"/>
      <c r="C179" s="1438"/>
      <c r="D179" s="1438"/>
      <c r="E179" s="1438"/>
      <c r="F179" s="1438"/>
      <c r="G179" s="1438"/>
      <c r="H179" s="1438"/>
      <c r="I179" s="1438"/>
      <c r="J179" s="1438"/>
      <c r="K179" s="1438"/>
      <c r="L179" s="1438"/>
      <c r="M179" s="1438"/>
      <c r="N179" s="1438"/>
      <c r="O179" s="1438"/>
      <c r="P179" s="1438"/>
      <c r="Q179" s="1438"/>
      <c r="R179" s="1438"/>
      <c r="S179" s="1438"/>
      <c r="T179" s="1438"/>
      <c r="U179" s="1438"/>
      <c r="V179" s="1438"/>
      <c r="W179" s="1438"/>
      <c r="X179" s="1438"/>
      <c r="Y179" s="1438"/>
    </row>
    <row r="180" spans="1:25" ht="20.100000000000001" customHeight="1" x14ac:dyDescent="0.25">
      <c r="A180" s="1438"/>
      <c r="B180" s="1474"/>
      <c r="C180" s="355"/>
      <c r="D180" s="1438"/>
      <c r="E180" s="1438"/>
      <c r="F180" s="1438"/>
      <c r="G180" s="1438"/>
      <c r="H180" s="1438"/>
      <c r="I180" s="1438"/>
      <c r="J180" s="1438"/>
      <c r="K180" s="1438"/>
      <c r="L180" s="1438"/>
      <c r="M180" s="1438"/>
      <c r="N180" s="1438"/>
      <c r="O180" s="1438"/>
      <c r="P180" s="1438"/>
      <c r="Q180" s="1438"/>
      <c r="R180" s="1438"/>
      <c r="S180" s="1438"/>
      <c r="T180" s="1438"/>
      <c r="U180" s="1438"/>
      <c r="V180" s="1438"/>
      <c r="W180" s="1438"/>
      <c r="X180" s="1438"/>
      <c r="Y180" s="1438"/>
    </row>
    <row r="181" spans="1:25" ht="20.100000000000001" customHeight="1" x14ac:dyDescent="0.25">
      <c r="A181" s="1438"/>
      <c r="B181" s="1449"/>
      <c r="C181" s="1438"/>
      <c r="D181" s="1438"/>
      <c r="E181" s="1438"/>
      <c r="F181" s="1438"/>
      <c r="G181" s="1438"/>
      <c r="H181" s="1438"/>
      <c r="I181" s="1438"/>
      <c r="J181" s="1438"/>
      <c r="K181" s="1438"/>
      <c r="L181" s="1438"/>
      <c r="M181" s="1438"/>
      <c r="N181" s="1438"/>
      <c r="O181" s="1438"/>
      <c r="P181" s="1438"/>
      <c r="Q181" s="1438"/>
      <c r="R181" s="1438"/>
      <c r="S181" s="1438"/>
      <c r="T181" s="1438"/>
      <c r="U181" s="1438"/>
      <c r="V181" s="1438"/>
      <c r="W181" s="1438"/>
      <c r="X181" s="1438"/>
      <c r="Y181" s="1438"/>
    </row>
    <row r="182" spans="1:25" ht="20.100000000000001" customHeight="1" x14ac:dyDescent="0.25">
      <c r="A182" s="1438"/>
      <c r="B182" s="1474"/>
      <c r="C182" s="1438"/>
      <c r="D182" s="1438"/>
      <c r="E182" s="1438"/>
      <c r="F182" s="1438"/>
      <c r="G182" s="1438"/>
      <c r="H182" s="1438"/>
      <c r="I182" s="1438"/>
      <c r="J182" s="1438"/>
      <c r="K182" s="1438"/>
      <c r="L182" s="1438"/>
      <c r="M182" s="1438"/>
      <c r="N182" s="1438"/>
      <c r="O182" s="1438"/>
      <c r="P182" s="1438"/>
      <c r="Q182" s="1438"/>
      <c r="R182" s="1438"/>
      <c r="S182" s="1438"/>
      <c r="T182" s="1438"/>
      <c r="U182" s="1438"/>
      <c r="V182" s="1438"/>
      <c r="W182" s="1438"/>
      <c r="X182" s="1438"/>
      <c r="Y182" s="1438"/>
    </row>
    <row r="183" spans="1:25" ht="20.100000000000001" customHeight="1" x14ac:dyDescent="0.25">
      <c r="A183" s="1438"/>
      <c r="B183" s="1468"/>
      <c r="C183" s="1438"/>
      <c r="D183" s="1438"/>
      <c r="E183" s="1438"/>
      <c r="F183" s="1438"/>
      <c r="G183" s="1438"/>
      <c r="H183" s="1438"/>
      <c r="I183" s="1438"/>
      <c r="J183" s="1438"/>
      <c r="K183" s="1438"/>
      <c r="L183" s="1438"/>
      <c r="M183" s="1438"/>
      <c r="N183" s="1438"/>
      <c r="O183" s="1438"/>
      <c r="P183" s="1438"/>
      <c r="Q183" s="1438"/>
      <c r="R183" s="1438"/>
      <c r="S183" s="1438"/>
      <c r="T183" s="1438"/>
      <c r="U183" s="1438"/>
      <c r="V183" s="1438"/>
      <c r="W183" s="1438"/>
      <c r="X183" s="1438"/>
      <c r="Y183" s="1438"/>
    </row>
    <row r="184" spans="1:25" ht="20.100000000000001" customHeight="1" x14ac:dyDescent="0.25">
      <c r="A184" s="1438"/>
      <c r="B184" s="1441"/>
      <c r="C184" s="1438"/>
      <c r="D184" s="1438"/>
      <c r="E184" s="1438"/>
      <c r="F184" s="1438"/>
      <c r="G184" s="1438"/>
      <c r="H184" s="1438"/>
      <c r="I184" s="1438"/>
      <c r="J184" s="1438"/>
      <c r="K184" s="1438"/>
      <c r="L184" s="1438"/>
      <c r="M184" s="1438"/>
      <c r="N184" s="1438"/>
      <c r="O184" s="1438"/>
      <c r="P184" s="1438"/>
      <c r="Q184" s="1438"/>
      <c r="R184" s="1438"/>
      <c r="S184" s="1438"/>
      <c r="T184" s="1438"/>
      <c r="U184" s="1438"/>
      <c r="V184" s="1438"/>
      <c r="W184" s="1438"/>
      <c r="X184" s="1438"/>
      <c r="Y184" s="1438"/>
    </row>
    <row r="185" spans="1:25" ht="20.100000000000001" customHeight="1" x14ac:dyDescent="0.25">
      <c r="A185" s="1438"/>
      <c r="B185" s="1449"/>
      <c r="C185" s="1438"/>
      <c r="D185" s="1438"/>
      <c r="E185" s="1438"/>
      <c r="F185" s="1438"/>
      <c r="G185" s="1438"/>
      <c r="H185" s="1438"/>
      <c r="I185" s="1438"/>
      <c r="J185" s="1438"/>
      <c r="K185" s="1438"/>
      <c r="L185" s="1438"/>
      <c r="M185" s="1438"/>
      <c r="N185" s="1438"/>
      <c r="O185" s="1438"/>
      <c r="P185" s="1438"/>
      <c r="Q185" s="1438"/>
      <c r="R185" s="1438"/>
      <c r="S185" s="1438"/>
      <c r="T185" s="1438"/>
      <c r="U185" s="1438"/>
      <c r="V185" s="1438"/>
      <c r="W185" s="1438"/>
      <c r="X185" s="1438"/>
      <c r="Y185" s="1438"/>
    </row>
    <row r="186" spans="1:25" ht="20.100000000000001" customHeight="1" x14ac:dyDescent="0.25">
      <c r="A186" s="1438"/>
      <c r="B186" s="1449"/>
      <c r="C186" s="1438"/>
      <c r="D186" s="1438"/>
      <c r="E186" s="1438"/>
      <c r="F186" s="1438"/>
      <c r="G186" s="1438"/>
      <c r="H186" s="1438"/>
      <c r="I186" s="1438"/>
      <c r="J186" s="1438"/>
      <c r="K186" s="1438"/>
      <c r="L186" s="1438"/>
      <c r="M186" s="1438"/>
      <c r="N186" s="1438"/>
      <c r="O186" s="1438"/>
      <c r="P186" s="1438"/>
      <c r="Q186" s="1438"/>
      <c r="R186" s="1438"/>
      <c r="S186" s="1438"/>
      <c r="T186" s="1438"/>
      <c r="U186" s="1438"/>
      <c r="V186" s="1438"/>
      <c r="W186" s="1438"/>
      <c r="X186" s="1438"/>
      <c r="Y186" s="1438"/>
    </row>
    <row r="187" spans="1:25" ht="20.100000000000001" customHeight="1" x14ac:dyDescent="0.25">
      <c r="A187" s="1438"/>
      <c r="B187" s="1449"/>
      <c r="C187" s="1438"/>
      <c r="D187" s="1438"/>
      <c r="E187" s="1438"/>
      <c r="F187" s="1438"/>
      <c r="G187" s="1438"/>
      <c r="H187" s="1438"/>
      <c r="I187" s="1438"/>
      <c r="J187" s="1438"/>
      <c r="K187" s="1438"/>
      <c r="L187" s="1438"/>
      <c r="M187" s="1438"/>
      <c r="N187" s="1438"/>
      <c r="O187" s="1438"/>
      <c r="P187" s="1438"/>
      <c r="Q187" s="1438"/>
      <c r="R187" s="1438"/>
      <c r="S187" s="1438"/>
      <c r="T187" s="1438"/>
      <c r="U187" s="1438"/>
      <c r="V187" s="1438"/>
      <c r="W187" s="1438"/>
      <c r="X187" s="1438"/>
      <c r="Y187" s="1438"/>
    </row>
    <row r="188" spans="1:25" ht="20.100000000000001" customHeight="1" x14ac:dyDescent="0.25">
      <c r="A188" s="1438"/>
      <c r="B188" s="1449"/>
      <c r="C188" s="1438"/>
      <c r="D188" s="1438"/>
      <c r="E188" s="1438"/>
      <c r="F188" s="1438"/>
      <c r="G188" s="1438"/>
      <c r="H188" s="1438"/>
      <c r="I188" s="1438"/>
      <c r="J188" s="1438"/>
      <c r="K188" s="1438"/>
      <c r="L188" s="1438"/>
      <c r="M188" s="1438"/>
      <c r="N188" s="1438"/>
      <c r="O188" s="1438"/>
      <c r="P188" s="1438"/>
      <c r="Q188" s="1438"/>
      <c r="R188" s="1438"/>
      <c r="S188" s="1438"/>
      <c r="T188" s="1438"/>
      <c r="U188" s="1438"/>
      <c r="V188" s="1438"/>
      <c r="W188" s="1438"/>
      <c r="X188" s="1438"/>
      <c r="Y188" s="1438"/>
    </row>
    <row r="189" spans="1:25" ht="20.100000000000001" customHeight="1" x14ac:dyDescent="0.25">
      <c r="A189" s="1438"/>
      <c r="B189" s="1449"/>
      <c r="C189" s="1438"/>
      <c r="D189" s="1438"/>
      <c r="E189" s="1438"/>
      <c r="F189" s="1438"/>
      <c r="G189" s="1438"/>
      <c r="H189" s="1438"/>
      <c r="I189" s="1438"/>
      <c r="J189" s="1438"/>
      <c r="K189" s="1438"/>
      <c r="L189" s="1438"/>
      <c r="M189" s="1438"/>
      <c r="N189" s="1438"/>
      <c r="O189" s="1438"/>
      <c r="P189" s="1438"/>
      <c r="Q189" s="1438"/>
      <c r="R189" s="1438"/>
      <c r="S189" s="1438"/>
      <c r="T189" s="1438"/>
      <c r="U189" s="1438"/>
      <c r="V189" s="1438"/>
      <c r="W189" s="1438"/>
      <c r="X189" s="1438"/>
      <c r="Y189" s="1438"/>
    </row>
    <row r="190" spans="1:25" ht="20.100000000000001" customHeight="1" x14ac:dyDescent="0.25">
      <c r="A190" s="1438"/>
      <c r="B190" s="1475"/>
      <c r="C190" s="217"/>
      <c r="D190" s="217"/>
      <c r="E190" s="217"/>
      <c r="F190" s="217"/>
      <c r="G190" s="217"/>
      <c r="H190" s="217"/>
      <c r="I190" s="217"/>
      <c r="J190" s="217"/>
      <c r="K190" s="217"/>
      <c r="L190" s="217"/>
      <c r="M190" s="217"/>
      <c r="N190" s="217"/>
      <c r="O190" s="217"/>
      <c r="P190" s="217"/>
      <c r="Q190" s="1438"/>
      <c r="R190" s="1438"/>
      <c r="S190" s="1438"/>
      <c r="T190" s="1438"/>
      <c r="U190" s="1438"/>
      <c r="V190" s="1438"/>
      <c r="W190" s="1438"/>
      <c r="X190" s="1438"/>
      <c r="Y190" s="1438"/>
    </row>
    <row r="191" spans="1:25" ht="20.100000000000001" customHeight="1" x14ac:dyDescent="0.25">
      <c r="A191" s="1438"/>
      <c r="B191" s="1475"/>
      <c r="C191" s="1438"/>
      <c r="D191" s="1438"/>
      <c r="E191" s="1438"/>
      <c r="F191" s="1438"/>
      <c r="G191" s="1438"/>
      <c r="H191" s="1438"/>
      <c r="I191" s="1438"/>
      <c r="J191" s="1438"/>
      <c r="K191" s="1438"/>
      <c r="L191" s="1438"/>
      <c r="M191" s="1438"/>
      <c r="N191" s="1438"/>
      <c r="O191" s="1438"/>
      <c r="P191" s="1438"/>
      <c r="Q191" s="1438"/>
      <c r="R191" s="1438"/>
      <c r="S191" s="1438"/>
      <c r="T191" s="1438"/>
      <c r="U191" s="1438"/>
      <c r="V191" s="1438"/>
      <c r="W191" s="1438"/>
      <c r="X191" s="1438"/>
      <c r="Y191" s="1438"/>
    </row>
    <row r="192" spans="1:25" ht="20.100000000000001" customHeight="1" x14ac:dyDescent="0.25">
      <c r="A192" s="1438"/>
      <c r="B192" s="1449"/>
      <c r="C192" s="1438"/>
      <c r="D192" s="1438"/>
      <c r="E192" s="1438"/>
      <c r="F192" s="1438"/>
      <c r="G192" s="1438"/>
      <c r="H192" s="1438"/>
      <c r="I192" s="1438"/>
      <c r="J192" s="1438"/>
      <c r="K192" s="1438"/>
      <c r="L192" s="1438"/>
      <c r="M192" s="1438"/>
      <c r="N192" s="1438"/>
      <c r="O192" s="1438"/>
      <c r="P192" s="1438"/>
      <c r="Q192" s="1438"/>
      <c r="R192" s="1438"/>
      <c r="S192" s="1438"/>
      <c r="T192" s="1438"/>
      <c r="U192" s="1438"/>
      <c r="V192" s="1438"/>
      <c r="W192" s="1438"/>
      <c r="X192" s="1438"/>
      <c r="Y192" s="1438"/>
    </row>
    <row r="193" spans="1:25" ht="20.100000000000001" customHeight="1" x14ac:dyDescent="0.25">
      <c r="A193" s="1438"/>
      <c r="B193" s="1438"/>
      <c r="C193" s="1449"/>
      <c r="D193" s="1438"/>
      <c r="E193" s="1438"/>
      <c r="F193" s="1438"/>
      <c r="G193" s="1438"/>
      <c r="H193" s="1438"/>
      <c r="I193" s="1438"/>
      <c r="J193" s="1438"/>
      <c r="K193" s="1438"/>
      <c r="L193" s="1438"/>
      <c r="M193" s="1438"/>
      <c r="N193" s="1438"/>
      <c r="O193" s="1438"/>
      <c r="P193" s="1438"/>
      <c r="Q193" s="1438"/>
      <c r="R193" s="1438"/>
      <c r="S193" s="1438"/>
      <c r="T193" s="1438"/>
      <c r="U193" s="1438"/>
      <c r="V193" s="1438"/>
      <c r="W193" s="1438"/>
      <c r="X193" s="1438"/>
      <c r="Y193" s="1438"/>
    </row>
    <row r="194" spans="1:25" ht="20.100000000000001" customHeight="1" x14ac:dyDescent="0.25">
      <c r="A194" s="1438"/>
      <c r="B194" s="1449"/>
      <c r="C194" s="1438"/>
      <c r="D194" s="1438"/>
      <c r="E194" s="1438"/>
      <c r="F194" s="1438"/>
      <c r="G194" s="1438"/>
      <c r="H194" s="1438"/>
      <c r="I194" s="1438"/>
      <c r="J194" s="1438"/>
      <c r="K194" s="1438"/>
      <c r="L194" s="1438"/>
      <c r="M194" s="1438"/>
      <c r="N194" s="1438"/>
      <c r="O194" s="1438"/>
      <c r="P194" s="1438"/>
      <c r="Q194" s="1438"/>
      <c r="R194" s="1438"/>
      <c r="S194" s="1438"/>
      <c r="T194" s="1438"/>
      <c r="U194" s="1438"/>
      <c r="V194" s="1438"/>
      <c r="W194" s="1438"/>
      <c r="X194" s="1438"/>
      <c r="Y194" s="1438"/>
    </row>
    <row r="195" spans="1:25" ht="20.100000000000001" customHeight="1" x14ac:dyDescent="0.25">
      <c r="A195" s="1438"/>
      <c r="B195" s="1438"/>
      <c r="C195" s="1449"/>
      <c r="D195" s="1438"/>
      <c r="E195" s="1438"/>
      <c r="F195" s="1438"/>
      <c r="G195" s="1438"/>
      <c r="H195" s="1438"/>
      <c r="I195" s="1438"/>
      <c r="J195" s="1438"/>
      <c r="K195" s="1438"/>
      <c r="L195" s="1438"/>
      <c r="M195" s="1438"/>
      <c r="N195" s="1438"/>
      <c r="O195" s="1438"/>
      <c r="P195" s="1438"/>
      <c r="Q195" s="1438"/>
      <c r="R195" s="1438"/>
      <c r="S195" s="1438"/>
      <c r="T195" s="1438"/>
      <c r="U195" s="1438"/>
      <c r="V195" s="1438"/>
      <c r="W195" s="1438"/>
      <c r="X195" s="1438"/>
      <c r="Y195" s="1438"/>
    </row>
    <row r="196" spans="1:25" ht="20.100000000000001" customHeight="1" x14ac:dyDescent="0.25">
      <c r="A196" s="1438"/>
      <c r="B196" s="1449"/>
      <c r="C196" s="1438"/>
      <c r="D196" s="1438"/>
      <c r="E196" s="1438"/>
      <c r="F196" s="1438"/>
      <c r="G196" s="1438"/>
      <c r="H196" s="1438"/>
      <c r="I196" s="1438"/>
      <c r="J196" s="1438"/>
      <c r="K196" s="1438"/>
      <c r="L196" s="1438"/>
      <c r="M196" s="1438"/>
      <c r="N196" s="1438"/>
      <c r="O196" s="1438"/>
      <c r="P196" s="1438"/>
      <c r="Q196" s="1438"/>
      <c r="R196" s="1438"/>
      <c r="S196" s="1438"/>
      <c r="T196" s="1438"/>
      <c r="U196" s="1438"/>
      <c r="V196" s="1438"/>
      <c r="W196" s="1438"/>
      <c r="X196" s="1438"/>
      <c r="Y196" s="1438"/>
    </row>
    <row r="197" spans="1:25" ht="20.100000000000001" customHeight="1" x14ac:dyDescent="0.25">
      <c r="A197" s="1438"/>
      <c r="B197" s="1438"/>
      <c r="C197" s="1449"/>
      <c r="D197" s="1438"/>
      <c r="E197" s="1438"/>
      <c r="F197" s="1438"/>
      <c r="G197" s="1438"/>
      <c r="H197" s="1438"/>
      <c r="I197" s="1438"/>
      <c r="J197" s="1438"/>
      <c r="K197" s="1438"/>
      <c r="L197" s="1438"/>
      <c r="M197" s="1438"/>
      <c r="N197" s="1438"/>
      <c r="O197" s="1438"/>
      <c r="P197" s="1438"/>
      <c r="Q197" s="1438"/>
      <c r="R197" s="1438"/>
      <c r="S197" s="1438"/>
      <c r="T197" s="1438"/>
      <c r="U197" s="1438"/>
      <c r="V197" s="1438"/>
      <c r="W197" s="1438"/>
      <c r="X197" s="1438"/>
      <c r="Y197" s="1438"/>
    </row>
    <row r="198" spans="1:25" ht="20.100000000000001" customHeight="1" x14ac:dyDescent="0.25">
      <c r="A198" s="1438"/>
      <c r="B198" s="1438"/>
      <c r="C198" s="1438"/>
      <c r="D198" s="1438"/>
      <c r="E198" s="1438"/>
      <c r="F198" s="1438"/>
      <c r="G198" s="1438"/>
      <c r="H198" s="1438"/>
      <c r="I198" s="1438"/>
      <c r="J198" s="1438"/>
      <c r="K198" s="1438"/>
      <c r="L198" s="1438"/>
      <c r="M198" s="1438"/>
      <c r="N198" s="1438"/>
      <c r="O198" s="1438"/>
      <c r="P198" s="1438"/>
      <c r="Q198" s="1438"/>
      <c r="R198" s="1438"/>
      <c r="S198" s="1438"/>
      <c r="T198" s="1438"/>
      <c r="U198" s="1438"/>
      <c r="V198" s="1438"/>
      <c r="W198" s="1438"/>
      <c r="X198" s="1438"/>
      <c r="Y198" s="1438"/>
    </row>
    <row r="199" spans="1:25" ht="20.100000000000001" customHeight="1" x14ac:dyDescent="0.25">
      <c r="A199" s="1438"/>
      <c r="B199" s="1441"/>
      <c r="C199" s="1438"/>
      <c r="D199" s="1438"/>
      <c r="E199" s="1438"/>
      <c r="F199" s="1438"/>
      <c r="G199" s="1438"/>
      <c r="H199" s="1438"/>
      <c r="I199" s="1438"/>
      <c r="J199" s="1438"/>
      <c r="K199" s="1438"/>
      <c r="L199" s="1438"/>
      <c r="M199" s="1438"/>
      <c r="N199" s="1438"/>
      <c r="O199" s="1438"/>
      <c r="P199" s="1438"/>
      <c r="Q199" s="1438"/>
      <c r="R199" s="1438"/>
      <c r="S199" s="1438"/>
      <c r="T199" s="1438"/>
      <c r="U199" s="1438"/>
      <c r="V199" s="1438"/>
      <c r="W199" s="1438"/>
      <c r="X199" s="1438"/>
      <c r="Y199" s="1438"/>
    </row>
    <row r="200" spans="1:25" ht="20.100000000000001" customHeight="1" x14ac:dyDescent="0.25">
      <c r="A200" s="1438"/>
      <c r="B200" s="1438"/>
      <c r="C200" s="1449"/>
      <c r="D200" s="1438"/>
      <c r="E200" s="1438"/>
      <c r="F200" s="1438"/>
      <c r="G200" s="1438"/>
      <c r="H200" s="1438"/>
      <c r="I200" s="1438"/>
      <c r="J200" s="1438"/>
      <c r="K200" s="1438"/>
      <c r="L200" s="1438"/>
      <c r="M200" s="1438"/>
      <c r="N200" s="1438"/>
      <c r="O200" s="1438"/>
      <c r="P200" s="1438"/>
      <c r="Q200" s="1438"/>
      <c r="R200" s="1438"/>
      <c r="S200" s="1438"/>
      <c r="T200" s="1438"/>
      <c r="U200" s="1438"/>
      <c r="V200" s="1438"/>
      <c r="W200" s="1438"/>
      <c r="X200" s="1438"/>
      <c r="Y200" s="1438"/>
    </row>
    <row r="201" spans="1:25" ht="20.100000000000001" customHeight="1" x14ac:dyDescent="0.25">
      <c r="A201" s="1438"/>
      <c r="B201" s="1438"/>
      <c r="C201" s="1438"/>
      <c r="D201" s="1438"/>
      <c r="E201" s="1438"/>
      <c r="F201" s="1438"/>
      <c r="G201" s="1438"/>
      <c r="H201" s="1438"/>
      <c r="I201" s="1438"/>
      <c r="J201" s="1438"/>
      <c r="K201" s="1438"/>
      <c r="L201" s="1438"/>
      <c r="M201" s="1438"/>
      <c r="N201" s="1438"/>
      <c r="O201" s="1438"/>
      <c r="P201" s="1438"/>
      <c r="Q201" s="1438"/>
      <c r="R201" s="1438"/>
      <c r="S201" s="1438"/>
      <c r="T201" s="1438"/>
      <c r="U201" s="1438"/>
      <c r="V201" s="1438"/>
      <c r="W201" s="1438"/>
      <c r="X201" s="1438"/>
      <c r="Y201" s="1438"/>
    </row>
    <row r="202" spans="1:25" ht="20.100000000000001" customHeight="1" x14ac:dyDescent="0.25">
      <c r="A202" s="1438"/>
      <c r="B202" s="1441"/>
      <c r="C202" s="1438"/>
      <c r="D202" s="1438"/>
      <c r="E202" s="1438"/>
      <c r="F202" s="1438"/>
      <c r="G202" s="1438"/>
      <c r="H202" s="1438"/>
      <c r="I202" s="1438"/>
      <c r="J202" s="1438"/>
      <c r="K202" s="1438"/>
      <c r="L202" s="1438"/>
      <c r="M202" s="1438"/>
      <c r="N202" s="1438"/>
      <c r="O202" s="1438"/>
      <c r="P202" s="1438"/>
      <c r="Q202" s="1438"/>
      <c r="R202" s="1438"/>
      <c r="S202" s="1438"/>
      <c r="T202" s="1438"/>
      <c r="U202" s="1438"/>
      <c r="V202" s="1438"/>
      <c r="W202" s="1438"/>
      <c r="X202" s="1438"/>
      <c r="Y202" s="1438"/>
    </row>
    <row r="203" spans="1:25" ht="20.100000000000001" customHeight="1" x14ac:dyDescent="0.25">
      <c r="A203" s="1438"/>
      <c r="B203" s="1438"/>
      <c r="C203" s="1449"/>
      <c r="D203" s="1438"/>
      <c r="E203" s="1438"/>
      <c r="F203" s="1438"/>
      <c r="G203" s="1438"/>
      <c r="H203" s="1438"/>
      <c r="I203" s="1438"/>
      <c r="J203" s="1438"/>
      <c r="K203" s="1438"/>
      <c r="L203" s="1438"/>
      <c r="M203" s="1438"/>
      <c r="N203" s="1438"/>
      <c r="O203" s="1438"/>
      <c r="P203" s="1438"/>
      <c r="Q203" s="1438"/>
      <c r="R203" s="1438"/>
      <c r="S203" s="1438"/>
      <c r="T203" s="1438"/>
      <c r="U203" s="1438"/>
      <c r="V203" s="1438"/>
      <c r="W203" s="1438"/>
      <c r="X203" s="1438"/>
      <c r="Y203" s="1438"/>
    </row>
    <row r="204" spans="1:25" ht="20.100000000000001" customHeight="1" x14ac:dyDescent="0.25">
      <c r="A204" s="1438"/>
      <c r="B204" s="1468"/>
      <c r="C204" s="1438"/>
      <c r="D204" s="1438"/>
      <c r="E204" s="1438"/>
      <c r="F204" s="1438"/>
      <c r="G204" s="1438"/>
      <c r="H204" s="1438"/>
      <c r="I204" s="1438"/>
      <c r="J204" s="1438"/>
      <c r="K204" s="1438"/>
      <c r="L204" s="1438"/>
      <c r="M204" s="1438"/>
      <c r="N204" s="1438"/>
      <c r="O204" s="1438"/>
      <c r="P204" s="1438"/>
      <c r="Q204" s="1438"/>
      <c r="R204" s="1438"/>
      <c r="S204" s="1438"/>
      <c r="T204" s="1438"/>
      <c r="U204" s="1438"/>
      <c r="V204" s="1438"/>
      <c r="W204" s="1438"/>
      <c r="X204" s="1438"/>
      <c r="Y204" s="1438"/>
    </row>
    <row r="205" spans="1:25" ht="20.100000000000001" customHeight="1" x14ac:dyDescent="0.25">
      <c r="A205" s="1438"/>
      <c r="B205" s="1441"/>
      <c r="C205" s="1438"/>
      <c r="D205" s="1438"/>
      <c r="E205" s="1438"/>
      <c r="F205" s="1438"/>
      <c r="G205" s="1438"/>
      <c r="H205" s="1438"/>
      <c r="I205" s="1438"/>
      <c r="J205" s="1438"/>
      <c r="K205" s="1438"/>
      <c r="L205" s="1438"/>
      <c r="M205" s="1438"/>
      <c r="N205" s="1438"/>
      <c r="O205" s="1438"/>
      <c r="P205" s="1438"/>
      <c r="Q205" s="1438"/>
      <c r="R205" s="1438"/>
      <c r="S205" s="1438"/>
      <c r="T205" s="1438"/>
      <c r="U205" s="1438"/>
      <c r="V205" s="1438"/>
      <c r="W205" s="1438"/>
      <c r="X205" s="1438"/>
      <c r="Y205" s="1438"/>
    </row>
    <row r="206" spans="1:25" ht="20.100000000000001" customHeight="1" x14ac:dyDescent="0.25">
      <c r="A206" s="1438"/>
      <c r="B206" s="1438"/>
      <c r="C206" s="1449"/>
      <c r="D206" s="1438"/>
      <c r="E206" s="1438"/>
      <c r="F206" s="1438"/>
      <c r="G206" s="1438"/>
      <c r="H206" s="1438"/>
      <c r="I206" s="1438"/>
      <c r="J206" s="1438"/>
      <c r="K206" s="1438"/>
      <c r="L206" s="1438"/>
      <c r="M206" s="1438"/>
      <c r="N206" s="1438"/>
      <c r="O206" s="1438"/>
      <c r="P206" s="1438"/>
      <c r="Q206" s="1438"/>
      <c r="R206" s="1438"/>
      <c r="S206" s="1438"/>
      <c r="T206" s="1438"/>
      <c r="U206" s="1438"/>
      <c r="V206" s="1438"/>
      <c r="W206" s="1438"/>
      <c r="X206" s="1438"/>
      <c r="Y206" s="1438"/>
    </row>
    <row r="207" spans="1:25" ht="20.100000000000001" customHeight="1" x14ac:dyDescent="0.25">
      <c r="A207" s="1438"/>
      <c r="B207" s="1438"/>
      <c r="C207" s="1438"/>
      <c r="D207" s="1438"/>
      <c r="E207" s="1438"/>
      <c r="F207" s="1438"/>
      <c r="G207" s="1438"/>
      <c r="H207" s="1438"/>
      <c r="I207" s="1438"/>
      <c r="J207" s="1438"/>
      <c r="K207" s="1438"/>
      <c r="L207" s="1438"/>
      <c r="M207" s="1438"/>
      <c r="N207" s="1438"/>
      <c r="O207" s="1438"/>
      <c r="P207" s="1438"/>
      <c r="Q207" s="1438"/>
      <c r="R207" s="1438"/>
      <c r="S207" s="1438"/>
      <c r="T207" s="1438"/>
      <c r="U207" s="1438"/>
      <c r="V207" s="1438"/>
      <c r="W207" s="1438"/>
      <c r="X207" s="1438"/>
      <c r="Y207" s="1438"/>
    </row>
    <row r="208" spans="1:25" ht="20.100000000000001" customHeight="1" x14ac:dyDescent="0.25">
      <c r="A208" s="1438"/>
      <c r="B208" s="1476"/>
      <c r="C208" s="1438"/>
      <c r="D208" s="1438"/>
      <c r="E208" s="1438"/>
      <c r="F208" s="1438"/>
      <c r="G208" s="1438"/>
      <c r="H208" s="1438"/>
      <c r="I208" s="1438"/>
      <c r="J208" s="1438"/>
      <c r="K208" s="1438"/>
      <c r="L208" s="1438"/>
      <c r="M208" s="1438"/>
      <c r="N208" s="1438"/>
      <c r="O208" s="1438"/>
      <c r="P208" s="1438"/>
      <c r="Q208" s="1438"/>
      <c r="R208" s="1438"/>
      <c r="S208" s="1438"/>
      <c r="T208" s="1438"/>
      <c r="U208" s="1438"/>
      <c r="V208" s="1438"/>
      <c r="W208" s="1438"/>
      <c r="X208" s="1438"/>
      <c r="Y208" s="1438"/>
    </row>
    <row r="209" spans="1:25" ht="20.100000000000001" customHeight="1" x14ac:dyDescent="0.25">
      <c r="A209" s="1438"/>
      <c r="B209" s="1477"/>
      <c r="C209" s="1438"/>
      <c r="D209" s="1438"/>
      <c r="E209" s="1438"/>
      <c r="F209" s="1438"/>
      <c r="G209" s="1438"/>
      <c r="H209" s="1438"/>
      <c r="I209" s="1438"/>
      <c r="J209" s="1438"/>
      <c r="K209" s="1438"/>
      <c r="L209" s="1438"/>
      <c r="M209" s="1438"/>
      <c r="N209" s="1438"/>
      <c r="O209" s="1438"/>
      <c r="P209" s="1438"/>
      <c r="Q209" s="1438"/>
      <c r="R209" s="1438"/>
      <c r="S209" s="1438"/>
      <c r="T209" s="1438"/>
      <c r="U209" s="1438"/>
      <c r="V209" s="1438"/>
      <c r="W209" s="1438"/>
      <c r="X209" s="1438"/>
      <c r="Y209" s="1438"/>
    </row>
    <row r="210" spans="1:25" ht="20.100000000000001" customHeight="1" x14ac:dyDescent="0.25">
      <c r="A210" s="1438"/>
      <c r="B210" s="1477"/>
      <c r="C210" s="1438"/>
      <c r="D210" s="1438"/>
      <c r="E210" s="1438"/>
      <c r="F210" s="1438"/>
      <c r="G210" s="1438"/>
      <c r="H210" s="1438"/>
      <c r="I210" s="1438"/>
      <c r="J210" s="1438"/>
      <c r="K210" s="1438"/>
      <c r="L210" s="1438"/>
      <c r="M210" s="1438"/>
      <c r="N210" s="1438"/>
      <c r="O210" s="1438"/>
      <c r="P210" s="1438"/>
      <c r="Q210" s="1438"/>
      <c r="R210" s="1438"/>
      <c r="S210" s="1438"/>
      <c r="T210" s="1438"/>
      <c r="U210" s="1438"/>
      <c r="V210" s="1438"/>
      <c r="W210" s="1438"/>
      <c r="X210" s="1438"/>
      <c r="Y210" s="1438"/>
    </row>
    <row r="211" spans="1:25" ht="20.100000000000001" customHeight="1" x14ac:dyDescent="0.25">
      <c r="A211" s="1438"/>
      <c r="B211" s="1449"/>
      <c r="C211" s="1438"/>
      <c r="D211" s="1438"/>
      <c r="E211" s="1438"/>
      <c r="F211" s="1438"/>
      <c r="G211" s="1438"/>
      <c r="H211" s="1438"/>
      <c r="I211" s="1438"/>
      <c r="J211" s="1438"/>
      <c r="K211" s="1438"/>
      <c r="L211" s="1438"/>
      <c r="M211" s="1438"/>
      <c r="N211" s="1438"/>
      <c r="O211" s="1438"/>
      <c r="P211" s="1438"/>
      <c r="Q211" s="1438"/>
      <c r="R211" s="1438"/>
      <c r="S211" s="1438"/>
      <c r="T211" s="1438"/>
      <c r="U211" s="1438"/>
      <c r="V211" s="1438"/>
      <c r="W211" s="1438"/>
      <c r="X211" s="1438"/>
      <c r="Y211" s="1438"/>
    </row>
    <row r="212" spans="1:25" ht="20.100000000000001" customHeight="1" x14ac:dyDescent="0.25">
      <c r="A212" s="1438"/>
      <c r="B212" s="1449"/>
      <c r="C212" s="1438"/>
      <c r="D212" s="1438"/>
      <c r="E212" s="1438"/>
      <c r="F212" s="1438"/>
      <c r="G212" s="1438"/>
      <c r="H212" s="1438"/>
      <c r="I212" s="1438"/>
      <c r="J212" s="1438"/>
      <c r="K212" s="1438"/>
      <c r="L212" s="1438"/>
      <c r="M212" s="1438"/>
      <c r="N212" s="1438"/>
      <c r="O212" s="1438"/>
      <c r="P212" s="1438"/>
      <c r="Q212" s="1438"/>
      <c r="R212" s="1438"/>
      <c r="S212" s="1438"/>
      <c r="T212" s="1438"/>
      <c r="U212" s="1438"/>
      <c r="V212" s="1438"/>
      <c r="W212" s="1438"/>
      <c r="X212" s="1438"/>
      <c r="Y212" s="1438"/>
    </row>
    <row r="213" spans="1:25" ht="20.100000000000001" customHeight="1" x14ac:dyDescent="0.25">
      <c r="A213" s="1438"/>
      <c r="B213" s="1438"/>
      <c r="C213" s="1438"/>
      <c r="D213" s="1438"/>
      <c r="E213" s="1438"/>
      <c r="F213" s="1438"/>
      <c r="G213" s="1438"/>
      <c r="H213" s="1438"/>
      <c r="I213" s="1438"/>
      <c r="J213" s="1438"/>
      <c r="K213" s="1438"/>
      <c r="L213" s="1438"/>
      <c r="M213" s="1438"/>
      <c r="N213" s="1438"/>
      <c r="O213" s="1438"/>
      <c r="P213" s="1438"/>
      <c r="Q213" s="1438"/>
      <c r="R213" s="1438"/>
      <c r="S213" s="1438"/>
      <c r="T213" s="1438"/>
      <c r="U213" s="1438"/>
      <c r="V213" s="1438"/>
      <c r="W213" s="1438"/>
      <c r="X213" s="1438"/>
      <c r="Y213" s="1438"/>
    </row>
    <row r="214" spans="1:25" ht="20.100000000000001" customHeight="1" x14ac:dyDescent="0.25">
      <c r="A214" s="1438"/>
      <c r="B214" s="1473"/>
      <c r="C214" s="1438"/>
      <c r="D214" s="1438"/>
      <c r="E214" s="1438"/>
      <c r="F214" s="1438"/>
      <c r="G214" s="1438"/>
      <c r="H214" s="1438"/>
      <c r="I214" s="1438"/>
      <c r="J214" s="1438"/>
      <c r="K214" s="1438"/>
      <c r="L214" s="1438"/>
      <c r="M214" s="1438"/>
      <c r="N214" s="1438"/>
      <c r="O214" s="1438"/>
      <c r="P214" s="1438"/>
      <c r="Q214" s="1438"/>
      <c r="R214" s="1438"/>
      <c r="S214" s="1438"/>
      <c r="T214" s="1438"/>
      <c r="U214" s="1438"/>
      <c r="V214" s="1438"/>
      <c r="W214" s="1438"/>
      <c r="X214" s="1438"/>
      <c r="Y214" s="1438"/>
    </row>
    <row r="215" spans="1:25" ht="20.100000000000001" customHeight="1" x14ac:dyDescent="0.25">
      <c r="A215" s="1438"/>
      <c r="B215" s="1478"/>
      <c r="C215" s="1438"/>
      <c r="D215" s="1438"/>
      <c r="E215" s="1478"/>
      <c r="F215" s="1438"/>
      <c r="G215" s="1438"/>
      <c r="H215" s="1438"/>
      <c r="I215" s="1438"/>
      <c r="J215" s="1438"/>
      <c r="K215" s="1438"/>
      <c r="L215" s="1438"/>
      <c r="M215" s="1438"/>
      <c r="N215" s="1438"/>
      <c r="O215" s="1438"/>
      <c r="P215" s="1438"/>
      <c r="Q215" s="1438"/>
      <c r="R215" s="1438"/>
      <c r="S215" s="1438"/>
      <c r="T215" s="1438"/>
      <c r="U215" s="1438"/>
      <c r="V215" s="1438"/>
      <c r="W215" s="1438"/>
      <c r="X215" s="1438"/>
      <c r="Y215" s="1438"/>
    </row>
    <row r="216" spans="1:25" ht="20.100000000000001" customHeight="1" x14ac:dyDescent="0.25">
      <c r="A216" s="1438"/>
      <c r="B216" s="1468"/>
      <c r="C216" s="1438"/>
      <c r="D216" s="1438"/>
      <c r="E216" s="1468"/>
      <c r="F216" s="1438"/>
      <c r="G216" s="1438"/>
      <c r="H216" s="1438"/>
      <c r="I216" s="1438"/>
      <c r="J216" s="1438"/>
      <c r="K216" s="1438"/>
      <c r="L216" s="1438"/>
      <c r="M216" s="1438"/>
      <c r="N216" s="1438"/>
      <c r="O216" s="1438"/>
      <c r="P216" s="1438"/>
      <c r="Q216" s="1438"/>
      <c r="R216" s="1438"/>
      <c r="S216" s="1438"/>
      <c r="T216" s="1438"/>
      <c r="U216" s="1438"/>
      <c r="V216" s="1438"/>
      <c r="W216" s="1438"/>
      <c r="X216" s="1438"/>
      <c r="Y216" s="1438"/>
    </row>
    <row r="217" spans="1:25" ht="20.100000000000001" customHeight="1" x14ac:dyDescent="0.25">
      <c r="A217" s="1438"/>
      <c r="B217" s="1468"/>
      <c r="C217" s="1438"/>
      <c r="D217" s="1438"/>
      <c r="E217" s="1468"/>
      <c r="F217" s="1438"/>
      <c r="G217" s="1438"/>
      <c r="H217" s="1438"/>
      <c r="I217" s="1438"/>
      <c r="J217" s="1438"/>
      <c r="K217" s="1438"/>
      <c r="L217" s="1438"/>
      <c r="M217" s="1438"/>
      <c r="N217" s="1438"/>
      <c r="O217" s="1438"/>
      <c r="P217" s="1438"/>
      <c r="Q217" s="1438"/>
      <c r="R217" s="1438"/>
      <c r="S217" s="1438"/>
      <c r="T217" s="1438"/>
      <c r="U217" s="1438"/>
      <c r="V217" s="1438"/>
      <c r="W217" s="1438"/>
      <c r="X217" s="1438"/>
      <c r="Y217" s="1438"/>
    </row>
    <row r="218" spans="1:25" ht="20.100000000000001" customHeight="1" x14ac:dyDescent="0.25">
      <c r="A218" s="1438"/>
      <c r="B218" s="1468"/>
      <c r="C218" s="1438"/>
      <c r="D218" s="1438"/>
      <c r="E218" s="1468"/>
      <c r="F218" s="1438"/>
      <c r="G218" s="1438"/>
      <c r="H218" s="1438"/>
      <c r="I218" s="1438"/>
      <c r="J218" s="1438"/>
      <c r="K218" s="1438"/>
      <c r="L218" s="1438"/>
      <c r="M218" s="1438"/>
      <c r="N218" s="1438"/>
      <c r="O218" s="1438"/>
      <c r="P218" s="1438"/>
      <c r="Q218" s="1438"/>
      <c r="R218" s="1438"/>
      <c r="S218" s="1438"/>
      <c r="T218" s="1438"/>
      <c r="U218" s="1438"/>
      <c r="V218" s="1438"/>
      <c r="W218" s="1438"/>
      <c r="X218" s="1438"/>
      <c r="Y218" s="1438"/>
    </row>
    <row r="219" spans="1:25" ht="20.100000000000001" customHeight="1" x14ac:dyDescent="0.25">
      <c r="A219" s="1438"/>
      <c r="B219" s="1468"/>
      <c r="C219" s="1438"/>
      <c r="D219" s="1438"/>
      <c r="E219" s="1468"/>
      <c r="F219" s="1438"/>
      <c r="G219" s="1438"/>
      <c r="H219" s="1438"/>
      <c r="I219" s="1438"/>
      <c r="J219" s="1438"/>
      <c r="K219" s="1438"/>
      <c r="L219" s="1438"/>
      <c r="M219" s="1438"/>
      <c r="N219" s="1438"/>
      <c r="O219" s="1438"/>
      <c r="P219" s="1438"/>
      <c r="Q219" s="1438"/>
      <c r="R219" s="1438"/>
      <c r="S219" s="1438"/>
      <c r="T219" s="1438"/>
      <c r="U219" s="1438"/>
      <c r="V219" s="1438"/>
      <c r="W219" s="1438"/>
      <c r="X219" s="1438"/>
      <c r="Y219" s="1438"/>
    </row>
    <row r="220" spans="1:25" ht="20.100000000000001" customHeight="1" x14ac:dyDescent="0.25">
      <c r="A220" s="1438"/>
      <c r="B220" s="1468"/>
      <c r="C220" s="1438"/>
      <c r="D220" s="1438"/>
      <c r="E220" s="1468"/>
      <c r="F220" s="1438"/>
      <c r="G220" s="1438"/>
      <c r="H220" s="1438"/>
      <c r="I220" s="1438"/>
      <c r="J220" s="1438"/>
      <c r="K220" s="1438"/>
      <c r="L220" s="1438"/>
      <c r="M220" s="1438"/>
      <c r="N220" s="1438"/>
      <c r="O220" s="1438"/>
      <c r="P220" s="1438"/>
      <c r="Q220" s="1438"/>
      <c r="R220" s="1438"/>
      <c r="S220" s="1438"/>
      <c r="T220" s="1438"/>
      <c r="U220" s="1438"/>
      <c r="V220" s="1438"/>
      <c r="W220" s="1438"/>
      <c r="X220" s="1438"/>
      <c r="Y220" s="1438"/>
    </row>
    <row r="221" spans="1:25" ht="20.100000000000001" customHeight="1" x14ac:dyDescent="0.25">
      <c r="A221" s="1438"/>
      <c r="B221" s="1468"/>
      <c r="C221" s="1438"/>
      <c r="D221" s="1438"/>
      <c r="E221" s="1468"/>
      <c r="F221" s="1438"/>
      <c r="G221" s="1438"/>
      <c r="H221" s="1438"/>
      <c r="I221" s="1438"/>
      <c r="J221" s="1438"/>
      <c r="K221" s="1438"/>
      <c r="L221" s="1438"/>
      <c r="M221" s="1438"/>
      <c r="N221" s="1438"/>
      <c r="O221" s="1438"/>
      <c r="P221" s="1438"/>
      <c r="Q221" s="1438"/>
      <c r="R221" s="1438"/>
      <c r="S221" s="1438"/>
      <c r="T221" s="1438"/>
      <c r="U221" s="1438"/>
      <c r="V221" s="1438"/>
      <c r="W221" s="1438"/>
      <c r="X221" s="1438"/>
      <c r="Y221" s="1438"/>
    </row>
    <row r="222" spans="1:25" ht="20.100000000000001" customHeight="1" x14ac:dyDescent="0.25">
      <c r="A222" s="1438"/>
      <c r="B222" s="1468"/>
      <c r="C222" s="1438"/>
      <c r="D222" s="1438"/>
      <c r="E222" s="1468"/>
      <c r="F222" s="1438"/>
      <c r="G222" s="1438"/>
      <c r="H222" s="1438"/>
      <c r="I222" s="1438"/>
      <c r="J222" s="1438"/>
      <c r="K222" s="1438"/>
      <c r="L222" s="1438"/>
      <c r="M222" s="1438"/>
      <c r="N222" s="1438"/>
      <c r="O222" s="1438"/>
      <c r="P222" s="1438"/>
      <c r="Q222" s="1438"/>
      <c r="R222" s="1438"/>
      <c r="S222" s="1438"/>
      <c r="T222" s="1438"/>
      <c r="U222" s="1438"/>
      <c r="V222" s="1438"/>
      <c r="W222" s="1438"/>
      <c r="X222" s="1438"/>
      <c r="Y222" s="1438"/>
    </row>
    <row r="223" spans="1:25" ht="20.100000000000001" customHeight="1" x14ac:dyDescent="0.25">
      <c r="A223" s="1438"/>
      <c r="B223" s="1468"/>
      <c r="C223" s="1438"/>
      <c r="D223" s="1438"/>
      <c r="E223" s="1468"/>
      <c r="F223" s="1438"/>
      <c r="G223" s="1438"/>
      <c r="H223" s="1438"/>
      <c r="I223" s="1438"/>
      <c r="J223" s="1438"/>
      <c r="K223" s="1438"/>
      <c r="L223" s="1438"/>
      <c r="M223" s="1438"/>
      <c r="N223" s="1438"/>
      <c r="O223" s="1438"/>
      <c r="P223" s="1438"/>
      <c r="Q223" s="1438"/>
      <c r="R223" s="1438"/>
      <c r="S223" s="1438"/>
      <c r="T223" s="1438"/>
      <c r="U223" s="1438"/>
      <c r="V223" s="1438"/>
      <c r="W223" s="1438"/>
      <c r="X223" s="1438"/>
      <c r="Y223" s="1438"/>
    </row>
    <row r="224" spans="1:25" ht="20.100000000000001" customHeight="1" x14ac:dyDescent="0.25">
      <c r="A224" s="1438"/>
      <c r="B224" s="1468"/>
      <c r="C224" s="1438"/>
      <c r="D224" s="1438"/>
      <c r="E224" s="1468"/>
      <c r="F224" s="1438"/>
      <c r="G224" s="1438"/>
      <c r="H224" s="1438"/>
      <c r="I224" s="1438"/>
      <c r="J224" s="1438"/>
      <c r="K224" s="1438"/>
      <c r="L224" s="1438"/>
      <c r="M224" s="1438"/>
      <c r="N224" s="1438"/>
      <c r="O224" s="1438"/>
      <c r="P224" s="1438"/>
      <c r="Q224" s="1438"/>
      <c r="R224" s="1438"/>
      <c r="S224" s="1438"/>
      <c r="T224" s="1438"/>
      <c r="U224" s="1438"/>
      <c r="V224" s="1438"/>
      <c r="W224" s="1438"/>
      <c r="X224" s="1438"/>
      <c r="Y224" s="1438"/>
    </row>
    <row r="225" spans="1:25" ht="20.100000000000001" customHeight="1" x14ac:dyDescent="0.25">
      <c r="A225" s="1438"/>
      <c r="B225" s="1468"/>
      <c r="C225" s="1438"/>
      <c r="D225" s="1438"/>
      <c r="E225" s="1468"/>
      <c r="F225" s="1438"/>
      <c r="G225" s="1438"/>
      <c r="H225" s="1438"/>
      <c r="I225" s="1438"/>
      <c r="J225" s="1438"/>
      <c r="K225" s="1438"/>
      <c r="L225" s="1438"/>
      <c r="M225" s="1438"/>
      <c r="N225" s="1438"/>
      <c r="O225" s="1438"/>
      <c r="P225" s="1438"/>
      <c r="Q225" s="1438"/>
      <c r="R225" s="1438"/>
      <c r="S225" s="1438"/>
      <c r="T225" s="1438"/>
      <c r="U225" s="1438"/>
      <c r="V225" s="1438"/>
      <c r="W225" s="1438"/>
      <c r="X225" s="1438"/>
      <c r="Y225" s="1438"/>
    </row>
    <row r="226" spans="1:25" ht="20.100000000000001" customHeight="1" x14ac:dyDescent="0.25">
      <c r="A226" s="1438"/>
      <c r="B226" s="1468"/>
      <c r="C226" s="1438"/>
      <c r="D226" s="1438"/>
      <c r="E226" s="1468"/>
      <c r="F226" s="1438"/>
      <c r="G226" s="1438"/>
      <c r="H226" s="1438"/>
      <c r="I226" s="1438"/>
      <c r="J226" s="1438"/>
      <c r="K226" s="1438"/>
      <c r="L226" s="1438"/>
      <c r="M226" s="1438"/>
      <c r="N226" s="1438"/>
      <c r="O226" s="1438"/>
      <c r="P226" s="1438"/>
      <c r="Q226" s="1438"/>
      <c r="R226" s="1438"/>
      <c r="S226" s="1438"/>
      <c r="T226" s="1438"/>
      <c r="U226" s="1438"/>
      <c r="V226" s="1438"/>
      <c r="W226" s="1438"/>
      <c r="X226" s="1438"/>
      <c r="Y226" s="1438"/>
    </row>
    <row r="227" spans="1:25" ht="20.100000000000001" customHeight="1" x14ac:dyDescent="0.25">
      <c r="A227" s="1438"/>
      <c r="B227" s="1468"/>
      <c r="C227" s="1438"/>
      <c r="D227" s="1438"/>
      <c r="E227" s="1468"/>
      <c r="F227" s="1438"/>
      <c r="G227" s="1438"/>
      <c r="H227" s="1438"/>
      <c r="I227" s="1438"/>
      <c r="J227" s="1438"/>
      <c r="K227" s="1438"/>
      <c r="L227" s="1438"/>
      <c r="M227" s="1438"/>
      <c r="N227" s="1438"/>
      <c r="O227" s="1438"/>
      <c r="P227" s="1438"/>
      <c r="Q227" s="1438"/>
      <c r="R227" s="1438"/>
      <c r="S227" s="1438"/>
      <c r="T227" s="1438"/>
      <c r="U227" s="1438"/>
      <c r="V227" s="1438"/>
      <c r="W227" s="1438"/>
      <c r="X227" s="1438"/>
      <c r="Y227" s="1438"/>
    </row>
    <row r="228" spans="1:25" ht="20.100000000000001" customHeight="1" x14ac:dyDescent="0.25">
      <c r="A228" s="1438"/>
      <c r="B228" s="1468"/>
      <c r="C228" s="1438"/>
      <c r="D228" s="1438"/>
      <c r="E228" s="1468"/>
      <c r="F228" s="1438"/>
      <c r="G228" s="1438"/>
      <c r="H228" s="1438"/>
      <c r="I228" s="1438"/>
      <c r="J228" s="1438"/>
      <c r="K228" s="1438"/>
      <c r="L228" s="1438"/>
      <c r="M228" s="1438"/>
      <c r="N228" s="1438"/>
      <c r="O228" s="1438"/>
      <c r="P228" s="1438"/>
      <c r="Q228" s="1438"/>
      <c r="R228" s="1438"/>
      <c r="S228" s="1438"/>
      <c r="T228" s="1438"/>
      <c r="U228" s="1438"/>
      <c r="V228" s="1438"/>
      <c r="W228" s="1438"/>
      <c r="X228" s="1438"/>
      <c r="Y228" s="1438"/>
    </row>
    <row r="229" spans="1:25" ht="20.100000000000001" customHeight="1" x14ac:dyDescent="0.25">
      <c r="A229" s="1438"/>
      <c r="B229" s="1468"/>
      <c r="C229" s="1438"/>
      <c r="D229" s="1438"/>
      <c r="E229" s="1468"/>
      <c r="F229" s="1438"/>
      <c r="G229" s="1438"/>
      <c r="H229" s="1438"/>
      <c r="I229" s="1438"/>
      <c r="J229" s="1438"/>
      <c r="K229" s="1438"/>
      <c r="L229" s="1438"/>
      <c r="M229" s="1438"/>
      <c r="N229" s="1438"/>
      <c r="O229" s="1438"/>
      <c r="P229" s="1438"/>
      <c r="Q229" s="1438"/>
      <c r="R229" s="1438"/>
      <c r="S229" s="1438"/>
      <c r="T229" s="1438"/>
      <c r="U229" s="1438"/>
      <c r="V229" s="1438"/>
      <c r="W229" s="1438"/>
      <c r="X229" s="1438"/>
      <c r="Y229" s="1438"/>
    </row>
    <row r="230" spans="1:25" ht="20.100000000000001" customHeight="1" x14ac:dyDescent="0.25">
      <c r="A230" s="1438"/>
      <c r="B230" s="1468"/>
      <c r="C230" s="1438"/>
      <c r="D230" s="1438"/>
      <c r="E230" s="1468"/>
      <c r="F230" s="1438"/>
      <c r="G230" s="1438"/>
      <c r="H230" s="1438"/>
      <c r="I230" s="1438"/>
      <c r="J230" s="1438"/>
      <c r="K230" s="1438"/>
      <c r="L230" s="1438"/>
      <c r="M230" s="1438"/>
      <c r="N230" s="1438"/>
      <c r="O230" s="1438"/>
      <c r="P230" s="1438"/>
      <c r="Q230" s="1438"/>
      <c r="R230" s="1438"/>
      <c r="S230" s="1438"/>
      <c r="T230" s="1438"/>
      <c r="U230" s="1438"/>
      <c r="V230" s="1438"/>
      <c r="W230" s="1438"/>
      <c r="X230" s="1438"/>
      <c r="Y230" s="1438"/>
    </row>
    <row r="231" spans="1:25" ht="20.100000000000001" customHeight="1" x14ac:dyDescent="0.25">
      <c r="A231" s="1438"/>
      <c r="B231" s="1438"/>
      <c r="C231" s="1438"/>
      <c r="D231" s="1438"/>
      <c r="E231" s="1438"/>
      <c r="F231" s="1438"/>
      <c r="G231" s="1438"/>
      <c r="H231" s="1438"/>
      <c r="I231" s="1438"/>
      <c r="J231" s="1438"/>
      <c r="K231" s="1438"/>
      <c r="L231" s="1438"/>
      <c r="M231" s="1438"/>
      <c r="N231" s="1438"/>
      <c r="O231" s="1438"/>
      <c r="P231" s="1438"/>
      <c r="Q231" s="1438"/>
      <c r="R231" s="1438"/>
      <c r="S231" s="1438"/>
      <c r="T231" s="1438"/>
      <c r="U231" s="1438"/>
      <c r="V231" s="1438"/>
      <c r="W231" s="1438"/>
      <c r="X231" s="1438"/>
      <c r="Y231" s="1438"/>
    </row>
    <row r="232" spans="1:25" ht="20.100000000000001" customHeight="1" x14ac:dyDescent="0.25">
      <c r="A232" s="1438"/>
      <c r="B232" s="1468"/>
      <c r="C232" s="1438"/>
      <c r="D232" s="1438"/>
      <c r="E232" s="1468"/>
      <c r="F232" s="1438"/>
      <c r="G232" s="1438"/>
      <c r="H232" s="1438"/>
      <c r="I232" s="1438"/>
      <c r="J232" s="1438"/>
      <c r="K232" s="1438"/>
      <c r="L232" s="1438"/>
      <c r="M232" s="1438"/>
      <c r="N232" s="1438"/>
      <c r="O232" s="1438"/>
      <c r="P232" s="1438"/>
      <c r="Q232" s="1438"/>
      <c r="R232" s="1438"/>
      <c r="S232" s="1438"/>
      <c r="T232" s="1438"/>
      <c r="U232" s="1438"/>
      <c r="V232" s="1438"/>
      <c r="W232" s="1438"/>
      <c r="X232" s="1438"/>
      <c r="Y232" s="1438"/>
    </row>
    <row r="233" spans="1:25" ht="20.100000000000001" customHeight="1" x14ac:dyDescent="0.25">
      <c r="A233" s="1438"/>
      <c r="B233" s="1438"/>
      <c r="C233" s="1438"/>
      <c r="D233" s="1438"/>
      <c r="E233" s="1438"/>
      <c r="F233" s="1438"/>
      <c r="G233" s="1438"/>
      <c r="H233" s="1438"/>
      <c r="I233" s="1438"/>
      <c r="J233" s="1438"/>
      <c r="K233" s="1438"/>
      <c r="L233" s="1438"/>
      <c r="M233" s="1438"/>
      <c r="N233" s="1438"/>
      <c r="O233" s="1438"/>
      <c r="P233" s="1438"/>
      <c r="Q233" s="1438"/>
      <c r="R233" s="1438"/>
      <c r="S233" s="1438"/>
      <c r="T233" s="1438"/>
      <c r="U233" s="1438"/>
      <c r="V233" s="1438"/>
      <c r="W233" s="1438"/>
      <c r="X233" s="1438"/>
      <c r="Y233" s="1438"/>
    </row>
    <row r="234" spans="1:25" ht="15.75" x14ac:dyDescent="0.25">
      <c r="A234" s="1438"/>
      <c r="B234" s="1468"/>
      <c r="C234" s="1438"/>
      <c r="D234" s="1438"/>
      <c r="E234" s="1468"/>
      <c r="F234" s="1438"/>
      <c r="G234" s="1438"/>
      <c r="H234" s="1438"/>
      <c r="I234" s="1438"/>
      <c r="J234" s="1438"/>
      <c r="K234" s="1438"/>
      <c r="L234" s="1438"/>
      <c r="M234" s="1438"/>
      <c r="N234" s="1438"/>
      <c r="O234" s="1438"/>
      <c r="P234" s="1438"/>
      <c r="Q234" s="1438"/>
      <c r="R234" s="1438"/>
      <c r="S234" s="1438"/>
      <c r="T234" s="1438"/>
      <c r="U234" s="1438"/>
      <c r="V234" s="1438"/>
      <c r="W234" s="1438"/>
      <c r="X234" s="1438"/>
      <c r="Y234" s="1438"/>
    </row>
    <row r="235" spans="1:25" x14ac:dyDescent="0.25">
      <c r="A235" s="1438"/>
      <c r="B235" s="1438"/>
      <c r="C235" s="1438"/>
      <c r="D235" s="1438"/>
      <c r="E235" s="1438"/>
      <c r="F235" s="1438"/>
      <c r="G235" s="1438"/>
      <c r="H235" s="1438"/>
      <c r="I235" s="1438"/>
      <c r="J235" s="1438"/>
      <c r="K235" s="1438"/>
      <c r="L235" s="1438"/>
      <c r="M235" s="1438"/>
      <c r="N235" s="1438"/>
      <c r="O235" s="1438"/>
      <c r="P235" s="1438"/>
      <c r="Q235" s="1438"/>
      <c r="R235" s="1438"/>
      <c r="S235" s="1438"/>
      <c r="T235" s="1438"/>
      <c r="U235" s="1438"/>
      <c r="V235" s="1438"/>
      <c r="W235" s="1438"/>
      <c r="X235" s="1438"/>
      <c r="Y235" s="1438"/>
    </row>
    <row r="236" spans="1:25" x14ac:dyDescent="0.25">
      <c r="A236" s="1438"/>
      <c r="B236" s="1438"/>
      <c r="C236" s="1438"/>
      <c r="D236" s="1438"/>
      <c r="E236" s="1438"/>
      <c r="F236" s="1438"/>
      <c r="G236" s="1438"/>
      <c r="H236" s="1438"/>
      <c r="I236" s="1438"/>
      <c r="J236" s="1438"/>
      <c r="K236" s="1438"/>
      <c r="L236" s="1438"/>
      <c r="M236" s="1438"/>
      <c r="N236" s="1438"/>
      <c r="O236" s="1438"/>
      <c r="P236" s="1438"/>
    </row>
    <row r="237" spans="1:25" x14ac:dyDescent="0.25">
      <c r="A237" s="1438"/>
      <c r="B237" s="1438"/>
      <c r="C237" s="1438"/>
      <c r="D237" s="1438"/>
      <c r="E237" s="1438"/>
      <c r="F237" s="1438"/>
      <c r="G237" s="1438"/>
      <c r="H237" s="1438"/>
      <c r="I237" s="1438"/>
      <c r="J237" s="1438"/>
      <c r="K237" s="1438"/>
      <c r="L237" s="1438"/>
      <c r="M237" s="1438"/>
      <c r="N237" s="1438"/>
      <c r="O237" s="1438"/>
      <c r="P237" s="1438"/>
    </row>
    <row r="238" spans="1:25" x14ac:dyDescent="0.25">
      <c r="A238" s="1438"/>
      <c r="B238" s="1438"/>
      <c r="C238" s="1438"/>
      <c r="D238" s="1438"/>
      <c r="E238" s="1438"/>
      <c r="F238" s="1438"/>
      <c r="G238" s="1438"/>
      <c r="H238" s="1438"/>
      <c r="I238" s="1438"/>
      <c r="J238" s="1438"/>
      <c r="K238" s="1438"/>
      <c r="L238" s="1438"/>
      <c r="M238" s="1438"/>
      <c r="N238" s="1438"/>
      <c r="O238" s="1438"/>
      <c r="P238" s="1438"/>
    </row>
    <row r="239" spans="1:25" x14ac:dyDescent="0.25">
      <c r="A239" s="1438"/>
      <c r="B239" s="1438"/>
      <c r="C239" s="1438"/>
      <c r="D239" s="1438"/>
      <c r="E239" s="1438"/>
      <c r="F239" s="1438"/>
      <c r="G239" s="1438"/>
      <c r="H239" s="1438"/>
      <c r="I239" s="1438"/>
      <c r="J239" s="1438"/>
      <c r="K239" s="1438"/>
      <c r="L239" s="1438"/>
      <c r="M239" s="1438"/>
      <c r="N239" s="1438"/>
      <c r="O239" s="1438"/>
      <c r="P239" s="1438"/>
    </row>
    <row r="240" spans="1:25" x14ac:dyDescent="0.25">
      <c r="A240" s="1438"/>
      <c r="B240" s="1438"/>
      <c r="C240" s="1438"/>
      <c r="D240" s="1438"/>
      <c r="E240" s="1438"/>
      <c r="F240" s="1438"/>
      <c r="G240" s="1438"/>
      <c r="H240" s="1438"/>
      <c r="I240" s="1438"/>
      <c r="J240" s="1438"/>
      <c r="K240" s="1438"/>
      <c r="L240" s="1438"/>
      <c r="M240" s="1438"/>
      <c r="N240" s="1438"/>
      <c r="O240" s="1438"/>
      <c r="P240" s="1438"/>
    </row>
    <row r="241" spans="1:16" x14ac:dyDescent="0.25">
      <c r="A241" s="1438"/>
      <c r="B241" s="1438"/>
      <c r="C241" s="1438"/>
      <c r="D241" s="1438"/>
      <c r="E241" s="1438"/>
      <c r="F241" s="1438"/>
      <c r="G241" s="1438"/>
      <c r="H241" s="1438"/>
      <c r="I241" s="1438"/>
      <c r="J241" s="1438"/>
      <c r="K241" s="1438"/>
      <c r="L241" s="1438"/>
      <c r="M241" s="1438"/>
      <c r="N241" s="1438"/>
      <c r="O241" s="1438"/>
      <c r="P241" s="1438"/>
    </row>
    <row r="242" spans="1:16" x14ac:dyDescent="0.25">
      <c r="A242" s="1438"/>
      <c r="B242" s="1438"/>
      <c r="C242" s="1438"/>
      <c r="D242" s="1438"/>
      <c r="E242" s="1438"/>
      <c r="F242" s="1438"/>
      <c r="G242" s="1438"/>
      <c r="H242" s="1438"/>
      <c r="I242" s="1438"/>
      <c r="J242" s="1438"/>
      <c r="K242" s="1438"/>
      <c r="L242" s="1438"/>
      <c r="M242" s="1438"/>
      <c r="N242" s="1438"/>
      <c r="O242" s="1438"/>
      <c r="P242" s="1438"/>
    </row>
    <row r="243" spans="1:16" x14ac:dyDescent="0.25">
      <c r="A243" s="1438"/>
      <c r="B243" s="1438"/>
      <c r="C243" s="1438"/>
      <c r="D243" s="1438"/>
      <c r="E243" s="1438"/>
      <c r="F243" s="1438"/>
      <c r="G243" s="1438"/>
      <c r="H243" s="1438"/>
      <c r="I243" s="1438"/>
      <c r="J243" s="1438"/>
      <c r="K243" s="1438"/>
      <c r="L243" s="1438"/>
      <c r="M243" s="1438"/>
      <c r="N243" s="1438"/>
      <c r="O243" s="1438"/>
      <c r="P243" s="1438"/>
    </row>
    <row r="244" spans="1:16" x14ac:dyDescent="0.25">
      <c r="A244" s="1438"/>
      <c r="B244" s="1438"/>
      <c r="C244" s="1438"/>
      <c r="D244" s="1438"/>
      <c r="E244" s="1438"/>
      <c r="F244" s="1438"/>
      <c r="G244" s="1438"/>
      <c r="H244" s="1438"/>
      <c r="I244" s="1438"/>
      <c r="J244" s="1438"/>
      <c r="K244" s="1438"/>
      <c r="L244" s="1438"/>
      <c r="M244" s="1438"/>
      <c r="N244" s="1438"/>
      <c r="O244" s="1438"/>
      <c r="P244" s="1438"/>
    </row>
    <row r="245" spans="1:16" x14ac:dyDescent="0.25">
      <c r="A245" s="1438"/>
      <c r="B245" s="1438"/>
      <c r="C245" s="1438"/>
      <c r="D245" s="1438"/>
      <c r="E245" s="1438"/>
      <c r="F245" s="1438"/>
      <c r="G245" s="1438"/>
      <c r="H245" s="1438"/>
      <c r="I245" s="1438"/>
      <c r="J245" s="1438"/>
      <c r="K245" s="1438"/>
      <c r="L245" s="1438"/>
      <c r="M245" s="1438"/>
      <c r="N245" s="1438"/>
      <c r="O245" s="1438"/>
      <c r="P245" s="1438"/>
    </row>
    <row r="246" spans="1:16" x14ac:dyDescent="0.25">
      <c r="A246" s="1438"/>
      <c r="B246" s="1438"/>
      <c r="C246" s="1438"/>
      <c r="D246" s="1438"/>
      <c r="E246" s="1438"/>
      <c r="F246" s="1438"/>
      <c r="G246" s="1438"/>
      <c r="H246" s="1438"/>
      <c r="I246" s="1438"/>
      <c r="J246" s="1438"/>
      <c r="K246" s="1438"/>
      <c r="L246" s="1438"/>
      <c r="M246" s="1438"/>
      <c r="N246" s="1438"/>
      <c r="O246" s="1438"/>
      <c r="P246" s="1438"/>
    </row>
    <row r="247" spans="1:16" x14ac:dyDescent="0.25">
      <c r="A247" s="1438"/>
      <c r="B247" s="1438"/>
      <c r="C247" s="1438"/>
      <c r="D247" s="1438"/>
      <c r="E247" s="1438"/>
      <c r="F247" s="1438"/>
      <c r="G247" s="1438"/>
      <c r="H247" s="1438"/>
      <c r="I247" s="1438"/>
      <c r="J247" s="1438"/>
      <c r="K247" s="1438"/>
      <c r="L247" s="1438"/>
      <c r="M247" s="1438"/>
      <c r="N247" s="1438"/>
      <c r="O247" s="1438"/>
      <c r="P247" s="1438"/>
    </row>
    <row r="248" spans="1:16" x14ac:dyDescent="0.25">
      <c r="A248" s="1438"/>
      <c r="B248" s="1438"/>
      <c r="C248" s="1438"/>
      <c r="D248" s="1438"/>
      <c r="E248" s="1438"/>
      <c r="F248" s="1438"/>
      <c r="G248" s="1438"/>
      <c r="H248" s="1438"/>
      <c r="I248" s="1438"/>
      <c r="J248" s="1438"/>
      <c r="K248" s="1438"/>
      <c r="L248" s="1438"/>
      <c r="M248" s="1438"/>
      <c r="N248" s="1438"/>
      <c r="O248" s="1438"/>
      <c r="P248" s="1438"/>
    </row>
    <row r="249" spans="1:16" x14ac:dyDescent="0.25">
      <c r="A249" s="1438"/>
      <c r="B249" s="1438"/>
      <c r="C249" s="1438"/>
      <c r="D249" s="1438"/>
      <c r="E249" s="1438"/>
      <c r="F249" s="1438"/>
      <c r="G249" s="1438"/>
      <c r="H249" s="1438"/>
      <c r="I249" s="1438"/>
      <c r="J249" s="1438"/>
      <c r="K249" s="1438"/>
      <c r="L249" s="1438"/>
      <c r="M249" s="1438"/>
      <c r="N249" s="1438"/>
      <c r="O249" s="1438"/>
      <c r="P249" s="1438"/>
    </row>
    <row r="250" spans="1:16" x14ac:dyDescent="0.25">
      <c r="A250" s="1438"/>
      <c r="B250" s="1438"/>
      <c r="C250" s="1438"/>
      <c r="D250" s="1438"/>
      <c r="E250" s="1438"/>
      <c r="F250" s="1438"/>
      <c r="G250" s="1438"/>
      <c r="H250" s="1438"/>
      <c r="I250" s="1438"/>
      <c r="J250" s="1438"/>
      <c r="K250" s="1438"/>
      <c r="L250" s="1438"/>
      <c r="M250" s="1438"/>
      <c r="N250" s="1438"/>
      <c r="O250" s="1438"/>
      <c r="P250" s="1438"/>
    </row>
    <row r="251" spans="1:16" x14ac:dyDescent="0.25">
      <c r="A251" s="1438"/>
      <c r="B251" s="1438"/>
      <c r="C251" s="1438"/>
      <c r="D251" s="1438"/>
      <c r="E251" s="1438"/>
      <c r="F251" s="1438"/>
      <c r="G251" s="1438"/>
      <c r="H251" s="1438"/>
      <c r="I251" s="1438"/>
      <c r="J251" s="1438"/>
      <c r="K251" s="1438"/>
      <c r="L251" s="1438"/>
      <c r="M251" s="1438"/>
      <c r="N251" s="1438"/>
      <c r="O251" s="1438"/>
      <c r="P251" s="1438"/>
    </row>
    <row r="252" spans="1:16" x14ac:dyDescent="0.25">
      <c r="A252" s="1438"/>
      <c r="B252" s="1438"/>
      <c r="C252" s="1438"/>
      <c r="D252" s="1438"/>
      <c r="E252" s="1438"/>
      <c r="F252" s="1438"/>
      <c r="G252" s="1438"/>
      <c r="H252" s="1438"/>
      <c r="I252" s="1438"/>
      <c r="J252" s="1438"/>
      <c r="K252" s="1438"/>
      <c r="L252" s="1438"/>
      <c r="M252" s="1438"/>
      <c r="N252" s="1438"/>
      <c r="O252" s="1438"/>
      <c r="P252" s="1438"/>
    </row>
    <row r="253" spans="1:16" x14ac:dyDescent="0.25">
      <c r="A253" s="1438"/>
      <c r="B253" s="1438"/>
      <c r="C253" s="1438"/>
      <c r="D253" s="1438"/>
      <c r="E253" s="1438"/>
      <c r="F253" s="1438"/>
      <c r="G253" s="1438"/>
      <c r="H253" s="1438"/>
      <c r="I253" s="1438"/>
      <c r="J253" s="1438"/>
      <c r="K253" s="1438"/>
      <c r="L253" s="1438"/>
      <c r="M253" s="1438"/>
      <c r="N253" s="1438"/>
      <c r="O253" s="1438"/>
      <c r="P253" s="1438"/>
    </row>
    <row r="254" spans="1:16" x14ac:dyDescent="0.25">
      <c r="A254" s="1438"/>
      <c r="B254" s="1438"/>
      <c r="C254" s="1438"/>
      <c r="D254" s="1438"/>
      <c r="E254" s="1438"/>
      <c r="F254" s="1438"/>
      <c r="G254" s="1438"/>
      <c r="H254" s="1438"/>
      <c r="I254" s="1438"/>
      <c r="J254" s="1438"/>
      <c r="K254" s="1438"/>
      <c r="L254" s="1438"/>
      <c r="M254" s="1438"/>
      <c r="N254" s="1438"/>
      <c r="O254" s="1438"/>
      <c r="P254" s="1438"/>
    </row>
    <row r="255" spans="1:16" x14ac:dyDescent="0.25">
      <c r="A255" s="1438"/>
      <c r="B255" s="1438"/>
      <c r="C255" s="1438"/>
      <c r="D255" s="1438"/>
      <c r="E255" s="1438"/>
      <c r="F255" s="1438"/>
      <c r="G255" s="1438"/>
      <c r="H255" s="1438"/>
      <c r="I255" s="1438"/>
      <c r="J255" s="1438"/>
      <c r="K255" s="1438"/>
      <c r="L255" s="1438"/>
      <c r="M255" s="1438"/>
      <c r="N255" s="1438"/>
      <c r="O255" s="1438"/>
      <c r="P255" s="1438"/>
    </row>
    <row r="256" spans="1:16" x14ac:dyDescent="0.25">
      <c r="A256" s="1438"/>
      <c r="B256" s="1438"/>
      <c r="C256" s="1438"/>
      <c r="D256" s="1438"/>
      <c r="E256" s="1438"/>
      <c r="F256" s="1438"/>
      <c r="G256" s="1438"/>
      <c r="H256" s="1438"/>
      <c r="I256" s="1438"/>
      <c r="J256" s="1438"/>
      <c r="K256" s="1438"/>
      <c r="L256" s="1438"/>
      <c r="M256" s="1438"/>
      <c r="N256" s="1438"/>
      <c r="O256" s="1438"/>
      <c r="P256" s="1438"/>
    </row>
  </sheetData>
  <mergeCells count="12">
    <mergeCell ref="B4:Q4"/>
    <mergeCell ref="B14:I14"/>
    <mergeCell ref="B20:C20"/>
    <mergeCell ref="B21:C21"/>
    <mergeCell ref="C1:O2"/>
    <mergeCell ref="B29:C29"/>
    <mergeCell ref="B22:C22"/>
    <mergeCell ref="B23:C23"/>
    <mergeCell ref="B25:C25"/>
    <mergeCell ref="B27:C27"/>
    <mergeCell ref="B28:C28"/>
    <mergeCell ref="B26:C26"/>
  </mergeCells>
  <hyperlinks>
    <hyperlink ref="J14" r:id="rId1" xr:uid="{00000000-0004-0000-0000-000000000000}"/>
    <hyperlink ref="I13" r:id="rId2" xr:uid="{00000000-0004-0000-0000-000001000000}"/>
    <hyperlink ref="I15" r:id="rId3" xr:uid="{00000000-0004-0000-0000-000002000000}"/>
  </hyperlinks>
  <printOptions horizontalCentered="1"/>
  <pageMargins left="0.23622047244094491" right="0.23622047244094491" top="0.74803149606299213" bottom="0.74803149606299213" header="0.31496062992125984" footer="0.31496062992125984"/>
  <pageSetup paperSize="9" scale="78" fitToHeight="0" orientation="landscape" r:id="rId4"/>
  <headerFooter>
    <oddHeader>&amp;L&amp;F  &amp;CGuidance Notes&amp;R&amp;D  &amp;T</oddHeader>
    <oddFooter>&amp;C&amp;P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0"/>
    <pageSetUpPr fitToPage="1"/>
  </sheetPr>
  <dimension ref="A1:V179"/>
  <sheetViews>
    <sheetView workbookViewId="0"/>
  </sheetViews>
  <sheetFormatPr defaultColWidth="9.140625" defaultRowHeight="15" x14ac:dyDescent="0.25"/>
  <cols>
    <col min="1" max="1" width="11.7109375" style="6" customWidth="1"/>
    <col min="2" max="2" width="9.140625" style="6"/>
    <col min="3" max="3" width="46.7109375" style="6" customWidth="1"/>
    <col min="4" max="4" width="58.28515625" style="6" customWidth="1"/>
    <col min="5" max="6" width="50.7109375" style="6" customWidth="1"/>
    <col min="7" max="11" width="13.28515625" style="6" customWidth="1"/>
    <col min="12" max="12" width="23.5703125" style="6" customWidth="1"/>
    <col min="13" max="13" width="41.140625" style="6" hidden="1" customWidth="1"/>
    <col min="14" max="14" width="75.42578125" style="6" hidden="1" customWidth="1"/>
    <col min="15" max="15" width="68.7109375" style="6" hidden="1" customWidth="1"/>
    <col min="16" max="16" width="49.140625" style="6" hidden="1" customWidth="1"/>
    <col min="17" max="17" width="9.140625" style="6" customWidth="1"/>
    <col min="18" max="16384" width="9.140625" style="6"/>
  </cols>
  <sheetData>
    <row r="1" spans="1:22" ht="50.25" customHeight="1" x14ac:dyDescent="0.3">
      <c r="A1" s="1320" t="s">
        <v>1093</v>
      </c>
      <c r="B1" s="1512" t="s">
        <v>2034</v>
      </c>
      <c r="C1" s="1513"/>
      <c r="D1" s="1513"/>
      <c r="E1" s="1513"/>
      <c r="F1" s="1513"/>
      <c r="M1" s="26" t="s">
        <v>344</v>
      </c>
    </row>
    <row r="2" spans="1:22" ht="21.75" customHeight="1" thickBot="1" x14ac:dyDescent="0.3">
      <c r="A2" s="1319"/>
      <c r="B2" s="1325" t="s">
        <v>2030</v>
      </c>
    </row>
    <row r="3" spans="1:22" s="39" customFormat="1" ht="21" customHeight="1" thickBot="1" x14ac:dyDescent="0.35">
      <c r="A3" s="1319"/>
      <c r="B3" s="444"/>
      <c r="C3" s="1256" t="s">
        <v>785</v>
      </c>
      <c r="D3" s="396" t="s">
        <v>807</v>
      </c>
      <c r="E3" s="389" t="s">
        <v>323</v>
      </c>
      <c r="F3" s="389" t="s">
        <v>324</v>
      </c>
      <c r="G3" s="397"/>
      <c r="H3" s="395"/>
      <c r="I3" s="395"/>
      <c r="J3" s="395"/>
      <c r="K3" s="395"/>
      <c r="L3" s="388"/>
      <c r="M3" s="316" t="s">
        <v>237</v>
      </c>
      <c r="N3" s="174" t="s">
        <v>633</v>
      </c>
      <c r="O3" s="174" t="s">
        <v>323</v>
      </c>
      <c r="P3" s="175" t="s">
        <v>324</v>
      </c>
    </row>
    <row r="4" spans="1:22" s="39" customFormat="1" ht="50.1" customHeight="1" x14ac:dyDescent="0.25">
      <c r="A4" s="940" t="s">
        <v>2031</v>
      </c>
      <c r="B4" s="1326" t="s">
        <v>808</v>
      </c>
      <c r="C4" s="1333" t="s">
        <v>760</v>
      </c>
      <c r="D4" s="1334" t="s">
        <v>1353</v>
      </c>
      <c r="E4" s="1329" t="s">
        <v>328</v>
      </c>
      <c r="F4" s="1335" t="s">
        <v>329</v>
      </c>
      <c r="G4" s="398"/>
      <c r="H4" s="383"/>
      <c r="I4" s="383"/>
      <c r="J4" s="383"/>
      <c r="K4" s="383"/>
      <c r="L4" s="383"/>
      <c r="M4" s="906" t="s">
        <v>794</v>
      </c>
      <c r="N4" s="907" t="s">
        <v>1353</v>
      </c>
      <c r="O4" s="188" t="s">
        <v>328</v>
      </c>
      <c r="P4" s="189" t="s">
        <v>329</v>
      </c>
    </row>
    <row r="5" spans="1:22" s="39" customFormat="1" ht="50.1" customHeight="1" x14ac:dyDescent="0.25">
      <c r="B5" s="1327" t="s">
        <v>809</v>
      </c>
      <c r="C5" s="1336" t="s">
        <v>766</v>
      </c>
      <c r="D5" s="1337" t="s">
        <v>1354</v>
      </c>
      <c r="E5" s="1330" t="s">
        <v>328</v>
      </c>
      <c r="F5" s="1338" t="s">
        <v>329</v>
      </c>
      <c r="G5" s="398"/>
      <c r="H5" s="383"/>
      <c r="I5" s="383"/>
      <c r="J5" s="383"/>
      <c r="K5" s="383"/>
      <c r="L5" s="383"/>
      <c r="M5" s="906" t="s">
        <v>786</v>
      </c>
      <c r="N5" s="908" t="s">
        <v>1376</v>
      </c>
      <c r="O5" s="188" t="s">
        <v>328</v>
      </c>
      <c r="P5" s="189" t="s">
        <v>329</v>
      </c>
    </row>
    <row r="6" spans="1:22" ht="50.1" customHeight="1" x14ac:dyDescent="0.25">
      <c r="B6" s="1327" t="s">
        <v>810</v>
      </c>
      <c r="C6" s="1336" t="s">
        <v>781</v>
      </c>
      <c r="D6" s="1337" t="s">
        <v>1355</v>
      </c>
      <c r="E6" s="1330" t="s">
        <v>338</v>
      </c>
      <c r="F6" s="1338" t="s">
        <v>337</v>
      </c>
      <c r="G6" s="354"/>
      <c r="H6" s="394"/>
      <c r="I6" s="394"/>
      <c r="J6" s="394"/>
      <c r="K6" s="394"/>
      <c r="L6" s="394"/>
      <c r="M6" s="906" t="s">
        <v>787</v>
      </c>
      <c r="N6" s="908" t="s">
        <v>1355</v>
      </c>
      <c r="O6" s="190" t="s">
        <v>338</v>
      </c>
      <c r="P6" s="191" t="s">
        <v>337</v>
      </c>
    </row>
    <row r="7" spans="1:22" ht="50.1" customHeight="1" x14ac:dyDescent="0.25">
      <c r="B7" s="1327" t="s">
        <v>811</v>
      </c>
      <c r="C7" s="1336" t="s">
        <v>780</v>
      </c>
      <c r="D7" s="1337" t="s">
        <v>1355</v>
      </c>
      <c r="E7" s="1330" t="s">
        <v>338</v>
      </c>
      <c r="F7" s="1338" t="s">
        <v>337</v>
      </c>
      <c r="G7" s="354"/>
      <c r="H7" s="394"/>
      <c r="I7" s="394"/>
      <c r="J7" s="394"/>
      <c r="K7" s="394"/>
      <c r="L7" s="399"/>
      <c r="M7" s="906" t="s">
        <v>788</v>
      </c>
      <c r="N7" s="908" t="s">
        <v>1355</v>
      </c>
      <c r="O7" s="190" t="s">
        <v>338</v>
      </c>
      <c r="P7" s="191" t="s">
        <v>337</v>
      </c>
    </row>
    <row r="8" spans="1:22" ht="50.1" customHeight="1" x14ac:dyDescent="0.25">
      <c r="B8" s="1327" t="s">
        <v>812</v>
      </c>
      <c r="C8" s="1336" t="s">
        <v>779</v>
      </c>
      <c r="D8" s="1337" t="s">
        <v>1356</v>
      </c>
      <c r="E8" s="1330" t="s">
        <v>338</v>
      </c>
      <c r="F8" s="1338" t="s">
        <v>337</v>
      </c>
      <c r="G8" s="354"/>
      <c r="H8" s="394"/>
      <c r="I8" s="394"/>
      <c r="J8" s="394"/>
      <c r="K8" s="394"/>
      <c r="L8" s="394"/>
      <c r="M8" s="906" t="s">
        <v>789</v>
      </c>
      <c r="N8" s="909" t="s">
        <v>1356</v>
      </c>
      <c r="O8" s="190" t="s">
        <v>338</v>
      </c>
      <c r="P8" s="191" t="s">
        <v>337</v>
      </c>
    </row>
    <row r="9" spans="1:22" ht="50.1" customHeight="1" x14ac:dyDescent="0.25">
      <c r="B9" s="1327" t="s">
        <v>813</v>
      </c>
      <c r="C9" s="1336" t="s">
        <v>778</v>
      </c>
      <c r="D9" s="1337" t="s">
        <v>2033</v>
      </c>
      <c r="E9" s="1330" t="s">
        <v>300</v>
      </c>
      <c r="F9" s="1338" t="s">
        <v>299</v>
      </c>
      <c r="G9" s="354"/>
      <c r="H9" s="394"/>
      <c r="I9" s="394"/>
      <c r="J9" s="394"/>
      <c r="K9" s="394"/>
      <c r="L9" s="394"/>
      <c r="M9" s="906" t="s">
        <v>790</v>
      </c>
      <c r="N9" s="908" t="s">
        <v>1357</v>
      </c>
      <c r="O9" s="188" t="s">
        <v>300</v>
      </c>
      <c r="P9" s="189" t="s">
        <v>299</v>
      </c>
    </row>
    <row r="10" spans="1:22" ht="50.1" customHeight="1" x14ac:dyDescent="0.25">
      <c r="B10" s="1327" t="s">
        <v>814</v>
      </c>
      <c r="C10" s="1336" t="s">
        <v>777</v>
      </c>
      <c r="D10" s="1337" t="s">
        <v>1358</v>
      </c>
      <c r="E10" s="1330" t="s">
        <v>300</v>
      </c>
      <c r="F10" s="1338" t="s">
        <v>299</v>
      </c>
      <c r="G10" s="354"/>
      <c r="H10" s="394"/>
      <c r="I10" s="394"/>
      <c r="J10" s="394"/>
      <c r="K10" s="394"/>
      <c r="L10" s="394"/>
      <c r="M10" s="906" t="s">
        <v>791</v>
      </c>
      <c r="N10" s="908" t="s">
        <v>1358</v>
      </c>
      <c r="O10" s="188" t="s">
        <v>300</v>
      </c>
      <c r="P10" s="189" t="s">
        <v>299</v>
      </c>
      <c r="V10" s="387"/>
    </row>
    <row r="11" spans="1:22" ht="50.1" customHeight="1" x14ac:dyDescent="0.25">
      <c r="B11" s="1327" t="s">
        <v>815</v>
      </c>
      <c r="C11" s="1339" t="s">
        <v>776</v>
      </c>
      <c r="D11" s="1337" t="s">
        <v>1359</v>
      </c>
      <c r="E11" s="1330" t="s">
        <v>300</v>
      </c>
      <c r="F11" s="1338" t="s">
        <v>299</v>
      </c>
      <c r="G11" s="354"/>
      <c r="H11" s="394"/>
      <c r="I11" s="394"/>
      <c r="J11" s="394"/>
      <c r="K11" s="394"/>
      <c r="L11" s="394"/>
      <c r="M11" s="906" t="s">
        <v>792</v>
      </c>
      <c r="N11" s="908" t="s">
        <v>1359</v>
      </c>
      <c r="O11" s="188" t="s">
        <v>300</v>
      </c>
      <c r="P11" s="189" t="s">
        <v>299</v>
      </c>
    </row>
    <row r="12" spans="1:22" ht="50.1" customHeight="1" x14ac:dyDescent="0.25">
      <c r="B12" s="1327" t="s">
        <v>816</v>
      </c>
      <c r="C12" s="1339" t="s">
        <v>775</v>
      </c>
      <c r="D12" s="1337" t="s">
        <v>1360</v>
      </c>
      <c r="E12" s="1330" t="s">
        <v>300</v>
      </c>
      <c r="F12" s="1338" t="s">
        <v>299</v>
      </c>
      <c r="G12" s="354"/>
      <c r="H12" s="394"/>
      <c r="I12" s="394"/>
      <c r="J12" s="394"/>
      <c r="K12" s="394"/>
      <c r="L12" s="394"/>
      <c r="M12" s="906" t="s">
        <v>793</v>
      </c>
      <c r="N12" s="908" t="s">
        <v>1360</v>
      </c>
      <c r="O12" s="188" t="s">
        <v>300</v>
      </c>
      <c r="P12" s="189" t="s">
        <v>299</v>
      </c>
    </row>
    <row r="13" spans="1:22" ht="50.1" customHeight="1" x14ac:dyDescent="0.25">
      <c r="B13" s="1327" t="s">
        <v>817</v>
      </c>
      <c r="C13" s="1339" t="s">
        <v>761</v>
      </c>
      <c r="D13" s="1337" t="s">
        <v>1361</v>
      </c>
      <c r="E13" s="1330" t="s">
        <v>300</v>
      </c>
      <c r="F13" s="1338" t="s">
        <v>299</v>
      </c>
      <c r="G13" s="354"/>
      <c r="H13" s="394"/>
      <c r="I13" s="394"/>
      <c r="J13" s="394"/>
      <c r="K13" s="394"/>
      <c r="L13" s="394"/>
      <c r="M13" s="906" t="s">
        <v>804</v>
      </c>
      <c r="N13" s="908" t="s">
        <v>1361</v>
      </c>
      <c r="O13" s="188" t="s">
        <v>300</v>
      </c>
      <c r="P13" s="189" t="s">
        <v>299</v>
      </c>
    </row>
    <row r="14" spans="1:22" ht="50.1" customHeight="1" x14ac:dyDescent="0.25">
      <c r="B14" s="1327" t="s">
        <v>818</v>
      </c>
      <c r="C14" s="1339" t="s">
        <v>774</v>
      </c>
      <c r="D14" s="1337" t="s">
        <v>1362</v>
      </c>
      <c r="E14" s="1330" t="s">
        <v>412</v>
      </c>
      <c r="F14" s="1338" t="s">
        <v>336</v>
      </c>
      <c r="G14" s="354"/>
      <c r="H14" s="394"/>
      <c r="I14" s="394"/>
      <c r="J14" s="394"/>
      <c r="K14" s="394"/>
      <c r="L14" s="394"/>
      <c r="M14" s="906" t="s">
        <v>805</v>
      </c>
      <c r="N14" s="908" t="s">
        <v>1362</v>
      </c>
      <c r="O14" s="190" t="s">
        <v>412</v>
      </c>
      <c r="P14" s="189" t="s">
        <v>336</v>
      </c>
    </row>
    <row r="15" spans="1:22" ht="50.1" customHeight="1" x14ac:dyDescent="0.25">
      <c r="B15" s="1327" t="s">
        <v>819</v>
      </c>
      <c r="C15" s="1340" t="s">
        <v>2032</v>
      </c>
      <c r="D15" s="1337" t="s">
        <v>1363</v>
      </c>
      <c r="E15" s="1330" t="s">
        <v>327</v>
      </c>
      <c r="F15" s="1338" t="s">
        <v>637</v>
      </c>
      <c r="G15" s="354"/>
      <c r="H15" s="394"/>
      <c r="I15" s="394"/>
      <c r="J15" s="394"/>
      <c r="K15" s="394"/>
      <c r="L15" s="394"/>
      <c r="M15" s="906" t="s">
        <v>1377</v>
      </c>
      <c r="N15" s="908" t="s">
        <v>1363</v>
      </c>
      <c r="O15" s="188" t="s">
        <v>327</v>
      </c>
      <c r="P15" s="189" t="s">
        <v>637</v>
      </c>
    </row>
    <row r="16" spans="1:22" ht="50.1" customHeight="1" x14ac:dyDescent="0.25">
      <c r="B16" s="1327" t="s">
        <v>820</v>
      </c>
      <c r="C16" s="1339" t="s">
        <v>635</v>
      </c>
      <c r="D16" s="1337" t="s">
        <v>1364</v>
      </c>
      <c r="E16" s="1330" t="s">
        <v>631</v>
      </c>
      <c r="F16" s="1338" t="s">
        <v>632</v>
      </c>
      <c r="G16" s="354"/>
      <c r="H16" s="394"/>
      <c r="I16" s="394"/>
      <c r="J16" s="394"/>
      <c r="K16" s="394"/>
      <c r="L16" s="394"/>
      <c r="M16" s="906" t="s">
        <v>795</v>
      </c>
      <c r="N16" s="908" t="s">
        <v>1364</v>
      </c>
      <c r="O16" s="190" t="s">
        <v>631</v>
      </c>
      <c r="P16" s="191" t="s">
        <v>632</v>
      </c>
    </row>
    <row r="17" spans="2:20" ht="50.1" customHeight="1" x14ac:dyDescent="0.25">
      <c r="B17" s="1327" t="s">
        <v>821</v>
      </c>
      <c r="C17" s="1339" t="s">
        <v>762</v>
      </c>
      <c r="D17" s="1337" t="s">
        <v>1365</v>
      </c>
      <c r="E17" s="1330" t="s">
        <v>332</v>
      </c>
      <c r="F17" s="1338" t="s">
        <v>638</v>
      </c>
      <c r="G17" s="354"/>
      <c r="H17" s="394"/>
      <c r="I17" s="394"/>
      <c r="J17" s="394"/>
      <c r="K17" s="394"/>
      <c r="L17" s="394"/>
      <c r="M17" s="906" t="s">
        <v>796</v>
      </c>
      <c r="N17" s="908" t="s">
        <v>1365</v>
      </c>
      <c r="O17" s="190" t="s">
        <v>332</v>
      </c>
      <c r="P17" s="347" t="s">
        <v>638</v>
      </c>
    </row>
    <row r="18" spans="2:20" ht="50.1" customHeight="1" x14ac:dyDescent="0.25">
      <c r="B18" s="1327" t="s">
        <v>822</v>
      </c>
      <c r="C18" s="1339" t="s">
        <v>763</v>
      </c>
      <c r="D18" s="1337" t="s">
        <v>1366</v>
      </c>
      <c r="E18" s="1330" t="s">
        <v>332</v>
      </c>
      <c r="F18" s="1338" t="s">
        <v>638</v>
      </c>
      <c r="G18" s="354"/>
      <c r="H18" s="394"/>
      <c r="I18" s="394"/>
      <c r="J18" s="394"/>
      <c r="K18" s="394"/>
      <c r="L18" s="394"/>
      <c r="M18" s="906" t="s">
        <v>797</v>
      </c>
      <c r="N18" s="908" t="s">
        <v>1366</v>
      </c>
      <c r="O18" s="190" t="s">
        <v>332</v>
      </c>
      <c r="P18" s="347" t="s">
        <v>638</v>
      </c>
    </row>
    <row r="19" spans="2:20" ht="50.1" customHeight="1" x14ac:dyDescent="0.25">
      <c r="B19" s="1327" t="s">
        <v>823</v>
      </c>
      <c r="C19" s="1339" t="s">
        <v>764</v>
      </c>
      <c r="D19" s="1337" t="s">
        <v>1367</v>
      </c>
      <c r="E19" s="1330" t="s">
        <v>326</v>
      </c>
      <c r="F19" s="1338" t="s">
        <v>639</v>
      </c>
      <c r="G19" s="354"/>
      <c r="H19" s="394"/>
      <c r="I19" s="394"/>
      <c r="J19" s="394"/>
      <c r="K19" s="394"/>
      <c r="L19" s="394"/>
      <c r="M19" s="906" t="s">
        <v>798</v>
      </c>
      <c r="N19" s="908" t="s">
        <v>1367</v>
      </c>
      <c r="O19" s="190" t="s">
        <v>326</v>
      </c>
      <c r="P19" s="189" t="s">
        <v>639</v>
      </c>
    </row>
    <row r="20" spans="2:20" ht="50.1" customHeight="1" x14ac:dyDescent="0.25">
      <c r="B20" s="1327" t="s">
        <v>824</v>
      </c>
      <c r="C20" s="1339" t="s">
        <v>825</v>
      </c>
      <c r="D20" s="1337" t="s">
        <v>1367</v>
      </c>
      <c r="E20" s="1330" t="s">
        <v>326</v>
      </c>
      <c r="F20" s="1338" t="s">
        <v>639</v>
      </c>
      <c r="G20" s="354"/>
      <c r="H20" s="394"/>
      <c r="I20" s="394"/>
      <c r="J20" s="394"/>
      <c r="K20" s="394"/>
      <c r="L20" s="394"/>
      <c r="M20" s="906" t="s">
        <v>799</v>
      </c>
      <c r="N20" s="909" t="s">
        <v>1367</v>
      </c>
      <c r="O20" s="190" t="s">
        <v>326</v>
      </c>
      <c r="P20" s="189" t="s">
        <v>639</v>
      </c>
    </row>
    <row r="21" spans="2:20" ht="50.1" customHeight="1" x14ac:dyDescent="0.25">
      <c r="B21" s="1327" t="s">
        <v>826</v>
      </c>
      <c r="C21" s="1339" t="s">
        <v>782</v>
      </c>
      <c r="D21" s="1337" t="s">
        <v>1368</v>
      </c>
      <c r="E21" s="1330" t="s">
        <v>326</v>
      </c>
      <c r="F21" s="1338" t="s">
        <v>639</v>
      </c>
      <c r="G21" s="354"/>
      <c r="H21" s="394"/>
      <c r="I21" s="394"/>
      <c r="J21" s="394"/>
      <c r="K21" s="394"/>
      <c r="L21" s="394"/>
      <c r="M21" s="906" t="s">
        <v>800</v>
      </c>
      <c r="N21" s="909" t="s">
        <v>1368</v>
      </c>
      <c r="O21" s="190" t="s">
        <v>326</v>
      </c>
      <c r="P21" s="189" t="s">
        <v>639</v>
      </c>
    </row>
    <row r="22" spans="2:20" ht="50.1" customHeight="1" x14ac:dyDescent="0.25">
      <c r="B22" s="1327" t="s">
        <v>827</v>
      </c>
      <c r="C22" s="1339" t="s">
        <v>783</v>
      </c>
      <c r="D22" s="1337" t="s">
        <v>1369</v>
      </c>
      <c r="E22" s="1330" t="s">
        <v>748</v>
      </c>
      <c r="F22" s="1338" t="s">
        <v>749</v>
      </c>
      <c r="G22" s="354"/>
      <c r="H22" s="394"/>
      <c r="I22" s="394"/>
      <c r="J22" s="394"/>
      <c r="K22" s="394"/>
      <c r="L22" s="394"/>
      <c r="M22" s="910" t="s">
        <v>801</v>
      </c>
      <c r="N22" s="909" t="s">
        <v>1369</v>
      </c>
      <c r="O22" s="371" t="s">
        <v>748</v>
      </c>
      <c r="P22" s="372" t="s">
        <v>749</v>
      </c>
    </row>
    <row r="23" spans="2:20" ht="50.1" customHeight="1" x14ac:dyDescent="0.25">
      <c r="B23" s="1327" t="s">
        <v>828</v>
      </c>
      <c r="C23" s="1339" t="s">
        <v>773</v>
      </c>
      <c r="D23" s="1337" t="s">
        <v>1355</v>
      </c>
      <c r="E23" s="1330" t="s">
        <v>333</v>
      </c>
      <c r="F23" s="1338" t="s">
        <v>334</v>
      </c>
      <c r="G23" s="354"/>
      <c r="H23" s="394"/>
      <c r="I23" s="394"/>
      <c r="J23" s="394"/>
      <c r="K23" s="394"/>
      <c r="L23" s="394"/>
      <c r="M23" s="906" t="s">
        <v>803</v>
      </c>
      <c r="N23" s="908" t="s">
        <v>1355</v>
      </c>
      <c r="O23" s="188" t="s">
        <v>333</v>
      </c>
      <c r="P23" s="191" t="s">
        <v>334</v>
      </c>
      <c r="T23" s="387"/>
    </row>
    <row r="24" spans="2:20" ht="50.1" customHeight="1" x14ac:dyDescent="0.25">
      <c r="B24" s="1327" t="s">
        <v>829</v>
      </c>
      <c r="C24" s="1339" t="s">
        <v>772</v>
      </c>
      <c r="D24" s="1337" t="s">
        <v>1355</v>
      </c>
      <c r="E24" s="1330" t="s">
        <v>333</v>
      </c>
      <c r="F24" s="1338" t="s">
        <v>334</v>
      </c>
      <c r="G24" s="354"/>
      <c r="H24" s="394"/>
      <c r="I24" s="394"/>
      <c r="J24" s="394"/>
      <c r="K24" s="394"/>
      <c r="L24" s="394"/>
      <c r="M24" s="906" t="s">
        <v>802</v>
      </c>
      <c r="N24" s="908" t="s">
        <v>1355</v>
      </c>
      <c r="O24" s="188" t="s">
        <v>333</v>
      </c>
      <c r="P24" s="191" t="s">
        <v>334</v>
      </c>
    </row>
    <row r="25" spans="2:20" ht="50.1" customHeight="1" x14ac:dyDescent="0.25">
      <c r="B25" s="1327" t="s">
        <v>830</v>
      </c>
      <c r="C25" s="1339" t="s">
        <v>765</v>
      </c>
      <c r="D25" s="1337" t="s">
        <v>1370</v>
      </c>
      <c r="E25" s="1330" t="s">
        <v>333</v>
      </c>
      <c r="F25" s="1338" t="s">
        <v>334</v>
      </c>
      <c r="G25" s="354"/>
      <c r="H25" s="394"/>
      <c r="I25" s="394"/>
      <c r="J25" s="394"/>
      <c r="K25" s="394"/>
      <c r="L25" s="394"/>
      <c r="M25" s="906" t="s">
        <v>806</v>
      </c>
      <c r="N25" s="909" t="s">
        <v>1370</v>
      </c>
      <c r="O25" s="188" t="s">
        <v>333</v>
      </c>
      <c r="P25" s="191" t="s">
        <v>334</v>
      </c>
    </row>
    <row r="26" spans="2:20" ht="50.1" customHeight="1" x14ac:dyDescent="0.25">
      <c r="B26" s="1327" t="s">
        <v>831</v>
      </c>
      <c r="C26" s="1339" t="s">
        <v>767</v>
      </c>
      <c r="D26" s="1337" t="s">
        <v>1371</v>
      </c>
      <c r="E26" s="1330" t="s">
        <v>331</v>
      </c>
      <c r="F26" s="1338" t="s">
        <v>325</v>
      </c>
      <c r="G26" s="354"/>
      <c r="H26" s="394"/>
      <c r="I26" s="394"/>
      <c r="J26" s="394"/>
      <c r="K26" s="394"/>
      <c r="L26" s="394"/>
      <c r="M26" s="906" t="s">
        <v>863</v>
      </c>
      <c r="N26" s="909" t="s">
        <v>1371</v>
      </c>
      <c r="O26" s="188" t="s">
        <v>331</v>
      </c>
      <c r="P26" s="189" t="s">
        <v>325</v>
      </c>
    </row>
    <row r="27" spans="2:20" ht="50.1" customHeight="1" x14ac:dyDescent="0.25">
      <c r="B27" s="1327" t="s">
        <v>832</v>
      </c>
      <c r="C27" s="1339" t="s">
        <v>768</v>
      </c>
      <c r="D27" s="1337" t="s">
        <v>1372</v>
      </c>
      <c r="E27" s="1330" t="s">
        <v>331</v>
      </c>
      <c r="F27" s="1338" t="s">
        <v>325</v>
      </c>
      <c r="G27" s="354"/>
      <c r="H27" s="394"/>
      <c r="I27" s="394"/>
      <c r="J27" s="394"/>
      <c r="K27" s="394"/>
      <c r="L27" s="394"/>
      <c r="M27" s="906" t="s">
        <v>864</v>
      </c>
      <c r="N27" s="909" t="s">
        <v>1372</v>
      </c>
      <c r="O27" s="188" t="s">
        <v>331</v>
      </c>
      <c r="P27" s="189" t="s">
        <v>325</v>
      </c>
    </row>
    <row r="28" spans="2:20" ht="50.1" customHeight="1" x14ac:dyDescent="0.25">
      <c r="B28" s="1327" t="s">
        <v>833</v>
      </c>
      <c r="C28" s="1339" t="s">
        <v>634</v>
      </c>
      <c r="D28" s="1337" t="s">
        <v>1373</v>
      </c>
      <c r="E28" s="1330" t="s">
        <v>330</v>
      </c>
      <c r="F28" s="1338" t="s">
        <v>640</v>
      </c>
      <c r="G28" s="354"/>
      <c r="H28" s="394"/>
      <c r="I28" s="394"/>
      <c r="J28" s="394"/>
      <c r="K28" s="394"/>
      <c r="L28" s="394"/>
      <c r="M28" s="906" t="s">
        <v>865</v>
      </c>
      <c r="N28" s="909" t="s">
        <v>1373</v>
      </c>
      <c r="O28" s="188" t="s">
        <v>330</v>
      </c>
      <c r="P28" s="189" t="s">
        <v>640</v>
      </c>
    </row>
    <row r="29" spans="2:20" ht="50.1" customHeight="1" x14ac:dyDescent="0.25">
      <c r="B29" s="1327" t="s">
        <v>834</v>
      </c>
      <c r="C29" s="1339" t="s">
        <v>784</v>
      </c>
      <c r="D29" s="1337" t="s">
        <v>2135</v>
      </c>
      <c r="E29" s="1330" t="s">
        <v>750</v>
      </c>
      <c r="F29" s="1338" t="s">
        <v>751</v>
      </c>
      <c r="G29" s="354"/>
      <c r="H29" s="394"/>
      <c r="I29" s="394"/>
      <c r="J29" s="394"/>
      <c r="K29" s="394"/>
      <c r="L29" s="394"/>
      <c r="M29" s="910" t="s">
        <v>866</v>
      </c>
      <c r="N29" s="909" t="s">
        <v>2136</v>
      </c>
      <c r="O29" s="373" t="s">
        <v>750</v>
      </c>
      <c r="P29" s="372" t="s">
        <v>751</v>
      </c>
    </row>
    <row r="30" spans="2:20" ht="50.1" customHeight="1" x14ac:dyDescent="0.25">
      <c r="B30" s="1327" t="s">
        <v>835</v>
      </c>
      <c r="C30" s="1339" t="s">
        <v>769</v>
      </c>
      <c r="D30" s="1337" t="s">
        <v>1355</v>
      </c>
      <c r="E30" s="1330" t="s">
        <v>387</v>
      </c>
      <c r="F30" s="1338" t="s">
        <v>335</v>
      </c>
      <c r="G30" s="354"/>
      <c r="H30" s="394"/>
      <c r="I30" s="394"/>
      <c r="J30" s="394"/>
      <c r="K30" s="394"/>
      <c r="L30" s="394"/>
      <c r="M30" s="906" t="s">
        <v>867</v>
      </c>
      <c r="N30" s="908" t="s">
        <v>1355</v>
      </c>
      <c r="O30" s="358" t="s">
        <v>387</v>
      </c>
      <c r="P30" s="191" t="s">
        <v>335</v>
      </c>
    </row>
    <row r="31" spans="2:20" ht="50.1" customHeight="1" x14ac:dyDescent="0.25">
      <c r="B31" s="1327" t="s">
        <v>836</v>
      </c>
      <c r="C31" s="1339" t="s">
        <v>770</v>
      </c>
      <c r="D31" s="1337" t="s">
        <v>1355</v>
      </c>
      <c r="E31" s="1330" t="s">
        <v>387</v>
      </c>
      <c r="F31" s="1338" t="s">
        <v>335</v>
      </c>
      <c r="G31" s="354"/>
      <c r="H31" s="394"/>
      <c r="I31" s="394"/>
      <c r="J31" s="394"/>
      <c r="K31" s="394"/>
      <c r="L31" s="394"/>
      <c r="M31" s="906" t="s">
        <v>868</v>
      </c>
      <c r="N31" s="908" t="s">
        <v>1355</v>
      </c>
      <c r="O31" s="358" t="s">
        <v>387</v>
      </c>
      <c r="P31" s="191" t="s">
        <v>335</v>
      </c>
    </row>
    <row r="32" spans="2:20" ht="50.1" customHeight="1" thickBot="1" x14ac:dyDescent="0.3">
      <c r="B32" s="1328" t="s">
        <v>837</v>
      </c>
      <c r="C32" s="1341" t="s">
        <v>771</v>
      </c>
      <c r="D32" s="1342" t="s">
        <v>1375</v>
      </c>
      <c r="E32" s="1331" t="s">
        <v>387</v>
      </c>
      <c r="F32" s="1343" t="s">
        <v>335</v>
      </c>
      <c r="G32" s="354"/>
      <c r="H32" s="394"/>
      <c r="I32" s="394"/>
      <c r="J32" s="394"/>
      <c r="K32" s="394"/>
      <c r="L32" s="394"/>
      <c r="M32" s="906" t="s">
        <v>869</v>
      </c>
      <c r="N32" s="909" t="s">
        <v>1375</v>
      </c>
      <c r="O32" s="358" t="s">
        <v>387</v>
      </c>
      <c r="P32" s="191" t="s">
        <v>335</v>
      </c>
    </row>
    <row r="33" spans="4:16" ht="30" x14ac:dyDescent="0.25">
      <c r="D33" s="400"/>
      <c r="M33" s="1261" t="s">
        <v>1997</v>
      </c>
      <c r="N33" s="909" t="s">
        <v>1994</v>
      </c>
      <c r="O33" s="1262" t="s">
        <v>1915</v>
      </c>
      <c r="P33" s="1263" t="s">
        <v>1916</v>
      </c>
    </row>
    <row r="34" spans="4:16" ht="30.75" thickBot="1" x14ac:dyDescent="0.3">
      <c r="M34" s="1264" t="s">
        <v>1998</v>
      </c>
      <c r="N34" s="911" t="s">
        <v>1995</v>
      </c>
      <c r="O34" s="1265" t="s">
        <v>1915</v>
      </c>
      <c r="P34" s="1266" t="s">
        <v>1916</v>
      </c>
    </row>
    <row r="39" spans="4:16" ht="16.5" thickBot="1" x14ac:dyDescent="0.3">
      <c r="M39" s="1291" t="s">
        <v>2016</v>
      </c>
    </row>
    <row r="40" spans="4:16" ht="15.75" thickBot="1" x14ac:dyDescent="0.3">
      <c r="M40" s="1292" t="s">
        <v>237</v>
      </c>
      <c r="N40" s="1293" t="s">
        <v>633</v>
      </c>
      <c r="O40" s="1293" t="s">
        <v>323</v>
      </c>
      <c r="P40" s="1294" t="s">
        <v>324</v>
      </c>
    </row>
    <row r="41" spans="4:16" ht="25.5" x14ac:dyDescent="0.25">
      <c r="M41" s="1295" t="s">
        <v>794</v>
      </c>
      <c r="N41" s="1296" t="s">
        <v>1353</v>
      </c>
      <c r="O41" s="1297" t="s">
        <v>328</v>
      </c>
      <c r="P41" s="1298" t="s">
        <v>329</v>
      </c>
    </row>
    <row r="42" spans="4:16" ht="25.5" x14ac:dyDescent="0.25">
      <c r="M42" s="1295" t="s">
        <v>786</v>
      </c>
      <c r="N42" s="1299" t="s">
        <v>1376</v>
      </c>
      <c r="O42" s="1297" t="s">
        <v>328</v>
      </c>
      <c r="P42" s="1298" t="s">
        <v>329</v>
      </c>
    </row>
    <row r="43" spans="4:16" x14ac:dyDescent="0.25">
      <c r="M43" s="1295" t="s">
        <v>787</v>
      </c>
      <c r="N43" s="1299" t="s">
        <v>1355</v>
      </c>
      <c r="O43" s="1300" t="s">
        <v>338</v>
      </c>
      <c r="P43" s="1301" t="s">
        <v>337</v>
      </c>
    </row>
    <row r="44" spans="4:16" x14ac:dyDescent="0.25">
      <c r="M44" s="1295" t="s">
        <v>788</v>
      </c>
      <c r="N44" s="1299" t="s">
        <v>1355</v>
      </c>
      <c r="O44" s="1300" t="s">
        <v>338</v>
      </c>
      <c r="P44" s="1301" t="s">
        <v>337</v>
      </c>
    </row>
    <row r="45" spans="4:16" ht="30" x14ac:dyDescent="0.25">
      <c r="M45" s="1295" t="s">
        <v>789</v>
      </c>
      <c r="N45" s="1302" t="s">
        <v>1356</v>
      </c>
      <c r="O45" s="1300" t="s">
        <v>338</v>
      </c>
      <c r="P45" s="1301" t="s">
        <v>337</v>
      </c>
    </row>
    <row r="46" spans="4:16" ht="38.25" x14ac:dyDescent="0.25">
      <c r="M46" s="1295" t="s">
        <v>790</v>
      </c>
      <c r="N46" s="1299" t="s">
        <v>1357</v>
      </c>
      <c r="O46" s="1297" t="s">
        <v>300</v>
      </c>
      <c r="P46" s="1298" t="s">
        <v>299</v>
      </c>
    </row>
    <row r="47" spans="4:16" ht="38.25" x14ac:dyDescent="0.25">
      <c r="M47" s="1295" t="s">
        <v>791</v>
      </c>
      <c r="N47" s="1299" t="s">
        <v>1358</v>
      </c>
      <c r="O47" s="1297" t="s">
        <v>300</v>
      </c>
      <c r="P47" s="1298" t="s">
        <v>299</v>
      </c>
    </row>
    <row r="48" spans="4:16" ht="38.25" x14ac:dyDescent="0.25">
      <c r="M48" s="1295" t="s">
        <v>792</v>
      </c>
      <c r="N48" s="1299" t="s">
        <v>1359</v>
      </c>
      <c r="O48" s="1297" t="s">
        <v>300</v>
      </c>
      <c r="P48" s="1298" t="s">
        <v>299</v>
      </c>
    </row>
    <row r="49" spans="13:16" ht="38.25" x14ac:dyDescent="0.25">
      <c r="M49" s="1295" t="s">
        <v>793</v>
      </c>
      <c r="N49" s="1299" t="s">
        <v>1360</v>
      </c>
      <c r="O49" s="1297" t="s">
        <v>300</v>
      </c>
      <c r="P49" s="1298" t="s">
        <v>299</v>
      </c>
    </row>
    <row r="50" spans="13:16" ht="38.25" x14ac:dyDescent="0.25">
      <c r="M50" s="1295" t="s">
        <v>804</v>
      </c>
      <c r="N50" s="1299" t="s">
        <v>1361</v>
      </c>
      <c r="O50" s="1297" t="s">
        <v>300</v>
      </c>
      <c r="P50" s="1298" t="s">
        <v>299</v>
      </c>
    </row>
    <row r="51" spans="13:16" x14ac:dyDescent="0.25">
      <c r="M51" s="1295" t="s">
        <v>805</v>
      </c>
      <c r="N51" s="1299" t="s">
        <v>1362</v>
      </c>
      <c r="O51" s="1300" t="s">
        <v>412</v>
      </c>
      <c r="P51" s="1298" t="s">
        <v>336</v>
      </c>
    </row>
    <row r="52" spans="13:16" ht="25.5" x14ac:dyDescent="0.25">
      <c r="M52" s="1295" t="s">
        <v>1377</v>
      </c>
      <c r="N52" s="1299" t="s">
        <v>1363</v>
      </c>
      <c r="O52" s="1297" t="s">
        <v>327</v>
      </c>
      <c r="P52" s="1298" t="s">
        <v>637</v>
      </c>
    </row>
    <row r="53" spans="13:16" ht="25.5" x14ac:dyDescent="0.25">
      <c r="M53" s="1295" t="s">
        <v>795</v>
      </c>
      <c r="N53" s="1299" t="s">
        <v>1364</v>
      </c>
      <c r="O53" s="1300" t="s">
        <v>631</v>
      </c>
      <c r="P53" s="1301" t="s">
        <v>632</v>
      </c>
    </row>
    <row r="54" spans="13:16" ht="25.5" x14ac:dyDescent="0.25">
      <c r="M54" s="1295" t="s">
        <v>796</v>
      </c>
      <c r="N54" s="1299" t="s">
        <v>1365</v>
      </c>
      <c r="O54" s="1300" t="s">
        <v>332</v>
      </c>
      <c r="P54" s="1303" t="s">
        <v>638</v>
      </c>
    </row>
    <row r="55" spans="13:16" ht="25.5" x14ac:dyDescent="0.25">
      <c r="M55" s="1295" t="s">
        <v>797</v>
      </c>
      <c r="N55" s="1299" t="s">
        <v>1366</v>
      </c>
      <c r="O55" s="1300" t="s">
        <v>332</v>
      </c>
      <c r="P55" s="1303" t="s">
        <v>638</v>
      </c>
    </row>
    <row r="56" spans="13:16" ht="25.5" x14ac:dyDescent="0.25">
      <c r="M56" s="1295" t="s">
        <v>798</v>
      </c>
      <c r="N56" s="1299" t="s">
        <v>1367</v>
      </c>
      <c r="O56" s="1300" t="s">
        <v>326</v>
      </c>
      <c r="P56" s="1298" t="s">
        <v>639</v>
      </c>
    </row>
    <row r="57" spans="13:16" ht="30" x14ac:dyDescent="0.25">
      <c r="M57" s="1295" t="s">
        <v>799</v>
      </c>
      <c r="N57" s="1302" t="s">
        <v>1367</v>
      </c>
      <c r="O57" s="1300" t="s">
        <v>326</v>
      </c>
      <c r="P57" s="1298" t="s">
        <v>639</v>
      </c>
    </row>
    <row r="58" spans="13:16" ht="45" x14ac:dyDescent="0.25">
      <c r="M58" s="1295" t="s">
        <v>800</v>
      </c>
      <c r="N58" s="1302" t="s">
        <v>1368</v>
      </c>
      <c r="O58" s="1300" t="s">
        <v>326</v>
      </c>
      <c r="P58" s="1298" t="s">
        <v>639</v>
      </c>
    </row>
    <row r="59" spans="13:16" ht="30" x14ac:dyDescent="0.25">
      <c r="M59" s="1295" t="s">
        <v>801</v>
      </c>
      <c r="N59" s="1302" t="s">
        <v>1369</v>
      </c>
      <c r="O59" s="1304" t="s">
        <v>748</v>
      </c>
      <c r="P59" s="1298" t="s">
        <v>749</v>
      </c>
    </row>
    <row r="60" spans="13:16" x14ac:dyDescent="0.25">
      <c r="M60" s="1295" t="s">
        <v>803</v>
      </c>
      <c r="N60" s="1299" t="s">
        <v>1355</v>
      </c>
      <c r="O60" s="1304" t="s">
        <v>333</v>
      </c>
      <c r="P60" s="1301" t="s">
        <v>334</v>
      </c>
    </row>
    <row r="61" spans="13:16" x14ac:dyDescent="0.25">
      <c r="M61" s="1295" t="s">
        <v>802</v>
      </c>
      <c r="N61" s="1299" t="s">
        <v>1355</v>
      </c>
      <c r="O61" s="1304" t="s">
        <v>333</v>
      </c>
      <c r="P61" s="1301" t="s">
        <v>334</v>
      </c>
    </row>
    <row r="62" spans="13:16" ht="30" x14ac:dyDescent="0.25">
      <c r="M62" s="1295" t="s">
        <v>806</v>
      </c>
      <c r="N62" s="1302" t="s">
        <v>1370</v>
      </c>
      <c r="O62" s="1304" t="s">
        <v>333</v>
      </c>
      <c r="P62" s="1301" t="s">
        <v>334</v>
      </c>
    </row>
    <row r="63" spans="13:16" ht="30" x14ac:dyDescent="0.25">
      <c r="M63" s="1295" t="s">
        <v>863</v>
      </c>
      <c r="N63" s="1302" t="s">
        <v>1371</v>
      </c>
      <c r="O63" s="1304" t="s">
        <v>331</v>
      </c>
      <c r="P63" s="1298" t="s">
        <v>325</v>
      </c>
    </row>
    <row r="64" spans="13:16" ht="30" x14ac:dyDescent="0.25">
      <c r="M64" s="1295" t="s">
        <v>864</v>
      </c>
      <c r="N64" s="1302" t="s">
        <v>1372</v>
      </c>
      <c r="O64" s="1304" t="s">
        <v>331</v>
      </c>
      <c r="P64" s="1298" t="s">
        <v>325</v>
      </c>
    </row>
    <row r="65" spans="13:16" ht="30" x14ac:dyDescent="0.25">
      <c r="M65" s="1295" t="s">
        <v>865</v>
      </c>
      <c r="N65" s="1302" t="s">
        <v>1373</v>
      </c>
      <c r="O65" s="1304" t="s">
        <v>330</v>
      </c>
      <c r="P65" s="1298" t="s">
        <v>640</v>
      </c>
    </row>
    <row r="66" spans="13:16" ht="45" x14ac:dyDescent="0.25">
      <c r="M66" s="1295" t="s">
        <v>866</v>
      </c>
      <c r="N66" s="1302" t="s">
        <v>2137</v>
      </c>
      <c r="O66" s="1305" t="s">
        <v>750</v>
      </c>
      <c r="P66" s="1298" t="s">
        <v>751</v>
      </c>
    </row>
    <row r="67" spans="13:16" x14ac:dyDescent="0.25">
      <c r="M67" s="1295" t="s">
        <v>867</v>
      </c>
      <c r="N67" s="1299" t="s">
        <v>1355</v>
      </c>
      <c r="O67" s="1306" t="s">
        <v>387</v>
      </c>
      <c r="P67" s="1301" t="s">
        <v>335</v>
      </c>
    </row>
    <row r="68" spans="13:16" x14ac:dyDescent="0.25">
      <c r="M68" s="1295" t="s">
        <v>868</v>
      </c>
      <c r="N68" s="1299" t="s">
        <v>1355</v>
      </c>
      <c r="O68" s="1306" t="s">
        <v>387</v>
      </c>
      <c r="P68" s="1301" t="s">
        <v>335</v>
      </c>
    </row>
    <row r="69" spans="13:16" ht="30.75" thickBot="1" x14ac:dyDescent="0.3">
      <c r="M69" s="1295" t="s">
        <v>869</v>
      </c>
      <c r="N69" s="1302" t="s">
        <v>1375</v>
      </c>
      <c r="O69" s="1306" t="s">
        <v>387</v>
      </c>
      <c r="P69" s="1301" t="s">
        <v>335</v>
      </c>
    </row>
    <row r="70" spans="13:16" x14ac:dyDescent="0.25">
      <c r="M70" s="1307"/>
      <c r="N70" s="1308"/>
      <c r="O70" s="1309"/>
      <c r="P70" s="1310"/>
    </row>
    <row r="71" spans="13:16" x14ac:dyDescent="0.25">
      <c r="M71" s="1311"/>
      <c r="N71" s="1312"/>
      <c r="O71" s="1313"/>
      <c r="P71" s="1298"/>
    </row>
    <row r="72" spans="13:16" x14ac:dyDescent="0.25">
      <c r="M72" s="1311"/>
      <c r="N72" s="1312"/>
      <c r="O72" s="1313"/>
      <c r="P72" s="1298"/>
    </row>
    <row r="73" spans="13:16" x14ac:dyDescent="0.25">
      <c r="M73" s="1311"/>
      <c r="N73" s="1312"/>
      <c r="O73" s="1313"/>
      <c r="P73" s="1298"/>
    </row>
    <row r="74" spans="13:16" x14ac:dyDescent="0.25">
      <c r="M74" s="1311"/>
      <c r="N74" s="1312"/>
      <c r="O74" s="1313"/>
      <c r="P74" s="1298"/>
    </row>
    <row r="75" spans="13:16" x14ac:dyDescent="0.25">
      <c r="M75" s="1311"/>
      <c r="N75" s="1312"/>
      <c r="O75" s="1313"/>
      <c r="P75" s="1298"/>
    </row>
    <row r="76" spans="13:16" x14ac:dyDescent="0.25">
      <c r="M76" s="1311"/>
      <c r="N76" s="1312"/>
      <c r="O76" s="1313"/>
      <c r="P76" s="1298"/>
    </row>
    <row r="77" spans="13:16" x14ac:dyDescent="0.25">
      <c r="M77" s="1311"/>
      <c r="N77" s="1312"/>
      <c r="O77" s="1313"/>
      <c r="P77" s="1298"/>
    </row>
    <row r="78" spans="13:16" x14ac:dyDescent="0.25">
      <c r="M78" s="1311"/>
      <c r="N78" s="1312"/>
      <c r="O78" s="1313"/>
      <c r="P78" s="1298"/>
    </row>
    <row r="79" spans="13:16" x14ac:dyDescent="0.25">
      <c r="M79" s="1311"/>
      <c r="N79" s="1312"/>
      <c r="O79" s="1313"/>
      <c r="P79" s="1298"/>
    </row>
    <row r="80" spans="13:16" x14ac:dyDescent="0.25">
      <c r="M80" s="1311"/>
      <c r="N80" s="1312"/>
      <c r="O80" s="1313"/>
      <c r="P80" s="1298"/>
    </row>
    <row r="81" spans="13:16" x14ac:dyDescent="0.25">
      <c r="M81" s="1311"/>
      <c r="N81" s="1312"/>
      <c r="O81" s="1313"/>
      <c r="P81" s="1298"/>
    </row>
    <row r="82" spans="13:16" x14ac:dyDescent="0.25">
      <c r="M82" s="1311"/>
      <c r="N82" s="1312"/>
      <c r="O82" s="1313"/>
      <c r="P82" s="1298"/>
    </row>
    <row r="83" spans="13:16" x14ac:dyDescent="0.25">
      <c r="M83" s="1311"/>
      <c r="N83" s="1312"/>
      <c r="O83" s="1313"/>
      <c r="P83" s="1298"/>
    </row>
    <row r="84" spans="13:16" x14ac:dyDescent="0.25">
      <c r="M84" s="1311"/>
      <c r="N84" s="1312"/>
      <c r="O84" s="1313"/>
      <c r="P84" s="1298"/>
    </row>
    <row r="85" spans="13:16" x14ac:dyDescent="0.25">
      <c r="M85" s="1311"/>
      <c r="N85" s="1312"/>
      <c r="O85" s="1313"/>
      <c r="P85" s="1298"/>
    </row>
    <row r="86" spans="13:16" x14ac:dyDescent="0.25">
      <c r="M86" s="1311"/>
      <c r="N86" s="1312"/>
      <c r="O86" s="1313"/>
      <c r="P86" s="1298"/>
    </row>
    <row r="87" spans="13:16" x14ac:dyDescent="0.25">
      <c r="M87" s="1311"/>
      <c r="N87" s="1312"/>
      <c r="O87" s="1313"/>
      <c r="P87" s="1298"/>
    </row>
    <row r="88" spans="13:16" x14ac:dyDescent="0.25">
      <c r="M88" s="1311"/>
      <c r="N88" s="1312"/>
      <c r="O88" s="1313"/>
      <c r="P88" s="1298"/>
    </row>
    <row r="89" spans="13:16" x14ac:dyDescent="0.25">
      <c r="M89" s="1311"/>
      <c r="N89" s="1312"/>
      <c r="O89" s="1313"/>
      <c r="P89" s="1298"/>
    </row>
    <row r="90" spans="13:16" x14ac:dyDescent="0.25">
      <c r="M90" s="1311"/>
      <c r="N90" s="1312"/>
      <c r="O90" s="1313"/>
      <c r="P90" s="1298"/>
    </row>
    <row r="91" spans="13:16" x14ac:dyDescent="0.25">
      <c r="M91" s="1311"/>
      <c r="N91" s="1312"/>
      <c r="O91" s="1313"/>
      <c r="P91" s="1298"/>
    </row>
    <row r="92" spans="13:16" x14ac:dyDescent="0.25">
      <c r="M92" s="1311"/>
      <c r="N92" s="1312"/>
      <c r="O92" s="1313"/>
      <c r="P92" s="1298"/>
    </row>
    <row r="93" spans="13:16" x14ac:dyDescent="0.25">
      <c r="M93" s="1311"/>
      <c r="N93" s="1312"/>
      <c r="O93" s="1313"/>
      <c r="P93" s="1298"/>
    </row>
    <row r="94" spans="13:16" x14ac:dyDescent="0.25">
      <c r="M94" s="1311"/>
      <c r="N94" s="1312"/>
      <c r="O94" s="1313"/>
      <c r="P94" s="1298"/>
    </row>
    <row r="95" spans="13:16" x14ac:dyDescent="0.25">
      <c r="M95" s="1311"/>
      <c r="N95" s="1312"/>
      <c r="O95" s="1313"/>
      <c r="P95" s="1298"/>
    </row>
    <row r="96" spans="13:16" x14ac:dyDescent="0.25">
      <c r="M96" s="1311"/>
      <c r="N96" s="1312"/>
      <c r="O96" s="1313"/>
      <c r="P96" s="1298"/>
    </row>
    <row r="97" spans="13:16" x14ac:dyDescent="0.25">
      <c r="M97" s="1311"/>
      <c r="N97" s="1312"/>
      <c r="O97" s="1313"/>
      <c r="P97" s="1298"/>
    </row>
    <row r="98" spans="13:16" x14ac:dyDescent="0.25">
      <c r="M98" s="1311"/>
      <c r="N98" s="1312"/>
      <c r="O98" s="1313"/>
      <c r="P98" s="1298"/>
    </row>
    <row r="99" spans="13:16" x14ac:dyDescent="0.25">
      <c r="M99" s="1311"/>
      <c r="N99" s="1312"/>
      <c r="O99" s="1313"/>
      <c r="P99" s="1298"/>
    </row>
    <row r="100" spans="13:16" x14ac:dyDescent="0.25">
      <c r="M100" s="1311"/>
      <c r="N100" s="1312"/>
      <c r="O100" s="1313"/>
      <c r="P100" s="1298"/>
    </row>
    <row r="101" spans="13:16" x14ac:dyDescent="0.25">
      <c r="M101" s="1311"/>
      <c r="N101" s="1312"/>
      <c r="O101" s="1313"/>
      <c r="P101" s="1298"/>
    </row>
    <row r="102" spans="13:16" x14ac:dyDescent="0.25">
      <c r="M102" s="1311"/>
      <c r="N102" s="1312"/>
      <c r="O102" s="1313"/>
      <c r="P102" s="1298"/>
    </row>
    <row r="103" spans="13:16" x14ac:dyDescent="0.25">
      <c r="M103" s="1311"/>
      <c r="N103" s="1312"/>
      <c r="O103" s="1313"/>
      <c r="P103" s="1298"/>
    </row>
    <row r="104" spans="13:16" x14ac:dyDescent="0.25">
      <c r="M104" s="1311"/>
      <c r="N104" s="1312"/>
      <c r="O104" s="1313"/>
      <c r="P104" s="1298"/>
    </row>
    <row r="105" spans="13:16" x14ac:dyDescent="0.25">
      <c r="M105" s="1311"/>
      <c r="N105" s="1312"/>
      <c r="O105" s="1313"/>
      <c r="P105" s="1298"/>
    </row>
    <row r="106" spans="13:16" x14ac:dyDescent="0.25">
      <c r="M106" s="1311"/>
      <c r="N106" s="1312"/>
      <c r="O106" s="1313"/>
      <c r="P106" s="1298"/>
    </row>
    <row r="107" spans="13:16" x14ac:dyDescent="0.25">
      <c r="M107" s="1311"/>
      <c r="N107" s="1312"/>
      <c r="O107" s="1313"/>
      <c r="P107" s="1298"/>
    </row>
    <row r="108" spans="13:16" x14ac:dyDescent="0.25">
      <c r="M108" s="1311"/>
      <c r="N108" s="1312"/>
      <c r="O108" s="1313"/>
      <c r="P108" s="1298"/>
    </row>
    <row r="109" spans="13:16" x14ac:dyDescent="0.25">
      <c r="M109" s="1311"/>
      <c r="N109" s="1312"/>
      <c r="O109" s="1313"/>
      <c r="P109" s="1298"/>
    </row>
    <row r="110" spans="13:16" x14ac:dyDescent="0.25">
      <c r="M110" s="1311"/>
      <c r="N110" s="1312"/>
      <c r="O110" s="1313"/>
      <c r="P110" s="1298"/>
    </row>
    <row r="111" spans="13:16" x14ac:dyDescent="0.25">
      <c r="M111" s="1311"/>
      <c r="N111" s="1312"/>
      <c r="O111" s="1313"/>
      <c r="P111" s="1298"/>
    </row>
    <row r="112" spans="13:16" x14ac:dyDescent="0.25">
      <c r="M112" s="1311"/>
      <c r="N112" s="1312"/>
      <c r="O112" s="1313"/>
      <c r="P112" s="1298"/>
    </row>
    <row r="113" spans="13:16" x14ac:dyDescent="0.25">
      <c r="M113" s="1311"/>
      <c r="N113" s="1312"/>
      <c r="O113" s="1313"/>
      <c r="P113" s="1298"/>
    </row>
    <row r="114" spans="13:16" x14ac:dyDescent="0.25">
      <c r="M114" s="1311"/>
      <c r="N114" s="1312"/>
      <c r="O114" s="1313"/>
      <c r="P114" s="1298"/>
    </row>
    <row r="115" spans="13:16" x14ac:dyDescent="0.25">
      <c r="M115" s="1311"/>
      <c r="N115" s="1312"/>
      <c r="O115" s="1313"/>
      <c r="P115" s="1298"/>
    </row>
    <row r="116" spans="13:16" x14ac:dyDescent="0.25">
      <c r="M116" s="1311"/>
      <c r="N116" s="1312"/>
      <c r="O116" s="1313"/>
      <c r="P116" s="1298"/>
    </row>
    <row r="117" spans="13:16" x14ac:dyDescent="0.25">
      <c r="M117" s="1311"/>
      <c r="N117" s="1312"/>
      <c r="O117" s="1313"/>
      <c r="P117" s="1298"/>
    </row>
    <row r="118" spans="13:16" x14ac:dyDescent="0.25">
      <c r="M118" s="1311"/>
      <c r="N118" s="1312"/>
      <c r="O118" s="1313"/>
      <c r="P118" s="1298"/>
    </row>
    <row r="119" spans="13:16" x14ac:dyDescent="0.25">
      <c r="M119" s="1311"/>
      <c r="N119" s="1312"/>
      <c r="O119" s="1313"/>
      <c r="P119" s="1298"/>
    </row>
    <row r="120" spans="13:16" x14ac:dyDescent="0.25">
      <c r="M120" s="1311"/>
      <c r="N120" s="1312"/>
      <c r="O120" s="1313"/>
      <c r="P120" s="1298"/>
    </row>
    <row r="121" spans="13:16" x14ac:dyDescent="0.25">
      <c r="M121" s="1311"/>
      <c r="N121" s="1312"/>
      <c r="O121" s="1313"/>
      <c r="P121" s="1298"/>
    </row>
    <row r="122" spans="13:16" x14ac:dyDescent="0.25">
      <c r="M122" s="1311"/>
      <c r="N122" s="1312"/>
      <c r="O122" s="1313"/>
      <c r="P122" s="1298"/>
    </row>
    <row r="123" spans="13:16" x14ac:dyDescent="0.25">
      <c r="M123" s="1311"/>
      <c r="N123" s="1312"/>
      <c r="O123" s="1313"/>
      <c r="P123" s="1298"/>
    </row>
    <row r="124" spans="13:16" x14ac:dyDescent="0.25">
      <c r="M124" s="1311"/>
      <c r="N124" s="1312"/>
      <c r="O124" s="1313"/>
      <c r="P124" s="1298"/>
    </row>
    <row r="125" spans="13:16" x14ac:dyDescent="0.25">
      <c r="M125" s="1311"/>
      <c r="N125" s="1312"/>
      <c r="O125" s="1313"/>
      <c r="P125" s="1298"/>
    </row>
    <row r="126" spans="13:16" x14ac:dyDescent="0.25">
      <c r="M126" s="1311"/>
      <c r="N126" s="1312"/>
      <c r="O126" s="1313"/>
      <c r="P126" s="1298"/>
    </row>
    <row r="127" spans="13:16" x14ac:dyDescent="0.25">
      <c r="M127" s="1311"/>
      <c r="N127" s="1312"/>
      <c r="O127" s="1313"/>
      <c r="P127" s="1298"/>
    </row>
    <row r="128" spans="13:16" x14ac:dyDescent="0.25">
      <c r="M128" s="1311"/>
      <c r="N128" s="1312"/>
      <c r="O128" s="1313"/>
      <c r="P128" s="1298"/>
    </row>
    <row r="129" spans="13:16" x14ac:dyDescent="0.25">
      <c r="M129" s="1311"/>
      <c r="N129" s="1312"/>
      <c r="O129" s="1313"/>
      <c r="P129" s="1298"/>
    </row>
    <row r="130" spans="13:16" x14ac:dyDescent="0.25">
      <c r="M130" s="1311"/>
      <c r="N130" s="1312"/>
      <c r="O130" s="1313"/>
      <c r="P130" s="1298"/>
    </row>
    <row r="131" spans="13:16" x14ac:dyDescent="0.25">
      <c r="M131" s="1311"/>
      <c r="N131" s="1312"/>
      <c r="O131" s="1313"/>
      <c r="P131" s="1298"/>
    </row>
    <row r="132" spans="13:16" x14ac:dyDescent="0.25">
      <c r="M132" s="1311"/>
      <c r="N132" s="1312"/>
      <c r="O132" s="1313"/>
      <c r="P132" s="1298"/>
    </row>
    <row r="133" spans="13:16" x14ac:dyDescent="0.25">
      <c r="M133" s="1311"/>
      <c r="N133" s="1312"/>
      <c r="O133" s="1313"/>
      <c r="P133" s="1298"/>
    </row>
    <row r="134" spans="13:16" x14ac:dyDescent="0.25">
      <c r="M134" s="1311"/>
      <c r="N134" s="1312"/>
      <c r="O134" s="1313"/>
      <c r="P134" s="1298"/>
    </row>
    <row r="135" spans="13:16" x14ac:dyDescent="0.25">
      <c r="M135" s="1311"/>
      <c r="N135" s="1312"/>
      <c r="O135" s="1313"/>
      <c r="P135" s="1298"/>
    </row>
    <row r="136" spans="13:16" x14ac:dyDescent="0.25">
      <c r="M136" s="1311"/>
      <c r="N136" s="1312"/>
      <c r="O136" s="1313"/>
      <c r="P136" s="1298"/>
    </row>
    <row r="137" spans="13:16" x14ac:dyDescent="0.25">
      <c r="M137" s="1311"/>
      <c r="N137" s="1312"/>
      <c r="O137" s="1313"/>
      <c r="P137" s="1298"/>
    </row>
    <row r="138" spans="13:16" x14ac:dyDescent="0.25">
      <c r="M138" s="1311"/>
      <c r="N138" s="1312"/>
      <c r="O138" s="1313"/>
      <c r="P138" s="1298"/>
    </row>
    <row r="139" spans="13:16" x14ac:dyDescent="0.25">
      <c r="M139" s="1311"/>
      <c r="N139" s="1312"/>
      <c r="O139" s="1313"/>
      <c r="P139" s="1298"/>
    </row>
    <row r="140" spans="13:16" x14ac:dyDescent="0.25">
      <c r="M140" s="1311"/>
      <c r="N140" s="1312"/>
      <c r="O140" s="1313"/>
      <c r="P140" s="1298"/>
    </row>
    <row r="141" spans="13:16" x14ac:dyDescent="0.25">
      <c r="M141" s="1311"/>
      <c r="N141" s="1312"/>
      <c r="O141" s="1313"/>
      <c r="P141" s="1298"/>
    </row>
    <row r="142" spans="13:16" x14ac:dyDescent="0.25">
      <c r="M142" s="1311"/>
      <c r="N142" s="1312"/>
      <c r="O142" s="1313"/>
      <c r="P142" s="1298"/>
    </row>
    <row r="143" spans="13:16" x14ac:dyDescent="0.25">
      <c r="M143" s="1311"/>
      <c r="N143" s="1312"/>
      <c r="O143" s="1313"/>
      <c r="P143" s="1298"/>
    </row>
    <row r="144" spans="13:16" x14ac:dyDescent="0.25">
      <c r="M144" s="1311"/>
      <c r="N144" s="1312"/>
      <c r="O144" s="1313"/>
      <c r="P144" s="1298"/>
    </row>
    <row r="145" spans="13:16" x14ac:dyDescent="0.25">
      <c r="M145" s="1311"/>
      <c r="N145" s="1312"/>
      <c r="O145" s="1313"/>
      <c r="P145" s="1298"/>
    </row>
    <row r="146" spans="13:16" x14ac:dyDescent="0.25">
      <c r="M146" s="1311"/>
      <c r="N146" s="1312"/>
      <c r="O146" s="1313"/>
      <c r="P146" s="1298"/>
    </row>
    <row r="147" spans="13:16" x14ac:dyDescent="0.25">
      <c r="M147" s="1311"/>
      <c r="N147" s="1312"/>
      <c r="O147" s="1313"/>
      <c r="P147" s="1298"/>
    </row>
    <row r="148" spans="13:16" x14ac:dyDescent="0.25">
      <c r="M148" s="1311"/>
      <c r="N148" s="1312"/>
      <c r="O148" s="1313"/>
      <c r="P148" s="1298"/>
    </row>
    <row r="149" spans="13:16" x14ac:dyDescent="0.25">
      <c r="M149" s="1311"/>
      <c r="N149" s="1312"/>
      <c r="O149" s="1313"/>
      <c r="P149" s="1298"/>
    </row>
    <row r="150" spans="13:16" x14ac:dyDescent="0.25">
      <c r="M150" s="1311"/>
      <c r="N150" s="1312"/>
      <c r="O150" s="1313"/>
      <c r="P150" s="1298"/>
    </row>
    <row r="151" spans="13:16" x14ac:dyDescent="0.25">
      <c r="M151" s="1311"/>
      <c r="N151" s="1312"/>
      <c r="O151" s="1313"/>
      <c r="P151" s="1298"/>
    </row>
    <row r="152" spans="13:16" x14ac:dyDescent="0.25">
      <c r="M152" s="1311"/>
      <c r="N152" s="1312"/>
      <c r="O152" s="1313"/>
      <c r="P152" s="1298"/>
    </row>
    <row r="153" spans="13:16" x14ac:dyDescent="0.25">
      <c r="M153" s="1311"/>
      <c r="N153" s="1312"/>
      <c r="O153" s="1313"/>
      <c r="P153" s="1298"/>
    </row>
    <row r="154" spans="13:16" x14ac:dyDescent="0.25">
      <c r="M154" s="1311"/>
      <c r="N154" s="1312"/>
      <c r="O154" s="1313"/>
      <c r="P154" s="1298"/>
    </row>
    <row r="155" spans="13:16" x14ac:dyDescent="0.25">
      <c r="M155" s="1311"/>
      <c r="N155" s="1312"/>
      <c r="O155" s="1313"/>
      <c r="P155" s="1298"/>
    </row>
    <row r="156" spans="13:16" x14ac:dyDescent="0.25">
      <c r="M156" s="1311"/>
      <c r="N156" s="1312"/>
      <c r="O156" s="1313"/>
      <c r="P156" s="1298"/>
    </row>
    <row r="157" spans="13:16" x14ac:dyDescent="0.25">
      <c r="M157" s="1311"/>
      <c r="N157" s="1312"/>
      <c r="O157" s="1313"/>
      <c r="P157" s="1298"/>
    </row>
    <row r="158" spans="13:16" x14ac:dyDescent="0.25">
      <c r="M158" s="1311"/>
      <c r="N158" s="1312"/>
      <c r="O158" s="1313"/>
      <c r="P158" s="1298"/>
    </row>
    <row r="159" spans="13:16" x14ac:dyDescent="0.25">
      <c r="M159" s="1311"/>
      <c r="N159" s="1312"/>
      <c r="O159" s="1313"/>
      <c r="P159" s="1298"/>
    </row>
    <row r="160" spans="13:16" x14ac:dyDescent="0.25">
      <c r="M160" s="1311"/>
      <c r="N160" s="1312"/>
      <c r="O160" s="1313"/>
      <c r="P160" s="1298"/>
    </row>
    <row r="161" spans="13:16" x14ac:dyDescent="0.25">
      <c r="M161" s="1311"/>
      <c r="N161" s="1312"/>
      <c r="O161" s="1313"/>
      <c r="P161" s="1298"/>
    </row>
    <row r="162" spans="13:16" x14ac:dyDescent="0.25">
      <c r="M162" s="1311"/>
      <c r="N162" s="1312"/>
      <c r="O162" s="1313"/>
      <c r="P162" s="1298"/>
    </row>
    <row r="163" spans="13:16" x14ac:dyDescent="0.25">
      <c r="M163" s="1311"/>
      <c r="N163" s="1312"/>
      <c r="O163" s="1313"/>
      <c r="P163" s="1298"/>
    </row>
    <row r="164" spans="13:16" x14ac:dyDescent="0.25">
      <c r="M164" s="1311"/>
      <c r="N164" s="1312"/>
      <c r="O164" s="1313"/>
      <c r="P164" s="1298"/>
    </row>
    <row r="165" spans="13:16" x14ac:dyDescent="0.25">
      <c r="M165" s="1311"/>
      <c r="N165" s="1312"/>
      <c r="O165" s="1313"/>
      <c r="P165" s="1298"/>
    </row>
    <row r="166" spans="13:16" x14ac:dyDescent="0.25">
      <c r="M166" s="1311"/>
      <c r="N166" s="1312"/>
      <c r="O166" s="1313"/>
      <c r="P166" s="1298"/>
    </row>
    <row r="167" spans="13:16" x14ac:dyDescent="0.25">
      <c r="M167" s="1311"/>
      <c r="N167" s="1312"/>
      <c r="O167" s="1313"/>
      <c r="P167" s="1298"/>
    </row>
    <row r="168" spans="13:16" x14ac:dyDescent="0.25">
      <c r="M168" s="1311"/>
      <c r="N168" s="1312"/>
      <c r="O168" s="1313"/>
      <c r="P168" s="1298"/>
    </row>
    <row r="169" spans="13:16" x14ac:dyDescent="0.25">
      <c r="M169" s="1311"/>
      <c r="N169" s="1312"/>
      <c r="O169" s="1313"/>
      <c r="P169" s="1298"/>
    </row>
    <row r="170" spans="13:16" x14ac:dyDescent="0.25">
      <c r="M170" s="1311"/>
      <c r="N170" s="1312"/>
      <c r="O170" s="1313"/>
      <c r="P170" s="1298"/>
    </row>
    <row r="171" spans="13:16" x14ac:dyDescent="0.25">
      <c r="M171" s="1311"/>
      <c r="N171" s="1312"/>
      <c r="O171" s="1313"/>
      <c r="P171" s="1298"/>
    </row>
    <row r="172" spans="13:16" x14ac:dyDescent="0.25">
      <c r="M172" s="1311"/>
      <c r="N172" s="1312"/>
      <c r="O172" s="1313"/>
      <c r="P172" s="1298"/>
    </row>
    <row r="173" spans="13:16" x14ac:dyDescent="0.25">
      <c r="M173" s="1311"/>
      <c r="N173" s="1312"/>
      <c r="O173" s="1313"/>
      <c r="P173" s="1298"/>
    </row>
    <row r="174" spans="13:16" x14ac:dyDescent="0.25">
      <c r="M174" s="1311"/>
      <c r="N174" s="1312"/>
      <c r="O174" s="1313"/>
      <c r="P174" s="1298"/>
    </row>
    <row r="175" spans="13:16" x14ac:dyDescent="0.25">
      <c r="M175" s="1311"/>
      <c r="N175" s="1312"/>
      <c r="O175" s="1313"/>
      <c r="P175" s="1298"/>
    </row>
    <row r="176" spans="13:16" x14ac:dyDescent="0.25">
      <c r="M176" s="1311"/>
      <c r="N176" s="1312"/>
      <c r="O176" s="1313"/>
      <c r="P176" s="1298"/>
    </row>
    <row r="177" spans="13:16" x14ac:dyDescent="0.25">
      <c r="M177" s="1311"/>
      <c r="N177" s="1312"/>
      <c r="O177" s="1313"/>
      <c r="P177" s="1298"/>
    </row>
    <row r="178" spans="13:16" ht="30" x14ac:dyDescent="0.25">
      <c r="M178" s="1314" t="s">
        <v>1997</v>
      </c>
      <c r="N178" s="1302" t="s">
        <v>1994</v>
      </c>
      <c r="O178" s="1306" t="s">
        <v>1915</v>
      </c>
      <c r="P178" s="1301" t="s">
        <v>1916</v>
      </c>
    </row>
    <row r="179" spans="13:16" ht="30.75" thickBot="1" x14ac:dyDescent="0.3">
      <c r="M179" s="1315" t="s">
        <v>1998</v>
      </c>
      <c r="N179" s="1316" t="s">
        <v>1995</v>
      </c>
      <c r="O179" s="1317" t="s">
        <v>1915</v>
      </c>
      <c r="P179" s="1318" t="s">
        <v>1916</v>
      </c>
    </row>
  </sheetData>
  <mergeCells count="1">
    <mergeCell ref="B1:F1"/>
  </mergeCells>
  <pageMargins left="0.19685039370078741" right="0.19685039370078741" top="0.74803149606299213" bottom="0.74803149606299213" header="0.31496062992125984" footer="0.31496062992125984"/>
  <pageSetup paperSize="9" scale="63" fitToHeight="2" orientation="landscape" r:id="rId1"/>
  <headerFooter scaleWithDoc="0">
    <oddHeader>&amp;L&amp;F  &amp;KFF0000&amp;A&amp;R&amp;D  &amp;T</oddHeader>
    <oddFooter>&amp;C&amp;P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S239"/>
  <sheetViews>
    <sheetView zoomScaleNormal="100" workbookViewId="0">
      <selection sqref="A1:A3"/>
    </sheetView>
  </sheetViews>
  <sheetFormatPr defaultColWidth="9.140625" defaultRowHeight="15" x14ac:dyDescent="0.25"/>
  <cols>
    <col min="1" max="1" width="13" style="6" customWidth="1"/>
    <col min="2" max="2" width="17.28515625" style="6" customWidth="1"/>
    <col min="3" max="3" width="19" style="6" customWidth="1"/>
    <col min="4" max="4" width="25.28515625" style="6" customWidth="1"/>
    <col min="5" max="5" width="32.42578125" style="6" customWidth="1"/>
    <col min="6" max="6" width="45.7109375" style="6" customWidth="1"/>
    <col min="7" max="7" width="13" style="6" customWidth="1"/>
    <col min="8" max="8" width="18.5703125" style="6" customWidth="1"/>
    <col min="9" max="9" width="36.5703125" style="6" customWidth="1"/>
    <col min="10" max="10" width="22.5703125" style="6" bestFit="1" customWidth="1"/>
    <col min="11" max="11" width="46.140625" style="6" customWidth="1"/>
    <col min="12" max="12" width="9.140625" style="6"/>
    <col min="13" max="13" width="12.28515625" style="39" customWidth="1"/>
    <col min="14" max="14" width="23.42578125" style="714" customWidth="1"/>
    <col min="15" max="15" width="20.7109375" style="714" customWidth="1"/>
    <col min="16" max="16" width="44.42578125" style="6" customWidth="1"/>
    <col min="17" max="17" width="41.85546875" style="6" customWidth="1"/>
    <col min="18" max="18" width="45.85546875" style="6" customWidth="1"/>
    <col min="19" max="22" width="9.140625" style="6" customWidth="1"/>
    <col min="23" max="30" width="9.140625" style="44" customWidth="1"/>
    <col min="31" max="35" width="9.140625" style="6" customWidth="1"/>
    <col min="36" max="16384" width="9.140625" style="6"/>
  </cols>
  <sheetData>
    <row r="1" spans="1:33" ht="27.75" customHeight="1" thickBot="1" x14ac:dyDescent="0.3">
      <c r="A1" s="1612" t="s">
        <v>1093</v>
      </c>
      <c r="B1" s="713" t="s">
        <v>2036</v>
      </c>
      <c r="C1" s="713"/>
      <c r="G1" s="39"/>
      <c r="J1" s="403" t="s">
        <v>838</v>
      </c>
      <c r="K1" s="1157" t="s">
        <v>382</v>
      </c>
      <c r="L1" s="439" t="s">
        <v>459</v>
      </c>
      <c r="U1" s="1593" t="s">
        <v>1542</v>
      </c>
      <c r="V1" s="1594"/>
      <c r="W1" s="1594"/>
      <c r="X1" s="1594"/>
      <c r="Y1" s="1594"/>
      <c r="Z1" s="1594"/>
      <c r="AA1" s="1594"/>
      <c r="AB1" s="1594"/>
      <c r="AC1" s="1594"/>
      <c r="AD1" s="1595"/>
    </row>
    <row r="2" spans="1:33" ht="20.25" customHeight="1" thickBot="1" x14ac:dyDescent="0.3">
      <c r="A2" s="1613"/>
      <c r="B2" s="715" t="s">
        <v>1477</v>
      </c>
      <c r="C2" s="715"/>
      <c r="D2" s="716"/>
      <c r="E2" s="716"/>
      <c r="F2" s="716"/>
      <c r="G2" s="39"/>
      <c r="J2" s="2"/>
      <c r="K2" s="1250" t="s">
        <v>1965</v>
      </c>
      <c r="L2" s="201" t="s">
        <v>1967</v>
      </c>
      <c r="U2" s="1513"/>
      <c r="V2" s="1513"/>
      <c r="W2" s="1513"/>
      <c r="X2" s="1513"/>
      <c r="Y2" s="1513"/>
      <c r="Z2" s="1513"/>
      <c r="AA2" s="1513"/>
      <c r="AB2" s="1513"/>
      <c r="AC2" s="1513"/>
      <c r="AD2" s="1513"/>
    </row>
    <row r="3" spans="1:33" ht="28.5" customHeight="1" thickBot="1" x14ac:dyDescent="0.3">
      <c r="A3" s="1564"/>
      <c r="B3" s="1596" t="s">
        <v>1478</v>
      </c>
      <c r="C3" s="1596"/>
      <c r="D3" s="1597"/>
      <c r="E3" s="1597"/>
      <c r="F3" s="1597"/>
      <c r="G3" s="1513"/>
      <c r="J3" s="2"/>
      <c r="K3" s="436" t="s">
        <v>240</v>
      </c>
      <c r="L3" s="439" t="s">
        <v>839</v>
      </c>
      <c r="U3" s="717"/>
      <c r="V3" s="718" t="s">
        <v>1094</v>
      </c>
      <c r="W3" s="719"/>
      <c r="X3" s="720"/>
      <c r="Y3" s="720" t="s">
        <v>1095</v>
      </c>
      <c r="Z3" s="720"/>
      <c r="AA3" s="720"/>
      <c r="AB3" s="720"/>
      <c r="AC3" s="720"/>
      <c r="AD3" s="721"/>
    </row>
    <row r="4" spans="1:33" ht="15" customHeight="1" thickBot="1" x14ac:dyDescent="0.3">
      <c r="A4" s="23"/>
      <c r="B4" s="728" t="s">
        <v>1479</v>
      </c>
      <c r="C4" s="926" t="s">
        <v>1551</v>
      </c>
      <c r="D4" s="722"/>
      <c r="E4" s="722"/>
      <c r="F4" s="722"/>
      <c r="G4" s="39"/>
      <c r="J4" s="2"/>
      <c r="K4" s="437" t="s">
        <v>365</v>
      </c>
      <c r="L4" s="439" t="s">
        <v>840</v>
      </c>
      <c r="U4" s="723"/>
      <c r="V4" s="645"/>
      <c r="W4" s="724" t="s">
        <v>1096</v>
      </c>
      <c r="X4" s="725" t="s">
        <v>1097</v>
      </c>
      <c r="Y4" s="725" t="s">
        <v>1098</v>
      </c>
      <c r="Z4" s="725" t="s">
        <v>1099</v>
      </c>
      <c r="AA4" s="725" t="s">
        <v>1100</v>
      </c>
      <c r="AB4" s="725" t="s">
        <v>1101</v>
      </c>
      <c r="AC4" s="726" t="s">
        <v>1102</v>
      </c>
      <c r="AD4" s="727" t="s">
        <v>1103</v>
      </c>
    </row>
    <row r="5" spans="1:33" ht="18" thickBot="1" x14ac:dyDescent="0.3">
      <c r="B5" s="728" t="s">
        <v>1480</v>
      </c>
      <c r="C5" s="729" t="s">
        <v>1543</v>
      </c>
      <c r="D5" s="730"/>
      <c r="E5" s="730"/>
      <c r="G5" s="39"/>
      <c r="K5" s="438" t="s">
        <v>642</v>
      </c>
      <c r="L5" s="440" t="s">
        <v>742</v>
      </c>
      <c r="U5" s="644" t="s">
        <v>1104</v>
      </c>
      <c r="V5" s="1"/>
      <c r="W5" s="731"/>
      <c r="X5" s="732"/>
      <c r="Y5" s="732"/>
      <c r="Z5" s="732"/>
      <c r="AA5" s="732"/>
      <c r="AB5" s="732"/>
      <c r="AC5" s="732"/>
      <c r="AD5" s="733"/>
      <c r="AE5" s="44" t="s">
        <v>1105</v>
      </c>
      <c r="AF5" s="734">
        <f>100*100</f>
        <v>10000</v>
      </c>
      <c r="AG5" s="6" t="s">
        <v>1106</v>
      </c>
    </row>
    <row r="6" spans="1:33" ht="17.25" x14ac:dyDescent="0.25">
      <c r="B6" s="6" t="s">
        <v>1481</v>
      </c>
      <c r="C6" s="728" t="s">
        <v>1552</v>
      </c>
      <c r="G6" s="39"/>
      <c r="U6" s="735"/>
      <c r="V6" s="736" t="s">
        <v>1107</v>
      </c>
      <c r="W6" s="731">
        <v>1</v>
      </c>
      <c r="X6" s="732">
        <v>10</v>
      </c>
      <c r="Y6" s="732">
        <v>100</v>
      </c>
      <c r="Z6" s="737">
        <v>1000</v>
      </c>
      <c r="AA6" s="738">
        <v>1E-4</v>
      </c>
      <c r="AB6" s="732">
        <v>1E-3</v>
      </c>
      <c r="AC6" s="732">
        <v>0.01</v>
      </c>
      <c r="AD6" s="733">
        <v>0.1</v>
      </c>
      <c r="AE6" s="6" t="s">
        <v>1108</v>
      </c>
      <c r="AF6" s="6">
        <v>1</v>
      </c>
    </row>
    <row r="7" spans="1:33" ht="17.25" customHeight="1" x14ac:dyDescent="0.25">
      <c r="B7" s="6" t="s">
        <v>1482</v>
      </c>
      <c r="C7" s="6" t="s">
        <v>1298</v>
      </c>
      <c r="D7" s="1344"/>
      <c r="E7" s="1344"/>
      <c r="G7" s="39"/>
      <c r="U7" s="739"/>
      <c r="V7" s="740" t="s">
        <v>1109</v>
      </c>
      <c r="W7" s="741">
        <v>0.1</v>
      </c>
      <c r="X7" s="66">
        <v>1</v>
      </c>
      <c r="Y7" s="66">
        <v>10</v>
      </c>
      <c r="Z7" s="66">
        <v>100</v>
      </c>
      <c r="AA7" s="742">
        <v>1.0000000000000001E-5</v>
      </c>
      <c r="AB7" s="743">
        <v>1E-4</v>
      </c>
      <c r="AC7" s="66">
        <v>1E-3</v>
      </c>
      <c r="AD7" s="744">
        <v>0.01</v>
      </c>
      <c r="AE7" s="6" t="s">
        <v>1110</v>
      </c>
      <c r="AF7" s="6">
        <v>0.1</v>
      </c>
    </row>
    <row r="8" spans="1:33" ht="17.25" x14ac:dyDescent="0.25">
      <c r="U8" s="739" t="s">
        <v>1111</v>
      </c>
      <c r="V8" s="740" t="s">
        <v>1112</v>
      </c>
      <c r="W8" s="741">
        <v>0.01</v>
      </c>
      <c r="X8" s="66">
        <v>0.1</v>
      </c>
      <c r="Y8" s="66">
        <v>1</v>
      </c>
      <c r="Z8" s="66">
        <v>10</v>
      </c>
      <c r="AA8" s="742">
        <v>9.9999999999999995E-7</v>
      </c>
      <c r="AB8" s="743">
        <v>1.0000000000000001E-5</v>
      </c>
      <c r="AC8" s="743">
        <v>1E-4</v>
      </c>
      <c r="AD8" s="744">
        <v>1E-3</v>
      </c>
      <c r="AE8" s="6" t="s">
        <v>1113</v>
      </c>
      <c r="AF8" s="6">
        <v>0.01</v>
      </c>
    </row>
    <row r="9" spans="1:33" ht="18.75" x14ac:dyDescent="0.3">
      <c r="B9" s="917" t="s">
        <v>1893</v>
      </c>
      <c r="C9" s="917"/>
      <c r="D9" s="918"/>
      <c r="E9" s="919"/>
      <c r="F9" s="919"/>
      <c r="H9" s="745" t="s">
        <v>1892</v>
      </c>
      <c r="J9" s="697"/>
      <c r="K9" s="697"/>
      <c r="N9" s="612" t="s">
        <v>1895</v>
      </c>
      <c r="O9" s="745"/>
      <c r="Q9" s="697"/>
      <c r="R9" s="697"/>
      <c r="U9" s="739"/>
      <c r="V9" s="740" t="s">
        <v>1114</v>
      </c>
      <c r="W9" s="741">
        <v>1E-3</v>
      </c>
      <c r="X9" s="66">
        <v>0.01</v>
      </c>
      <c r="Y9" s="66">
        <v>0.1</v>
      </c>
      <c r="Z9" s="66">
        <v>1</v>
      </c>
      <c r="AA9" s="742">
        <v>9.9999999999999995E-8</v>
      </c>
      <c r="AB9" s="743">
        <v>9.9999999999999995E-7</v>
      </c>
      <c r="AC9" s="743">
        <v>1.0000000000000001E-5</v>
      </c>
      <c r="AD9" s="746">
        <v>1E-4</v>
      </c>
      <c r="AE9" s="6" t="s">
        <v>1115</v>
      </c>
      <c r="AF9" s="6">
        <v>1E-3</v>
      </c>
    </row>
    <row r="10" spans="1:33" ht="17.25" x14ac:dyDescent="0.25">
      <c r="B10" s="747" t="s">
        <v>1116</v>
      </c>
      <c r="C10" s="747" t="s">
        <v>1121</v>
      </c>
      <c r="D10" s="747" t="s">
        <v>1117</v>
      </c>
      <c r="E10" s="748" t="s">
        <v>1118</v>
      </c>
      <c r="F10" s="748" t="s">
        <v>1119</v>
      </c>
      <c r="H10" s="747" t="s">
        <v>1116</v>
      </c>
      <c r="I10" s="748" t="s">
        <v>1117</v>
      </c>
      <c r="J10" s="748" t="s">
        <v>1118</v>
      </c>
      <c r="K10" s="748" t="s">
        <v>1119</v>
      </c>
      <c r="N10" s="747" t="s">
        <v>1120</v>
      </c>
      <c r="O10" s="749" t="s">
        <v>1121</v>
      </c>
      <c r="P10" s="750" t="s">
        <v>1117</v>
      </c>
      <c r="Q10" s="748" t="s">
        <v>1118</v>
      </c>
      <c r="R10" s="748" t="s">
        <v>1119</v>
      </c>
      <c r="T10" s="1"/>
      <c r="U10" s="739"/>
      <c r="V10" s="740" t="s">
        <v>1122</v>
      </c>
      <c r="W10" s="751">
        <v>10000</v>
      </c>
      <c r="X10" s="67">
        <v>1000</v>
      </c>
      <c r="Y10" s="66">
        <v>100</v>
      </c>
      <c r="Z10" s="752">
        <v>10</v>
      </c>
      <c r="AA10" s="753">
        <v>1</v>
      </c>
      <c r="AB10" s="66">
        <v>10</v>
      </c>
      <c r="AC10" s="66">
        <v>100</v>
      </c>
      <c r="AD10" s="754">
        <v>1000</v>
      </c>
      <c r="AE10" s="6" t="s">
        <v>1123</v>
      </c>
      <c r="AF10" s="755">
        <v>9.9999999999999995E-7</v>
      </c>
    </row>
    <row r="11" spans="1:33" ht="43.5" customHeight="1" x14ac:dyDescent="0.25">
      <c r="B11" s="1189" t="s">
        <v>1420</v>
      </c>
      <c r="C11" s="1614" t="s">
        <v>1476</v>
      </c>
      <c r="D11" s="1150" t="s">
        <v>1421</v>
      </c>
      <c r="E11" s="1248" t="s">
        <v>1422</v>
      </c>
      <c r="F11" s="758" t="s">
        <v>1423</v>
      </c>
      <c r="H11" s="756" t="s">
        <v>1124</v>
      </c>
      <c r="I11" s="757" t="s">
        <v>23</v>
      </c>
      <c r="J11" s="1166" t="s">
        <v>1125</v>
      </c>
      <c r="K11" s="758" t="s">
        <v>1231</v>
      </c>
      <c r="M11" s="387"/>
      <c r="N11" s="759" t="s">
        <v>1126</v>
      </c>
      <c r="O11" s="1608" t="s">
        <v>1127</v>
      </c>
      <c r="P11" s="760" t="s">
        <v>1345</v>
      </c>
      <c r="Q11" s="762" t="s">
        <v>1128</v>
      </c>
      <c r="R11" s="756" t="s">
        <v>1129</v>
      </c>
      <c r="T11" s="1"/>
      <c r="U11" s="739"/>
      <c r="V11" s="763" t="s">
        <v>1130</v>
      </c>
      <c r="W11" s="764">
        <v>1000</v>
      </c>
      <c r="X11" s="765">
        <v>10000</v>
      </c>
      <c r="Y11" s="766">
        <v>100000</v>
      </c>
      <c r="Z11" s="766">
        <v>1000000</v>
      </c>
      <c r="AA11" s="767">
        <v>0.1</v>
      </c>
      <c r="AB11" s="768">
        <v>1</v>
      </c>
      <c r="AC11" s="768">
        <v>10</v>
      </c>
      <c r="AD11" s="769">
        <v>100</v>
      </c>
    </row>
    <row r="12" spans="1:33" ht="81.75" customHeight="1" x14ac:dyDescent="0.3">
      <c r="B12" s="770" t="s">
        <v>1424</v>
      </c>
      <c r="C12" s="1615"/>
      <c r="D12" s="771" t="s">
        <v>1425</v>
      </c>
      <c r="E12" s="1248" t="s">
        <v>1426</v>
      </c>
      <c r="F12" s="1150" t="s">
        <v>1427</v>
      </c>
      <c r="H12" s="1618" t="s">
        <v>1131</v>
      </c>
      <c r="I12" s="1524" t="s">
        <v>1149</v>
      </c>
      <c r="J12" s="1581" t="s">
        <v>1125</v>
      </c>
      <c r="K12" s="1524" t="s">
        <v>1236</v>
      </c>
      <c r="M12" s="387"/>
      <c r="N12" s="773" t="s">
        <v>1134</v>
      </c>
      <c r="O12" s="1609"/>
      <c r="P12" s="761" t="s">
        <v>1226</v>
      </c>
      <c r="Q12" s="1241" t="s">
        <v>1136</v>
      </c>
      <c r="R12" s="757" t="s">
        <v>2089</v>
      </c>
      <c r="T12" s="616"/>
      <c r="U12" s="739"/>
      <c r="V12" s="763" t="s">
        <v>1102</v>
      </c>
      <c r="W12" s="776">
        <v>100</v>
      </c>
      <c r="X12" s="777">
        <v>1000</v>
      </c>
      <c r="Y12" s="777">
        <v>10000</v>
      </c>
      <c r="Z12" s="778">
        <v>100000</v>
      </c>
      <c r="AA12" s="779">
        <v>0.01</v>
      </c>
      <c r="AB12" s="780">
        <v>0.1</v>
      </c>
      <c r="AC12" s="780">
        <v>1</v>
      </c>
      <c r="AD12" s="781">
        <v>10</v>
      </c>
    </row>
    <row r="13" spans="1:33" ht="52.5" customHeight="1" thickBot="1" x14ac:dyDescent="0.3">
      <c r="B13" s="1189" t="s">
        <v>1428</v>
      </c>
      <c r="C13" s="1615"/>
      <c r="D13" s="920" t="s">
        <v>1429</v>
      </c>
      <c r="E13" s="1187" t="s">
        <v>1430</v>
      </c>
      <c r="F13" s="1150" t="s">
        <v>1427</v>
      </c>
      <c r="H13" s="1516"/>
      <c r="I13" s="1526"/>
      <c r="J13" s="1617"/>
      <c r="K13" s="1526"/>
      <c r="M13" s="387"/>
      <c r="N13" s="773" t="s">
        <v>1138</v>
      </c>
      <c r="O13" s="1609"/>
      <c r="P13" s="774" t="s">
        <v>1135</v>
      </c>
      <c r="Q13" s="1241" t="s">
        <v>1125</v>
      </c>
      <c r="R13" s="1405" t="s">
        <v>2090</v>
      </c>
      <c r="T13" s="1"/>
      <c r="U13" s="785"/>
      <c r="V13" s="786" t="s">
        <v>1140</v>
      </c>
      <c r="W13" s="787">
        <v>10</v>
      </c>
      <c r="X13" s="788">
        <v>100</v>
      </c>
      <c r="Y13" s="789">
        <v>1000</v>
      </c>
      <c r="Z13" s="789">
        <v>10000</v>
      </c>
      <c r="AA13" s="790">
        <v>1E-3</v>
      </c>
      <c r="AB13" s="788">
        <v>0.01</v>
      </c>
      <c r="AC13" s="788">
        <v>0.1</v>
      </c>
      <c r="AD13" s="791">
        <v>1</v>
      </c>
    </row>
    <row r="14" spans="1:33" ht="45.75" customHeight="1" x14ac:dyDescent="0.25">
      <c r="B14" s="1190" t="s">
        <v>1431</v>
      </c>
      <c r="C14" s="1615"/>
      <c r="D14" s="921" t="s">
        <v>1432</v>
      </c>
      <c r="E14" s="1248" t="s">
        <v>1433</v>
      </c>
      <c r="F14" s="1152" t="s">
        <v>1232</v>
      </c>
      <c r="H14" s="1514" t="s">
        <v>1137</v>
      </c>
      <c r="I14" s="1530" t="s">
        <v>262</v>
      </c>
      <c r="J14" s="1599" t="s">
        <v>1125</v>
      </c>
      <c r="K14" s="1598" t="s">
        <v>1233</v>
      </c>
      <c r="M14" s="387"/>
      <c r="N14" s="773" t="s">
        <v>1141</v>
      </c>
      <c r="O14" s="1609"/>
      <c r="P14" s="760" t="s">
        <v>1139</v>
      </c>
      <c r="Q14" s="762" t="s">
        <v>1128</v>
      </c>
      <c r="R14" s="797" t="s">
        <v>2091</v>
      </c>
      <c r="W14" s="6"/>
      <c r="X14" s="6"/>
      <c r="Y14" s="6"/>
      <c r="Z14" s="6"/>
      <c r="AA14" s="6"/>
      <c r="AB14" s="6"/>
      <c r="AC14" s="6"/>
      <c r="AD14" s="6"/>
    </row>
    <row r="15" spans="1:33" ht="67.5" customHeight="1" x14ac:dyDescent="0.25">
      <c r="B15" s="1190" t="s">
        <v>1434</v>
      </c>
      <c r="C15" s="1615"/>
      <c r="D15" s="922" t="s">
        <v>885</v>
      </c>
      <c r="E15" s="1248" t="s">
        <v>1435</v>
      </c>
      <c r="F15" s="1152" t="s">
        <v>1232</v>
      </c>
      <c r="H15" s="1516"/>
      <c r="I15" s="1516"/>
      <c r="J15" s="1600"/>
      <c r="K15" s="1562"/>
      <c r="M15" s="387"/>
      <c r="N15" s="773" t="s">
        <v>1143</v>
      </c>
      <c r="O15" s="1610"/>
      <c r="P15" s="792" t="s">
        <v>1228</v>
      </c>
      <c r="Q15" s="1240" t="s">
        <v>1142</v>
      </c>
      <c r="R15" s="757" t="s">
        <v>1234</v>
      </c>
      <c r="W15" s="6"/>
      <c r="X15" s="6"/>
      <c r="Y15" s="6"/>
      <c r="Z15" s="6"/>
      <c r="AA15" s="6"/>
      <c r="AB15" s="6"/>
      <c r="AC15" s="6"/>
      <c r="AD15" s="6"/>
    </row>
    <row r="16" spans="1:33" ht="42.75" customHeight="1" x14ac:dyDescent="0.25">
      <c r="B16" s="1189" t="s">
        <v>1436</v>
      </c>
      <c r="C16" s="1616"/>
      <c r="D16" s="1150" t="s">
        <v>1437</v>
      </c>
      <c r="E16" s="1150" t="s">
        <v>1158</v>
      </c>
      <c r="F16" s="1152" t="s">
        <v>1232</v>
      </c>
      <c r="H16" s="1514" t="s">
        <v>1144</v>
      </c>
      <c r="I16" s="1524" t="s">
        <v>1167</v>
      </c>
      <c r="J16" s="1619" t="s">
        <v>1125</v>
      </c>
      <c r="K16" s="1524" t="s">
        <v>2039</v>
      </c>
      <c r="M16" s="387"/>
      <c r="N16" s="1605" t="s">
        <v>1145</v>
      </c>
      <c r="O16" s="1572" t="s">
        <v>2045</v>
      </c>
      <c r="P16" s="1601" t="s">
        <v>2140</v>
      </c>
      <c r="Q16" s="1603" t="s">
        <v>1136</v>
      </c>
      <c r="R16" s="1601" t="s">
        <v>1946</v>
      </c>
      <c r="W16" s="6"/>
      <c r="X16" s="6"/>
      <c r="Y16" s="6"/>
      <c r="Z16" s="6"/>
      <c r="AA16" s="6"/>
      <c r="AB16" s="6"/>
      <c r="AC16" s="6"/>
      <c r="AD16" s="6"/>
    </row>
    <row r="17" spans="2:45" ht="60" customHeight="1" x14ac:dyDescent="0.3">
      <c r="B17" s="923" t="s">
        <v>1438</v>
      </c>
      <c r="C17" s="924"/>
      <c r="D17" s="925"/>
      <c r="E17" s="925"/>
      <c r="F17" s="919"/>
      <c r="H17" s="1539"/>
      <c r="I17" s="1536"/>
      <c r="J17" s="1620"/>
      <c r="K17" s="1536"/>
      <c r="M17" s="387"/>
      <c r="N17" s="1604"/>
      <c r="O17" s="1606"/>
      <c r="P17" s="1602"/>
      <c r="Q17" s="1604"/>
      <c r="R17" s="1602"/>
      <c r="W17" s="6"/>
      <c r="X17" s="6"/>
      <c r="Y17" s="6"/>
      <c r="Z17" s="6"/>
      <c r="AA17" s="6"/>
      <c r="AB17" s="6"/>
      <c r="AC17" s="6"/>
      <c r="AD17" s="6"/>
      <c r="AP17" s="1"/>
      <c r="AQ17" s="1"/>
      <c r="AR17" s="1"/>
      <c r="AS17" s="1"/>
    </row>
    <row r="18" spans="2:45" ht="57.75" customHeight="1" x14ac:dyDescent="0.25">
      <c r="B18" s="747" t="s">
        <v>1116</v>
      </c>
      <c r="C18" s="747" t="s">
        <v>1121</v>
      </c>
      <c r="D18" s="747" t="s">
        <v>1117</v>
      </c>
      <c r="E18" s="748" t="s">
        <v>1118</v>
      </c>
      <c r="F18" s="748" t="s">
        <v>1119</v>
      </c>
      <c r="H18" s="1515"/>
      <c r="I18" s="1515"/>
      <c r="J18" s="1621"/>
      <c r="K18" s="1525"/>
      <c r="N18" s="1188" t="s">
        <v>1146</v>
      </c>
      <c r="O18" s="1606"/>
      <c r="P18" s="803" t="s">
        <v>2046</v>
      </c>
      <c r="Q18" s="1241" t="s">
        <v>1136</v>
      </c>
      <c r="R18" s="805" t="s">
        <v>1382</v>
      </c>
      <c r="W18" s="6"/>
      <c r="X18" s="6"/>
      <c r="Y18" s="6"/>
      <c r="Z18" s="6"/>
      <c r="AA18" s="6"/>
      <c r="AB18" s="6"/>
      <c r="AC18" s="6"/>
      <c r="AD18" s="6"/>
      <c r="AP18" s="1"/>
      <c r="AQ18" s="1"/>
      <c r="AR18" s="1397"/>
      <c r="AS18" s="1"/>
    </row>
    <row r="19" spans="2:45" ht="56.25" customHeight="1" x14ac:dyDescent="0.25">
      <c r="B19" s="1514" t="s">
        <v>1172</v>
      </c>
      <c r="C19" s="1626" t="s">
        <v>1901</v>
      </c>
      <c r="D19" s="1524" t="s">
        <v>1448</v>
      </c>
      <c r="E19" s="1581" t="s">
        <v>1125</v>
      </c>
      <c r="F19" s="1524" t="s">
        <v>1449</v>
      </c>
      <c r="H19" s="1516"/>
      <c r="I19" s="1516"/>
      <c r="J19" s="1617"/>
      <c r="K19" s="1526"/>
      <c r="N19" s="782" t="s">
        <v>1147</v>
      </c>
      <c r="O19" s="1606"/>
      <c r="P19" s="803" t="s">
        <v>970</v>
      </c>
      <c r="Q19" s="775" t="s">
        <v>1136</v>
      </c>
      <c r="R19" s="805" t="s">
        <v>2055</v>
      </c>
      <c r="W19" s="6"/>
      <c r="X19" s="6"/>
      <c r="Y19" s="6"/>
      <c r="Z19" s="6"/>
      <c r="AA19" s="6"/>
      <c r="AB19" s="6"/>
      <c r="AC19" s="6"/>
      <c r="AD19" s="6"/>
      <c r="AP19" s="1"/>
      <c r="AQ19" s="1"/>
      <c r="AR19" s="1"/>
      <c r="AS19" s="1"/>
    </row>
    <row r="20" spans="2:45" ht="116.25" customHeight="1" x14ac:dyDescent="0.25">
      <c r="B20" s="1516"/>
      <c r="C20" s="1525"/>
      <c r="D20" s="1526"/>
      <c r="E20" s="1516"/>
      <c r="F20" s="1526"/>
      <c r="H20" s="756" t="s">
        <v>1148</v>
      </c>
      <c r="I20" s="803" t="s">
        <v>255</v>
      </c>
      <c r="J20" s="1242" t="s">
        <v>1170</v>
      </c>
      <c r="K20" s="803" t="s">
        <v>1133</v>
      </c>
      <c r="N20" s="802" t="s">
        <v>1150</v>
      </c>
      <c r="O20" s="1607"/>
      <c r="P20" s="803" t="s">
        <v>971</v>
      </c>
      <c r="Q20" s="775" t="s">
        <v>1136</v>
      </c>
      <c r="R20" s="805" t="s">
        <v>2056</v>
      </c>
      <c r="W20" s="6"/>
      <c r="X20" s="6"/>
      <c r="Y20" s="6"/>
      <c r="Z20" s="6"/>
      <c r="AA20" s="6"/>
      <c r="AB20" s="6"/>
      <c r="AC20" s="6"/>
      <c r="AD20" s="6"/>
    </row>
    <row r="21" spans="2:45" ht="78.75" customHeight="1" x14ac:dyDescent="0.25">
      <c r="B21" s="1147" t="s">
        <v>1440</v>
      </c>
      <c r="C21" s="1525"/>
      <c r="D21" s="1150" t="s">
        <v>1439</v>
      </c>
      <c r="E21" s="1166" t="s">
        <v>1125</v>
      </c>
      <c r="F21" s="1167" t="s">
        <v>1902</v>
      </c>
      <c r="H21" s="1623" t="s">
        <v>2141</v>
      </c>
      <c r="I21" s="1624"/>
      <c r="J21" s="1624"/>
      <c r="K21" s="1625"/>
      <c r="N21" s="1514" t="s">
        <v>1152</v>
      </c>
      <c r="O21" s="1558" t="s">
        <v>2086</v>
      </c>
      <c r="P21" s="1530" t="s">
        <v>1247</v>
      </c>
      <c r="Q21" s="1611" t="s">
        <v>1246</v>
      </c>
      <c r="R21" s="1524" t="s">
        <v>2092</v>
      </c>
      <c r="X21" s="6"/>
      <c r="Y21" s="6"/>
      <c r="Z21" s="6"/>
      <c r="AA21" s="6"/>
      <c r="AB21" s="6"/>
      <c r="AC21" s="6"/>
      <c r="AD21" s="6"/>
      <c r="AI21" s="1"/>
    </row>
    <row r="22" spans="2:45" ht="45.75" customHeight="1" x14ac:dyDescent="0.25">
      <c r="B22" s="1145" t="s">
        <v>1173</v>
      </c>
      <c r="C22" s="1525"/>
      <c r="D22" s="1150" t="s">
        <v>1450</v>
      </c>
      <c r="E22" s="793" t="s">
        <v>1132</v>
      </c>
      <c r="F22" s="803" t="s">
        <v>1451</v>
      </c>
      <c r="H22" s="1514" t="s">
        <v>1154</v>
      </c>
      <c r="I22" s="1524" t="s">
        <v>1176</v>
      </c>
      <c r="J22" s="1581" t="s">
        <v>1125</v>
      </c>
      <c r="K22" s="1524" t="s">
        <v>1929</v>
      </c>
      <c r="N22" s="1528"/>
      <c r="O22" s="1559"/>
      <c r="P22" s="1515"/>
      <c r="Q22" s="1521"/>
      <c r="R22" s="1545"/>
      <c r="X22" s="6"/>
      <c r="Y22" s="6"/>
      <c r="Z22" s="6"/>
      <c r="AA22" s="6"/>
      <c r="AB22" s="6"/>
      <c r="AC22" s="6"/>
      <c r="AD22" s="6"/>
      <c r="AI22" s="1"/>
    </row>
    <row r="23" spans="2:45" ht="80.25" customHeight="1" x14ac:dyDescent="0.25">
      <c r="B23" s="1514" t="s">
        <v>1175</v>
      </c>
      <c r="C23" s="1525"/>
      <c r="D23" s="1524" t="s">
        <v>1441</v>
      </c>
      <c r="E23" s="1579" t="s">
        <v>1132</v>
      </c>
      <c r="F23" s="1524" t="s">
        <v>2010</v>
      </c>
      <c r="H23" s="1529"/>
      <c r="I23" s="1537"/>
      <c r="J23" s="1622"/>
      <c r="K23" s="1537"/>
      <c r="N23" s="1528"/>
      <c r="O23" s="1559"/>
      <c r="P23" s="1515"/>
      <c r="Q23" s="1521"/>
      <c r="R23" s="1545"/>
      <c r="Z23" s="6"/>
      <c r="AA23" s="6"/>
      <c r="AB23" s="6"/>
      <c r="AC23" s="6"/>
      <c r="AD23" s="6"/>
      <c r="AI23" s="1"/>
    </row>
    <row r="24" spans="2:45" ht="48.75" customHeight="1" x14ac:dyDescent="0.25">
      <c r="B24" s="1515"/>
      <c r="C24" s="1525"/>
      <c r="D24" s="1525"/>
      <c r="E24" s="1515"/>
      <c r="F24" s="1525"/>
      <c r="H24" s="756" t="s">
        <v>1155</v>
      </c>
      <c r="I24" s="784" t="s">
        <v>1437</v>
      </c>
      <c r="J24" s="784" t="s">
        <v>1158</v>
      </c>
      <c r="K24" s="784" t="s">
        <v>1165</v>
      </c>
      <c r="N24" s="1528"/>
      <c r="O24" s="1559"/>
      <c r="P24" s="1515"/>
      <c r="Q24" s="1525"/>
      <c r="R24" s="1525"/>
      <c r="Z24" s="6"/>
      <c r="AA24" s="6"/>
      <c r="AB24" s="6"/>
      <c r="AC24" s="6"/>
      <c r="AD24" s="6"/>
      <c r="AI24" s="391"/>
    </row>
    <row r="25" spans="2:45" ht="58.5" customHeight="1" x14ac:dyDescent="0.35">
      <c r="B25" s="1515"/>
      <c r="C25" s="1525"/>
      <c r="D25" s="1525"/>
      <c r="E25" s="1515"/>
      <c r="F25" s="1525"/>
      <c r="H25" s="1237" t="s">
        <v>1930</v>
      </c>
      <c r="N25" s="1529"/>
      <c r="O25" s="1560"/>
      <c r="P25" s="1516"/>
      <c r="Q25" s="1526"/>
      <c r="R25" s="1526"/>
      <c r="AI25" s="391"/>
    </row>
    <row r="26" spans="2:45" ht="45" customHeight="1" x14ac:dyDescent="0.3">
      <c r="B26" s="1515"/>
      <c r="C26" s="1525"/>
      <c r="D26" s="1525"/>
      <c r="E26" s="1515"/>
      <c r="F26" s="1525"/>
      <c r="H26" s="1189" t="s">
        <v>1157</v>
      </c>
      <c r="I26" s="771" t="s">
        <v>858</v>
      </c>
      <c r="J26" s="772" t="s">
        <v>1132</v>
      </c>
      <c r="K26" s="757" t="s">
        <v>1232</v>
      </c>
      <c r="N26" s="1189" t="s">
        <v>1153</v>
      </c>
      <c r="O26" s="1555" t="s">
        <v>2012</v>
      </c>
      <c r="P26" s="1556"/>
      <c r="Q26" s="1556"/>
      <c r="R26" s="1557"/>
      <c r="AI26" s="1"/>
    </row>
    <row r="27" spans="2:45" ht="61.5" customHeight="1" x14ac:dyDescent="0.25">
      <c r="B27" s="1516"/>
      <c r="C27" s="1525"/>
      <c r="D27" s="1526"/>
      <c r="E27" s="1516"/>
      <c r="F27" s="1526"/>
      <c r="H27" s="1183" t="s">
        <v>1931</v>
      </c>
      <c r="I27" s="1524" t="s">
        <v>1932</v>
      </c>
      <c r="J27" s="1579" t="s">
        <v>1132</v>
      </c>
      <c r="K27" s="1544" t="s">
        <v>1235</v>
      </c>
      <c r="N27" s="1514" t="s">
        <v>1156</v>
      </c>
      <c r="O27" s="1563"/>
      <c r="P27" s="1524" t="s">
        <v>1229</v>
      </c>
      <c r="Q27" s="1527" t="s">
        <v>1132</v>
      </c>
      <c r="R27" s="1524" t="s">
        <v>1948</v>
      </c>
      <c r="AI27" s="391"/>
    </row>
    <row r="28" spans="2:45" ht="42" customHeight="1" thickBot="1" x14ac:dyDescent="0.3">
      <c r="B28" s="1145" t="s">
        <v>1444</v>
      </c>
      <c r="C28" s="1525"/>
      <c r="D28" s="1150" t="s">
        <v>1442</v>
      </c>
      <c r="E28" s="803" t="s">
        <v>1158</v>
      </c>
      <c r="F28" s="1150" t="s">
        <v>1443</v>
      </c>
      <c r="H28" s="1238"/>
      <c r="I28" s="1525"/>
      <c r="J28" s="1515"/>
      <c r="K28" s="1545"/>
      <c r="M28" s="387"/>
      <c r="N28" s="1529"/>
      <c r="O28" s="1518"/>
      <c r="P28" s="1537"/>
      <c r="Q28" s="1529"/>
      <c r="R28" s="1537"/>
      <c r="AI28" s="391"/>
    </row>
    <row r="29" spans="2:45" ht="42" customHeight="1" x14ac:dyDescent="0.25">
      <c r="B29" s="1146" t="s">
        <v>1445</v>
      </c>
      <c r="C29" s="1525"/>
      <c r="D29" s="1151" t="s">
        <v>757</v>
      </c>
      <c r="E29" s="803" t="s">
        <v>1158</v>
      </c>
      <c r="F29" s="803" t="s">
        <v>1232</v>
      </c>
      <c r="H29" s="1350"/>
      <c r="I29" s="1525"/>
      <c r="J29" s="1515"/>
      <c r="K29" s="1545"/>
      <c r="M29" s="387"/>
      <c r="N29" s="770" t="s">
        <v>460</v>
      </c>
      <c r="O29" s="1518"/>
      <c r="P29" s="803" t="s">
        <v>1238</v>
      </c>
      <c r="Q29" s="1369" t="s">
        <v>1132</v>
      </c>
      <c r="R29" s="805" t="s">
        <v>1237</v>
      </c>
      <c r="AI29" s="1348"/>
    </row>
    <row r="30" spans="2:45" ht="41.25" customHeight="1" x14ac:dyDescent="0.25">
      <c r="B30" s="1144" t="s">
        <v>1447</v>
      </c>
      <c r="C30" s="1525"/>
      <c r="D30" s="803" t="s">
        <v>28</v>
      </c>
      <c r="E30" s="803" t="s">
        <v>1158</v>
      </c>
      <c r="F30" s="803" t="s">
        <v>1232</v>
      </c>
      <c r="H30" s="1239"/>
      <c r="I30" s="1526"/>
      <c r="J30" s="1516"/>
      <c r="K30" s="1537"/>
      <c r="N30" s="1409" t="s">
        <v>1162</v>
      </c>
      <c r="O30" s="1518"/>
      <c r="P30" s="803" t="s">
        <v>1239</v>
      </c>
      <c r="Q30" s="1370" t="s">
        <v>1132</v>
      </c>
      <c r="R30" s="805" t="s">
        <v>1237</v>
      </c>
      <c r="AI30" s="391"/>
    </row>
    <row r="31" spans="2:45" ht="53.25" customHeight="1" x14ac:dyDescent="0.25">
      <c r="B31" s="1145" t="s">
        <v>1178</v>
      </c>
      <c r="C31" s="1525"/>
      <c r="D31" s="1152" t="s">
        <v>1446</v>
      </c>
      <c r="E31" s="793" t="s">
        <v>1132</v>
      </c>
      <c r="F31" s="1152" t="s">
        <v>1243</v>
      </c>
      <c r="H31" s="1514" t="s">
        <v>1159</v>
      </c>
      <c r="I31" s="1524" t="s">
        <v>1151</v>
      </c>
      <c r="J31" s="1579" t="s">
        <v>1132</v>
      </c>
      <c r="K31" s="1524" t="s">
        <v>2040</v>
      </c>
      <c r="M31" s="387"/>
      <c r="N31" s="1568" t="s">
        <v>1168</v>
      </c>
      <c r="O31" s="1518"/>
      <c r="P31" s="1565" t="s">
        <v>1230</v>
      </c>
      <c r="Q31" s="1527" t="s">
        <v>1132</v>
      </c>
      <c r="R31" s="1576" t="s">
        <v>2094</v>
      </c>
      <c r="AI31" s="391"/>
    </row>
    <row r="32" spans="2:45" ht="65.25" customHeight="1" x14ac:dyDescent="0.25">
      <c r="B32" s="1145" t="s">
        <v>1452</v>
      </c>
      <c r="C32" s="1526"/>
      <c r="D32" s="803" t="s">
        <v>1453</v>
      </c>
      <c r="E32" s="803" t="s">
        <v>1158</v>
      </c>
      <c r="F32" s="1150" t="s">
        <v>1454</v>
      </c>
      <c r="H32" s="1539"/>
      <c r="I32" s="1536"/>
      <c r="J32" s="1627"/>
      <c r="K32" s="1536"/>
      <c r="M32" s="387"/>
      <c r="N32" s="1528"/>
      <c r="O32" s="1518"/>
      <c r="P32" s="1566"/>
      <c r="Q32" s="1528"/>
      <c r="R32" s="1566"/>
      <c r="AI32" s="1332"/>
    </row>
    <row r="33" spans="2:41" ht="60" customHeight="1" x14ac:dyDescent="0.3">
      <c r="B33" s="923" t="s">
        <v>1455</v>
      </c>
      <c r="C33" s="924"/>
      <c r="D33" s="925"/>
      <c r="E33" s="919"/>
      <c r="F33" s="925"/>
      <c r="H33" s="1539"/>
      <c r="I33" s="1536"/>
      <c r="J33" s="1627"/>
      <c r="K33" s="1536"/>
      <c r="M33" s="387"/>
      <c r="N33" s="1529"/>
      <c r="O33" s="1519"/>
      <c r="P33" s="1567"/>
      <c r="Q33" s="1529"/>
      <c r="R33" s="1567"/>
      <c r="AI33" s="1332"/>
    </row>
    <row r="34" spans="2:41" ht="43.5" customHeight="1" x14ac:dyDescent="0.25">
      <c r="B34" s="747" t="s">
        <v>1116</v>
      </c>
      <c r="C34" s="747" t="s">
        <v>1121</v>
      </c>
      <c r="D34" s="747" t="s">
        <v>1117</v>
      </c>
      <c r="E34" s="748" t="s">
        <v>1118</v>
      </c>
      <c r="F34" s="748" t="s">
        <v>1119</v>
      </c>
      <c r="H34" s="1539"/>
      <c r="I34" s="1536"/>
      <c r="J34" s="1627"/>
      <c r="K34" s="1536"/>
      <c r="M34" s="387"/>
      <c r="N34" s="759" t="s">
        <v>1169</v>
      </c>
      <c r="O34" s="1561" t="s">
        <v>2096</v>
      </c>
      <c r="P34" s="941" t="s">
        <v>1025</v>
      </c>
      <c r="Q34" s="801" t="s">
        <v>1132</v>
      </c>
      <c r="R34" s="941" t="s">
        <v>2097</v>
      </c>
      <c r="W34" s="6"/>
      <c r="X34" s="6"/>
      <c r="AI34" s="1348"/>
    </row>
    <row r="35" spans="2:41" ht="51.75" customHeight="1" x14ac:dyDescent="0.25">
      <c r="B35" s="1514" t="s">
        <v>1456</v>
      </c>
      <c r="C35" s="1563"/>
      <c r="D35" s="1524" t="s">
        <v>1457</v>
      </c>
      <c r="E35" s="1581" t="s">
        <v>1125</v>
      </c>
      <c r="F35" s="1524" t="s">
        <v>1458</v>
      </c>
      <c r="H35" s="1516"/>
      <c r="I35" s="1526"/>
      <c r="J35" s="1516"/>
      <c r="K35" s="1537"/>
      <c r="M35" s="387"/>
      <c r="N35" s="759" t="s">
        <v>1171</v>
      </c>
      <c r="O35" s="1518"/>
      <c r="P35" s="1150" t="s">
        <v>1249</v>
      </c>
      <c r="Q35" s="801" t="s">
        <v>1132</v>
      </c>
      <c r="R35" s="1150" t="s">
        <v>2095</v>
      </c>
      <c r="W35" s="6"/>
      <c r="X35" s="6"/>
      <c r="AI35" s="1"/>
    </row>
    <row r="36" spans="2:41" ht="47.25" customHeight="1" x14ac:dyDescent="0.25">
      <c r="B36" s="1515"/>
      <c r="C36" s="1580"/>
      <c r="D36" s="1526"/>
      <c r="E36" s="1516"/>
      <c r="F36" s="1526"/>
      <c r="H36" s="756" t="s">
        <v>1160</v>
      </c>
      <c r="I36" s="757" t="s">
        <v>2041</v>
      </c>
      <c r="J36" s="772" t="s">
        <v>1132</v>
      </c>
      <c r="K36" s="784" t="s">
        <v>1232</v>
      </c>
      <c r="M36" s="387"/>
      <c r="N36" s="1563" t="s">
        <v>2071</v>
      </c>
      <c r="O36" s="1518"/>
      <c r="P36" s="1571" t="s">
        <v>2069</v>
      </c>
      <c r="Q36" s="1570" t="s">
        <v>2070</v>
      </c>
      <c r="R36" s="1569" t="s">
        <v>2095</v>
      </c>
      <c r="W36" s="6"/>
      <c r="X36" s="6"/>
      <c r="AI36" s="1"/>
    </row>
    <row r="37" spans="2:41" ht="39" customHeight="1" x14ac:dyDescent="0.25">
      <c r="B37" s="1514" t="s">
        <v>1459</v>
      </c>
      <c r="C37" s="1580"/>
      <c r="D37" s="1524" t="s">
        <v>342</v>
      </c>
      <c r="E37" s="1579" t="s">
        <v>1132</v>
      </c>
      <c r="F37" s="1524" t="s">
        <v>1903</v>
      </c>
      <c r="H37" s="756" t="s">
        <v>1163</v>
      </c>
      <c r="I37" s="794" t="s">
        <v>269</v>
      </c>
      <c r="J37" s="772" t="s">
        <v>1132</v>
      </c>
      <c r="K37" s="757" t="s">
        <v>1240</v>
      </c>
      <c r="M37" s="387"/>
      <c r="N37" s="1564"/>
      <c r="O37" s="1562"/>
      <c r="P37" s="1564"/>
      <c r="Q37" s="1564"/>
      <c r="R37" s="1562"/>
      <c r="W37" s="6"/>
      <c r="X37" s="6"/>
      <c r="AJ37" s="1"/>
    </row>
    <row r="38" spans="2:41" ht="72" customHeight="1" x14ac:dyDescent="0.25">
      <c r="B38" s="1516"/>
      <c r="C38" s="1580"/>
      <c r="D38" s="1526"/>
      <c r="E38" s="1516"/>
      <c r="F38" s="1525"/>
      <c r="H38" s="1514" t="s">
        <v>1166</v>
      </c>
      <c r="I38" s="1524" t="s">
        <v>215</v>
      </c>
      <c r="J38" s="1579" t="s">
        <v>1132</v>
      </c>
      <c r="K38" s="1524" t="s">
        <v>1242</v>
      </c>
      <c r="M38" s="387"/>
      <c r="N38" s="1189" t="s">
        <v>1174</v>
      </c>
      <c r="O38" s="1523" t="s">
        <v>1949</v>
      </c>
      <c r="P38" s="803" t="s">
        <v>1241</v>
      </c>
      <c r="Q38" s="801" t="s">
        <v>1132</v>
      </c>
      <c r="R38" s="805" t="s">
        <v>2060</v>
      </c>
      <c r="W38" s="6"/>
      <c r="X38" s="6"/>
      <c r="AJ38" s="1582"/>
      <c r="AK38" s="1"/>
      <c r="AL38" s="1"/>
      <c r="AM38" s="1"/>
      <c r="AN38" s="1"/>
      <c r="AO38" s="1"/>
    </row>
    <row r="39" spans="2:41" ht="66.75" customHeight="1" x14ac:dyDescent="0.25">
      <c r="B39" s="1514" t="s">
        <v>1460</v>
      </c>
      <c r="C39" s="1580"/>
      <c r="D39" s="1576" t="s">
        <v>371</v>
      </c>
      <c r="E39" s="1579" t="s">
        <v>1132</v>
      </c>
      <c r="F39" s="1524" t="s">
        <v>1968</v>
      </c>
      <c r="H39" s="1516"/>
      <c r="I39" s="1516"/>
      <c r="J39" s="1516"/>
      <c r="K39" s="1554"/>
      <c r="N39" s="1189" t="s">
        <v>1177</v>
      </c>
      <c r="O39" s="1577"/>
      <c r="P39" s="803" t="s">
        <v>972</v>
      </c>
      <c r="Q39" s="801" t="s">
        <v>1132</v>
      </c>
      <c r="R39" s="805" t="s">
        <v>2057</v>
      </c>
      <c r="W39" s="6"/>
      <c r="X39" s="6"/>
      <c r="AJ39" s="1584"/>
      <c r="AK39" s="1"/>
      <c r="AL39" s="394"/>
      <c r="AM39" s="394"/>
      <c r="AN39" s="355"/>
      <c r="AO39" s="1"/>
    </row>
    <row r="40" spans="2:41" ht="59.25" customHeight="1" thickBot="1" x14ac:dyDescent="0.3">
      <c r="B40" s="1516"/>
      <c r="C40" s="1580"/>
      <c r="D40" s="1526"/>
      <c r="E40" s="1516"/>
      <c r="F40" s="1526"/>
      <c r="H40" s="756" t="s">
        <v>1934</v>
      </c>
      <c r="I40" s="757" t="s">
        <v>1933</v>
      </c>
      <c r="J40" s="784" t="s">
        <v>1158</v>
      </c>
      <c r="K40" s="784" t="s">
        <v>1232</v>
      </c>
      <c r="M40" s="387"/>
      <c r="N40" s="1189" t="s">
        <v>1181</v>
      </c>
      <c r="O40" s="1577"/>
      <c r="P40" s="803" t="s">
        <v>973</v>
      </c>
      <c r="Q40" s="801" t="s">
        <v>1132</v>
      </c>
      <c r="R40" s="805" t="s">
        <v>2058</v>
      </c>
      <c r="W40" s="6"/>
      <c r="X40" s="6"/>
      <c r="AJ40" s="1584"/>
      <c r="AK40" s="1"/>
      <c r="AL40" s="394"/>
      <c r="AM40" s="394"/>
      <c r="AN40" s="355"/>
      <c r="AO40" s="1"/>
    </row>
    <row r="41" spans="2:41" ht="60" customHeight="1" x14ac:dyDescent="0.25">
      <c r="B41" s="1543" t="s">
        <v>1461</v>
      </c>
      <c r="C41" s="1517" t="s">
        <v>1904</v>
      </c>
      <c r="D41" s="1631" t="s">
        <v>1467</v>
      </c>
      <c r="E41" s="1630" t="s">
        <v>1132</v>
      </c>
      <c r="F41" s="1540" t="s">
        <v>1969</v>
      </c>
      <c r="H41" s="756" t="s">
        <v>1173</v>
      </c>
      <c r="I41" s="757" t="s">
        <v>1383</v>
      </c>
      <c r="J41" s="793" t="s">
        <v>1132</v>
      </c>
      <c r="K41" s="757" t="s">
        <v>1245</v>
      </c>
      <c r="M41" s="387"/>
      <c r="N41" s="1189" t="s">
        <v>1183</v>
      </c>
      <c r="O41" s="1578"/>
      <c r="P41" s="803" t="s">
        <v>974</v>
      </c>
      <c r="Q41" s="801" t="s">
        <v>1132</v>
      </c>
      <c r="R41" s="805" t="s">
        <v>2059</v>
      </c>
      <c r="W41" s="6"/>
      <c r="X41" s="6"/>
      <c r="AJ41" s="1584"/>
      <c r="AK41" s="1"/>
      <c r="AL41" s="394"/>
      <c r="AM41" s="394"/>
      <c r="AN41" s="355"/>
      <c r="AO41" s="1"/>
    </row>
    <row r="42" spans="2:41" ht="64.5" customHeight="1" x14ac:dyDescent="0.25">
      <c r="B42" s="1515"/>
      <c r="C42" s="1525"/>
      <c r="D42" s="1525"/>
      <c r="E42" s="1515"/>
      <c r="F42" s="1525"/>
      <c r="H42" s="756" t="s">
        <v>1175</v>
      </c>
      <c r="I42" s="784" t="s">
        <v>1161</v>
      </c>
      <c r="J42" s="795" t="s">
        <v>1132</v>
      </c>
      <c r="K42" s="805" t="s">
        <v>1244</v>
      </c>
      <c r="M42" s="387"/>
      <c r="N42" s="1514" t="s">
        <v>2098</v>
      </c>
      <c r="O42" s="1523" t="s">
        <v>2064</v>
      </c>
      <c r="P42" s="1530" t="s">
        <v>2099</v>
      </c>
      <c r="Q42" s="1527" t="s">
        <v>1132</v>
      </c>
      <c r="R42" s="1524" t="s">
        <v>1550</v>
      </c>
      <c r="W42" s="6"/>
      <c r="X42" s="6"/>
      <c r="AJ42" s="1584"/>
      <c r="AK42" s="1"/>
      <c r="AL42" s="394"/>
      <c r="AM42" s="394"/>
      <c r="AN42" s="355"/>
      <c r="AO42" s="1"/>
    </row>
    <row r="43" spans="2:41" ht="44.25" customHeight="1" x14ac:dyDescent="0.25">
      <c r="B43" s="1516"/>
      <c r="C43" s="1525"/>
      <c r="D43" s="1526"/>
      <c r="E43" s="1516"/>
      <c r="F43" s="1526"/>
      <c r="H43" s="756" t="s">
        <v>1444</v>
      </c>
      <c r="I43" s="757" t="s">
        <v>1164</v>
      </c>
      <c r="J43" s="784" t="s">
        <v>1158</v>
      </c>
      <c r="K43" s="784" t="s">
        <v>1243</v>
      </c>
      <c r="M43" s="387"/>
      <c r="N43" s="1528"/>
      <c r="O43" s="1518"/>
      <c r="P43" s="1515"/>
      <c r="Q43" s="1515"/>
      <c r="R43" s="1525"/>
      <c r="W43" s="6"/>
      <c r="X43" s="6"/>
      <c r="AJ43" s="391"/>
    </row>
    <row r="44" spans="2:41" ht="42" customHeight="1" x14ac:dyDescent="0.25">
      <c r="B44" s="1514" t="s">
        <v>1462</v>
      </c>
      <c r="C44" s="1525"/>
      <c r="D44" s="1628" t="s">
        <v>2072</v>
      </c>
      <c r="E44" s="1579" t="s">
        <v>1132</v>
      </c>
      <c r="F44" s="1524" t="s">
        <v>1970</v>
      </c>
      <c r="H44" s="1514" t="s">
        <v>1447</v>
      </c>
      <c r="I44" s="1576" t="s">
        <v>1935</v>
      </c>
      <c r="J44" s="1579" t="s">
        <v>1132</v>
      </c>
      <c r="K44" s="1576" t="s">
        <v>2082</v>
      </c>
      <c r="M44" s="387"/>
      <c r="N44" s="1528"/>
      <c r="O44" s="1518"/>
      <c r="P44" s="1515"/>
      <c r="Q44" s="1515"/>
      <c r="R44" s="1525"/>
      <c r="W44" s="6"/>
      <c r="X44" s="6"/>
      <c r="AJ44" s="391"/>
    </row>
    <row r="45" spans="2:41" ht="39" customHeight="1" x14ac:dyDescent="0.25">
      <c r="B45" s="1554"/>
      <c r="C45" s="1525"/>
      <c r="D45" s="1629"/>
      <c r="E45" s="1516"/>
      <c r="F45" s="1526"/>
      <c r="H45" s="1516"/>
      <c r="I45" s="1526"/>
      <c r="J45" s="1516"/>
      <c r="K45" s="1526"/>
      <c r="N45" s="1528"/>
      <c r="O45" s="1518"/>
      <c r="P45" s="1515"/>
      <c r="Q45" s="1515"/>
      <c r="R45" s="1525"/>
      <c r="W45" s="6"/>
      <c r="X45" s="6"/>
      <c r="AJ45" s="391"/>
    </row>
    <row r="46" spans="2:41" ht="43.5" customHeight="1" x14ac:dyDescent="0.25">
      <c r="B46" s="1514" t="s">
        <v>1464</v>
      </c>
      <c r="C46" s="1525"/>
      <c r="D46" s="1628" t="s">
        <v>2073</v>
      </c>
      <c r="E46" s="1530" t="s">
        <v>1158</v>
      </c>
      <c r="F46" s="1524" t="s">
        <v>1970</v>
      </c>
      <c r="H46" s="756" t="s">
        <v>1936</v>
      </c>
      <c r="I46" s="794" t="s">
        <v>1937</v>
      </c>
      <c r="J46" s="784" t="s">
        <v>1158</v>
      </c>
      <c r="K46" s="794" t="s">
        <v>1243</v>
      </c>
      <c r="M46" s="387"/>
      <c r="N46" s="1529"/>
      <c r="O46" s="1518"/>
      <c r="P46" s="1516"/>
      <c r="Q46" s="1516"/>
      <c r="R46" s="1526"/>
      <c r="W46" s="6"/>
      <c r="X46" s="6"/>
      <c r="AJ46" s="1"/>
    </row>
    <row r="47" spans="2:41" ht="45" customHeight="1" x14ac:dyDescent="0.25">
      <c r="B47" s="1516"/>
      <c r="C47" s="1525"/>
      <c r="D47" s="1629"/>
      <c r="E47" s="1516"/>
      <c r="F47" s="1526"/>
      <c r="H47" s="1189" t="s">
        <v>1938</v>
      </c>
      <c r="I47" s="1150" t="s">
        <v>1179</v>
      </c>
      <c r="J47" s="1150" t="s">
        <v>1158</v>
      </c>
      <c r="K47" s="1150" t="s">
        <v>1180</v>
      </c>
      <c r="M47" s="387"/>
      <c r="N47" s="802" t="s">
        <v>2101</v>
      </c>
      <c r="O47" s="1518"/>
      <c r="P47" s="805" t="s">
        <v>2100</v>
      </c>
      <c r="Q47" s="801" t="s">
        <v>1132</v>
      </c>
      <c r="R47" s="805" t="s">
        <v>2110</v>
      </c>
      <c r="W47" s="6"/>
      <c r="X47" s="6"/>
    </row>
    <row r="48" spans="2:41" ht="45.75" customHeight="1" x14ac:dyDescent="0.25">
      <c r="B48" s="1514" t="s">
        <v>1466</v>
      </c>
      <c r="C48" s="1525"/>
      <c r="D48" s="1576" t="s">
        <v>1463</v>
      </c>
      <c r="E48" s="1530" t="s">
        <v>1158</v>
      </c>
      <c r="F48" s="1524" t="s">
        <v>2037</v>
      </c>
      <c r="H48" s="759"/>
      <c r="I48" s="1588" t="s">
        <v>1182</v>
      </c>
      <c r="J48" s="1589"/>
      <c r="K48" s="1590"/>
      <c r="M48" s="387"/>
      <c r="N48" s="802" t="s">
        <v>2103</v>
      </c>
      <c r="O48" s="1518"/>
      <c r="P48" s="805" t="s">
        <v>2102</v>
      </c>
      <c r="Q48" s="801" t="s">
        <v>1132</v>
      </c>
      <c r="R48" s="805" t="s">
        <v>2111</v>
      </c>
      <c r="W48" s="6"/>
      <c r="X48" s="6"/>
    </row>
    <row r="49" spans="2:38" ht="45" customHeight="1" x14ac:dyDescent="0.25">
      <c r="B49" s="1516"/>
      <c r="C49" s="1525"/>
      <c r="D49" s="1554"/>
      <c r="E49" s="1554"/>
      <c r="F49" s="1537"/>
      <c r="H49" s="1189" t="s">
        <v>2042</v>
      </c>
      <c r="I49" s="1150" t="s">
        <v>219</v>
      </c>
      <c r="J49" s="795" t="s">
        <v>1132</v>
      </c>
      <c r="K49" s="1150" t="s">
        <v>2043</v>
      </c>
      <c r="M49" s="387"/>
      <c r="N49" s="806" t="s">
        <v>1203</v>
      </c>
      <c r="O49" s="1519"/>
      <c r="P49" s="802" t="s">
        <v>275</v>
      </c>
      <c r="Q49" s="783" t="s">
        <v>1158</v>
      </c>
      <c r="R49" s="803" t="s">
        <v>1248</v>
      </c>
      <c r="W49" s="6"/>
      <c r="X49" s="6"/>
    </row>
    <row r="50" spans="2:38" ht="40.5" customHeight="1" x14ac:dyDescent="0.25">
      <c r="B50" s="1514" t="s">
        <v>1468</v>
      </c>
      <c r="C50" s="1525"/>
      <c r="D50" s="1576" t="s">
        <v>1465</v>
      </c>
      <c r="E50" s="1530" t="s">
        <v>1158</v>
      </c>
      <c r="F50" s="1524" t="s">
        <v>1971</v>
      </c>
      <c r="H50" s="756" t="s">
        <v>1939</v>
      </c>
      <c r="I50" s="757" t="s">
        <v>1184</v>
      </c>
      <c r="J50" s="757" t="s">
        <v>1158</v>
      </c>
      <c r="K50" s="784" t="s">
        <v>1185</v>
      </c>
      <c r="M50" s="387"/>
      <c r="N50" s="806" t="s">
        <v>1204</v>
      </c>
      <c r="O50" s="1523" t="s">
        <v>2113</v>
      </c>
      <c r="P50" s="804" t="s">
        <v>1950</v>
      </c>
      <c r="Q50" s="801" t="s">
        <v>1132</v>
      </c>
      <c r="R50" s="807" t="s">
        <v>1254</v>
      </c>
      <c r="W50" s="6"/>
      <c r="X50" s="6"/>
      <c r="AI50" s="714"/>
    </row>
    <row r="51" spans="2:38" ht="48.75" customHeight="1" x14ac:dyDescent="0.25">
      <c r="B51" s="1554"/>
      <c r="C51" s="1525"/>
      <c r="D51" s="1516"/>
      <c r="E51" s="1516"/>
      <c r="F51" s="1516"/>
      <c r="H51" s="1514" t="s">
        <v>1940</v>
      </c>
      <c r="I51" s="1524" t="s">
        <v>1186</v>
      </c>
      <c r="J51" s="1579" t="s">
        <v>1132</v>
      </c>
      <c r="K51" s="1524" t="s">
        <v>2088</v>
      </c>
      <c r="M51" s="387"/>
      <c r="N51" s="806" t="s">
        <v>1205</v>
      </c>
      <c r="O51" s="1577"/>
      <c r="P51" s="803" t="s">
        <v>1251</v>
      </c>
      <c r="Q51" s="801" t="s">
        <v>1132</v>
      </c>
      <c r="R51" s="804" t="s">
        <v>1253</v>
      </c>
      <c r="W51" s="6"/>
      <c r="X51" s="6"/>
    </row>
    <row r="52" spans="2:38" ht="46.5" customHeight="1" x14ac:dyDescent="0.25">
      <c r="B52" s="1514" t="s">
        <v>1470</v>
      </c>
      <c r="C52" s="1525"/>
      <c r="D52" s="1576" t="s">
        <v>1469</v>
      </c>
      <c r="E52" s="1530" t="s">
        <v>1158</v>
      </c>
      <c r="F52" s="1524" t="s">
        <v>1970</v>
      </c>
      <c r="H52" s="1528"/>
      <c r="I52" s="1525"/>
      <c r="J52" s="1515"/>
      <c r="K52" s="1545"/>
      <c r="M52" s="387"/>
      <c r="N52" s="806" t="s">
        <v>1206</v>
      </c>
      <c r="O52" s="1577"/>
      <c r="P52" s="803" t="s">
        <v>1951</v>
      </c>
      <c r="Q52" s="801" t="s">
        <v>1132</v>
      </c>
      <c r="R52" s="804" t="s">
        <v>1253</v>
      </c>
      <c r="W52" s="6"/>
      <c r="X52" s="6"/>
    </row>
    <row r="53" spans="2:38" ht="59.25" customHeight="1" thickBot="1" x14ac:dyDescent="0.3">
      <c r="B53" s="1515"/>
      <c r="C53" s="1552"/>
      <c r="D53" s="1525"/>
      <c r="E53" s="1515"/>
      <c r="F53" s="1525"/>
      <c r="H53" s="1528"/>
      <c r="I53" s="1525"/>
      <c r="J53" s="1515"/>
      <c r="K53" s="1545"/>
      <c r="M53" s="387"/>
      <c r="N53" s="806" t="s">
        <v>1207</v>
      </c>
      <c r="O53" s="1577"/>
      <c r="P53" s="803" t="s">
        <v>1252</v>
      </c>
      <c r="Q53" s="783" t="s">
        <v>1158</v>
      </c>
      <c r="R53" s="797" t="s">
        <v>1254</v>
      </c>
      <c r="W53" s="6"/>
      <c r="X53" s="6"/>
    </row>
    <row r="54" spans="2:38" ht="74.25" customHeight="1" x14ac:dyDescent="0.25">
      <c r="B54" s="1168" t="s">
        <v>1471</v>
      </c>
      <c r="C54" s="1632" t="s">
        <v>343</v>
      </c>
      <c r="D54" s="1169" t="s">
        <v>1472</v>
      </c>
      <c r="E54" s="1170" t="s">
        <v>1132</v>
      </c>
      <c r="F54" s="1171" t="s">
        <v>1243</v>
      </c>
      <c r="H54" s="1528"/>
      <c r="I54" s="1525"/>
      <c r="J54" s="1515"/>
      <c r="K54" s="1545"/>
      <c r="M54" s="387"/>
      <c r="N54" s="932" t="s">
        <v>1208</v>
      </c>
      <c r="O54" s="1577"/>
      <c r="P54" s="803" t="s">
        <v>1255</v>
      </c>
      <c r="Q54" s="783" t="s">
        <v>1158</v>
      </c>
      <c r="R54" s="797" t="s">
        <v>1254</v>
      </c>
      <c r="W54" s="6"/>
      <c r="X54" s="6"/>
    </row>
    <row r="55" spans="2:38" ht="40.5" customHeight="1" thickBot="1" x14ac:dyDescent="0.3">
      <c r="B55" s="1145" t="s">
        <v>1928</v>
      </c>
      <c r="C55" s="1518"/>
      <c r="D55" s="797" t="s">
        <v>1927</v>
      </c>
      <c r="E55" s="803" t="s">
        <v>1158</v>
      </c>
      <c r="F55" s="803" t="s">
        <v>1243</v>
      </c>
      <c r="H55" s="1516"/>
      <c r="I55" s="1526"/>
      <c r="J55" s="1516"/>
      <c r="K55" s="1526"/>
      <c r="M55" s="387"/>
      <c r="N55" s="932" t="s">
        <v>1209</v>
      </c>
      <c r="O55" s="1578"/>
      <c r="P55" s="803" t="s">
        <v>1311</v>
      </c>
      <c r="Q55" s="839" t="s">
        <v>1158</v>
      </c>
      <c r="R55" s="797" t="s">
        <v>1248</v>
      </c>
      <c r="W55" s="6"/>
      <c r="X55" s="6"/>
    </row>
    <row r="56" spans="2:38" ht="39.75" customHeight="1" thickBot="1" x14ac:dyDescent="0.3">
      <c r="B56" s="1147" t="s">
        <v>1473</v>
      </c>
      <c r="C56" s="1518"/>
      <c r="D56" s="1172" t="s">
        <v>1474</v>
      </c>
      <c r="E56" s="1149" t="s">
        <v>1132</v>
      </c>
      <c r="F56" s="1148" t="s">
        <v>1243</v>
      </c>
      <c r="H56" s="756" t="s">
        <v>1191</v>
      </c>
      <c r="I56" s="757" t="s">
        <v>1187</v>
      </c>
      <c r="J56" s="772" t="s">
        <v>1132</v>
      </c>
      <c r="K56" s="784" t="s">
        <v>1165</v>
      </c>
      <c r="M56" s="387"/>
      <c r="N56" s="932" t="s">
        <v>1210</v>
      </c>
      <c r="O56" s="1523" t="s">
        <v>2065</v>
      </c>
      <c r="P56" s="803" t="s">
        <v>1953</v>
      </c>
      <c r="Q56" s="839" t="s">
        <v>1158</v>
      </c>
      <c r="R56" s="803" t="s">
        <v>1952</v>
      </c>
      <c r="W56" s="6"/>
      <c r="X56" s="6"/>
    </row>
    <row r="57" spans="2:38" ht="44.25" customHeight="1" x14ac:dyDescent="0.25">
      <c r="B57" s="1543" t="s">
        <v>1517</v>
      </c>
      <c r="C57" s="1535" t="s">
        <v>1518</v>
      </c>
      <c r="D57" s="1540" t="s">
        <v>1486</v>
      </c>
      <c r="E57" s="1541" t="s">
        <v>1158</v>
      </c>
      <c r="F57" s="1540" t="s">
        <v>2076</v>
      </c>
      <c r="H57" s="756" t="s">
        <v>1194</v>
      </c>
      <c r="I57" s="798" t="s">
        <v>1188</v>
      </c>
      <c r="J57" s="772" t="s">
        <v>1132</v>
      </c>
      <c r="K57" s="797" t="s">
        <v>1189</v>
      </c>
      <c r="M57" s="387"/>
      <c r="N57" s="806" t="s">
        <v>1211</v>
      </c>
      <c r="O57" s="1577"/>
      <c r="P57" s="803" t="s">
        <v>353</v>
      </c>
      <c r="Q57" s="783" t="s">
        <v>1158</v>
      </c>
      <c r="R57" s="797" t="s">
        <v>2114</v>
      </c>
      <c r="W57" s="6"/>
      <c r="X57" s="6"/>
    </row>
    <row r="58" spans="2:38" ht="44.25" customHeight="1" x14ac:dyDescent="0.25">
      <c r="B58" s="1516"/>
      <c r="C58" s="1525"/>
      <c r="D58" s="1526"/>
      <c r="E58" s="1554"/>
      <c r="F58" s="1526"/>
      <c r="H58" s="756" t="s">
        <v>1196</v>
      </c>
      <c r="I58" s="798" t="s">
        <v>1190</v>
      </c>
      <c r="J58" s="772" t="s">
        <v>1132</v>
      </c>
      <c r="K58" s="797" t="s">
        <v>1384</v>
      </c>
      <c r="M58" s="387"/>
      <c r="N58" s="806" t="s">
        <v>1212</v>
      </c>
      <c r="O58" s="1577"/>
      <c r="P58" s="803" t="s">
        <v>1257</v>
      </c>
      <c r="Q58" s="783" t="s">
        <v>1158</v>
      </c>
      <c r="R58" s="797" t="s">
        <v>2114</v>
      </c>
      <c r="W58" s="6"/>
      <c r="X58" s="6"/>
    </row>
    <row r="59" spans="2:38" ht="46.5" customHeight="1" x14ac:dyDescent="0.25">
      <c r="B59" s="1514" t="s">
        <v>1519</v>
      </c>
      <c r="C59" s="1525"/>
      <c r="D59" s="1524" t="s">
        <v>1487</v>
      </c>
      <c r="E59" s="1530" t="s">
        <v>1158</v>
      </c>
      <c r="F59" s="1524" t="s">
        <v>2074</v>
      </c>
      <c r="H59" s="756" t="s">
        <v>1199</v>
      </c>
      <c r="I59" s="784" t="s">
        <v>1192</v>
      </c>
      <c r="J59" s="772" t="s">
        <v>1132</v>
      </c>
      <c r="K59" s="796" t="s">
        <v>1193</v>
      </c>
      <c r="M59" s="387"/>
      <c r="N59" s="806" t="s">
        <v>1213</v>
      </c>
      <c r="O59" s="1577"/>
      <c r="P59" s="803" t="s">
        <v>376</v>
      </c>
      <c r="Q59" s="801" t="s">
        <v>1132</v>
      </c>
      <c r="R59" s="797" t="s">
        <v>2114</v>
      </c>
      <c r="W59" s="6"/>
      <c r="X59" s="6"/>
    </row>
    <row r="60" spans="2:38" ht="48.75" customHeight="1" x14ac:dyDescent="0.25">
      <c r="B60" s="1515"/>
      <c r="C60" s="1525"/>
      <c r="D60" s="1525"/>
      <c r="E60" s="1515"/>
      <c r="F60" s="1525"/>
      <c r="H60" s="756" t="s">
        <v>1200</v>
      </c>
      <c r="I60" s="784" t="s">
        <v>1195</v>
      </c>
      <c r="J60" s="757" t="s">
        <v>1158</v>
      </c>
      <c r="K60" s="796" t="s">
        <v>1193</v>
      </c>
      <c r="M60" s="387"/>
      <c r="N60" s="806" t="s">
        <v>1214</v>
      </c>
      <c r="O60" s="1577"/>
      <c r="P60" s="803" t="s">
        <v>375</v>
      </c>
      <c r="Q60" s="839" t="s">
        <v>1158</v>
      </c>
      <c r="R60" s="797" t="s">
        <v>2114</v>
      </c>
      <c r="W60" s="6"/>
      <c r="X60" s="6"/>
    </row>
    <row r="61" spans="2:38" ht="44.25" customHeight="1" x14ac:dyDescent="0.25">
      <c r="B61" s="1516"/>
      <c r="C61" s="1525"/>
      <c r="D61" s="1526"/>
      <c r="E61" s="1516"/>
      <c r="F61" s="1526"/>
      <c r="H61" s="756" t="s">
        <v>1941</v>
      </c>
      <c r="I61" s="784" t="s">
        <v>1197</v>
      </c>
      <c r="J61" s="757" t="s">
        <v>1158</v>
      </c>
      <c r="K61" s="784" t="s">
        <v>1198</v>
      </c>
      <c r="N61" s="806" t="s">
        <v>1215</v>
      </c>
      <c r="O61" s="1577"/>
      <c r="P61" s="803" t="s">
        <v>1256</v>
      </c>
      <c r="Q61" s="783" t="s">
        <v>1158</v>
      </c>
      <c r="R61" s="797" t="s">
        <v>2114</v>
      </c>
      <c r="W61" s="6"/>
      <c r="X61" s="6"/>
    </row>
    <row r="62" spans="2:38" ht="32.25" customHeight="1" x14ac:dyDescent="0.25">
      <c r="B62" s="1514" t="s">
        <v>1520</v>
      </c>
      <c r="C62" s="1525"/>
      <c r="D62" s="1524" t="s">
        <v>1488</v>
      </c>
      <c r="E62" s="1530" t="s">
        <v>1158</v>
      </c>
      <c r="F62" s="1524" t="s">
        <v>2075</v>
      </c>
      <c r="H62" s="756" t="s">
        <v>1943</v>
      </c>
      <c r="I62" s="784" t="s">
        <v>1942</v>
      </c>
      <c r="J62" s="757" t="s">
        <v>1158</v>
      </c>
      <c r="K62" s="784" t="s">
        <v>1198</v>
      </c>
      <c r="M62" s="387"/>
      <c r="N62" s="806" t="s">
        <v>1216</v>
      </c>
      <c r="O62" s="1577"/>
      <c r="P62" s="803" t="s">
        <v>1258</v>
      </c>
      <c r="Q62" s="783" t="s">
        <v>1158</v>
      </c>
      <c r="R62" s="797" t="s">
        <v>2114</v>
      </c>
      <c r="W62" s="6"/>
      <c r="X62" s="6"/>
    </row>
    <row r="63" spans="2:38" ht="45" customHeight="1" x14ac:dyDescent="0.25">
      <c r="B63" s="1515"/>
      <c r="C63" s="1525"/>
      <c r="D63" s="1525"/>
      <c r="E63" s="1515"/>
      <c r="F63" s="1545"/>
      <c r="H63" s="756" t="s">
        <v>1944</v>
      </c>
      <c r="I63" s="784" t="s">
        <v>1201</v>
      </c>
      <c r="J63" s="757" t="s">
        <v>1158</v>
      </c>
      <c r="K63" s="757" t="s">
        <v>2011</v>
      </c>
      <c r="M63" s="387"/>
      <c r="N63" s="816" t="s">
        <v>1217</v>
      </c>
      <c r="O63" s="1578"/>
      <c r="P63" s="803" t="s">
        <v>1259</v>
      </c>
      <c r="Q63" s="783" t="s">
        <v>1158</v>
      </c>
      <c r="R63" s="797" t="s">
        <v>2114</v>
      </c>
    </row>
    <row r="64" spans="2:38" s="209" customFormat="1" ht="35.450000000000003" customHeight="1" x14ac:dyDescent="0.25">
      <c r="B64" s="1516"/>
      <c r="C64" s="1525"/>
      <c r="D64" s="1526"/>
      <c r="E64" s="1516"/>
      <c r="F64" s="1537"/>
      <c r="H64" s="756" t="s">
        <v>1945</v>
      </c>
      <c r="I64" s="757" t="s">
        <v>1202</v>
      </c>
      <c r="J64" s="757" t="s">
        <v>1158</v>
      </c>
      <c r="K64" s="757" t="s">
        <v>1165</v>
      </c>
      <c r="M64" s="940"/>
      <c r="N64" s="816" t="s">
        <v>1218</v>
      </c>
      <c r="O64" s="1572" t="s">
        <v>2066</v>
      </c>
      <c r="P64" s="803" t="s">
        <v>994</v>
      </c>
      <c r="Q64" s="783" t="s">
        <v>1158</v>
      </c>
      <c r="R64" s="803" t="s">
        <v>1385</v>
      </c>
      <c r="Y64" s="714"/>
      <c r="Z64" s="714"/>
      <c r="AA64" s="714"/>
      <c r="AB64" s="714"/>
      <c r="AC64" s="714"/>
      <c r="AD64" s="714"/>
      <c r="AL64" s="1185"/>
    </row>
    <row r="65" spans="2:38" s="209" customFormat="1" ht="35.450000000000003" customHeight="1" x14ac:dyDescent="0.25">
      <c r="B65" s="1514" t="s">
        <v>1521</v>
      </c>
      <c r="C65" s="1525"/>
      <c r="D65" s="1524" t="s">
        <v>1489</v>
      </c>
      <c r="E65" s="1530" t="s">
        <v>1158</v>
      </c>
      <c r="F65" s="1524" t="s">
        <v>2077</v>
      </c>
      <c r="M65" s="940"/>
      <c r="N65" s="942" t="s">
        <v>1219</v>
      </c>
      <c r="O65" s="1573"/>
      <c r="P65" s="803" t="s">
        <v>995</v>
      </c>
      <c r="Q65" s="783" t="s">
        <v>1158</v>
      </c>
      <c r="R65" s="803" t="s">
        <v>1385</v>
      </c>
      <c r="Y65" s="714"/>
      <c r="Z65" s="714"/>
      <c r="AA65" s="714"/>
      <c r="AB65" s="714"/>
      <c r="AC65" s="714"/>
      <c r="AD65" s="714"/>
      <c r="AL65" s="1185"/>
    </row>
    <row r="66" spans="2:38" s="209" customFormat="1" ht="35.450000000000003" customHeight="1" x14ac:dyDescent="0.25">
      <c r="B66" s="1515"/>
      <c r="C66" s="1525"/>
      <c r="D66" s="1515"/>
      <c r="E66" s="1542"/>
      <c r="F66" s="1515"/>
      <c r="M66" s="940"/>
      <c r="N66" s="942" t="s">
        <v>1220</v>
      </c>
      <c r="O66" s="1573"/>
      <c r="P66" s="803" t="s">
        <v>996</v>
      </c>
      <c r="Q66" s="783" t="s">
        <v>1158</v>
      </c>
      <c r="R66" s="803" t="s">
        <v>1385</v>
      </c>
      <c r="Y66" s="714"/>
      <c r="Z66" s="714"/>
      <c r="AA66" s="714"/>
      <c r="AB66" s="714"/>
      <c r="AC66" s="714"/>
      <c r="AD66" s="714"/>
      <c r="AL66" s="1185"/>
    </row>
    <row r="67" spans="2:38" ht="27" customHeight="1" x14ac:dyDescent="0.25">
      <c r="B67" s="1515"/>
      <c r="C67" s="1525"/>
      <c r="D67" s="1515"/>
      <c r="E67" s="1542"/>
      <c r="F67" s="1515"/>
      <c r="M67" s="387"/>
      <c r="N67" s="942" t="s">
        <v>1221</v>
      </c>
      <c r="O67" s="1574"/>
      <c r="P67" s="1184" t="s">
        <v>414</v>
      </c>
      <c r="Q67" s="783" t="s">
        <v>1158</v>
      </c>
      <c r="R67" s="803" t="s">
        <v>1385</v>
      </c>
      <c r="Y67" s="6"/>
      <c r="AL67" s="1185"/>
    </row>
    <row r="68" spans="2:38" ht="27" customHeight="1" x14ac:dyDescent="0.25">
      <c r="B68" s="1515"/>
      <c r="C68" s="1525"/>
      <c r="D68" s="1515"/>
      <c r="E68" s="1542"/>
      <c r="F68" s="1515"/>
      <c r="M68" s="387"/>
      <c r="N68" s="942" t="s">
        <v>1222</v>
      </c>
      <c r="O68" s="1591" t="s">
        <v>2067</v>
      </c>
      <c r="P68" s="1244" t="s">
        <v>1390</v>
      </c>
      <c r="Q68" s="839" t="s">
        <v>1158</v>
      </c>
      <c r="R68" s="803" t="s">
        <v>1391</v>
      </c>
      <c r="Y68" s="6"/>
      <c r="AL68" s="1186"/>
    </row>
    <row r="69" spans="2:38" ht="27" customHeight="1" x14ac:dyDescent="0.25">
      <c r="B69" s="1516"/>
      <c r="C69" s="1525"/>
      <c r="D69" s="1516"/>
      <c r="E69" s="1551"/>
      <c r="F69" s="1516"/>
      <c r="M69" s="387"/>
      <c r="N69" s="942" t="s">
        <v>1223</v>
      </c>
      <c r="O69" s="1592"/>
      <c r="P69" s="1243" t="s">
        <v>2115</v>
      </c>
      <c r="Q69" s="839" t="s">
        <v>1158</v>
      </c>
      <c r="R69" s="797" t="s">
        <v>2122</v>
      </c>
      <c r="Y69" s="6"/>
    </row>
    <row r="70" spans="2:38" ht="27" customHeight="1" x14ac:dyDescent="0.25">
      <c r="B70" s="1514" t="s">
        <v>1522</v>
      </c>
      <c r="C70" s="1525"/>
      <c r="D70" s="1524" t="s">
        <v>1490</v>
      </c>
      <c r="E70" s="1530" t="s">
        <v>1158</v>
      </c>
      <c r="F70" s="1524" t="s">
        <v>2078</v>
      </c>
      <c r="M70" s="387"/>
      <c r="N70" s="942" t="s">
        <v>1224</v>
      </c>
      <c r="O70" s="1592"/>
      <c r="P70" s="758" t="s">
        <v>2116</v>
      </c>
      <c r="Q70" s="783" t="s">
        <v>1158</v>
      </c>
      <c r="R70" s="797" t="s">
        <v>2122</v>
      </c>
      <c r="Y70" s="6"/>
    </row>
    <row r="71" spans="2:38" ht="27" customHeight="1" x14ac:dyDescent="0.25">
      <c r="B71" s="1515"/>
      <c r="C71" s="1525"/>
      <c r="D71" s="1525"/>
      <c r="E71" s="1515"/>
      <c r="F71" s="1525"/>
      <c r="M71" s="387"/>
      <c r="N71" s="942" t="s">
        <v>1225</v>
      </c>
      <c r="O71" s="1592"/>
      <c r="P71" s="758" t="s">
        <v>2117</v>
      </c>
      <c r="Q71" s="839" t="s">
        <v>1158</v>
      </c>
      <c r="R71" s="797" t="s">
        <v>2122</v>
      </c>
      <c r="Y71" s="6"/>
    </row>
    <row r="72" spans="2:38" ht="32.25" customHeight="1" x14ac:dyDescent="0.25">
      <c r="B72" s="1515"/>
      <c r="C72" s="1525"/>
      <c r="D72" s="1525"/>
      <c r="E72" s="1515"/>
      <c r="F72" s="1525"/>
      <c r="N72" s="806" t="s">
        <v>1315</v>
      </c>
      <c r="O72" s="1592"/>
      <c r="P72" s="758" t="s">
        <v>2118</v>
      </c>
      <c r="Q72" s="783" t="s">
        <v>1158</v>
      </c>
      <c r="R72" s="797" t="s">
        <v>2122</v>
      </c>
      <c r="Y72" s="6"/>
    </row>
    <row r="73" spans="2:38" ht="32.25" customHeight="1" x14ac:dyDescent="0.25">
      <c r="B73" s="1516"/>
      <c r="C73" s="1525"/>
      <c r="D73" s="1526"/>
      <c r="E73" s="1516"/>
      <c r="F73" s="1526"/>
      <c r="M73" s="387"/>
      <c r="N73" s="806" t="s">
        <v>1316</v>
      </c>
      <c r="O73" s="1592"/>
      <c r="P73" s="758" t="s">
        <v>2119</v>
      </c>
      <c r="Q73" s="783" t="s">
        <v>1158</v>
      </c>
      <c r="R73" s="797" t="s">
        <v>2122</v>
      </c>
    </row>
    <row r="74" spans="2:38" ht="32.25" customHeight="1" x14ac:dyDescent="0.25">
      <c r="B74" s="1514" t="s">
        <v>1523</v>
      </c>
      <c r="C74" s="1525"/>
      <c r="D74" s="1524" t="s">
        <v>1491</v>
      </c>
      <c r="E74" s="1530" t="s">
        <v>1158</v>
      </c>
      <c r="F74" s="1524" t="s">
        <v>1905</v>
      </c>
      <c r="M74" s="387"/>
      <c r="N74" s="1189" t="s">
        <v>1954</v>
      </c>
      <c r="O74" s="1592"/>
      <c r="P74" s="797" t="s">
        <v>2120</v>
      </c>
      <c r="Q74" s="783" t="s">
        <v>1158</v>
      </c>
      <c r="R74" s="797" t="s">
        <v>2122</v>
      </c>
    </row>
    <row r="75" spans="2:38" ht="32.25" customHeight="1" thickBot="1" x14ac:dyDescent="0.3">
      <c r="B75" s="1553"/>
      <c r="C75" s="1552"/>
      <c r="D75" s="1525"/>
      <c r="E75" s="1542"/>
      <c r="F75" s="1525"/>
      <c r="M75" s="387"/>
      <c r="N75" s="1404" t="s">
        <v>1955</v>
      </c>
      <c r="O75" s="1592"/>
      <c r="P75" s="1410" t="s">
        <v>2121</v>
      </c>
      <c r="Q75" s="1413" t="s">
        <v>1158</v>
      </c>
      <c r="R75" s="1411" t="s">
        <v>2122</v>
      </c>
    </row>
    <row r="76" spans="2:38" ht="45.75" customHeight="1" x14ac:dyDescent="0.25">
      <c r="B76" s="1543" t="s">
        <v>1524</v>
      </c>
      <c r="C76" s="1535" t="s">
        <v>1525</v>
      </c>
      <c r="D76" s="1540" t="s">
        <v>1526</v>
      </c>
      <c r="E76" s="1541" t="s">
        <v>1158</v>
      </c>
      <c r="F76" s="1540" t="s">
        <v>2079</v>
      </c>
      <c r="M76" s="387"/>
      <c r="N76" s="1168" t="s">
        <v>1264</v>
      </c>
      <c r="O76" s="1520" t="s">
        <v>2068</v>
      </c>
      <c r="P76" s="1416" t="s">
        <v>2084</v>
      </c>
      <c r="Q76" s="1417" t="s">
        <v>1132</v>
      </c>
      <c r="R76" s="1416" t="s">
        <v>2083</v>
      </c>
    </row>
    <row r="77" spans="2:38" ht="32.25" customHeight="1" x14ac:dyDescent="0.25">
      <c r="B77" s="1515"/>
      <c r="C77" s="1525"/>
      <c r="D77" s="1525"/>
      <c r="E77" s="1542"/>
      <c r="F77" s="1525"/>
      <c r="M77" s="387"/>
      <c r="N77" s="1514" t="s">
        <v>1267</v>
      </c>
      <c r="O77" s="1521"/>
      <c r="P77" s="1524" t="s">
        <v>1260</v>
      </c>
      <c r="Q77" s="1527" t="s">
        <v>1132</v>
      </c>
      <c r="R77" s="1524" t="s">
        <v>1549</v>
      </c>
    </row>
    <row r="78" spans="2:38" ht="32.25" customHeight="1" x14ac:dyDescent="0.25">
      <c r="B78" s="1515"/>
      <c r="C78" s="1525"/>
      <c r="D78" s="1525"/>
      <c r="E78" s="1515"/>
      <c r="F78" s="1525"/>
      <c r="M78" s="387"/>
      <c r="N78" s="1528"/>
      <c r="O78" s="1521"/>
      <c r="P78" s="1525"/>
      <c r="Q78" s="1515"/>
      <c r="R78" s="1525"/>
    </row>
    <row r="79" spans="2:38" ht="32.25" customHeight="1" x14ac:dyDescent="0.25">
      <c r="B79" s="1516"/>
      <c r="C79" s="1525"/>
      <c r="D79" s="1526"/>
      <c r="E79" s="1516"/>
      <c r="F79" s="1526"/>
      <c r="M79" s="387"/>
      <c r="N79" s="1529"/>
      <c r="O79" s="1521"/>
      <c r="P79" s="1526"/>
      <c r="Q79" s="1516"/>
      <c r="R79" s="1526"/>
    </row>
    <row r="80" spans="2:38" ht="32.25" customHeight="1" x14ac:dyDescent="0.25">
      <c r="B80" s="1514" t="s">
        <v>1527</v>
      </c>
      <c r="C80" s="1525"/>
      <c r="D80" s="1524" t="s">
        <v>1528</v>
      </c>
      <c r="E80" s="1530" t="s">
        <v>1158</v>
      </c>
      <c r="F80" s="1544" t="s">
        <v>2080</v>
      </c>
      <c r="K80" s="355"/>
      <c r="M80" s="387"/>
      <c r="N80" s="1408" t="s">
        <v>1269</v>
      </c>
      <c r="O80" s="1521"/>
      <c r="P80" s="1407" t="s">
        <v>1261</v>
      </c>
      <c r="Q80" s="801" t="s">
        <v>1132</v>
      </c>
      <c r="R80" s="1405" t="s">
        <v>1262</v>
      </c>
    </row>
    <row r="81" spans="2:30" ht="32.25" customHeight="1" x14ac:dyDescent="0.25">
      <c r="B81" s="1515"/>
      <c r="C81" s="1525"/>
      <c r="D81" s="1525"/>
      <c r="E81" s="1542"/>
      <c r="F81" s="1545"/>
      <c r="K81" s="355"/>
      <c r="M81" s="387"/>
      <c r="N81" s="1408" t="s">
        <v>1271</v>
      </c>
      <c r="O81" s="1521"/>
      <c r="P81" s="1405" t="s">
        <v>1263</v>
      </c>
      <c r="Q81" s="801" t="s">
        <v>1132</v>
      </c>
      <c r="R81" s="1405" t="s">
        <v>1386</v>
      </c>
    </row>
    <row r="82" spans="2:30" ht="32.25" customHeight="1" x14ac:dyDescent="0.25">
      <c r="B82" s="1515"/>
      <c r="C82" s="1525"/>
      <c r="D82" s="1525"/>
      <c r="E82" s="1542"/>
      <c r="F82" s="1545"/>
      <c r="K82" s="355"/>
      <c r="M82" s="387"/>
      <c r="N82" s="1514" t="s">
        <v>1272</v>
      </c>
      <c r="O82" s="1521"/>
      <c r="P82" s="1530" t="s">
        <v>1270</v>
      </c>
      <c r="Q82" s="1527" t="s">
        <v>1132</v>
      </c>
      <c r="R82" s="1524" t="s">
        <v>1549</v>
      </c>
    </row>
    <row r="83" spans="2:30" ht="32.25" customHeight="1" x14ac:dyDescent="0.25">
      <c r="B83" s="1516"/>
      <c r="C83" s="1525"/>
      <c r="D83" s="1526"/>
      <c r="E83" s="1516"/>
      <c r="F83" s="1526"/>
      <c r="K83" s="355"/>
      <c r="N83" s="1515"/>
      <c r="O83" s="1521"/>
      <c r="P83" s="1515"/>
      <c r="Q83" s="1515"/>
      <c r="R83" s="1525"/>
    </row>
    <row r="84" spans="2:30" ht="32.25" customHeight="1" x14ac:dyDescent="0.25">
      <c r="B84" s="1514" t="s">
        <v>1529</v>
      </c>
      <c r="C84" s="1525"/>
      <c r="D84" s="1524" t="s">
        <v>1530</v>
      </c>
      <c r="E84" s="1575" t="s">
        <v>1158</v>
      </c>
      <c r="F84" s="1544" t="s">
        <v>1972</v>
      </c>
      <c r="I84" s="799"/>
      <c r="J84" s="1"/>
      <c r="K84" s="355"/>
      <c r="M84" s="387"/>
      <c r="N84" s="1516"/>
      <c r="O84" s="1521"/>
      <c r="P84" s="1516"/>
      <c r="Q84" s="1516"/>
      <c r="R84" s="1526"/>
    </row>
    <row r="85" spans="2:30" ht="33" customHeight="1" x14ac:dyDescent="0.25">
      <c r="B85" s="1515"/>
      <c r="C85" s="1525"/>
      <c r="D85" s="1525"/>
      <c r="E85" s="1515"/>
      <c r="F85" s="1525"/>
      <c r="J85" s="1"/>
      <c r="K85" s="355"/>
      <c r="M85" s="387"/>
      <c r="N85" s="1408" t="s">
        <v>1273</v>
      </c>
      <c r="O85" s="1521"/>
      <c r="P85" s="1405" t="s">
        <v>1265</v>
      </c>
      <c r="Q85" s="801" t="s">
        <v>1132</v>
      </c>
      <c r="R85" s="804" t="s">
        <v>1266</v>
      </c>
    </row>
    <row r="86" spans="2:30" ht="30.75" customHeight="1" x14ac:dyDescent="0.25">
      <c r="B86" s="1515"/>
      <c r="C86" s="1525"/>
      <c r="D86" s="1525"/>
      <c r="E86" s="1515"/>
      <c r="F86" s="1525"/>
      <c r="J86" s="1"/>
      <c r="K86" s="355"/>
      <c r="M86" s="387"/>
      <c r="N86" s="1408" t="s">
        <v>1317</v>
      </c>
      <c r="O86" s="1521"/>
      <c r="P86" s="1405" t="s">
        <v>2085</v>
      </c>
      <c r="Q86" s="801" t="s">
        <v>1132</v>
      </c>
      <c r="R86" s="1405" t="s">
        <v>1268</v>
      </c>
    </row>
    <row r="87" spans="2:30" ht="31.5" customHeight="1" x14ac:dyDescent="0.25">
      <c r="B87" s="1516"/>
      <c r="C87" s="1525"/>
      <c r="D87" s="1526"/>
      <c r="E87" s="1516"/>
      <c r="F87" s="1526"/>
      <c r="J87" s="1"/>
      <c r="K87" s="355"/>
      <c r="M87" s="387"/>
      <c r="N87" s="1514" t="s">
        <v>1318</v>
      </c>
      <c r="O87" s="1521"/>
      <c r="P87" s="1530" t="s">
        <v>296</v>
      </c>
      <c r="Q87" s="1585" t="s">
        <v>1158</v>
      </c>
      <c r="R87" s="1524" t="s">
        <v>2142</v>
      </c>
    </row>
    <row r="88" spans="2:30" ht="36.75" customHeight="1" x14ac:dyDescent="0.25">
      <c r="B88" s="1514" t="s">
        <v>1531</v>
      </c>
      <c r="C88" s="1525"/>
      <c r="D88" s="1524" t="s">
        <v>1495</v>
      </c>
      <c r="E88" s="1530" t="s">
        <v>1158</v>
      </c>
      <c r="F88" s="1524" t="s">
        <v>1973</v>
      </c>
      <c r="J88" s="1"/>
      <c r="K88" s="355"/>
      <c r="M88" s="387"/>
      <c r="N88" s="1528"/>
      <c r="O88" s="1521"/>
      <c r="P88" s="1587"/>
      <c r="Q88" s="1586"/>
      <c r="R88" s="1545"/>
    </row>
    <row r="89" spans="2:30" ht="36.75" customHeight="1" x14ac:dyDescent="0.25">
      <c r="B89" s="1515"/>
      <c r="C89" s="1525"/>
      <c r="D89" s="1525"/>
      <c r="E89" s="1515"/>
      <c r="F89" s="1525"/>
      <c r="I89" s="799"/>
      <c r="J89" s="1"/>
      <c r="K89" s="355"/>
      <c r="M89" s="387"/>
      <c r="N89" s="1528"/>
      <c r="O89" s="1521"/>
      <c r="P89" s="1515"/>
      <c r="Q89" s="1525"/>
      <c r="R89" s="1525"/>
    </row>
    <row r="90" spans="2:30" ht="36.75" customHeight="1" x14ac:dyDescent="0.25">
      <c r="B90" s="1515"/>
      <c r="C90" s="1525"/>
      <c r="D90" s="1525"/>
      <c r="E90" s="1515"/>
      <c r="F90" s="1525"/>
      <c r="K90" s="355"/>
      <c r="M90" s="387"/>
      <c r="N90" s="1528"/>
      <c r="O90" s="1521"/>
      <c r="P90" s="1515"/>
      <c r="Q90" s="1525"/>
      <c r="R90" s="1525"/>
    </row>
    <row r="91" spans="2:30" ht="34.5" customHeight="1" x14ac:dyDescent="0.25">
      <c r="B91" s="1516"/>
      <c r="C91" s="1525"/>
      <c r="D91" s="1526"/>
      <c r="E91" s="1516"/>
      <c r="F91" s="1526"/>
      <c r="K91" s="355"/>
      <c r="M91" s="387"/>
      <c r="N91" s="1528"/>
      <c r="O91" s="1521"/>
      <c r="P91" s="1515"/>
      <c r="Q91" s="1525"/>
      <c r="R91" s="1525"/>
    </row>
    <row r="92" spans="2:30" ht="38.25" customHeight="1" x14ac:dyDescent="0.25">
      <c r="B92" s="1546" t="s">
        <v>1532</v>
      </c>
      <c r="C92" s="1525"/>
      <c r="D92" s="1549" t="s">
        <v>1496</v>
      </c>
      <c r="E92" s="1530" t="s">
        <v>1158</v>
      </c>
      <c r="F92" s="1524" t="s">
        <v>1974</v>
      </c>
      <c r="K92" s="355"/>
      <c r="M92" s="387"/>
      <c r="N92" s="1529"/>
      <c r="O92" s="1521"/>
      <c r="P92" s="1516"/>
      <c r="Q92" s="1526"/>
      <c r="R92" s="1526"/>
    </row>
    <row r="93" spans="2:30" ht="58.5" customHeight="1" x14ac:dyDescent="0.25">
      <c r="B93" s="1547"/>
      <c r="C93" s="1525"/>
      <c r="D93" s="1550"/>
      <c r="E93" s="1542"/>
      <c r="F93" s="1525"/>
      <c r="K93" s="355"/>
      <c r="M93" s="387"/>
      <c r="N93" s="1514" t="s">
        <v>1956</v>
      </c>
      <c r="O93" s="1521"/>
      <c r="P93" s="1530" t="s">
        <v>281</v>
      </c>
      <c r="Q93" s="1585" t="s">
        <v>1158</v>
      </c>
      <c r="R93" s="1524" t="s">
        <v>1548</v>
      </c>
    </row>
    <row r="94" spans="2:30" ht="33" customHeight="1" x14ac:dyDescent="0.25">
      <c r="B94" s="1547"/>
      <c r="C94" s="1525"/>
      <c r="D94" s="1550"/>
      <c r="E94" s="1542"/>
      <c r="F94" s="1525"/>
      <c r="M94" s="387"/>
      <c r="N94" s="1528"/>
      <c r="O94" s="1521"/>
      <c r="P94" s="1515"/>
      <c r="Q94" s="1525"/>
      <c r="R94" s="1525"/>
    </row>
    <row r="95" spans="2:30" ht="34.5" customHeight="1" x14ac:dyDescent="0.25">
      <c r="B95" s="1548"/>
      <c r="C95" s="1525"/>
      <c r="D95" s="1534"/>
      <c r="E95" s="1551"/>
      <c r="F95" s="1526"/>
      <c r="M95" s="387"/>
      <c r="N95" s="1528"/>
      <c r="O95" s="1521"/>
      <c r="P95" s="1515"/>
      <c r="Q95" s="1525"/>
      <c r="R95" s="1525"/>
      <c r="Z95" s="6"/>
      <c r="AA95" s="6"/>
      <c r="AB95" s="6"/>
      <c r="AC95" s="6"/>
      <c r="AD95" s="6"/>
    </row>
    <row r="96" spans="2:30" ht="37.5" customHeight="1" x14ac:dyDescent="0.25">
      <c r="B96" s="1514" t="s">
        <v>1533</v>
      </c>
      <c r="C96" s="1525"/>
      <c r="D96" s="1524" t="s">
        <v>1497</v>
      </c>
      <c r="E96" s="1530" t="s">
        <v>1158</v>
      </c>
      <c r="F96" s="1524" t="s">
        <v>2081</v>
      </c>
      <c r="M96" s="387"/>
      <c r="N96" s="1529"/>
      <c r="O96" s="1521"/>
      <c r="P96" s="1516"/>
      <c r="Q96" s="1526"/>
      <c r="R96" s="1526"/>
      <c r="Z96" s="6"/>
      <c r="AA96" s="6"/>
      <c r="AB96" s="6"/>
      <c r="AC96" s="6"/>
      <c r="AD96" s="6"/>
    </row>
    <row r="97" spans="1:39" ht="57" customHeight="1" x14ac:dyDescent="0.25">
      <c r="B97" s="1515"/>
      <c r="C97" s="1525"/>
      <c r="D97" s="1525"/>
      <c r="E97" s="1515"/>
      <c r="F97" s="1525"/>
      <c r="N97" s="1408" t="s">
        <v>1957</v>
      </c>
      <c r="O97" s="1521"/>
      <c r="P97" s="1407" t="s">
        <v>1274</v>
      </c>
      <c r="Q97" s="1406" t="s">
        <v>1158</v>
      </c>
      <c r="R97" s="1407" t="s">
        <v>1243</v>
      </c>
      <c r="Y97" s="6"/>
      <c r="Z97" s="6"/>
      <c r="AA97" s="6"/>
      <c r="AB97" s="6"/>
      <c r="AC97" s="6"/>
      <c r="AD97" s="6"/>
    </row>
    <row r="98" spans="1:39" ht="53.25" customHeight="1" thickBot="1" x14ac:dyDescent="0.3">
      <c r="B98" s="1516"/>
      <c r="C98" s="1525"/>
      <c r="D98" s="1526"/>
      <c r="E98" s="1516"/>
      <c r="F98" s="1526"/>
      <c r="K98" s="355"/>
      <c r="M98" s="387"/>
      <c r="N98" s="1418" t="s">
        <v>1275</v>
      </c>
      <c r="O98" s="1522"/>
      <c r="P98" s="1419" t="s">
        <v>2038</v>
      </c>
      <c r="Q98" s="1420" t="s">
        <v>1158</v>
      </c>
      <c r="R98" s="1421" t="s">
        <v>1243</v>
      </c>
      <c r="Y98" s="6"/>
      <c r="Z98" s="6"/>
      <c r="AA98" s="6"/>
      <c r="AB98" s="6"/>
      <c r="AC98" s="6"/>
      <c r="AD98" s="6"/>
      <c r="AJ98" s="1"/>
      <c r="AK98" s="1"/>
      <c r="AL98" s="1"/>
      <c r="AM98" s="1"/>
    </row>
    <row r="99" spans="1:39" ht="51.75" customHeight="1" x14ac:dyDescent="0.25">
      <c r="B99" s="1514" t="s">
        <v>1534</v>
      </c>
      <c r="C99" s="1525"/>
      <c r="D99" s="1524" t="s">
        <v>1498</v>
      </c>
      <c r="E99" s="1530" t="s">
        <v>1158</v>
      </c>
      <c r="F99" s="1524" t="s">
        <v>2078</v>
      </c>
      <c r="K99" s="355"/>
      <c r="M99" s="387"/>
      <c r="N99" s="1168" t="s">
        <v>1276</v>
      </c>
      <c r="O99" s="1517" t="s">
        <v>2028</v>
      </c>
      <c r="P99" s="1414" t="s">
        <v>2018</v>
      </c>
      <c r="Q99" s="1415" t="s">
        <v>1158</v>
      </c>
      <c r="R99" s="1171" t="s">
        <v>2029</v>
      </c>
      <c r="Y99" s="6"/>
      <c r="Z99" s="6"/>
      <c r="AA99" s="6"/>
      <c r="AB99" s="6"/>
      <c r="AC99" s="6"/>
      <c r="AD99" s="6"/>
      <c r="AJ99" s="1"/>
      <c r="AK99" s="1"/>
      <c r="AL99" s="185"/>
      <c r="AM99" s="1"/>
    </row>
    <row r="100" spans="1:39" ht="51.75" customHeight="1" x14ac:dyDescent="0.25">
      <c r="B100" s="1515"/>
      <c r="C100" s="1525"/>
      <c r="D100" s="1525"/>
      <c r="E100" s="1515"/>
      <c r="F100" s="1525"/>
      <c r="K100" s="355"/>
      <c r="M100" s="387"/>
      <c r="N100" s="1408" t="s">
        <v>1277</v>
      </c>
      <c r="O100" s="1518"/>
      <c r="P100" s="1324" t="s">
        <v>2019</v>
      </c>
      <c r="Q100" s="1406" t="s">
        <v>1158</v>
      </c>
      <c r="R100" s="1407" t="s">
        <v>2029</v>
      </c>
      <c r="Y100" s="6"/>
      <c r="Z100" s="6"/>
      <c r="AA100" s="6"/>
      <c r="AB100" s="6"/>
      <c r="AC100" s="6"/>
      <c r="AD100" s="6"/>
      <c r="AJ100" s="1"/>
      <c r="AK100" s="391"/>
      <c r="AL100" s="185"/>
      <c r="AM100" s="1"/>
    </row>
    <row r="101" spans="1:39" ht="51.75" customHeight="1" x14ac:dyDescent="0.25">
      <c r="B101" s="1516"/>
      <c r="C101" s="1525"/>
      <c r="D101" s="1526"/>
      <c r="E101" s="1516"/>
      <c r="F101" s="1526"/>
      <c r="K101" s="355"/>
      <c r="M101" s="387"/>
      <c r="N101" s="1408" t="s">
        <v>1278</v>
      </c>
      <c r="O101" s="1518"/>
      <c r="P101" s="1324" t="s">
        <v>2020</v>
      </c>
      <c r="Q101" s="1406" t="s">
        <v>1158</v>
      </c>
      <c r="R101" s="1407" t="s">
        <v>2029</v>
      </c>
      <c r="Y101" s="6"/>
      <c r="Z101" s="6"/>
      <c r="AA101" s="6"/>
      <c r="AB101" s="6"/>
      <c r="AC101" s="6"/>
      <c r="AD101" s="6"/>
      <c r="AJ101" s="1"/>
      <c r="AK101" s="1412"/>
      <c r="AL101" s="185"/>
      <c r="AM101" s="1"/>
    </row>
    <row r="102" spans="1:39" ht="51.75" customHeight="1" x14ac:dyDescent="0.25">
      <c r="B102" s="1514" t="s">
        <v>1535</v>
      </c>
      <c r="C102" s="1525"/>
      <c r="D102" s="1524" t="s">
        <v>1499</v>
      </c>
      <c r="E102" s="1530" t="s">
        <v>1158</v>
      </c>
      <c r="F102" s="1524" t="s">
        <v>2078</v>
      </c>
      <c r="K102" s="355"/>
      <c r="M102" s="387"/>
      <c r="N102" s="1408" t="s">
        <v>1279</v>
      </c>
      <c r="O102" s="1518"/>
      <c r="P102" s="1324" t="s">
        <v>2021</v>
      </c>
      <c r="Q102" s="1406" t="s">
        <v>1158</v>
      </c>
      <c r="R102" s="1407" t="s">
        <v>2029</v>
      </c>
      <c r="Y102" s="6"/>
      <c r="Z102" s="6"/>
      <c r="AA102" s="6"/>
      <c r="AB102" s="6"/>
      <c r="AC102" s="6"/>
      <c r="AD102" s="6"/>
      <c r="AJ102" s="1"/>
      <c r="AK102" s="1348"/>
      <c r="AL102" s="185"/>
      <c r="AM102" s="1"/>
    </row>
    <row r="103" spans="1:39" ht="51.75" customHeight="1" x14ac:dyDescent="0.25">
      <c r="B103" s="1539"/>
      <c r="C103" s="1525"/>
      <c r="D103" s="1536"/>
      <c r="E103" s="1538"/>
      <c r="F103" s="1536"/>
      <c r="K103" s="355"/>
      <c r="M103" s="387"/>
      <c r="N103" s="1408" t="s">
        <v>1280</v>
      </c>
      <c r="O103" s="1518"/>
      <c r="P103" s="1324" t="s">
        <v>2022</v>
      </c>
      <c r="Q103" s="1406" t="s">
        <v>1158</v>
      </c>
      <c r="R103" s="1407" t="s">
        <v>2029</v>
      </c>
      <c r="Y103" s="6"/>
      <c r="Z103" s="6"/>
      <c r="AA103" s="6"/>
      <c r="AB103" s="6"/>
      <c r="AC103" s="6"/>
      <c r="AD103" s="6"/>
      <c r="AJ103" s="1"/>
      <c r="AK103" s="1412"/>
      <c r="AL103" s="185"/>
      <c r="AM103" s="1"/>
    </row>
    <row r="104" spans="1:39" ht="48.75" customHeight="1" x14ac:dyDescent="0.25">
      <c r="B104" s="1516"/>
      <c r="C104" s="1525"/>
      <c r="D104" s="1526"/>
      <c r="E104" s="1516"/>
      <c r="F104" s="1537"/>
      <c r="M104" s="387"/>
      <c r="N104" s="1408" t="s">
        <v>1297</v>
      </c>
      <c r="O104" s="1518"/>
      <c r="P104" s="1324" t="s">
        <v>2023</v>
      </c>
      <c r="Q104" s="1406" t="s">
        <v>1158</v>
      </c>
      <c r="R104" s="1407" t="s">
        <v>2029</v>
      </c>
      <c r="W104" s="6"/>
      <c r="X104" s="6"/>
      <c r="Y104" s="6"/>
      <c r="Z104" s="6"/>
      <c r="AA104" s="6"/>
      <c r="AB104" s="6"/>
      <c r="AC104" s="6"/>
      <c r="AD104" s="6"/>
      <c r="AJ104" s="1"/>
      <c r="AK104" s="1"/>
      <c r="AL104" s="185"/>
      <c r="AM104" s="1"/>
    </row>
    <row r="105" spans="1:39" ht="54" customHeight="1" x14ac:dyDescent="0.25">
      <c r="B105" s="1347" t="s">
        <v>1536</v>
      </c>
      <c r="C105" s="1526"/>
      <c r="D105" s="1345" t="s">
        <v>1500</v>
      </c>
      <c r="E105" s="1346" t="s">
        <v>1158</v>
      </c>
      <c r="F105" s="1345" t="s">
        <v>1906</v>
      </c>
      <c r="M105" s="387"/>
      <c r="N105" s="1408" t="s">
        <v>1281</v>
      </c>
      <c r="O105" s="1518"/>
      <c r="P105" s="1324" t="s">
        <v>2024</v>
      </c>
      <c r="Q105" s="1406" t="s">
        <v>1158</v>
      </c>
      <c r="R105" s="1407" t="s">
        <v>2029</v>
      </c>
      <c r="W105" s="6"/>
      <c r="X105" s="6"/>
      <c r="Y105" s="6"/>
      <c r="Z105" s="6"/>
      <c r="AA105" s="6"/>
      <c r="AB105" s="6"/>
      <c r="AC105" s="6"/>
      <c r="AD105" s="6"/>
      <c r="AJ105" s="1"/>
      <c r="AK105" s="1"/>
      <c r="AL105" s="185"/>
      <c r="AM105" s="1"/>
    </row>
    <row r="106" spans="1:39" ht="30" customHeight="1" x14ac:dyDescent="0.25">
      <c r="B106" s="1514" t="s">
        <v>1537</v>
      </c>
      <c r="C106" s="1531" t="s">
        <v>1475</v>
      </c>
      <c r="D106" s="1532"/>
      <c r="E106" s="1524" t="s">
        <v>1158</v>
      </c>
      <c r="F106" s="1530" t="s">
        <v>1243</v>
      </c>
      <c r="M106" s="387"/>
      <c r="N106" s="1408" t="s">
        <v>1282</v>
      </c>
      <c r="O106" s="1518"/>
      <c r="P106" s="1324" t="s">
        <v>2025</v>
      </c>
      <c r="Q106" s="1406" t="s">
        <v>1158</v>
      </c>
      <c r="R106" s="1407" t="s">
        <v>2029</v>
      </c>
      <c r="W106" s="6"/>
      <c r="X106" s="6"/>
      <c r="Y106" s="6"/>
      <c r="Z106" s="6"/>
      <c r="AA106" s="6"/>
      <c r="AB106" s="6"/>
      <c r="AC106" s="6"/>
      <c r="AD106" s="6"/>
      <c r="AJ106" s="1"/>
      <c r="AK106" s="1"/>
      <c r="AL106" s="185"/>
      <c r="AM106" s="1"/>
    </row>
    <row r="107" spans="1:39" ht="32.25" customHeight="1" x14ac:dyDescent="0.25">
      <c r="B107" s="1516"/>
      <c r="C107" s="1533"/>
      <c r="D107" s="1534"/>
      <c r="E107" s="1526"/>
      <c r="F107" s="1516"/>
      <c r="M107" s="387"/>
      <c r="N107" s="1408" t="s">
        <v>1283</v>
      </c>
      <c r="O107" s="1518"/>
      <c r="P107" s="1324" t="s">
        <v>2026</v>
      </c>
      <c r="Q107" s="1406" t="s">
        <v>1158</v>
      </c>
      <c r="R107" s="1407" t="s">
        <v>2029</v>
      </c>
      <c r="W107" s="6"/>
      <c r="X107" s="6"/>
      <c r="Y107" s="6"/>
      <c r="Z107" s="6"/>
      <c r="AA107" s="6"/>
      <c r="AB107" s="6"/>
      <c r="AC107" s="6"/>
      <c r="AD107" s="6"/>
      <c r="AJ107" s="1"/>
      <c r="AK107" s="1582"/>
      <c r="AL107" s="185"/>
      <c r="AM107" s="1"/>
    </row>
    <row r="108" spans="1:39" ht="32.25" customHeight="1" x14ac:dyDescent="0.25">
      <c r="A108" s="1"/>
      <c r="B108" s="1"/>
      <c r="C108" s="1"/>
      <c r="D108" s="1"/>
      <c r="E108" s="1"/>
      <c r="F108" s="1"/>
      <c r="G108" s="1"/>
      <c r="I108" s="799"/>
      <c r="J108" s="1"/>
      <c r="K108" s="355"/>
      <c r="N108" s="1408" t="s">
        <v>1284</v>
      </c>
      <c r="O108" s="1519"/>
      <c r="P108" s="1324" t="s">
        <v>2027</v>
      </c>
      <c r="Q108" s="1406" t="s">
        <v>1158</v>
      </c>
      <c r="R108" s="1407" t="s">
        <v>2029</v>
      </c>
      <c r="W108" s="6"/>
      <c r="X108" s="6"/>
      <c r="Y108" s="6"/>
      <c r="Z108" s="6"/>
      <c r="AA108" s="6"/>
      <c r="AB108" s="6"/>
      <c r="AC108" s="6"/>
      <c r="AD108" s="6"/>
      <c r="AJ108" s="1"/>
      <c r="AK108" s="1583"/>
      <c r="AL108" s="1"/>
      <c r="AM108" s="1"/>
    </row>
    <row r="109" spans="1:39" ht="52.5" customHeight="1" x14ac:dyDescent="0.25">
      <c r="A109" s="1"/>
      <c r="B109" s="1"/>
      <c r="C109" s="1"/>
      <c r="D109" s="1"/>
      <c r="E109" s="1"/>
      <c r="F109" s="1"/>
      <c r="G109" s="1"/>
      <c r="I109" s="799"/>
      <c r="J109" s="1"/>
      <c r="K109" s="355"/>
      <c r="N109" s="942" t="s">
        <v>1319</v>
      </c>
      <c r="O109" s="1523" t="s">
        <v>1286</v>
      </c>
      <c r="P109" s="808" t="s">
        <v>1387</v>
      </c>
      <c r="Q109" s="762" t="s">
        <v>1128</v>
      </c>
      <c r="R109" s="797" t="s">
        <v>1285</v>
      </c>
      <c r="W109" s="6"/>
      <c r="X109" s="6"/>
      <c r="Y109" s="6"/>
      <c r="Z109" s="6"/>
      <c r="AA109" s="6"/>
      <c r="AB109" s="6"/>
      <c r="AC109" s="6"/>
      <c r="AD109" s="6"/>
      <c r="AJ109" s="1"/>
      <c r="AK109" s="1"/>
      <c r="AL109" s="185"/>
      <c r="AM109" s="1"/>
    </row>
    <row r="110" spans="1:39" ht="79.5" customHeight="1" x14ac:dyDescent="0.25">
      <c r="A110" s="1"/>
      <c r="B110" s="1349"/>
      <c r="C110" s="185"/>
      <c r="D110" s="185"/>
      <c r="E110" s="1349"/>
      <c r="F110" s="1349"/>
      <c r="G110" s="1"/>
      <c r="I110" s="799"/>
      <c r="J110" s="1"/>
      <c r="K110" s="355"/>
      <c r="N110" s="942" t="s">
        <v>1320</v>
      </c>
      <c r="O110" s="1577"/>
      <c r="P110" s="1150" t="s">
        <v>1290</v>
      </c>
      <c r="Q110" s="1396" t="s">
        <v>1158</v>
      </c>
      <c r="R110" s="905" t="s">
        <v>2061</v>
      </c>
      <c r="W110" s="6"/>
      <c r="X110" s="6"/>
      <c r="Y110" s="6"/>
      <c r="Z110" s="6"/>
      <c r="AA110" s="6"/>
      <c r="AB110" s="6"/>
      <c r="AC110" s="6"/>
      <c r="AD110" s="6"/>
      <c r="AK110" s="1"/>
    </row>
    <row r="111" spans="1:39" ht="45.75" customHeight="1" x14ac:dyDescent="0.25">
      <c r="I111" s="799"/>
      <c r="J111" s="1"/>
      <c r="K111" s="355"/>
      <c r="N111" s="942" t="s">
        <v>1321</v>
      </c>
      <c r="O111" s="1577"/>
      <c r="P111" s="808" t="s">
        <v>2048</v>
      </c>
      <c r="Q111" s="815" t="s">
        <v>1158</v>
      </c>
      <c r="R111" s="808" t="s">
        <v>1288</v>
      </c>
      <c r="W111" s="6"/>
      <c r="X111" s="6"/>
      <c r="Y111" s="6"/>
      <c r="Z111" s="6"/>
      <c r="AA111" s="6"/>
      <c r="AB111" s="6"/>
      <c r="AC111" s="6"/>
      <c r="AD111" s="6"/>
      <c r="AK111" s="391"/>
      <c r="AL111" s="714"/>
    </row>
    <row r="112" spans="1:39" ht="51.75" customHeight="1" x14ac:dyDescent="0.25">
      <c r="I112" s="799"/>
      <c r="J112" s="1"/>
      <c r="K112" s="355"/>
      <c r="N112" s="942" t="s">
        <v>1322</v>
      </c>
      <c r="O112" s="1577"/>
      <c r="P112" s="808" t="s">
        <v>1388</v>
      </c>
      <c r="Q112" s="762" t="s">
        <v>1128</v>
      </c>
      <c r="R112" s="797" t="s">
        <v>1289</v>
      </c>
      <c r="W112" s="6"/>
      <c r="X112" s="6"/>
      <c r="Y112" s="6"/>
      <c r="Z112" s="6"/>
      <c r="AA112" s="6"/>
      <c r="AB112" s="6"/>
      <c r="AC112" s="6"/>
      <c r="AD112" s="6"/>
      <c r="AK112" s="391"/>
    </row>
    <row r="113" spans="8:39" ht="87.75" customHeight="1" x14ac:dyDescent="0.25">
      <c r="I113" s="799"/>
      <c r="J113" s="1"/>
      <c r="K113" s="355"/>
      <c r="N113" s="942" t="s">
        <v>1323</v>
      </c>
      <c r="O113" s="1577"/>
      <c r="P113" s="808" t="s">
        <v>1291</v>
      </c>
      <c r="Q113" s="1396" t="s">
        <v>1158</v>
      </c>
      <c r="R113" s="808" t="s">
        <v>2062</v>
      </c>
      <c r="W113" s="6"/>
      <c r="X113" s="6"/>
      <c r="Y113" s="6"/>
      <c r="Z113" s="6"/>
      <c r="AA113" s="6"/>
      <c r="AB113" s="6"/>
      <c r="AC113" s="6"/>
      <c r="AD113" s="6"/>
      <c r="AK113" s="1"/>
    </row>
    <row r="114" spans="8:39" ht="46.5" customHeight="1" x14ac:dyDescent="0.25">
      <c r="I114" s="799"/>
      <c r="J114" s="1"/>
      <c r="K114" s="355"/>
      <c r="N114" s="942" t="s">
        <v>1324</v>
      </c>
      <c r="O114" s="1577"/>
      <c r="P114" s="808" t="s">
        <v>2049</v>
      </c>
      <c r="Q114" s="815" t="s">
        <v>1158</v>
      </c>
      <c r="R114" s="808" t="s">
        <v>1389</v>
      </c>
      <c r="Y114" s="6"/>
      <c r="Z114" s="6"/>
      <c r="AA114" s="6"/>
      <c r="AB114" s="6"/>
      <c r="AC114" s="6"/>
      <c r="AD114" s="6"/>
    </row>
    <row r="115" spans="8:39" ht="110.25" customHeight="1" x14ac:dyDescent="0.25">
      <c r="I115" s="799"/>
      <c r="J115" s="1"/>
      <c r="K115" s="355"/>
      <c r="N115" s="942" t="s">
        <v>1325</v>
      </c>
      <c r="O115" s="1577"/>
      <c r="P115" s="797" t="s">
        <v>1292</v>
      </c>
      <c r="Q115" s="797" t="s">
        <v>1158</v>
      </c>
      <c r="R115" s="797" t="s">
        <v>2063</v>
      </c>
      <c r="Y115" s="6"/>
      <c r="Z115" s="6"/>
      <c r="AA115" s="6"/>
      <c r="AB115" s="6"/>
      <c r="AC115" s="6"/>
      <c r="AD115" s="6"/>
    </row>
    <row r="116" spans="8:39" ht="192" customHeight="1" x14ac:dyDescent="0.25">
      <c r="I116" s="799"/>
      <c r="J116" s="1"/>
      <c r="K116" s="355"/>
      <c r="N116" s="942" t="s">
        <v>1326</v>
      </c>
      <c r="O116" s="1577"/>
      <c r="P116" s="803" t="s">
        <v>1293</v>
      </c>
      <c r="Q116" s="797" t="s">
        <v>1158</v>
      </c>
      <c r="R116" s="808" t="s">
        <v>1547</v>
      </c>
      <c r="Y116" s="6"/>
      <c r="Z116" s="6"/>
      <c r="AA116" s="6"/>
      <c r="AB116" s="6"/>
      <c r="AC116" s="6"/>
      <c r="AD116" s="6"/>
    </row>
    <row r="117" spans="8:39" ht="87.75" customHeight="1" x14ac:dyDescent="0.25">
      <c r="I117" s="799"/>
      <c r="J117" s="1"/>
      <c r="K117" s="355"/>
      <c r="N117" s="770" t="s">
        <v>1958</v>
      </c>
      <c r="O117" s="1577"/>
      <c r="P117" s="808" t="s">
        <v>1295</v>
      </c>
      <c r="Q117" s="797" t="s">
        <v>1158</v>
      </c>
      <c r="R117" s="808" t="s">
        <v>2112</v>
      </c>
      <c r="Y117" s="6"/>
      <c r="Z117" s="6"/>
      <c r="AA117" s="6"/>
      <c r="AB117" s="6"/>
      <c r="AC117" s="6"/>
      <c r="AD117" s="6"/>
    </row>
    <row r="118" spans="8:39" ht="39.75" customHeight="1" x14ac:dyDescent="0.25">
      <c r="I118" s="799"/>
      <c r="J118" s="1"/>
      <c r="K118" s="355"/>
      <c r="N118" s="1189" t="s">
        <v>1959</v>
      </c>
      <c r="O118" s="1578"/>
      <c r="P118" s="803" t="s">
        <v>1009</v>
      </c>
      <c r="Q118" s="797" t="s">
        <v>1158</v>
      </c>
      <c r="R118" s="803" t="s">
        <v>1243</v>
      </c>
      <c r="Y118" s="6"/>
      <c r="Z118" s="6"/>
      <c r="AA118" s="6"/>
      <c r="AB118" s="6"/>
      <c r="AC118" s="6"/>
      <c r="AD118" s="6"/>
    </row>
    <row r="119" spans="8:39" ht="81.75" customHeight="1" x14ac:dyDescent="0.25">
      <c r="H119" s="391"/>
      <c r="I119" s="799"/>
      <c r="J119" s="1"/>
      <c r="K119" s="355"/>
      <c r="Y119" s="6"/>
      <c r="Z119" s="6"/>
      <c r="AA119" s="6"/>
      <c r="AB119" s="6"/>
      <c r="AC119" s="6"/>
      <c r="AD119" s="6"/>
    </row>
    <row r="120" spans="8:39" ht="42" customHeight="1" x14ac:dyDescent="0.25">
      <c r="H120" s="391"/>
      <c r="I120" s="799"/>
      <c r="J120" s="1"/>
      <c r="K120" s="355"/>
      <c r="Y120" s="6"/>
      <c r="Z120" s="6"/>
      <c r="AA120" s="6"/>
      <c r="AB120" s="6"/>
      <c r="AC120" s="6"/>
    </row>
    <row r="121" spans="8:39" ht="52.5" customHeight="1" x14ac:dyDescent="0.25">
      <c r="H121" s="391"/>
      <c r="I121" s="799"/>
      <c r="J121" s="1"/>
      <c r="K121" s="355"/>
      <c r="Y121" s="6"/>
    </row>
    <row r="122" spans="8:39" ht="79.5" customHeight="1" x14ac:dyDescent="0.25">
      <c r="H122" s="391"/>
      <c r="I122" s="799"/>
      <c r="J122" s="1"/>
      <c r="K122" s="355"/>
      <c r="Y122" s="6"/>
    </row>
    <row r="123" spans="8:39" ht="69.75" customHeight="1" x14ac:dyDescent="0.25">
      <c r="H123" s="391"/>
      <c r="I123" s="799"/>
      <c r="J123" s="1"/>
      <c r="K123" s="355"/>
      <c r="Y123" s="6"/>
    </row>
    <row r="124" spans="8:39" ht="96" customHeight="1" x14ac:dyDescent="0.25">
      <c r="H124" s="391"/>
      <c r="I124" s="799"/>
      <c r="J124" s="1"/>
      <c r="K124" s="355"/>
      <c r="Y124" s="6"/>
    </row>
    <row r="125" spans="8:39" ht="198.75" customHeight="1" x14ac:dyDescent="0.25">
      <c r="H125" s="391"/>
      <c r="I125" s="799"/>
      <c r="J125" s="1"/>
      <c r="K125" s="355"/>
      <c r="AK125" s="1"/>
      <c r="AL125" s="1"/>
      <c r="AM125" s="1"/>
    </row>
    <row r="126" spans="8:39" ht="61.5" customHeight="1" x14ac:dyDescent="0.25">
      <c r="H126" s="391"/>
      <c r="I126" s="799"/>
      <c r="J126" s="1"/>
      <c r="K126" s="355"/>
      <c r="S126" s="1"/>
      <c r="AK126" s="1"/>
      <c r="AL126" s="1"/>
      <c r="AM126" s="1"/>
    </row>
    <row r="127" spans="8:39" ht="56.25" customHeight="1" x14ac:dyDescent="0.25">
      <c r="H127" s="391"/>
      <c r="I127" s="799"/>
      <c r="J127" s="1"/>
      <c r="K127" s="355"/>
      <c r="S127" s="1"/>
      <c r="W127" s="6"/>
      <c r="X127" s="6"/>
      <c r="AK127" s="1"/>
      <c r="AL127" s="1"/>
      <c r="AM127" s="1"/>
    </row>
    <row r="128" spans="8:39" ht="27" customHeight="1" x14ac:dyDescent="0.25">
      <c r="H128" s="391"/>
      <c r="I128" s="799"/>
      <c r="J128" s="1"/>
      <c r="K128" s="355"/>
      <c r="N128" s="1395"/>
      <c r="O128" s="1395"/>
      <c r="S128" s="1"/>
      <c r="AK128" s="1"/>
      <c r="AL128" s="1"/>
      <c r="AM128" s="1"/>
    </row>
    <row r="129" spans="8:39" x14ac:dyDescent="0.25">
      <c r="H129" s="391"/>
      <c r="I129" s="799"/>
      <c r="J129" s="1"/>
      <c r="K129" s="355"/>
      <c r="N129" s="1348"/>
      <c r="O129" s="1348"/>
      <c r="P129" s="394"/>
      <c r="Q129" s="394"/>
      <c r="R129" s="799"/>
      <c r="S129" s="1"/>
      <c r="AK129" s="1"/>
      <c r="AL129" s="1"/>
      <c r="AM129" s="1"/>
    </row>
    <row r="130" spans="8:39" x14ac:dyDescent="0.25">
      <c r="H130" s="391"/>
      <c r="I130" s="799"/>
      <c r="J130" s="1"/>
      <c r="K130" s="355"/>
      <c r="N130" s="1348"/>
      <c r="O130" s="1348"/>
      <c r="P130" s="394"/>
      <c r="Q130" s="394"/>
      <c r="R130" s="799"/>
      <c r="S130" s="1"/>
      <c r="AK130" s="1"/>
      <c r="AL130" s="1245"/>
      <c r="AM130" s="1"/>
    </row>
    <row r="131" spans="8:39" x14ac:dyDescent="0.25">
      <c r="H131" s="391"/>
      <c r="I131" s="799"/>
      <c r="J131" s="1"/>
      <c r="K131" s="355"/>
      <c r="N131" s="780"/>
      <c r="O131" s="780"/>
      <c r="P131" s="818"/>
      <c r="Q131" s="355"/>
      <c r="R131" s="799"/>
      <c r="S131" s="1"/>
      <c r="AK131" s="1"/>
      <c r="AL131" s="355"/>
      <c r="AM131" s="1"/>
    </row>
    <row r="132" spans="8:39" x14ac:dyDescent="0.25">
      <c r="H132" s="1"/>
      <c r="I132" s="1"/>
      <c r="J132" s="1"/>
      <c r="K132" s="1"/>
      <c r="N132" s="391"/>
      <c r="O132" s="819"/>
      <c r="P132" s="818"/>
      <c r="Q132" s="355"/>
      <c r="R132" s="185"/>
      <c r="S132" s="1"/>
      <c r="AK132" s="1"/>
      <c r="AL132" s="355"/>
      <c r="AM132" s="1"/>
    </row>
    <row r="133" spans="8:39" x14ac:dyDescent="0.25">
      <c r="H133" s="1"/>
      <c r="I133" s="1"/>
      <c r="J133" s="1"/>
      <c r="K133" s="1"/>
      <c r="N133" s="391"/>
      <c r="O133" s="799"/>
      <c r="P133" s="394"/>
      <c r="Q133" s="394"/>
      <c r="R133" s="394"/>
      <c r="S133" s="1"/>
      <c r="AK133" s="1"/>
      <c r="AL133" s="1"/>
      <c r="AM133" s="1"/>
    </row>
    <row r="134" spans="8:39" x14ac:dyDescent="0.25">
      <c r="H134" s="1"/>
      <c r="I134" s="1"/>
      <c r="J134" s="1"/>
      <c r="K134" s="1"/>
      <c r="N134" s="391"/>
      <c r="O134" s="391"/>
      <c r="P134" s="818"/>
      <c r="Q134" s="355"/>
      <c r="R134" s="799"/>
      <c r="S134" s="1"/>
      <c r="AK134" s="1"/>
      <c r="AL134" s="1"/>
      <c r="AM134" s="1"/>
    </row>
    <row r="135" spans="8:39" x14ac:dyDescent="0.25">
      <c r="H135" s="1"/>
      <c r="I135" s="1"/>
      <c r="J135" s="1"/>
      <c r="K135" s="1"/>
      <c r="N135" s="391"/>
      <c r="O135" s="391"/>
      <c r="P135" s="818"/>
      <c r="Q135" s="355"/>
      <c r="R135" s="820"/>
      <c r="S135" s="1"/>
      <c r="AK135" s="1"/>
      <c r="AL135" s="1"/>
      <c r="AM135" s="1"/>
    </row>
    <row r="136" spans="8:39" x14ac:dyDescent="0.25">
      <c r="H136" s="1"/>
      <c r="I136" s="1"/>
      <c r="J136" s="1"/>
      <c r="K136" s="1"/>
      <c r="N136" s="391"/>
      <c r="O136" s="391"/>
      <c r="P136" s="818"/>
      <c r="Q136" s="355"/>
      <c r="R136" s="355"/>
      <c r="S136" s="1"/>
      <c r="AK136" s="1"/>
      <c r="AL136" s="1"/>
      <c r="AM136" s="1"/>
    </row>
    <row r="137" spans="8:39" x14ac:dyDescent="0.25">
      <c r="H137" s="1"/>
      <c r="I137" s="1"/>
      <c r="J137" s="1"/>
      <c r="K137" s="1"/>
      <c r="N137" s="391"/>
      <c r="O137" s="391"/>
      <c r="P137" s="818"/>
      <c r="Q137" s="355"/>
      <c r="R137" s="799"/>
      <c r="S137" s="1"/>
      <c r="AK137" s="1"/>
      <c r="AL137" s="1"/>
      <c r="AM137" s="1"/>
    </row>
    <row r="138" spans="8:39" x14ac:dyDescent="0.25">
      <c r="H138" s="1"/>
      <c r="I138" s="1"/>
      <c r="J138" s="1"/>
      <c r="K138" s="1"/>
      <c r="N138" s="391"/>
      <c r="O138" s="391"/>
      <c r="P138" s="821"/>
      <c r="Q138" s="355"/>
      <c r="R138" s="799"/>
      <c r="S138" s="1"/>
    </row>
    <row r="139" spans="8:39" x14ac:dyDescent="0.25">
      <c r="N139" s="391"/>
      <c r="O139" s="391"/>
      <c r="P139" s="817"/>
      <c r="Q139" s="355"/>
      <c r="R139" s="799"/>
      <c r="S139" s="1"/>
    </row>
    <row r="140" spans="8:39" x14ac:dyDescent="0.25">
      <c r="N140" s="391"/>
      <c r="O140" s="391"/>
      <c r="P140" s="818"/>
      <c r="Q140" s="355"/>
      <c r="R140" s="819"/>
      <c r="S140" s="1"/>
    </row>
    <row r="141" spans="8:39" x14ac:dyDescent="0.25">
      <c r="N141" s="391"/>
      <c r="O141" s="391"/>
      <c r="P141" s="822"/>
      <c r="Q141" s="355"/>
      <c r="R141" s="185"/>
      <c r="S141" s="1"/>
    </row>
    <row r="142" spans="8:39" x14ac:dyDescent="0.25">
      <c r="N142" s="394"/>
      <c r="O142" s="394"/>
      <c r="P142" s="394"/>
      <c r="Q142" s="394"/>
      <c r="R142" s="394"/>
      <c r="S142" s="1"/>
    </row>
    <row r="143" spans="8:39" x14ac:dyDescent="0.25">
      <c r="N143" s="391"/>
      <c r="O143" s="391"/>
      <c r="P143" s="818"/>
      <c r="Q143" s="355"/>
      <c r="R143" s="185"/>
      <c r="S143" s="1"/>
    </row>
    <row r="144" spans="8:39" x14ac:dyDescent="0.25">
      <c r="N144" s="391"/>
      <c r="O144" s="391"/>
      <c r="P144" s="823"/>
      <c r="Q144" s="355"/>
      <c r="R144" s="799"/>
      <c r="S144" s="1"/>
    </row>
    <row r="145" spans="14:19" x14ac:dyDescent="0.25">
      <c r="N145" s="391"/>
      <c r="O145" s="819"/>
      <c r="P145" s="818"/>
      <c r="Q145" s="355"/>
      <c r="R145" s="799"/>
      <c r="S145" s="1"/>
    </row>
    <row r="146" spans="14:19" x14ac:dyDescent="0.25">
      <c r="N146" s="394"/>
      <c r="O146" s="185"/>
      <c r="P146" s="185"/>
      <c r="Q146" s="394"/>
      <c r="R146" s="355"/>
      <c r="S146" s="1"/>
    </row>
    <row r="147" spans="14:19" ht="63.75" customHeight="1" x14ac:dyDescent="0.25">
      <c r="N147" s="394"/>
      <c r="O147" s="185"/>
      <c r="P147" s="185"/>
      <c r="Q147" s="394"/>
      <c r="R147" s="355"/>
      <c r="S147" s="1"/>
    </row>
    <row r="148" spans="14:19" x14ac:dyDescent="0.25">
      <c r="N148" s="394"/>
      <c r="O148" s="185"/>
      <c r="P148" s="185"/>
      <c r="Q148" s="394"/>
      <c r="R148" s="355"/>
      <c r="S148" s="1"/>
    </row>
    <row r="149" spans="14:19" x14ac:dyDescent="0.25">
      <c r="N149" s="391"/>
      <c r="O149" s="391"/>
      <c r="P149" s="818"/>
      <c r="Q149" s="355"/>
      <c r="R149" s="799"/>
      <c r="S149" s="1"/>
    </row>
    <row r="150" spans="14:19" x14ac:dyDescent="0.25">
      <c r="N150" s="391"/>
      <c r="O150" s="391"/>
      <c r="P150" s="818"/>
      <c r="Q150" s="355"/>
      <c r="R150" s="820"/>
      <c r="S150" s="1"/>
    </row>
    <row r="151" spans="14:19" x14ac:dyDescent="0.25">
      <c r="N151" s="391"/>
      <c r="O151" s="391"/>
      <c r="P151" s="394"/>
      <c r="Q151" s="394"/>
      <c r="R151" s="394"/>
      <c r="S151" s="1"/>
    </row>
    <row r="152" spans="14:19" x14ac:dyDescent="0.25">
      <c r="N152" s="391"/>
      <c r="O152" s="391"/>
      <c r="P152" s="818"/>
      <c r="Q152" s="355"/>
      <c r="R152" s="355"/>
      <c r="S152" s="1"/>
    </row>
    <row r="153" spans="14:19" x14ac:dyDescent="0.25">
      <c r="N153" s="391"/>
      <c r="O153" s="391"/>
      <c r="P153" s="818"/>
      <c r="Q153" s="355"/>
      <c r="R153" s="799"/>
      <c r="S153" s="1"/>
    </row>
    <row r="154" spans="14:19" x14ac:dyDescent="0.25">
      <c r="N154" s="391"/>
      <c r="O154" s="391"/>
      <c r="P154" s="821"/>
      <c r="Q154" s="355"/>
      <c r="R154" s="799"/>
      <c r="S154" s="1"/>
    </row>
    <row r="155" spans="14:19" x14ac:dyDescent="0.25">
      <c r="N155" s="391"/>
      <c r="O155" s="391"/>
      <c r="P155" s="817"/>
      <c r="Q155" s="355"/>
      <c r="R155" s="799"/>
      <c r="S155" s="1"/>
    </row>
    <row r="156" spans="14:19" x14ac:dyDescent="0.25">
      <c r="N156" s="391"/>
      <c r="O156" s="391"/>
      <c r="P156" s="818"/>
      <c r="Q156" s="355"/>
      <c r="R156" s="819"/>
      <c r="S156" s="1"/>
    </row>
    <row r="157" spans="14:19" x14ac:dyDescent="0.25">
      <c r="N157" s="391"/>
      <c r="O157" s="391"/>
      <c r="P157" s="822"/>
      <c r="Q157" s="355"/>
      <c r="R157" s="185"/>
      <c r="S157" s="1"/>
    </row>
    <row r="158" spans="14:19" ht="105.75" customHeight="1" x14ac:dyDescent="0.25">
      <c r="N158" s="391"/>
      <c r="O158" s="391"/>
      <c r="P158" s="818"/>
      <c r="Q158" s="355"/>
      <c r="R158" s="185"/>
      <c r="S158" s="1"/>
    </row>
    <row r="159" spans="14:19" x14ac:dyDescent="0.25">
      <c r="N159" s="391"/>
      <c r="O159" s="391"/>
      <c r="P159" s="818"/>
      <c r="Q159" s="355"/>
      <c r="R159" s="799"/>
      <c r="S159" s="1"/>
    </row>
    <row r="160" spans="14:19" x14ac:dyDescent="0.25">
      <c r="N160" s="391"/>
      <c r="O160" s="819"/>
      <c r="P160" s="818"/>
      <c r="Q160" s="355"/>
      <c r="R160" s="185"/>
      <c r="S160" s="1"/>
    </row>
    <row r="161" spans="14:19" x14ac:dyDescent="0.25">
      <c r="N161" s="391"/>
      <c r="O161" s="819"/>
      <c r="P161" s="824"/>
      <c r="Q161" s="355"/>
      <c r="R161" s="185"/>
      <c r="S161" s="1"/>
    </row>
    <row r="162" spans="14:19" x14ac:dyDescent="0.25">
      <c r="N162" s="391"/>
      <c r="O162" s="819"/>
      <c r="P162" s="824"/>
      <c r="Q162" s="355"/>
      <c r="R162" s="185"/>
      <c r="S162" s="1"/>
    </row>
    <row r="163" spans="14:19" x14ac:dyDescent="0.25">
      <c r="N163" s="391"/>
      <c r="O163" s="819"/>
      <c r="P163" s="824"/>
      <c r="Q163" s="355"/>
      <c r="R163" s="185"/>
      <c r="S163" s="1"/>
    </row>
    <row r="164" spans="14:19" x14ac:dyDescent="0.25">
      <c r="N164" s="391"/>
      <c r="O164" s="819"/>
      <c r="P164" s="824"/>
      <c r="Q164" s="355"/>
      <c r="R164" s="185"/>
      <c r="S164" s="1"/>
    </row>
    <row r="165" spans="14:19" x14ac:dyDescent="0.25">
      <c r="N165" s="391"/>
      <c r="O165" s="819"/>
      <c r="P165" s="824"/>
      <c r="Q165" s="355"/>
      <c r="R165" s="185"/>
      <c r="S165" s="1"/>
    </row>
    <row r="166" spans="14:19" x14ac:dyDescent="0.25">
      <c r="N166" s="391"/>
      <c r="O166" s="391"/>
      <c r="P166" s="818"/>
      <c r="Q166" s="355"/>
      <c r="R166" s="799"/>
      <c r="S166" s="1"/>
    </row>
    <row r="167" spans="14:19" ht="15" customHeight="1" x14ac:dyDescent="0.25">
      <c r="N167" s="391"/>
      <c r="O167" s="391"/>
      <c r="P167" s="818"/>
      <c r="Q167" s="355"/>
      <c r="R167" s="820"/>
      <c r="S167" s="1"/>
    </row>
    <row r="168" spans="14:19" x14ac:dyDescent="0.25">
      <c r="N168" s="391"/>
      <c r="O168" s="391"/>
      <c r="P168" s="818"/>
      <c r="Q168" s="355"/>
      <c r="R168" s="355"/>
      <c r="S168" s="1"/>
    </row>
    <row r="169" spans="14:19" ht="15" customHeight="1" x14ac:dyDescent="0.25">
      <c r="N169" s="391"/>
      <c r="O169" s="391"/>
      <c r="P169" s="818"/>
      <c r="Q169" s="355"/>
      <c r="R169" s="799"/>
      <c r="S169" s="1"/>
    </row>
    <row r="170" spans="14:19" x14ac:dyDescent="0.25">
      <c r="N170" s="391"/>
      <c r="O170" s="391"/>
      <c r="P170" s="821"/>
      <c r="Q170" s="355"/>
      <c r="R170" s="799"/>
      <c r="S170" s="1"/>
    </row>
    <row r="171" spans="14:19" x14ac:dyDescent="0.25">
      <c r="N171" s="391"/>
      <c r="O171" s="391"/>
      <c r="P171" s="817"/>
      <c r="Q171" s="355"/>
      <c r="R171" s="799"/>
      <c r="S171" s="1"/>
    </row>
    <row r="172" spans="14:19" ht="15" customHeight="1" x14ac:dyDescent="0.25">
      <c r="N172" s="391"/>
      <c r="O172" s="391"/>
      <c r="P172" s="818"/>
      <c r="Q172" s="355"/>
      <c r="R172" s="819"/>
      <c r="S172" s="1"/>
    </row>
    <row r="173" spans="14:19" x14ac:dyDescent="0.25">
      <c r="N173" s="391"/>
      <c r="O173" s="391"/>
      <c r="P173" s="822"/>
      <c r="Q173" s="355"/>
      <c r="R173" s="185"/>
      <c r="S173" s="1"/>
    </row>
    <row r="174" spans="14:19" x14ac:dyDescent="0.25">
      <c r="N174" s="391"/>
      <c r="O174" s="391"/>
      <c r="P174" s="818"/>
      <c r="Q174" s="355"/>
      <c r="R174" s="185"/>
      <c r="S174" s="1"/>
    </row>
    <row r="175" spans="14:19" ht="15" customHeight="1" x14ac:dyDescent="0.25">
      <c r="N175" s="391"/>
      <c r="O175" s="391"/>
      <c r="P175" s="823"/>
      <c r="Q175" s="355"/>
      <c r="R175" s="185"/>
      <c r="S175" s="1"/>
    </row>
    <row r="176" spans="14:19" x14ac:dyDescent="0.25">
      <c r="N176" s="391"/>
      <c r="O176" s="819"/>
      <c r="P176" s="818"/>
      <c r="Q176" s="355"/>
      <c r="R176" s="185"/>
      <c r="S176" s="1"/>
    </row>
    <row r="177" spans="14:19" x14ac:dyDescent="0.25">
      <c r="N177" s="391"/>
      <c r="O177" s="391"/>
      <c r="P177" s="818"/>
      <c r="Q177" s="355"/>
      <c r="R177" s="799"/>
      <c r="S177" s="1"/>
    </row>
    <row r="178" spans="14:19" x14ac:dyDescent="0.25">
      <c r="N178" s="391"/>
      <c r="O178" s="391"/>
      <c r="P178" s="818"/>
      <c r="Q178" s="355"/>
      <c r="R178" s="820"/>
      <c r="S178" s="1"/>
    </row>
    <row r="179" spans="14:19" x14ac:dyDescent="0.25">
      <c r="N179" s="391"/>
      <c r="O179" s="391"/>
      <c r="P179" s="818"/>
      <c r="Q179" s="355"/>
      <c r="R179" s="355"/>
      <c r="S179" s="1"/>
    </row>
    <row r="180" spans="14:19" x14ac:dyDescent="0.25">
      <c r="N180" s="391"/>
      <c r="O180" s="391"/>
      <c r="P180" s="818"/>
      <c r="Q180" s="355"/>
      <c r="R180" s="799"/>
      <c r="S180" s="1"/>
    </row>
    <row r="181" spans="14:19" x14ac:dyDescent="0.25">
      <c r="N181" s="391"/>
      <c r="O181" s="391"/>
      <c r="P181" s="821"/>
      <c r="Q181" s="355"/>
      <c r="R181" s="799"/>
      <c r="S181" s="1"/>
    </row>
    <row r="182" spans="14:19" x14ac:dyDescent="0.25">
      <c r="N182" s="391"/>
      <c r="O182" s="391"/>
      <c r="P182" s="817"/>
      <c r="Q182" s="355"/>
      <c r="R182" s="799"/>
      <c r="S182" s="1"/>
    </row>
    <row r="183" spans="14:19" x14ac:dyDescent="0.25">
      <c r="N183" s="391"/>
      <c r="O183" s="391"/>
      <c r="P183" s="818"/>
      <c r="Q183" s="355"/>
      <c r="R183" s="819"/>
      <c r="S183" s="1"/>
    </row>
    <row r="184" spans="14:19" x14ac:dyDescent="0.25">
      <c r="N184" s="391"/>
      <c r="O184" s="391"/>
      <c r="P184" s="822"/>
      <c r="Q184" s="355"/>
      <c r="R184" s="185"/>
      <c r="S184" s="1"/>
    </row>
    <row r="185" spans="14:19" x14ac:dyDescent="0.25">
      <c r="N185" s="391"/>
      <c r="O185" s="391"/>
      <c r="P185" s="818"/>
      <c r="Q185" s="355"/>
      <c r="R185" s="185"/>
      <c r="S185" s="1"/>
    </row>
    <row r="186" spans="14:19" x14ac:dyDescent="0.25">
      <c r="N186" s="391"/>
      <c r="O186" s="391"/>
      <c r="P186" s="823"/>
      <c r="Q186" s="355"/>
      <c r="R186" s="185"/>
      <c r="S186" s="1"/>
    </row>
    <row r="187" spans="14:19" x14ac:dyDescent="0.25">
      <c r="N187" s="391"/>
      <c r="O187" s="819"/>
      <c r="P187" s="818"/>
      <c r="Q187" s="355"/>
      <c r="R187" s="185"/>
      <c r="S187" s="1"/>
    </row>
    <row r="188" spans="14:19" x14ac:dyDescent="0.25">
      <c r="N188" s="391"/>
      <c r="O188" s="391"/>
      <c r="P188" s="818"/>
      <c r="Q188" s="355"/>
      <c r="R188" s="799"/>
      <c r="S188" s="1"/>
    </row>
    <row r="189" spans="14:19" x14ac:dyDescent="0.25">
      <c r="N189" s="391"/>
      <c r="O189" s="391"/>
      <c r="P189" s="818"/>
      <c r="Q189" s="355"/>
      <c r="R189" s="820"/>
      <c r="S189" s="1"/>
    </row>
    <row r="190" spans="14:19" x14ac:dyDescent="0.25">
      <c r="N190" s="391"/>
      <c r="O190" s="391"/>
      <c r="P190" s="818"/>
      <c r="Q190" s="355"/>
      <c r="R190" s="355"/>
      <c r="S190" s="1"/>
    </row>
    <row r="191" spans="14:19" x14ac:dyDescent="0.25">
      <c r="N191" s="391"/>
      <c r="O191" s="391"/>
      <c r="P191" s="818"/>
      <c r="Q191" s="355"/>
      <c r="R191" s="799"/>
      <c r="S191" s="1"/>
    </row>
    <row r="192" spans="14:19" x14ac:dyDescent="0.25">
      <c r="N192" s="391"/>
      <c r="O192" s="391"/>
      <c r="P192" s="821"/>
      <c r="Q192" s="355"/>
      <c r="R192" s="799"/>
      <c r="S192" s="1"/>
    </row>
    <row r="193" spans="14:19" x14ac:dyDescent="0.25">
      <c r="N193" s="391"/>
      <c r="O193" s="391"/>
      <c r="P193" s="817"/>
      <c r="Q193" s="355"/>
      <c r="R193" s="799"/>
      <c r="S193" s="1"/>
    </row>
    <row r="194" spans="14:19" x14ac:dyDescent="0.25">
      <c r="N194" s="391"/>
      <c r="O194" s="391"/>
      <c r="P194" s="818"/>
      <c r="Q194" s="355"/>
      <c r="R194" s="819"/>
      <c r="S194" s="1"/>
    </row>
    <row r="195" spans="14:19" x14ac:dyDescent="0.25">
      <c r="N195" s="391"/>
      <c r="O195" s="391"/>
      <c r="P195" s="822"/>
      <c r="Q195" s="355"/>
      <c r="R195" s="185"/>
      <c r="S195" s="1"/>
    </row>
    <row r="196" spans="14:19" x14ac:dyDescent="0.25">
      <c r="N196" s="391"/>
      <c r="O196" s="391"/>
      <c r="P196" s="818"/>
      <c r="Q196" s="355"/>
      <c r="R196" s="185"/>
      <c r="S196" s="1"/>
    </row>
    <row r="197" spans="14:19" x14ac:dyDescent="0.25">
      <c r="N197" s="391"/>
      <c r="O197" s="391"/>
      <c r="P197" s="823"/>
      <c r="Q197" s="355"/>
      <c r="R197" s="185"/>
      <c r="S197" s="1"/>
    </row>
    <row r="198" spans="14:19" x14ac:dyDescent="0.25">
      <c r="N198" s="391"/>
      <c r="O198" s="819"/>
      <c r="P198" s="818"/>
      <c r="Q198" s="355"/>
      <c r="R198" s="185"/>
      <c r="S198" s="1"/>
    </row>
    <row r="199" spans="14:19" x14ac:dyDescent="0.25">
      <c r="N199" s="391"/>
      <c r="O199" s="391"/>
      <c r="P199" s="818"/>
      <c r="Q199" s="355"/>
      <c r="R199" s="799"/>
      <c r="S199" s="1"/>
    </row>
    <row r="200" spans="14:19" x14ac:dyDescent="0.25">
      <c r="N200" s="391"/>
      <c r="O200" s="391"/>
      <c r="P200" s="818"/>
      <c r="Q200" s="355"/>
      <c r="R200" s="820"/>
      <c r="S200" s="1"/>
    </row>
    <row r="201" spans="14:19" x14ac:dyDescent="0.25">
      <c r="N201" s="391"/>
      <c r="O201" s="391"/>
      <c r="P201" s="818"/>
      <c r="Q201" s="355"/>
      <c r="R201" s="355"/>
      <c r="S201" s="1"/>
    </row>
    <row r="202" spans="14:19" x14ac:dyDescent="0.25">
      <c r="N202" s="391"/>
      <c r="O202" s="391"/>
      <c r="P202" s="818"/>
      <c r="Q202" s="355"/>
      <c r="R202" s="799"/>
      <c r="S202" s="1"/>
    </row>
    <row r="203" spans="14:19" x14ac:dyDescent="0.25">
      <c r="N203" s="391"/>
      <c r="O203" s="391"/>
      <c r="P203" s="821"/>
      <c r="Q203" s="355"/>
      <c r="R203" s="799"/>
      <c r="S203" s="1"/>
    </row>
    <row r="204" spans="14:19" x14ac:dyDescent="0.25">
      <c r="N204" s="391"/>
      <c r="O204" s="391"/>
      <c r="P204" s="817"/>
      <c r="Q204" s="355"/>
      <c r="R204" s="799"/>
      <c r="S204" s="1"/>
    </row>
    <row r="205" spans="14:19" x14ac:dyDescent="0.25">
      <c r="N205" s="391"/>
      <c r="O205" s="391"/>
      <c r="P205" s="818"/>
      <c r="Q205" s="355"/>
      <c r="R205" s="819"/>
      <c r="S205" s="1"/>
    </row>
    <row r="206" spans="14:19" x14ac:dyDescent="0.25">
      <c r="N206" s="391"/>
      <c r="O206" s="391"/>
      <c r="P206" s="822"/>
      <c r="Q206" s="355"/>
      <c r="R206" s="185"/>
      <c r="S206" s="1"/>
    </row>
    <row r="207" spans="14:19" x14ac:dyDescent="0.25">
      <c r="N207" s="391"/>
      <c r="O207" s="391"/>
      <c r="P207" s="818"/>
      <c r="Q207" s="355"/>
      <c r="R207" s="185"/>
      <c r="S207" s="1"/>
    </row>
    <row r="208" spans="14:19" x14ac:dyDescent="0.25">
      <c r="N208" s="391"/>
      <c r="O208" s="391"/>
      <c r="P208" s="818"/>
      <c r="Q208" s="355"/>
      <c r="R208" s="799"/>
      <c r="S208" s="1"/>
    </row>
    <row r="209" spans="14:19" ht="15.75" x14ac:dyDescent="0.25">
      <c r="N209" s="391"/>
      <c r="O209" s="355"/>
      <c r="P209" s="825"/>
      <c r="Q209" s="355"/>
      <c r="R209" s="355"/>
      <c r="S209" s="1"/>
    </row>
    <row r="210" spans="14:19" ht="15.75" x14ac:dyDescent="0.25">
      <c r="N210" s="391"/>
      <c r="O210" s="355"/>
      <c r="P210" s="825"/>
      <c r="Q210" s="355"/>
      <c r="R210" s="355"/>
      <c r="S210" s="1"/>
    </row>
    <row r="211" spans="14:19" ht="15.75" x14ac:dyDescent="0.25">
      <c r="N211" s="391"/>
      <c r="O211" s="355"/>
      <c r="P211" s="825"/>
      <c r="Q211" s="355"/>
      <c r="R211" s="355"/>
      <c r="S211" s="1"/>
    </row>
    <row r="212" spans="14:19" ht="15.75" x14ac:dyDescent="0.25">
      <c r="N212" s="391"/>
      <c r="O212" s="355"/>
      <c r="P212" s="825"/>
      <c r="Q212" s="355"/>
      <c r="R212" s="355"/>
      <c r="S212" s="1"/>
    </row>
    <row r="213" spans="14:19" ht="15.75" x14ac:dyDescent="0.25">
      <c r="N213" s="391"/>
      <c r="O213" s="391"/>
      <c r="P213" s="825"/>
      <c r="Q213" s="355"/>
      <c r="R213" s="826"/>
      <c r="S213" s="1"/>
    </row>
    <row r="214" spans="14:19" ht="15.75" x14ac:dyDescent="0.25">
      <c r="N214" s="391"/>
      <c r="O214" s="827"/>
      <c r="P214" s="828"/>
      <c r="Q214" s="355"/>
      <c r="R214" s="799"/>
      <c r="S214" s="1"/>
    </row>
    <row r="215" spans="14:19" ht="15.75" x14ac:dyDescent="0.25">
      <c r="N215" s="391"/>
      <c r="O215" s="827"/>
      <c r="P215" s="825"/>
      <c r="Q215" s="355"/>
      <c r="R215" s="826"/>
      <c r="S215" s="1"/>
    </row>
    <row r="216" spans="14:19" ht="15.75" x14ac:dyDescent="0.25">
      <c r="N216" s="391"/>
      <c r="O216" s="827"/>
      <c r="P216" s="828"/>
      <c r="Q216" s="355"/>
      <c r="R216" s="799"/>
      <c r="S216" s="1"/>
    </row>
    <row r="217" spans="14:19" ht="15.75" x14ac:dyDescent="0.25">
      <c r="N217" s="391"/>
      <c r="O217" s="827"/>
      <c r="P217" s="829"/>
      <c r="Q217" s="355"/>
      <c r="R217" s="830"/>
      <c r="S217" s="1"/>
    </row>
    <row r="218" spans="14:19" ht="15.75" x14ac:dyDescent="0.25">
      <c r="N218" s="391"/>
      <c r="O218" s="827"/>
      <c r="P218" s="828"/>
      <c r="Q218" s="355"/>
      <c r="R218" s="830"/>
      <c r="S218" s="1"/>
    </row>
    <row r="219" spans="14:19" x14ac:dyDescent="0.25">
      <c r="N219" s="391"/>
      <c r="O219" s="391"/>
      <c r="P219" s="818"/>
      <c r="Q219" s="355"/>
      <c r="R219" s="799"/>
      <c r="S219" s="1"/>
    </row>
    <row r="220" spans="14:19" x14ac:dyDescent="0.25">
      <c r="N220" s="391"/>
      <c r="O220" s="827"/>
      <c r="P220" s="394"/>
      <c r="Q220" s="394"/>
      <c r="R220" s="185"/>
      <c r="S220" s="1"/>
    </row>
    <row r="221" spans="14:19" ht="15.75" x14ac:dyDescent="0.25">
      <c r="N221" s="391"/>
      <c r="O221" s="391"/>
      <c r="P221" s="831"/>
      <c r="Q221" s="355"/>
      <c r="R221" s="830"/>
      <c r="S221" s="1"/>
    </row>
    <row r="222" spans="14:19" x14ac:dyDescent="0.25">
      <c r="N222" s="391"/>
      <c r="O222" s="391"/>
      <c r="P222" s="185"/>
      <c r="Q222" s="394"/>
      <c r="R222" s="394"/>
      <c r="S222" s="1"/>
    </row>
    <row r="223" spans="14:19" x14ac:dyDescent="0.25">
      <c r="N223" s="391"/>
      <c r="O223" s="391"/>
      <c r="P223" s="185"/>
      <c r="Q223" s="394"/>
      <c r="R223" s="394"/>
      <c r="S223" s="1"/>
    </row>
    <row r="224" spans="14:19" ht="15" customHeight="1" x14ac:dyDescent="0.25">
      <c r="N224" s="391"/>
      <c r="O224" s="391"/>
      <c r="P224" s="185"/>
      <c r="Q224" s="394"/>
      <c r="R224" s="394"/>
      <c r="S224" s="1"/>
    </row>
    <row r="225" spans="14:19" ht="15.75" x14ac:dyDescent="0.25">
      <c r="N225" s="391"/>
      <c r="O225" s="391"/>
      <c r="P225" s="825"/>
      <c r="Q225" s="355"/>
      <c r="R225" s="830"/>
      <c r="S225" s="1"/>
    </row>
    <row r="226" spans="14:19" x14ac:dyDescent="0.25">
      <c r="N226" s="391"/>
      <c r="O226" s="391"/>
      <c r="P226" s="1"/>
      <c r="Q226" s="1"/>
      <c r="R226" s="1"/>
      <c r="S226" s="1"/>
    </row>
    <row r="227" spans="14:19" x14ac:dyDescent="0.25">
      <c r="N227" s="391"/>
      <c r="O227" s="391"/>
      <c r="P227" s="1"/>
      <c r="Q227" s="1"/>
      <c r="R227" s="1"/>
      <c r="S227" s="1"/>
    </row>
    <row r="228" spans="14:19" x14ac:dyDescent="0.25">
      <c r="N228" s="391"/>
      <c r="O228" s="391"/>
      <c r="P228" s="1"/>
      <c r="Q228" s="1"/>
      <c r="R228" s="1"/>
      <c r="S228" s="1"/>
    </row>
    <row r="229" spans="14:19" x14ac:dyDescent="0.25">
      <c r="N229" s="391"/>
      <c r="O229" s="391"/>
      <c r="P229" s="1"/>
      <c r="Q229" s="1"/>
      <c r="R229" s="1"/>
      <c r="S229" s="1"/>
    </row>
    <row r="230" spans="14:19" x14ac:dyDescent="0.25">
      <c r="N230" s="391"/>
      <c r="O230" s="391"/>
      <c r="P230" s="1"/>
      <c r="Q230" s="1"/>
      <c r="R230" s="1"/>
      <c r="S230" s="1"/>
    </row>
    <row r="231" spans="14:19" x14ac:dyDescent="0.25">
      <c r="N231" s="391"/>
      <c r="O231" s="391"/>
      <c r="P231" s="1"/>
      <c r="Q231" s="1"/>
      <c r="R231" s="1"/>
      <c r="S231" s="1"/>
    </row>
    <row r="232" spans="14:19" x14ac:dyDescent="0.25">
      <c r="N232" s="391"/>
      <c r="O232" s="391"/>
      <c r="P232" s="1"/>
      <c r="Q232" s="1"/>
      <c r="R232" s="1"/>
      <c r="S232" s="1"/>
    </row>
    <row r="233" spans="14:19" x14ac:dyDescent="0.25">
      <c r="N233" s="391"/>
      <c r="O233" s="391"/>
      <c r="P233" s="1"/>
      <c r="Q233" s="1"/>
      <c r="R233" s="1"/>
      <c r="S233" s="1"/>
    </row>
    <row r="234" spans="14:19" x14ac:dyDescent="0.25">
      <c r="N234" s="391"/>
      <c r="O234" s="391"/>
      <c r="P234" s="1"/>
      <c r="Q234" s="1"/>
      <c r="R234" s="1"/>
      <c r="S234" s="1"/>
    </row>
    <row r="235" spans="14:19" x14ac:dyDescent="0.25">
      <c r="N235" s="391"/>
      <c r="O235" s="391"/>
      <c r="P235" s="1"/>
      <c r="Q235" s="1"/>
      <c r="R235" s="1"/>
      <c r="S235" s="1"/>
    </row>
    <row r="236" spans="14:19" x14ac:dyDescent="0.25">
      <c r="N236" s="391"/>
      <c r="O236" s="391"/>
      <c r="P236" s="1"/>
      <c r="Q236" s="1"/>
      <c r="R236" s="1"/>
      <c r="S236" s="1"/>
    </row>
    <row r="237" spans="14:19" x14ac:dyDescent="0.25">
      <c r="N237" s="391"/>
      <c r="O237" s="391"/>
      <c r="P237" s="1"/>
      <c r="Q237" s="1"/>
      <c r="R237" s="1"/>
      <c r="S237" s="1"/>
    </row>
    <row r="239" spans="14:19" ht="15" customHeight="1" x14ac:dyDescent="0.25"/>
  </sheetData>
  <mergeCells count="208">
    <mergeCell ref="H38:H39"/>
    <mergeCell ref="F48:F49"/>
    <mergeCell ref="F50:F51"/>
    <mergeCell ref="B65:B69"/>
    <mergeCell ref="B44:B45"/>
    <mergeCell ref="F44:F45"/>
    <mergeCell ref="D46:D47"/>
    <mergeCell ref="E46:E47"/>
    <mergeCell ref="B48:B49"/>
    <mergeCell ref="E52:E53"/>
    <mergeCell ref="F41:F43"/>
    <mergeCell ref="E41:E43"/>
    <mergeCell ref="D41:D43"/>
    <mergeCell ref="B41:B43"/>
    <mergeCell ref="C41:C53"/>
    <mergeCell ref="E44:E45"/>
    <mergeCell ref="D44:D45"/>
    <mergeCell ref="D48:D49"/>
    <mergeCell ref="H51:H55"/>
    <mergeCell ref="C54:C56"/>
    <mergeCell ref="B62:B64"/>
    <mergeCell ref="A1:A3"/>
    <mergeCell ref="C11:C16"/>
    <mergeCell ref="K12:K13"/>
    <mergeCell ref="J12:J13"/>
    <mergeCell ref="I12:I13"/>
    <mergeCell ref="H12:H13"/>
    <mergeCell ref="H14:H15"/>
    <mergeCell ref="K27:K30"/>
    <mergeCell ref="J27:J30"/>
    <mergeCell ref="I27:I30"/>
    <mergeCell ref="K16:K19"/>
    <mergeCell ref="H16:H19"/>
    <mergeCell ref="I16:I19"/>
    <mergeCell ref="J16:J19"/>
    <mergeCell ref="H22:H23"/>
    <mergeCell ref="K22:K23"/>
    <mergeCell ref="J22:J23"/>
    <mergeCell ref="I22:I23"/>
    <mergeCell ref="H21:K21"/>
    <mergeCell ref="C19:C32"/>
    <mergeCell ref="K31:K35"/>
    <mergeCell ref="J31:J35"/>
    <mergeCell ref="I31:I35"/>
    <mergeCell ref="U1:AD2"/>
    <mergeCell ref="B3:G3"/>
    <mergeCell ref="K14:K15"/>
    <mergeCell ref="J14:J15"/>
    <mergeCell ref="I14:I15"/>
    <mergeCell ref="H31:H35"/>
    <mergeCell ref="R16:R17"/>
    <mergeCell ref="Q16:Q17"/>
    <mergeCell ref="P16:P17"/>
    <mergeCell ref="N16:N17"/>
    <mergeCell ref="O16:O20"/>
    <mergeCell ref="F19:F20"/>
    <mergeCell ref="E19:E20"/>
    <mergeCell ref="D19:D20"/>
    <mergeCell ref="B19:B20"/>
    <mergeCell ref="F23:F27"/>
    <mergeCell ref="E23:E27"/>
    <mergeCell ref="D23:D27"/>
    <mergeCell ref="B23:B27"/>
    <mergeCell ref="R31:R33"/>
    <mergeCell ref="O11:O15"/>
    <mergeCell ref="R21:R25"/>
    <mergeCell ref="Q21:Q25"/>
    <mergeCell ref="P21:P25"/>
    <mergeCell ref="AK107:AK108"/>
    <mergeCell ref="K38:K39"/>
    <mergeCell ref="AJ38:AJ42"/>
    <mergeCell ref="O38:O41"/>
    <mergeCell ref="R42:R46"/>
    <mergeCell ref="Q42:Q46"/>
    <mergeCell ref="P42:P46"/>
    <mergeCell ref="R87:R92"/>
    <mergeCell ref="Q87:Q92"/>
    <mergeCell ref="P87:P92"/>
    <mergeCell ref="R93:R96"/>
    <mergeCell ref="Q93:Q96"/>
    <mergeCell ref="P93:P96"/>
    <mergeCell ref="K44:K45"/>
    <mergeCell ref="K51:K55"/>
    <mergeCell ref="I48:K48"/>
    <mergeCell ref="N42:N46"/>
    <mergeCell ref="O50:O55"/>
    <mergeCell ref="O56:O63"/>
    <mergeCell ref="I44:I45"/>
    <mergeCell ref="J44:J45"/>
    <mergeCell ref="J51:J55"/>
    <mergeCell ref="I51:I55"/>
    <mergeCell ref="O68:O75"/>
    <mergeCell ref="O109:O118"/>
    <mergeCell ref="N93:N96"/>
    <mergeCell ref="F99:F101"/>
    <mergeCell ref="E99:E101"/>
    <mergeCell ref="D99:D101"/>
    <mergeCell ref="B46:B47"/>
    <mergeCell ref="B50:B51"/>
    <mergeCell ref="B52:B53"/>
    <mergeCell ref="J38:J39"/>
    <mergeCell ref="I38:I39"/>
    <mergeCell ref="H44:H45"/>
    <mergeCell ref="F37:F38"/>
    <mergeCell ref="E37:E38"/>
    <mergeCell ref="D37:D38"/>
    <mergeCell ref="B37:B38"/>
    <mergeCell ref="F39:F40"/>
    <mergeCell ref="E39:E40"/>
    <mergeCell ref="D39:D40"/>
    <mergeCell ref="B39:B40"/>
    <mergeCell ref="C35:C40"/>
    <mergeCell ref="F35:F36"/>
    <mergeCell ref="E35:E36"/>
    <mergeCell ref="D35:D36"/>
    <mergeCell ref="B35:B36"/>
    <mergeCell ref="O64:O67"/>
    <mergeCell ref="E74:E75"/>
    <mergeCell ref="F74:F75"/>
    <mergeCell ref="D65:D69"/>
    <mergeCell ref="E65:E69"/>
    <mergeCell ref="F46:F47"/>
    <mergeCell ref="F84:F87"/>
    <mergeCell ref="E84:E87"/>
    <mergeCell ref="D84:D87"/>
    <mergeCell ref="F62:F64"/>
    <mergeCell ref="E62:E64"/>
    <mergeCell ref="D62:D64"/>
    <mergeCell ref="N87:N92"/>
    <mergeCell ref="E48:E49"/>
    <mergeCell ref="D50:D51"/>
    <mergeCell ref="E50:E51"/>
    <mergeCell ref="F59:F61"/>
    <mergeCell ref="E59:E61"/>
    <mergeCell ref="D59:D61"/>
    <mergeCell ref="F52:F53"/>
    <mergeCell ref="D52:D53"/>
    <mergeCell ref="F92:F95"/>
    <mergeCell ref="F70:F73"/>
    <mergeCell ref="E70:E73"/>
    <mergeCell ref="O26:R26"/>
    <mergeCell ref="O21:O25"/>
    <mergeCell ref="O34:O37"/>
    <mergeCell ref="N36:N37"/>
    <mergeCell ref="P27:P28"/>
    <mergeCell ref="Q27:Q28"/>
    <mergeCell ref="R27:R28"/>
    <mergeCell ref="O27:O33"/>
    <mergeCell ref="N27:N28"/>
    <mergeCell ref="Q31:Q33"/>
    <mergeCell ref="P31:P33"/>
    <mergeCell ref="N31:N33"/>
    <mergeCell ref="N21:N25"/>
    <mergeCell ref="R36:R37"/>
    <mergeCell ref="Q36:Q37"/>
    <mergeCell ref="P36:P37"/>
    <mergeCell ref="D70:D73"/>
    <mergeCell ref="B70:B73"/>
    <mergeCell ref="C57:C75"/>
    <mergeCell ref="B59:B61"/>
    <mergeCell ref="B74:B75"/>
    <mergeCell ref="D74:D75"/>
    <mergeCell ref="F65:F69"/>
    <mergeCell ref="E57:E58"/>
    <mergeCell ref="D57:D58"/>
    <mergeCell ref="B57:B58"/>
    <mergeCell ref="F57:F58"/>
    <mergeCell ref="B96:B98"/>
    <mergeCell ref="F76:F79"/>
    <mergeCell ref="E76:E79"/>
    <mergeCell ref="D76:D79"/>
    <mergeCell ref="B76:B79"/>
    <mergeCell ref="F80:F83"/>
    <mergeCell ref="E80:E83"/>
    <mergeCell ref="D80:D83"/>
    <mergeCell ref="B80:B83"/>
    <mergeCell ref="F88:F91"/>
    <mergeCell ref="E88:E91"/>
    <mergeCell ref="D88:D91"/>
    <mergeCell ref="E96:E98"/>
    <mergeCell ref="D96:D98"/>
    <mergeCell ref="B92:B95"/>
    <mergeCell ref="D92:D95"/>
    <mergeCell ref="E92:E95"/>
    <mergeCell ref="B99:B101"/>
    <mergeCell ref="O99:O108"/>
    <mergeCell ref="O76:O98"/>
    <mergeCell ref="O42:O49"/>
    <mergeCell ref="R77:R79"/>
    <mergeCell ref="Q77:Q79"/>
    <mergeCell ref="P77:P79"/>
    <mergeCell ref="N77:N79"/>
    <mergeCell ref="R82:R84"/>
    <mergeCell ref="Q82:Q84"/>
    <mergeCell ref="P82:P84"/>
    <mergeCell ref="N82:N84"/>
    <mergeCell ref="B106:B107"/>
    <mergeCell ref="C106:D107"/>
    <mergeCell ref="E106:E107"/>
    <mergeCell ref="F106:F107"/>
    <mergeCell ref="C76:C105"/>
    <mergeCell ref="F102:F104"/>
    <mergeCell ref="E102:E104"/>
    <mergeCell ref="D102:D104"/>
    <mergeCell ref="B102:B104"/>
    <mergeCell ref="B84:B87"/>
    <mergeCell ref="B88:B91"/>
    <mergeCell ref="F96:F98"/>
  </mergeCells>
  <printOptions horizontalCentered="1"/>
  <pageMargins left="0.39370078740157483" right="0.39370078740157483" top="0.55118110236220474" bottom="0.55118110236220474" header="0.31496062992125984" footer="0.31496062992125984"/>
  <pageSetup paperSize="9" scale="51" fitToHeight="0" orientation="portrait" r:id="rId1"/>
  <headerFooter>
    <oddHeader>&amp;CDose Form for Plain Radiography by System mean/median record&amp;R&amp;D  &amp;T</oddHeader>
    <oddFooter>&amp;C&amp;P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C99"/>
    <pageSetUpPr fitToPage="1"/>
  </sheetPr>
  <dimension ref="A1:BR352"/>
  <sheetViews>
    <sheetView zoomScale="80" zoomScaleNormal="80" workbookViewId="0">
      <selection sqref="A1:A2"/>
    </sheetView>
  </sheetViews>
  <sheetFormatPr defaultColWidth="9.140625" defaultRowHeight="15" x14ac:dyDescent="0.25"/>
  <cols>
    <col min="1" max="1" width="26.7109375" style="1" customWidth="1"/>
    <col min="2" max="2" width="49.42578125" style="1" customWidth="1"/>
    <col min="3" max="3" width="53.42578125" style="1" customWidth="1"/>
    <col min="4" max="4" width="49.42578125" style="1" customWidth="1"/>
    <col min="5" max="7" width="9.140625" style="1"/>
    <col min="8" max="8" width="9.140625" style="1" hidden="1" customWidth="1"/>
    <col min="9" max="9" width="24.85546875" style="1" hidden="1" customWidth="1"/>
    <col min="10" max="10" width="46.85546875" style="1" hidden="1" customWidth="1"/>
    <col min="11" max="11" width="23.5703125" style="1" hidden="1" customWidth="1"/>
    <col min="12" max="12" width="9.140625" style="1" hidden="1" customWidth="1"/>
    <col min="13" max="13" width="12.28515625" style="1" hidden="1" customWidth="1"/>
    <col min="14" max="14" width="12.7109375" style="1" hidden="1" customWidth="1"/>
    <col min="15" max="15" width="54.28515625" style="1" hidden="1" customWidth="1"/>
    <col min="16" max="16" width="9.140625" style="1" hidden="1" customWidth="1"/>
    <col min="17" max="17" width="12.28515625" style="1" hidden="1" customWidth="1"/>
    <col min="18" max="19" width="9.140625" style="1" hidden="1" customWidth="1"/>
    <col min="20" max="20" width="32.7109375" style="90" hidden="1" customWidth="1"/>
    <col min="21" max="21" width="32.7109375" style="87" hidden="1" customWidth="1"/>
    <col min="22" max="22" width="30.7109375" style="87" hidden="1" customWidth="1"/>
    <col min="23" max="23" width="35.42578125" style="87" hidden="1" customWidth="1"/>
    <col min="24" max="25" width="40.28515625" style="87" hidden="1" customWidth="1"/>
    <col min="26" max="27" width="35" style="87" hidden="1" customWidth="1"/>
    <col min="28" max="29" width="37.7109375" style="91" hidden="1" customWidth="1"/>
    <col min="30" max="30" width="18.42578125" style="87" hidden="1" customWidth="1"/>
    <col min="31" max="31" width="18.5703125" style="87" hidden="1" customWidth="1"/>
    <col min="32" max="32" width="14.42578125" style="87" hidden="1" customWidth="1"/>
    <col min="33" max="33" width="29.42578125" style="87" hidden="1" customWidth="1"/>
    <col min="34" max="34" width="34" style="87" hidden="1" customWidth="1"/>
    <col min="35" max="35" width="33.85546875" style="87" hidden="1" customWidth="1"/>
    <col min="36" max="36" width="18.42578125" style="87" hidden="1" customWidth="1"/>
    <col min="37" max="37" width="18" style="89" hidden="1" customWidth="1"/>
    <col min="38" max="39" width="24.7109375" style="89" hidden="1" customWidth="1"/>
    <col min="40" max="40" width="30.7109375" style="89" hidden="1" customWidth="1"/>
    <col min="41" max="41" width="43.42578125" style="89" hidden="1" customWidth="1"/>
    <col min="42" max="42" width="61" style="89" hidden="1" customWidth="1"/>
    <col min="43" max="43" width="20.28515625" style="89" hidden="1" customWidth="1"/>
    <col min="44" max="44" width="33.5703125" style="89" hidden="1" customWidth="1"/>
    <col min="45" max="49" width="20.28515625" style="89" hidden="1" customWidth="1"/>
    <col min="50" max="50" width="27.28515625" style="89" hidden="1" customWidth="1"/>
    <col min="51" max="52" width="20.28515625" style="89" hidden="1" customWidth="1"/>
    <col min="53" max="53" width="36.7109375" style="89" hidden="1" customWidth="1"/>
    <col min="54" max="54" width="20.28515625" style="89" hidden="1" customWidth="1"/>
    <col min="55" max="55" width="26.140625" style="89" hidden="1" customWidth="1"/>
    <col min="56" max="56" width="25" style="89" hidden="1" customWidth="1"/>
    <col min="57" max="57" width="24.85546875" style="89" hidden="1" customWidth="1"/>
    <col min="58" max="58" width="25.5703125" style="89" hidden="1" customWidth="1"/>
    <col min="59" max="59" width="24.7109375" style="89" hidden="1" customWidth="1"/>
    <col min="60" max="60" width="28" style="89" hidden="1" customWidth="1"/>
    <col min="61" max="61" width="30.42578125" style="89" hidden="1" customWidth="1"/>
    <col min="62" max="62" width="28.7109375" style="89" hidden="1" customWidth="1"/>
    <col min="63" max="63" width="25.28515625" style="89" hidden="1" customWidth="1"/>
    <col min="64" max="64" width="25.7109375" style="89" hidden="1" customWidth="1"/>
    <col min="65" max="69" width="20.28515625" style="89" hidden="1" customWidth="1"/>
    <col min="70" max="70" width="58.28515625" style="499" hidden="1" customWidth="1"/>
    <col min="71" max="71" width="9.140625" style="1" customWidth="1"/>
    <col min="72" max="16384" width="9.140625" style="1"/>
  </cols>
  <sheetData>
    <row r="1" spans="1:70" ht="30.75" customHeight="1" thickBot="1" x14ac:dyDescent="0.5">
      <c r="A1" s="1667" t="s">
        <v>861</v>
      </c>
      <c r="B1" s="1672" t="s">
        <v>862</v>
      </c>
      <c r="C1" s="1673"/>
      <c r="D1" s="402"/>
      <c r="E1" s="443"/>
      <c r="F1" s="443"/>
      <c r="G1" s="443"/>
      <c r="H1" s="152"/>
      <c r="I1" s="153"/>
      <c r="J1" s="152"/>
      <c r="K1" s="152"/>
      <c r="L1" s="152"/>
      <c r="M1" s="152"/>
      <c r="N1" s="152"/>
      <c r="O1" s="152"/>
      <c r="P1" s="152"/>
      <c r="Q1" s="401"/>
      <c r="R1" s="442"/>
      <c r="T1" s="463" t="s">
        <v>309</v>
      </c>
      <c r="U1" s="958"/>
      <c r="V1" s="464"/>
      <c r="W1" s="465" t="s">
        <v>366</v>
      </c>
      <c r="X1" s="465"/>
      <c r="Y1" s="465" t="s">
        <v>366</v>
      </c>
      <c r="Z1" s="464"/>
      <c r="AA1" s="217"/>
      <c r="AB1" s="465" t="s">
        <v>366</v>
      </c>
      <c r="AC1" s="466"/>
      <c r="AD1" s="465" t="s">
        <v>366</v>
      </c>
      <c r="AE1" s="464"/>
      <c r="AF1" s="464"/>
      <c r="AG1" s="461"/>
      <c r="AH1" s="461"/>
      <c r="AI1" s="459" t="s">
        <v>367</v>
      </c>
      <c r="AJ1" s="459" t="s">
        <v>366</v>
      </c>
      <c r="AK1" s="462"/>
      <c r="AL1" s="462"/>
      <c r="AM1" s="459" t="s">
        <v>367</v>
      </c>
      <c r="AN1" s="459" t="s">
        <v>366</v>
      </c>
      <c r="AO1" s="462"/>
      <c r="AP1" s="461" t="s">
        <v>878</v>
      </c>
      <c r="AQ1" s="462"/>
      <c r="AR1" s="462"/>
      <c r="AS1" s="462"/>
      <c r="AT1" s="459" t="s">
        <v>367</v>
      </c>
      <c r="AU1" s="459" t="s">
        <v>366</v>
      </c>
      <c r="AV1" s="462"/>
      <c r="AW1" s="462"/>
      <c r="AX1" s="459" t="s">
        <v>367</v>
      </c>
      <c r="AY1" s="459" t="s">
        <v>366</v>
      </c>
      <c r="AZ1" s="462"/>
      <c r="BA1" s="462"/>
      <c r="BB1" s="459" t="s">
        <v>367</v>
      </c>
      <c r="BC1" s="459"/>
      <c r="BD1" s="459"/>
      <c r="BE1" s="459"/>
      <c r="BF1" s="459"/>
      <c r="BG1" s="459"/>
      <c r="BH1" s="459"/>
      <c r="BI1" s="459"/>
      <c r="BJ1" s="459"/>
      <c r="BK1" s="459"/>
      <c r="BL1" s="459"/>
      <c r="BM1" s="459"/>
      <c r="BN1" s="459"/>
      <c r="BO1" s="459"/>
      <c r="BP1" s="459"/>
      <c r="BQ1" s="459"/>
      <c r="BR1" s="459" t="s">
        <v>366</v>
      </c>
    </row>
    <row r="2" spans="1:70" s="217" customFormat="1" ht="60.75" customHeight="1" thickBot="1" x14ac:dyDescent="0.5">
      <c r="A2" s="1668"/>
      <c r="B2" s="1674" t="s">
        <v>856</v>
      </c>
      <c r="C2" s="1675"/>
      <c r="H2" s="152"/>
      <c r="I2" s="154"/>
      <c r="J2" s="152"/>
      <c r="K2" s="152"/>
      <c r="L2" s="152"/>
      <c r="M2" s="152"/>
      <c r="N2" s="152"/>
      <c r="O2" s="152"/>
      <c r="P2" s="152"/>
      <c r="T2" s="955" t="s">
        <v>1610</v>
      </c>
      <c r="U2" s="959" t="s">
        <v>242</v>
      </c>
      <c r="V2" s="98"/>
      <c r="W2" s="95"/>
      <c r="X2" s="95"/>
      <c r="Y2" s="475" t="s">
        <v>880</v>
      </c>
      <c r="Z2" s="476" t="s">
        <v>241</v>
      </c>
      <c r="AA2" s="95"/>
      <c r="AB2" s="116"/>
      <c r="AC2" s="116"/>
      <c r="AD2" s="95"/>
      <c r="AE2" s="95"/>
      <c r="AF2" s="95"/>
      <c r="AG2" s="95"/>
      <c r="AH2" s="95"/>
      <c r="AI2" s="467" t="s">
        <v>244</v>
      </c>
      <c r="AJ2" s="468"/>
      <c r="AK2" s="469"/>
      <c r="AL2" s="470"/>
      <c r="AM2" s="470"/>
      <c r="AN2" s="470"/>
      <c r="AO2" s="470"/>
      <c r="AP2" s="471"/>
      <c r="AQ2" s="472" t="s">
        <v>879</v>
      </c>
      <c r="AR2" s="473"/>
      <c r="AS2" s="473"/>
      <c r="AT2" s="473"/>
      <c r="AU2" s="461" t="s">
        <v>878</v>
      </c>
      <c r="AV2" s="473"/>
      <c r="AW2" s="473"/>
      <c r="AX2" s="473"/>
      <c r="AY2" s="473"/>
      <c r="AZ2" s="473"/>
      <c r="BA2" s="461" t="s">
        <v>878</v>
      </c>
      <c r="BB2" s="473"/>
      <c r="BC2" s="473"/>
      <c r="BD2" s="473"/>
      <c r="BE2" s="473"/>
      <c r="BF2" s="473"/>
      <c r="BG2" s="473"/>
      <c r="BH2" s="473"/>
      <c r="BI2" s="473"/>
      <c r="BJ2" s="473"/>
      <c r="BK2" s="473"/>
      <c r="BL2" s="473"/>
      <c r="BM2" s="473"/>
      <c r="BN2" s="473"/>
      <c r="BO2" s="473"/>
      <c r="BP2" s="473"/>
      <c r="BQ2" s="473"/>
      <c r="BR2" s="474"/>
    </row>
    <row r="3" spans="1:70" s="217" customFormat="1" ht="69.75" customHeight="1" thickBot="1" x14ac:dyDescent="0.4">
      <c r="B3" s="1678" t="s">
        <v>1378</v>
      </c>
      <c r="C3" s="1679"/>
      <c r="D3" s="1679"/>
      <c r="H3" s="152"/>
      <c r="I3" s="154"/>
      <c r="J3" s="152"/>
      <c r="K3" s="152"/>
      <c r="L3" s="152"/>
      <c r="M3" s="152"/>
      <c r="N3" s="152"/>
      <c r="O3" s="152"/>
      <c r="P3" s="152"/>
      <c r="T3" s="956" t="s">
        <v>1611</v>
      </c>
      <c r="U3" s="482" t="s">
        <v>884</v>
      </c>
      <c r="V3" s="482" t="s">
        <v>315</v>
      </c>
      <c r="W3" s="952" t="s">
        <v>22</v>
      </c>
      <c r="X3" s="482" t="s">
        <v>885</v>
      </c>
      <c r="Y3" s="482" t="s">
        <v>844</v>
      </c>
      <c r="Z3" s="482" t="s">
        <v>21</v>
      </c>
      <c r="AA3" s="483" t="s">
        <v>886</v>
      </c>
      <c r="AB3" s="484" t="s">
        <v>27</v>
      </c>
      <c r="AC3" s="483" t="s">
        <v>29</v>
      </c>
      <c r="AD3" s="485" t="s">
        <v>757</v>
      </c>
      <c r="AE3" s="486" t="s">
        <v>758</v>
      </c>
      <c r="AF3" s="487" t="s">
        <v>388</v>
      </c>
      <c r="AG3" s="482" t="s">
        <v>1925</v>
      </c>
      <c r="AH3" s="488" t="s">
        <v>887</v>
      </c>
      <c r="AI3" s="477" t="s">
        <v>881</v>
      </c>
      <c r="AJ3" s="225" t="s">
        <v>882</v>
      </c>
      <c r="AK3" s="226" t="s">
        <v>24</v>
      </c>
      <c r="AL3" s="226" t="s">
        <v>25</v>
      </c>
      <c r="AM3" s="226" t="s">
        <v>310</v>
      </c>
      <c r="AN3" s="226" t="s">
        <v>311</v>
      </c>
      <c r="AO3" s="226" t="s">
        <v>984</v>
      </c>
      <c r="AP3" s="234" t="s">
        <v>389</v>
      </c>
      <c r="AQ3" s="478" t="s">
        <v>390</v>
      </c>
      <c r="AR3" s="479" t="s">
        <v>391</v>
      </c>
      <c r="AS3" s="480" t="s">
        <v>395</v>
      </c>
      <c r="AT3" s="480" t="s">
        <v>396</v>
      </c>
      <c r="AU3" s="481" t="s">
        <v>397</v>
      </c>
      <c r="AV3" s="481" t="s">
        <v>398</v>
      </c>
      <c r="AW3" s="480" t="s">
        <v>399</v>
      </c>
      <c r="AX3" s="479" t="s">
        <v>392</v>
      </c>
      <c r="AY3" s="479" t="s">
        <v>418</v>
      </c>
      <c r="AZ3" s="479" t="s">
        <v>393</v>
      </c>
      <c r="BA3" s="479" t="s">
        <v>883</v>
      </c>
      <c r="BB3" s="479" t="s">
        <v>394</v>
      </c>
      <c r="BC3" s="479" t="s">
        <v>1502</v>
      </c>
      <c r="BD3" s="479" t="s">
        <v>1503</v>
      </c>
      <c r="BE3" s="479" t="s">
        <v>1504</v>
      </c>
      <c r="BF3" s="479" t="s">
        <v>1505</v>
      </c>
      <c r="BG3" s="479" t="s">
        <v>1506</v>
      </c>
      <c r="BH3" s="479" t="s">
        <v>1507</v>
      </c>
      <c r="BI3" s="479" t="s">
        <v>1508</v>
      </c>
      <c r="BJ3" s="479" t="s">
        <v>1509</v>
      </c>
      <c r="BK3" s="479" t="s">
        <v>1510</v>
      </c>
      <c r="BL3" s="479" t="s">
        <v>1511</v>
      </c>
      <c r="BM3" s="479" t="s">
        <v>1512</v>
      </c>
      <c r="BN3" s="479" t="s">
        <v>1513</v>
      </c>
      <c r="BO3" s="479" t="s">
        <v>1514</v>
      </c>
      <c r="BP3" s="479" t="s">
        <v>1515</v>
      </c>
      <c r="BQ3" s="479" t="s">
        <v>1516</v>
      </c>
      <c r="BR3" s="480" t="s">
        <v>427</v>
      </c>
    </row>
    <row r="4" spans="1:70" s="217" customFormat="1" ht="18" customHeight="1" thickBot="1" x14ac:dyDescent="0.4">
      <c r="A4" s="403" t="s">
        <v>838</v>
      </c>
      <c r="B4" s="1157" t="s">
        <v>382</v>
      </c>
      <c r="C4" s="439" t="s">
        <v>459</v>
      </c>
      <c r="F4" s="404"/>
      <c r="G4" s="385"/>
      <c r="H4" s="152"/>
      <c r="I4" s="154"/>
      <c r="J4" s="152"/>
      <c r="K4" s="152"/>
      <c r="L4" s="152"/>
      <c r="M4" s="155" t="s">
        <v>471</v>
      </c>
      <c r="N4" s="152"/>
      <c r="O4" s="152"/>
      <c r="P4" s="152"/>
      <c r="T4" s="953" t="s">
        <v>1560</v>
      </c>
      <c r="U4" s="954" t="s">
        <v>1561</v>
      </c>
      <c r="V4" s="954" t="s">
        <v>1562</v>
      </c>
      <c r="W4" s="954" t="s">
        <v>1563</v>
      </c>
      <c r="X4" s="954" t="s">
        <v>1564</v>
      </c>
      <c r="Y4" s="954" t="s">
        <v>1565</v>
      </c>
      <c r="Z4" s="954" t="s">
        <v>1566</v>
      </c>
      <c r="AA4" s="954" t="s">
        <v>1567</v>
      </c>
      <c r="AB4" s="954" t="s">
        <v>1568</v>
      </c>
      <c r="AC4" s="954" t="s">
        <v>1569</v>
      </c>
      <c r="AD4" s="954" t="s">
        <v>1570</v>
      </c>
      <c r="AE4" s="954" t="s">
        <v>1571</v>
      </c>
      <c r="AF4" s="954" t="s">
        <v>1572</v>
      </c>
      <c r="AG4" s="954" t="s">
        <v>1573</v>
      </c>
      <c r="AH4" s="954" t="s">
        <v>1574</v>
      </c>
      <c r="AI4" s="954" t="s">
        <v>1575</v>
      </c>
      <c r="AJ4" s="954" t="s">
        <v>1576</v>
      </c>
      <c r="AK4" s="954" t="s">
        <v>1577</v>
      </c>
      <c r="AL4" s="954" t="s">
        <v>1578</v>
      </c>
      <c r="AM4" s="954" t="s">
        <v>1579</v>
      </c>
      <c r="AN4" s="954" t="s">
        <v>1580</v>
      </c>
      <c r="AO4" s="954" t="s">
        <v>1581</v>
      </c>
      <c r="AP4" s="954" t="s">
        <v>1582</v>
      </c>
      <c r="AQ4" s="954" t="s">
        <v>1583</v>
      </c>
      <c r="AR4" s="954" t="s">
        <v>1584</v>
      </c>
      <c r="AS4" s="954" t="s">
        <v>1585</v>
      </c>
      <c r="AT4" s="954" t="s">
        <v>1586</v>
      </c>
      <c r="AU4" s="954" t="s">
        <v>1587</v>
      </c>
      <c r="AV4" s="954" t="s">
        <v>1588</v>
      </c>
      <c r="AW4" s="954" t="s">
        <v>1589</v>
      </c>
      <c r="AX4" s="954" t="s">
        <v>1590</v>
      </c>
      <c r="AY4" s="954" t="s">
        <v>1591</v>
      </c>
      <c r="AZ4" s="954" t="s">
        <v>1592</v>
      </c>
      <c r="BA4" s="954" t="s">
        <v>1593</v>
      </c>
      <c r="BB4" s="954" t="s">
        <v>1594</v>
      </c>
      <c r="BC4" s="954" t="s">
        <v>1595</v>
      </c>
      <c r="BD4" s="954" t="s">
        <v>1596</v>
      </c>
      <c r="BE4" s="954" t="s">
        <v>1597</v>
      </c>
      <c r="BF4" s="954" t="s">
        <v>1598</v>
      </c>
      <c r="BG4" s="954" t="s">
        <v>1599</v>
      </c>
      <c r="BH4" s="954" t="s">
        <v>1600</v>
      </c>
      <c r="BI4" s="954" t="s">
        <v>1601</v>
      </c>
      <c r="BJ4" s="954" t="s">
        <v>1602</v>
      </c>
      <c r="BK4" s="954" t="s">
        <v>1603</v>
      </c>
      <c r="BL4" s="954" t="s">
        <v>1604</v>
      </c>
      <c r="BM4" s="954" t="s">
        <v>1605</v>
      </c>
      <c r="BN4" s="954" t="s">
        <v>1606</v>
      </c>
      <c r="BO4" s="954" t="s">
        <v>1607</v>
      </c>
      <c r="BP4" s="954" t="s">
        <v>1608</v>
      </c>
      <c r="BQ4" s="954" t="s">
        <v>1609</v>
      </c>
      <c r="BR4" s="954" t="s">
        <v>1612</v>
      </c>
    </row>
    <row r="5" spans="1:70" ht="18" customHeight="1" thickBot="1" x14ac:dyDescent="0.3">
      <c r="A5" s="2"/>
      <c r="B5" s="1257" t="s">
        <v>1965</v>
      </c>
      <c r="C5" s="201" t="s">
        <v>1967</v>
      </c>
      <c r="F5" s="2"/>
      <c r="G5" s="10"/>
      <c r="H5" s="152"/>
      <c r="I5" s="152"/>
      <c r="J5" s="152"/>
      <c r="K5" s="152"/>
      <c r="L5" s="152"/>
      <c r="M5" s="914" t="s">
        <v>1379</v>
      </c>
      <c r="N5" s="913" t="s">
        <v>1380</v>
      </c>
      <c r="O5" s="913" t="s">
        <v>1381</v>
      </c>
      <c r="P5" s="152"/>
      <c r="T5" s="957" t="str">
        <f>CONCATENATE(K18,"-",K16,"-",K17,"-",K19)</f>
        <v>PRSxxxxa-Hyyyy-Rzzzz-001</v>
      </c>
      <c r="U5" s="92" t="str">
        <f>IF($B$12&lt;&gt;"",IF($B$12&lt;&gt;"Mr Mark Albert",$B$12,"Error: Example name still given"),"No entry")</f>
        <v>Error: Example name still given</v>
      </c>
      <c r="V5" s="1137" t="str">
        <f>IF($B$13&lt;&gt;"",IF($B$13&lt;&gt;"01235 000000",$B$13,"Error: Default entry still given"),"No entry")</f>
        <v>Error: Default entry still given</v>
      </c>
      <c r="W5" s="92" t="str">
        <f>IF($B$15&lt;&gt;"",IF($B$15&lt;&gt;"Mark.Albert@CWHNHSTrust.co.uk",$B$15,"Error: default entry still given"),"No entry")</f>
        <v>Error: default entry still given</v>
      </c>
      <c r="X5" s="92" t="str">
        <f>IF($B$16&lt;&gt;"", IF($B$16&lt;&gt;"Principal Medical Physicist (Diagnostic Imaging)",$B$16,"Default entry: check it is valid"),"No entry")</f>
        <v>Default entry: check it is valid</v>
      </c>
      <c r="Y5" s="92" t="str">
        <f>IF($B$17&lt;&gt;"",IF(LEN($B$17)&lt;250,$B$17,"Long comment:-see Workbook"), "No entry")</f>
        <v>No entry</v>
      </c>
      <c r="Z5" s="489" t="str">
        <f>IF($D$29&lt;&gt;"",$D$29,"No entry")</f>
        <v>No entry</v>
      </c>
      <c r="AA5" s="489" t="str">
        <f>IF($D$31&lt;&gt;"",$D$31,"No entry")</f>
        <v>No entry</v>
      </c>
      <c r="AB5" s="92" t="str">
        <f>IF($D$32&lt;&gt;"",IF(LEN($D$32)&lt;250,$D$32,"Long address:-see workbook"),"No entry")</f>
        <v>No entry</v>
      </c>
      <c r="AC5" s="489" t="str">
        <f>IF($D$30&lt;&gt;"",$D$30,"No entry")</f>
        <v>No entry</v>
      </c>
      <c r="AD5" s="489" t="str">
        <f>IF($D$33&lt;&gt;"",$D$33,"No entry")</f>
        <v>No entry</v>
      </c>
      <c r="AE5" s="489" t="str">
        <f>IF($D$34&lt;&gt;"",$D$34,"No entry")</f>
        <v>No entry</v>
      </c>
      <c r="AF5" s="92" t="str">
        <f>IF($D$35&lt;&gt;"",$D$35,"No entry")</f>
        <v>No entry</v>
      </c>
      <c r="AG5" s="92" t="str">
        <f>IF($D$28&lt;&gt;"",$D$28,"No entry")</f>
        <v>No entry</v>
      </c>
      <c r="AH5" s="490" t="str">
        <f>IF($B$37&lt;&gt;"",IF(LEN($B$37)&lt;250,$B$37,"Long comment:- see workbook"),"No entry")</f>
        <v>No entry</v>
      </c>
      <c r="AI5" s="491" t="str">
        <f>IF($K$11&lt;&gt;"",$K$11,"No entry")</f>
        <v>No entry</v>
      </c>
      <c r="AJ5" s="92" t="str">
        <f>IF($K$12&lt;&gt;"",$K$12,"No entry")</f>
        <v>No entry</v>
      </c>
      <c r="AK5" s="489">
        <f>IF($K$13&lt;&gt;"",$K$13,"No entry")</f>
        <v>-15</v>
      </c>
      <c r="AL5" s="489">
        <f>IF($K$14&lt;&gt;"",$K$14,"No entry")</f>
        <v>-15</v>
      </c>
      <c r="AM5" s="489">
        <f>IF($K$15&lt;&gt;"",$K$15,"No entry")</f>
        <v>-15</v>
      </c>
      <c r="AN5" s="489" t="str">
        <f>CONCATENATE(AI5,"-",AJ5,"-",$K$16)</f>
        <v>No entry-No entry-Hyyyy</v>
      </c>
      <c r="AO5" s="489" t="str">
        <f>CONCATENATE(AN5,"-",$K$17,"-",$K$18)</f>
        <v>No entry-No entry-Hyyyy-Rzzzz-PRSxxxxa</v>
      </c>
      <c r="AP5" s="492" t="str">
        <f>CONCATENATE(AO5,"-",K19)</f>
        <v>No entry-No entry-Hyyyy-Rzzzz-PRSxxxxa-001</v>
      </c>
      <c r="AQ5" s="493" t="str">
        <f>IF($D$45&lt;&gt;"",$D$45,"No entry")</f>
        <v>No entry</v>
      </c>
      <c r="AR5" s="494" t="str">
        <f>IF($D$46&lt;&gt;"",$D$46,"No entry")</f>
        <v>No entry</v>
      </c>
      <c r="AS5" s="489" t="str">
        <f>IF($D$50&lt;&gt;"",$D$50,"No entry")</f>
        <v>No entry</v>
      </c>
      <c r="AT5" s="489" t="str">
        <f>IF($D$49&lt;&gt;"",$D$49,"No entry")</f>
        <v>No entry</v>
      </c>
      <c r="AU5" s="489" t="str">
        <f>IF($D$51&lt;&gt;"",$D$51,"No entry")</f>
        <v>No entry</v>
      </c>
      <c r="AV5" s="489" t="str">
        <f>IF($D$52&lt;&gt;"",$D$52,"No entry")</f>
        <v>No entry</v>
      </c>
      <c r="AW5" s="494" t="str">
        <f>IF($D$53&lt;&gt;"",IF(LEN($D$53)&lt;250,$D$53,"Long comment:-see workbook"),"No entry")</f>
        <v>No entry</v>
      </c>
      <c r="AX5" s="494" t="str">
        <f>IF($D$47&lt;&gt;"",$D$47,"No entry")</f>
        <v>No entry</v>
      </c>
      <c r="AY5" s="494" t="str">
        <f>IF($D$48&lt;&gt;"",$D$48,"No entry")</f>
        <v>No entry</v>
      </c>
      <c r="AZ5" s="489" t="str">
        <f>IF($D$54&lt;&gt;"",$D$54,"No entry")</f>
        <v>No entry</v>
      </c>
      <c r="BA5" s="489" t="str">
        <f>IF($D$55&lt;&gt;"",$D$55,"No entry")</f>
        <v>No entry</v>
      </c>
      <c r="BB5" s="489">
        <f>IF($D$56&lt;&gt;"",$D$56,-15)</f>
        <v>-15</v>
      </c>
      <c r="BC5" s="494" t="str">
        <f>IF($D$58&lt;&gt;"",$D$58,"No entry")</f>
        <v>No entry</v>
      </c>
      <c r="BD5" s="489" t="str">
        <f>IF($D$59&lt;&gt;"",$D$59,"No entry")</f>
        <v>No entry</v>
      </c>
      <c r="BE5" s="494" t="str">
        <f>IF($D$60&lt;&gt;"",$D$60,"No entry")</f>
        <v>No entry</v>
      </c>
      <c r="BF5" s="494" t="str">
        <f>IF($D$61&lt;&gt;"",$D$61,"No entry")</f>
        <v>No entry</v>
      </c>
      <c r="BG5" s="489" t="str">
        <f>IF($D$62&lt;&gt;"",$D$62,"No entry")</f>
        <v>No entry</v>
      </c>
      <c r="BH5" s="489" t="str">
        <f>IF($D$63&lt;&gt;"",$D$63,"No entry")</f>
        <v>No entry</v>
      </c>
      <c r="BI5" s="489" t="str">
        <f>IF($D64&lt;&gt;"",$D64,"No entry")</f>
        <v>No entry</v>
      </c>
      <c r="BJ5" s="489" t="str">
        <f>IF($D65&lt;&gt;"",$D65,"No entry")</f>
        <v>No entry</v>
      </c>
      <c r="BK5" s="489" t="str">
        <f>IF($D66&lt;&gt;"",$D66,"No entry")</f>
        <v>No entry</v>
      </c>
      <c r="BL5" s="494" t="str">
        <f>IF($D67&lt;&gt;"",$D67,"No entry")</f>
        <v>No entry</v>
      </c>
      <c r="BM5" s="494" t="str">
        <f>IF($D68&lt;&gt;"",$D68,"No entry")</f>
        <v>No entry</v>
      </c>
      <c r="BN5" s="494" t="str">
        <f>IF($D69&lt;&gt;"",$D69,"No entry")</f>
        <v>No entry</v>
      </c>
      <c r="BO5" s="489" t="str">
        <f>IF($D70&lt;&gt;"",$D70,"No entry")</f>
        <v>No entry</v>
      </c>
      <c r="BP5" s="489" t="str">
        <f>IF($D71&lt;&gt;"",$D71,"No entry")</f>
        <v>No entry</v>
      </c>
      <c r="BQ5" s="494" t="str">
        <f>IF($D$72&lt;&gt;"",IF(LEN($D$72)&lt;250,$D$72,"Long comment:-see workbook"),"No entry")</f>
        <v>No entry</v>
      </c>
      <c r="BR5" s="494" t="str">
        <f>IF($B$74&lt;&gt;"",IF(LEN($B$74)&lt;250,$B$74,"Long comment:-see workbook"),"No entry")</f>
        <v>No entry</v>
      </c>
    </row>
    <row r="6" spans="1:70" ht="18" customHeight="1" thickBot="1" x14ac:dyDescent="0.3">
      <c r="A6" s="2"/>
      <c r="B6" s="436" t="s">
        <v>240</v>
      </c>
      <c r="C6" s="439" t="s">
        <v>839</v>
      </c>
      <c r="F6" s="2"/>
      <c r="G6" s="10"/>
      <c r="H6" s="152"/>
      <c r="I6" s="152"/>
      <c r="J6" s="152"/>
      <c r="K6" s="152"/>
      <c r="L6" s="152"/>
      <c r="M6" s="73" t="s">
        <v>243</v>
      </c>
      <c r="N6" s="74" t="s">
        <v>243</v>
      </c>
      <c r="O6" s="75" t="s">
        <v>19</v>
      </c>
      <c r="P6" s="152"/>
      <c r="T6" s="83"/>
      <c r="U6" s="84"/>
      <c r="V6" s="84"/>
      <c r="W6" s="84"/>
      <c r="X6" s="84"/>
      <c r="Y6" s="84"/>
      <c r="Z6" s="84"/>
      <c r="AA6" s="84"/>
      <c r="AB6" s="84"/>
      <c r="AC6" s="86"/>
      <c r="AD6" s="86"/>
      <c r="AE6" s="86"/>
      <c r="AF6" s="84"/>
      <c r="AG6" s="84"/>
      <c r="AH6" s="84"/>
      <c r="AI6" s="495"/>
      <c r="AJ6" s="84"/>
      <c r="AK6" s="86"/>
      <c r="AL6" s="86"/>
      <c r="AM6" s="86"/>
      <c r="AN6" s="86"/>
      <c r="AO6" s="86"/>
      <c r="AP6" s="86"/>
      <c r="AQ6" s="86"/>
      <c r="AR6" s="496"/>
      <c r="AS6" s="86"/>
      <c r="AT6" s="86"/>
      <c r="AU6" s="86"/>
      <c r="AV6" s="86"/>
      <c r="AW6" s="86"/>
      <c r="AX6" s="496"/>
      <c r="AY6" s="86"/>
      <c r="AZ6" s="86"/>
      <c r="BA6" s="86"/>
      <c r="BB6" s="86"/>
      <c r="BC6" s="86"/>
      <c r="BD6" s="86"/>
      <c r="BE6" s="86"/>
      <c r="BF6" s="86"/>
      <c r="BG6" s="86"/>
      <c r="BH6" s="86"/>
      <c r="BI6" s="86"/>
      <c r="BJ6" s="86"/>
      <c r="BK6" s="86"/>
      <c r="BL6" s="86"/>
      <c r="BM6" s="86"/>
      <c r="BN6" s="86"/>
      <c r="BO6" s="86"/>
      <c r="BP6" s="86"/>
      <c r="BQ6" s="86"/>
      <c r="BR6" s="497"/>
    </row>
    <row r="7" spans="1:70" ht="18" customHeight="1" thickBot="1" x14ac:dyDescent="0.3">
      <c r="A7" s="10"/>
      <c r="B7" s="437" t="s">
        <v>365</v>
      </c>
      <c r="C7" s="439" t="s">
        <v>840</v>
      </c>
      <c r="H7" s="152"/>
      <c r="I7" s="152"/>
      <c r="J7" s="152"/>
      <c r="K7" s="152"/>
      <c r="L7" s="152"/>
      <c r="M7" s="152"/>
      <c r="N7" s="74" t="s">
        <v>213</v>
      </c>
      <c r="O7" s="152"/>
      <c r="P7" s="152"/>
      <c r="T7" s="83"/>
      <c r="U7" s="84"/>
      <c r="V7" s="84"/>
      <c r="W7" s="84"/>
      <c r="X7" s="84"/>
      <c r="Y7" s="84"/>
      <c r="Z7" s="84"/>
      <c r="AA7" s="84"/>
      <c r="AB7" s="84"/>
      <c r="AC7" s="86"/>
      <c r="AD7" s="84"/>
      <c r="AE7" s="84"/>
      <c r="AF7" s="84"/>
      <c r="AG7" s="84"/>
      <c r="AH7" s="84"/>
      <c r="AI7" s="495"/>
      <c r="AJ7" s="84"/>
      <c r="AK7" s="86"/>
      <c r="AL7" s="86"/>
      <c r="AM7" s="86"/>
      <c r="AN7" s="86"/>
      <c r="AO7" s="86"/>
      <c r="AP7" s="86"/>
      <c r="AQ7" s="86"/>
      <c r="AR7" s="496"/>
      <c r="AS7" s="86"/>
      <c r="AT7" s="86"/>
      <c r="AU7" s="86"/>
      <c r="AV7" s="86"/>
      <c r="AW7" s="86"/>
      <c r="AX7" s="496"/>
      <c r="AY7" s="86"/>
      <c r="AZ7" s="86"/>
      <c r="BA7" s="86"/>
      <c r="BB7" s="86"/>
      <c r="BC7" s="86"/>
      <c r="BD7" s="86"/>
      <c r="BE7" s="86"/>
      <c r="BF7" s="86"/>
      <c r="BG7" s="86"/>
      <c r="BH7" s="86"/>
      <c r="BI7" s="86"/>
      <c r="BJ7" s="86"/>
      <c r="BK7" s="86"/>
      <c r="BL7" s="86"/>
      <c r="BM7" s="86"/>
      <c r="BN7" s="86"/>
      <c r="BO7" s="86"/>
      <c r="BP7" s="86"/>
      <c r="BQ7" s="86"/>
      <c r="BR7" s="497"/>
    </row>
    <row r="8" spans="1:70" ht="16.5" thickBot="1" x14ac:dyDescent="0.3">
      <c r="A8" s="10"/>
      <c r="B8" s="438" t="s">
        <v>642</v>
      </c>
      <c r="C8" s="440" t="s">
        <v>742</v>
      </c>
      <c r="H8" s="152"/>
      <c r="I8" s="152"/>
      <c r="J8" s="152"/>
      <c r="K8" s="152"/>
      <c r="L8" s="152"/>
      <c r="M8" s="152"/>
      <c r="N8" s="451" t="s">
        <v>872</v>
      </c>
      <c r="O8" s="152"/>
      <c r="P8" s="152"/>
      <c r="T8" s="83"/>
      <c r="U8" s="84"/>
      <c r="V8" s="84"/>
      <c r="W8" s="84"/>
      <c r="X8" s="84"/>
      <c r="Y8" s="84"/>
      <c r="Z8" s="84"/>
      <c r="AA8" s="84"/>
      <c r="AB8" s="84"/>
      <c r="AC8" s="86"/>
      <c r="AD8" s="84"/>
      <c r="AE8" s="84"/>
      <c r="AF8" s="84"/>
      <c r="AG8" s="84"/>
      <c r="AH8" s="84"/>
      <c r="AI8" s="495"/>
      <c r="AJ8" s="84"/>
      <c r="AK8" s="86"/>
      <c r="AL8" s="86"/>
      <c r="AM8" s="86"/>
      <c r="AN8" s="86"/>
      <c r="AO8" s="86"/>
      <c r="AP8" s="86"/>
      <c r="AQ8" s="86"/>
      <c r="AR8" s="496"/>
      <c r="AS8" s="86"/>
      <c r="AT8" s="86"/>
      <c r="AU8" s="86"/>
      <c r="AV8" s="86"/>
      <c r="AW8" s="86"/>
      <c r="AX8" s="496"/>
      <c r="AY8" s="86"/>
      <c r="AZ8" s="86"/>
      <c r="BA8" s="86"/>
      <c r="BB8" s="86"/>
      <c r="BC8" s="86"/>
      <c r="BD8" s="86"/>
      <c r="BE8" s="86"/>
      <c r="BF8" s="86"/>
      <c r="BG8" s="86"/>
      <c r="BH8" s="86"/>
      <c r="BI8" s="86"/>
      <c r="BJ8" s="86"/>
      <c r="BK8" s="86"/>
      <c r="BL8" s="86"/>
      <c r="BM8" s="86"/>
      <c r="BN8" s="86"/>
      <c r="BO8" s="86"/>
      <c r="BP8" s="86"/>
      <c r="BQ8" s="86"/>
      <c r="BR8" s="497"/>
    </row>
    <row r="9" spans="1:70" ht="24" thickBot="1" x14ac:dyDescent="0.3">
      <c r="B9" s="405" t="s">
        <v>18</v>
      </c>
      <c r="C9" s="912"/>
      <c r="D9" s="1255"/>
      <c r="H9" s="152"/>
      <c r="I9" s="152"/>
      <c r="J9" s="152"/>
      <c r="K9" s="152"/>
      <c r="L9" s="152"/>
      <c r="N9" s="451" t="s">
        <v>873</v>
      </c>
      <c r="P9" s="152"/>
      <c r="T9" s="83"/>
      <c r="U9" s="84"/>
      <c r="V9" s="84"/>
      <c r="W9" s="84"/>
      <c r="X9" s="84"/>
      <c r="Y9" s="84"/>
      <c r="Z9" s="84"/>
      <c r="AA9" s="84"/>
      <c r="AB9" s="84"/>
      <c r="AC9" s="86"/>
      <c r="AD9" s="84"/>
      <c r="AE9" s="84"/>
      <c r="AF9" s="84"/>
      <c r="AG9" s="84"/>
      <c r="AH9" s="84"/>
      <c r="AI9" s="495"/>
      <c r="AJ9" s="84"/>
      <c r="AK9" s="86"/>
      <c r="AL9" s="86"/>
      <c r="AM9" s="86"/>
      <c r="AN9" s="86"/>
      <c r="AO9" s="86"/>
      <c r="AP9" s="86"/>
      <c r="AQ9" s="86"/>
      <c r="AR9" s="496"/>
      <c r="AS9" s="86"/>
      <c r="AT9" s="86"/>
      <c r="AU9" s="86"/>
      <c r="AV9" s="86"/>
      <c r="AW9" s="86"/>
      <c r="AX9" s="496"/>
      <c r="AY9" s="86"/>
      <c r="AZ9" s="86"/>
      <c r="BA9" s="86"/>
      <c r="BB9" s="86"/>
      <c r="BC9" s="86"/>
      <c r="BD9" s="86"/>
      <c r="BE9" s="86"/>
      <c r="BF9" s="86"/>
      <c r="BG9" s="86"/>
      <c r="BH9" s="86"/>
      <c r="BI9" s="86"/>
      <c r="BJ9" s="86"/>
      <c r="BK9" s="86"/>
      <c r="BL9" s="86"/>
      <c r="BM9" s="86"/>
      <c r="BN9" s="86"/>
      <c r="BO9" s="86"/>
      <c r="BP9" s="86"/>
      <c r="BQ9" s="86"/>
      <c r="BR9" s="497"/>
    </row>
    <row r="10" spans="1:70" ht="18.75" x14ac:dyDescent="0.3">
      <c r="A10" s="9"/>
      <c r="B10" s="22" t="s">
        <v>841</v>
      </c>
      <c r="E10" s="406"/>
      <c r="F10" s="406"/>
      <c r="H10" s="152"/>
      <c r="I10" s="147" t="s">
        <v>227</v>
      </c>
      <c r="J10" s="46"/>
      <c r="K10" s="47"/>
      <c r="L10" s="6"/>
      <c r="N10" s="451" t="s">
        <v>874</v>
      </c>
      <c r="P10" s="152"/>
      <c r="T10" s="83"/>
      <c r="U10" s="84"/>
      <c r="V10" s="84"/>
      <c r="W10" s="84"/>
      <c r="X10" s="84"/>
      <c r="Y10" s="84"/>
      <c r="Z10" s="84"/>
      <c r="AA10" s="84"/>
      <c r="AB10" s="84"/>
      <c r="AC10" s="86"/>
      <c r="AD10" s="84"/>
      <c r="AE10" s="84"/>
      <c r="AF10" s="84"/>
      <c r="AG10" s="84"/>
      <c r="AH10" s="84"/>
      <c r="AI10" s="495"/>
      <c r="AJ10" s="84"/>
      <c r="AK10" s="86"/>
      <c r="AL10" s="86"/>
      <c r="AM10" s="86"/>
      <c r="AN10" s="86"/>
      <c r="AO10" s="86"/>
      <c r="AP10" s="86"/>
      <c r="AQ10" s="86"/>
      <c r="AR10" s="496"/>
      <c r="AS10" s="86"/>
      <c r="AT10" s="86"/>
      <c r="AU10" s="86"/>
      <c r="AV10" s="86"/>
      <c r="AW10" s="86"/>
      <c r="AX10" s="496"/>
      <c r="AY10" s="86"/>
      <c r="AZ10" s="86"/>
      <c r="BA10" s="86"/>
      <c r="BB10" s="86"/>
      <c r="BC10" s="86"/>
      <c r="BD10" s="86"/>
      <c r="BE10" s="86"/>
      <c r="BF10" s="86"/>
      <c r="BG10" s="86"/>
      <c r="BH10" s="86"/>
      <c r="BI10" s="86"/>
      <c r="BJ10" s="86"/>
      <c r="BK10" s="86"/>
      <c r="BL10" s="86"/>
      <c r="BM10" s="86"/>
      <c r="BN10" s="86"/>
      <c r="BO10" s="86"/>
      <c r="BP10" s="86"/>
      <c r="BQ10" s="86"/>
      <c r="BR10" s="497"/>
    </row>
    <row r="11" spans="1:70" ht="18.75" x14ac:dyDescent="0.25">
      <c r="A11" s="407" t="s">
        <v>3</v>
      </c>
      <c r="B11" s="284" t="s">
        <v>465</v>
      </c>
      <c r="C11" s="408" t="s">
        <v>15</v>
      </c>
      <c r="H11" s="152"/>
      <c r="I11" s="256" t="s">
        <v>877</v>
      </c>
      <c r="J11" s="257"/>
      <c r="K11" s="48"/>
      <c r="N11" s="451" t="s">
        <v>875</v>
      </c>
      <c r="P11" s="152"/>
      <c r="T11" s="83"/>
      <c r="U11" s="84"/>
      <c r="V11" s="84"/>
      <c r="W11" s="84"/>
      <c r="X11" s="84"/>
      <c r="Y11" s="84"/>
      <c r="Z11" s="84"/>
      <c r="AA11" s="84"/>
      <c r="AB11" s="84"/>
      <c r="AC11" s="86"/>
      <c r="AD11" s="84"/>
      <c r="AE11" s="84"/>
      <c r="AF11" s="84"/>
      <c r="AG11" s="84"/>
      <c r="AH11" s="84"/>
      <c r="AI11" s="495"/>
      <c r="AJ11" s="84"/>
      <c r="AK11" s="86"/>
      <c r="AL11" s="86"/>
      <c r="AM11" s="86"/>
      <c r="AN11" s="86"/>
      <c r="AO11" s="86"/>
      <c r="AP11" s="86"/>
      <c r="AQ11" s="86"/>
      <c r="AR11" s="496"/>
      <c r="AS11" s="86"/>
      <c r="AT11" s="86"/>
      <c r="AU11" s="86"/>
      <c r="AV11" s="86"/>
      <c r="AW11" s="86"/>
      <c r="AX11" s="496"/>
      <c r="AY11" s="86"/>
      <c r="AZ11" s="86"/>
      <c r="BA11" s="86"/>
      <c r="BB11" s="86"/>
      <c r="BC11" s="86"/>
      <c r="BD11" s="86"/>
      <c r="BE11" s="86"/>
      <c r="BF11" s="86"/>
      <c r="BG11" s="86"/>
      <c r="BH11" s="86"/>
      <c r="BI11" s="86"/>
      <c r="BJ11" s="86"/>
      <c r="BK11" s="86"/>
      <c r="BL11" s="86"/>
      <c r="BM11" s="86"/>
      <c r="BN11" s="86"/>
      <c r="BO11" s="86"/>
      <c r="BP11" s="86"/>
      <c r="BQ11" s="86"/>
      <c r="BR11" s="497"/>
    </row>
    <row r="12" spans="1:70" ht="18.75" x14ac:dyDescent="0.3">
      <c r="A12" s="409" t="s">
        <v>5</v>
      </c>
      <c r="B12" s="1251" t="s">
        <v>362</v>
      </c>
      <c r="C12" s="410" t="s">
        <v>9</v>
      </c>
      <c r="D12" s="411"/>
      <c r="H12" s="152"/>
      <c r="I12" s="258" t="s">
        <v>1966</v>
      </c>
      <c r="J12" s="259"/>
      <c r="K12" s="262"/>
      <c r="M12" s="452"/>
      <c r="N12" s="451" t="s">
        <v>876</v>
      </c>
      <c r="O12" s="453"/>
      <c r="P12" s="152"/>
      <c r="T12" s="83"/>
      <c r="U12" s="84"/>
      <c r="V12" s="84"/>
      <c r="W12" s="84"/>
      <c r="X12" s="84"/>
      <c r="Y12" s="84"/>
      <c r="Z12" s="84"/>
      <c r="AA12" s="84"/>
      <c r="AB12" s="84"/>
      <c r="AC12" s="86"/>
      <c r="AD12" s="84"/>
      <c r="AE12" s="84"/>
      <c r="AF12" s="84"/>
      <c r="AG12" s="84"/>
      <c r="AH12" s="84"/>
      <c r="AI12" s="495"/>
      <c r="AJ12" s="84"/>
      <c r="AK12" s="86"/>
      <c r="AL12" s="86"/>
      <c r="AM12" s="86"/>
      <c r="AN12" s="86"/>
      <c r="AO12" s="86"/>
      <c r="AP12" s="86"/>
      <c r="AQ12" s="86"/>
      <c r="AR12" s="496"/>
      <c r="AS12" s="86"/>
      <c r="AT12" s="86"/>
      <c r="AU12" s="86"/>
      <c r="AV12" s="86"/>
      <c r="AW12" s="86"/>
      <c r="AX12" s="496"/>
      <c r="AY12" s="86"/>
      <c r="AZ12" s="86"/>
      <c r="BA12" s="86"/>
      <c r="BB12" s="86"/>
      <c r="BC12" s="86"/>
      <c r="BD12" s="86"/>
      <c r="BE12" s="86"/>
      <c r="BF12" s="86"/>
      <c r="BG12" s="86"/>
      <c r="BH12" s="86"/>
      <c r="BI12" s="86"/>
      <c r="BJ12" s="86"/>
      <c r="BK12" s="86"/>
      <c r="BL12" s="86"/>
      <c r="BM12" s="86"/>
      <c r="BN12" s="86"/>
      <c r="BO12" s="86"/>
      <c r="BP12" s="86"/>
      <c r="BQ12" s="86"/>
      <c r="BR12" s="497"/>
    </row>
    <row r="13" spans="1:70" ht="18.75" x14ac:dyDescent="0.3">
      <c r="A13" s="409" t="s">
        <v>6</v>
      </c>
      <c r="B13" s="1252" t="s">
        <v>361</v>
      </c>
      <c r="C13" s="410" t="s">
        <v>10</v>
      </c>
      <c r="D13" s="1135"/>
      <c r="E13" s="394"/>
      <c r="F13" s="394"/>
      <c r="G13" s="394"/>
      <c r="H13" s="152"/>
      <c r="I13" s="1258" t="s">
        <v>1989</v>
      </c>
      <c r="J13" s="257"/>
      <c r="K13" s="48">
        <v>-15</v>
      </c>
      <c r="L13" s="66"/>
      <c r="M13" s="41" t="s">
        <v>2159</v>
      </c>
      <c r="N13" s="76" t="s">
        <v>125</v>
      </c>
      <c r="O13" s="41" t="s">
        <v>2160</v>
      </c>
      <c r="P13" s="152"/>
      <c r="Q13" s="394"/>
      <c r="T13" s="83"/>
      <c r="U13" s="84"/>
      <c r="V13" s="84"/>
      <c r="W13" s="84"/>
      <c r="X13" s="84"/>
      <c r="Y13" s="84"/>
      <c r="Z13" s="84"/>
      <c r="AA13" s="84"/>
      <c r="AB13" s="84"/>
      <c r="AC13" s="86"/>
      <c r="AD13" s="84"/>
      <c r="AE13" s="84"/>
      <c r="AF13" s="84"/>
      <c r="AG13" s="84"/>
      <c r="AH13" s="84"/>
      <c r="AI13" s="495"/>
      <c r="AJ13" s="84"/>
      <c r="AK13" s="86"/>
      <c r="AL13" s="86"/>
      <c r="AM13" s="86"/>
      <c r="AN13" s="86"/>
      <c r="AO13" s="86"/>
      <c r="AP13" s="86"/>
      <c r="AQ13" s="86"/>
      <c r="AR13" s="496"/>
      <c r="AS13" s="86"/>
      <c r="AT13" s="86"/>
      <c r="AU13" s="86"/>
      <c r="AV13" s="86"/>
      <c r="AW13" s="86"/>
      <c r="AX13" s="496"/>
      <c r="AY13" s="86"/>
      <c r="AZ13" s="86"/>
      <c r="BA13" s="86"/>
      <c r="BB13" s="86"/>
      <c r="BC13" s="86"/>
      <c r="BD13" s="86"/>
      <c r="BE13" s="86"/>
      <c r="BF13" s="86"/>
      <c r="BG13" s="86"/>
      <c r="BH13" s="86"/>
      <c r="BI13" s="86"/>
      <c r="BJ13" s="86"/>
      <c r="BK13" s="86"/>
      <c r="BL13" s="86"/>
      <c r="BM13" s="86"/>
      <c r="BN13" s="86"/>
      <c r="BO13" s="86"/>
      <c r="BP13" s="86"/>
      <c r="BQ13" s="86"/>
      <c r="BR13" s="497"/>
    </row>
    <row r="14" spans="1:70" ht="18.75" x14ac:dyDescent="0.3">
      <c r="A14" s="409" t="s">
        <v>364</v>
      </c>
      <c r="B14" s="1133"/>
      <c r="C14" s="409" t="s">
        <v>364</v>
      </c>
      <c r="D14" s="1136"/>
      <c r="E14" s="394"/>
      <c r="F14" s="394"/>
      <c r="G14" s="394"/>
      <c r="H14" s="152"/>
      <c r="I14" s="1258" t="s">
        <v>1990</v>
      </c>
      <c r="J14" s="257"/>
      <c r="K14" s="49">
        <v>-15</v>
      </c>
      <c r="L14" s="67"/>
      <c r="M14" s="77" t="s">
        <v>2159</v>
      </c>
      <c r="N14" s="78" t="s">
        <v>2161</v>
      </c>
      <c r="O14" s="42" t="s">
        <v>2162</v>
      </c>
      <c r="P14" s="152"/>
      <c r="Q14" s="394"/>
      <c r="T14" s="83"/>
      <c r="U14" s="84"/>
      <c r="V14" s="84"/>
      <c r="W14" s="84"/>
      <c r="X14" s="84"/>
      <c r="Y14" s="84"/>
      <c r="Z14" s="84"/>
      <c r="AA14" s="84"/>
      <c r="AB14" s="84"/>
      <c r="AC14" s="86"/>
      <c r="AD14" s="84"/>
      <c r="AE14" s="84"/>
      <c r="AF14" s="84"/>
      <c r="AG14" s="84"/>
      <c r="AH14" s="84"/>
      <c r="AI14" s="495"/>
      <c r="AJ14" s="84"/>
      <c r="AK14" s="86"/>
      <c r="AL14" s="86"/>
      <c r="AM14" s="86"/>
      <c r="AN14" s="86"/>
      <c r="AO14" s="86"/>
      <c r="AP14" s="86"/>
      <c r="AQ14" s="86"/>
      <c r="AR14" s="496"/>
      <c r="AS14" s="86"/>
      <c r="AT14" s="86"/>
      <c r="AU14" s="86"/>
      <c r="AV14" s="86"/>
      <c r="AW14" s="86"/>
      <c r="AX14" s="496"/>
      <c r="AY14" s="86"/>
      <c r="AZ14" s="86"/>
      <c r="BA14" s="86"/>
      <c r="BB14" s="86"/>
      <c r="BC14" s="86"/>
      <c r="BD14" s="86"/>
      <c r="BE14" s="86"/>
      <c r="BF14" s="86"/>
      <c r="BG14" s="86"/>
      <c r="BH14" s="86"/>
      <c r="BI14" s="86"/>
      <c r="BJ14" s="86"/>
      <c r="BK14" s="86"/>
      <c r="BL14" s="86"/>
      <c r="BM14" s="86"/>
      <c r="BN14" s="86"/>
      <c r="BO14" s="86"/>
      <c r="BP14" s="86"/>
      <c r="BQ14" s="86"/>
      <c r="BR14" s="497"/>
    </row>
    <row r="15" spans="1:70" ht="19.5" thickBot="1" x14ac:dyDescent="0.35">
      <c r="A15" s="409" t="s">
        <v>7</v>
      </c>
      <c r="B15" s="1253" t="s">
        <v>363</v>
      </c>
      <c r="C15" s="410" t="s">
        <v>8</v>
      </c>
      <c r="D15" s="411"/>
      <c r="E15" s="394"/>
      <c r="F15" s="394"/>
      <c r="G15" s="394"/>
      <c r="H15" s="152"/>
      <c r="I15" s="1259" t="s">
        <v>26</v>
      </c>
      <c r="J15" s="261"/>
      <c r="K15" s="50">
        <v>-15</v>
      </c>
      <c r="L15" s="66"/>
      <c r="M15" s="77" t="s">
        <v>2159</v>
      </c>
      <c r="N15" s="78" t="s">
        <v>126</v>
      </c>
      <c r="O15" s="42" t="s">
        <v>2164</v>
      </c>
      <c r="P15" s="152"/>
      <c r="Q15" s="394"/>
      <c r="T15" s="83"/>
      <c r="U15" s="84"/>
      <c r="V15" s="84"/>
      <c r="W15" s="84"/>
      <c r="X15" s="84"/>
      <c r="Y15" s="84"/>
      <c r="Z15" s="84"/>
      <c r="AA15" s="84"/>
      <c r="AB15" s="84"/>
      <c r="AC15" s="86"/>
      <c r="AD15" s="84"/>
      <c r="AE15" s="84"/>
      <c r="AF15" s="84"/>
      <c r="AG15" s="84"/>
      <c r="AH15" s="84"/>
      <c r="AI15" s="495"/>
      <c r="AJ15" s="84"/>
      <c r="AK15" s="86"/>
      <c r="AL15" s="86"/>
      <c r="AM15" s="86"/>
      <c r="AN15" s="86"/>
      <c r="AO15" s="86"/>
      <c r="AP15" s="86"/>
      <c r="AQ15" s="86"/>
      <c r="AR15" s="496"/>
      <c r="AS15" s="86"/>
      <c r="AT15" s="86"/>
      <c r="AU15" s="86"/>
      <c r="AV15" s="86"/>
      <c r="AW15" s="86"/>
      <c r="AX15" s="496"/>
      <c r="AY15" s="86"/>
      <c r="AZ15" s="86"/>
      <c r="BA15" s="86"/>
      <c r="BB15" s="86"/>
      <c r="BC15" s="86"/>
      <c r="BD15" s="86"/>
      <c r="BE15" s="86"/>
      <c r="BF15" s="86"/>
      <c r="BG15" s="86"/>
      <c r="BH15" s="86"/>
      <c r="BI15" s="86"/>
      <c r="BJ15" s="86"/>
      <c r="BK15" s="86"/>
      <c r="BL15" s="86"/>
      <c r="BM15" s="86"/>
      <c r="BN15" s="86"/>
      <c r="BO15" s="86"/>
      <c r="BP15" s="86"/>
      <c r="BQ15" s="86"/>
      <c r="BR15" s="497"/>
    </row>
    <row r="16" spans="1:70" ht="19.5" thickBot="1" x14ac:dyDescent="0.35">
      <c r="A16" s="412" t="s">
        <v>842</v>
      </c>
      <c r="B16" s="1254" t="s">
        <v>360</v>
      </c>
      <c r="C16" s="412" t="s">
        <v>843</v>
      </c>
      <c r="D16" s="411"/>
      <c r="E16" s="394"/>
      <c r="F16" s="394"/>
      <c r="G16" s="394"/>
      <c r="H16" s="152"/>
      <c r="I16" s="260" t="s">
        <v>311</v>
      </c>
      <c r="J16" s="261"/>
      <c r="K16" s="177" t="s">
        <v>1898</v>
      </c>
      <c r="L16" s="6" t="s">
        <v>345</v>
      </c>
      <c r="M16" s="77" t="s">
        <v>2159</v>
      </c>
      <c r="N16" s="78" t="s">
        <v>2193</v>
      </c>
      <c r="O16" s="42" t="s">
        <v>2194</v>
      </c>
      <c r="P16" s="152"/>
      <c r="Q16" s="394"/>
      <c r="T16" s="83"/>
      <c r="U16" s="84"/>
      <c r="V16" s="84"/>
      <c r="W16" s="84"/>
      <c r="X16" s="84"/>
      <c r="Y16" s="84"/>
      <c r="Z16" s="84"/>
      <c r="AA16" s="84"/>
      <c r="AB16" s="84"/>
      <c r="AC16" s="86"/>
      <c r="AD16" s="84"/>
      <c r="AE16" s="84"/>
      <c r="AF16" s="84"/>
      <c r="AG16" s="84"/>
      <c r="AH16" s="84"/>
      <c r="AI16" s="495"/>
      <c r="AJ16" s="84"/>
      <c r="AK16" s="86"/>
      <c r="AL16" s="86"/>
      <c r="AM16" s="86"/>
      <c r="AN16" s="86"/>
      <c r="AO16" s="86"/>
      <c r="AP16" s="86"/>
      <c r="AQ16" s="86"/>
      <c r="AR16" s="496"/>
      <c r="AS16" s="86"/>
      <c r="AT16" s="86"/>
      <c r="AU16" s="86"/>
      <c r="AV16" s="86"/>
      <c r="AW16" s="86"/>
      <c r="AX16" s="496"/>
      <c r="AY16" s="86"/>
      <c r="AZ16" s="86"/>
      <c r="BA16" s="86"/>
      <c r="BB16" s="86"/>
      <c r="BC16" s="86"/>
      <c r="BD16" s="86"/>
      <c r="BE16" s="86"/>
      <c r="BF16" s="86"/>
      <c r="BG16" s="86"/>
      <c r="BH16" s="86"/>
      <c r="BI16" s="86"/>
      <c r="BJ16" s="86"/>
      <c r="BK16" s="86"/>
      <c r="BL16" s="86"/>
      <c r="BM16" s="86"/>
      <c r="BN16" s="86"/>
      <c r="BO16" s="86"/>
      <c r="BP16" s="86"/>
      <c r="BQ16" s="86"/>
      <c r="BR16" s="497"/>
    </row>
    <row r="17" spans="1:70" ht="19.5" thickBot="1" x14ac:dyDescent="0.35">
      <c r="A17" s="409" t="s">
        <v>844</v>
      </c>
      <c r="B17" s="143"/>
      <c r="C17" s="409" t="s">
        <v>844</v>
      </c>
      <c r="D17" s="413"/>
      <c r="E17" s="394"/>
      <c r="F17" s="394"/>
      <c r="G17" s="394"/>
      <c r="H17" s="152"/>
      <c r="I17" s="260" t="s">
        <v>312</v>
      </c>
      <c r="J17" s="261"/>
      <c r="K17" s="457" t="str">
        <f>IF(Radiology_System_General_Info!L12&lt;&gt;"",Radiology_System_General_Info!L12,"No entry")</f>
        <v>Rzzzz</v>
      </c>
      <c r="L17" s="6" t="s">
        <v>345</v>
      </c>
      <c r="M17" s="77" t="s">
        <v>2159</v>
      </c>
      <c r="N17" s="78" t="s">
        <v>2195</v>
      </c>
      <c r="O17" s="42" t="s">
        <v>2196</v>
      </c>
      <c r="P17" s="152"/>
      <c r="Q17" s="394"/>
      <c r="R17" s="7"/>
      <c r="T17" s="83"/>
      <c r="U17" s="84"/>
      <c r="V17" s="84"/>
      <c r="W17" s="84"/>
      <c r="X17" s="84"/>
      <c r="Y17" s="84"/>
      <c r="Z17" s="84"/>
      <c r="AA17" s="84"/>
      <c r="AB17" s="84"/>
      <c r="AC17" s="86"/>
      <c r="AD17" s="84"/>
      <c r="AE17" s="84"/>
      <c r="AF17" s="84"/>
      <c r="AG17" s="84"/>
      <c r="AH17" s="84"/>
      <c r="AI17" s="495"/>
      <c r="AJ17" s="84"/>
      <c r="AK17" s="86"/>
      <c r="AL17" s="86"/>
      <c r="AM17" s="86"/>
      <c r="AN17" s="86"/>
      <c r="AO17" s="86"/>
      <c r="AP17" s="86"/>
      <c r="AQ17" s="86"/>
      <c r="AR17" s="496"/>
      <c r="AS17" s="86"/>
      <c r="AT17" s="86"/>
      <c r="AU17" s="86"/>
      <c r="AV17" s="86"/>
      <c r="AW17" s="86"/>
      <c r="AX17" s="496"/>
      <c r="AY17" s="86"/>
      <c r="AZ17" s="86"/>
      <c r="BA17" s="86"/>
      <c r="BC17" s="86"/>
      <c r="BD17" s="86"/>
      <c r="BE17" s="86"/>
      <c r="BF17" s="86"/>
      <c r="BG17" s="86"/>
      <c r="BH17" s="86"/>
      <c r="BI17" s="86"/>
      <c r="BJ17" s="86"/>
      <c r="BK17" s="86"/>
      <c r="BL17" s="86"/>
      <c r="BM17" s="86"/>
      <c r="BN17" s="86"/>
      <c r="BO17" s="86"/>
      <c r="BP17" s="86"/>
      <c r="BQ17" s="86"/>
      <c r="BR17" s="497"/>
    </row>
    <row r="18" spans="1:70" ht="19.5" thickBot="1" x14ac:dyDescent="0.35">
      <c r="A18" s="6"/>
      <c r="B18" s="6"/>
      <c r="C18" s="414"/>
      <c r="D18" s="381"/>
      <c r="E18" s="381"/>
      <c r="F18" s="381"/>
      <c r="G18" s="381"/>
      <c r="H18" s="152"/>
      <c r="I18" s="260" t="s">
        <v>870</v>
      </c>
      <c r="J18" s="261"/>
      <c r="K18" s="177" t="s">
        <v>2129</v>
      </c>
      <c r="L18" s="6"/>
      <c r="M18" s="77" t="s">
        <v>2159</v>
      </c>
      <c r="N18" s="78" t="s">
        <v>127</v>
      </c>
      <c r="O18" s="42" t="s">
        <v>2197</v>
      </c>
      <c r="P18" s="152"/>
      <c r="Q18" s="381"/>
      <c r="R18" s="8"/>
      <c r="T18" s="83"/>
      <c r="U18" s="84"/>
      <c r="V18" s="84"/>
      <c r="W18" s="84"/>
      <c r="X18" s="84"/>
      <c r="Y18" s="84"/>
      <c r="Z18" s="84"/>
      <c r="AA18" s="84"/>
      <c r="AB18" s="84"/>
      <c r="AC18" s="86"/>
      <c r="AD18" s="84"/>
      <c r="AE18" s="84"/>
      <c r="AF18" s="84"/>
      <c r="AG18" s="84"/>
      <c r="AH18" s="84"/>
      <c r="AI18" s="495"/>
      <c r="AJ18" s="84"/>
      <c r="AK18" s="86"/>
      <c r="AL18" s="86"/>
      <c r="AM18" s="86"/>
      <c r="AN18" s="86"/>
      <c r="AO18" s="86"/>
      <c r="AP18" s="86"/>
      <c r="AQ18" s="86"/>
      <c r="AR18" s="496"/>
      <c r="AS18" s="86"/>
      <c r="AT18" s="86"/>
      <c r="AU18" s="86"/>
      <c r="AV18" s="86"/>
      <c r="AW18" s="86"/>
      <c r="AX18" s="496"/>
      <c r="AY18" s="86"/>
      <c r="AZ18" s="86"/>
      <c r="BA18" s="86"/>
      <c r="BC18" s="86"/>
      <c r="BD18" s="86"/>
      <c r="BE18" s="86"/>
      <c r="BF18" s="86"/>
      <c r="BG18" s="86"/>
      <c r="BH18" s="86"/>
      <c r="BI18" s="86"/>
      <c r="BJ18" s="86"/>
      <c r="BK18" s="86"/>
      <c r="BL18" s="86"/>
      <c r="BM18" s="86"/>
      <c r="BN18" s="86"/>
      <c r="BO18" s="86"/>
      <c r="BP18" s="86"/>
      <c r="BQ18" s="86"/>
      <c r="BR18" s="497"/>
    </row>
    <row r="19" spans="1:70" ht="19.5" thickBot="1" x14ac:dyDescent="0.3">
      <c r="A19" s="408" t="s">
        <v>4</v>
      </c>
      <c r="C19" s="408" t="s">
        <v>16</v>
      </c>
      <c r="D19" s="394"/>
      <c r="E19" s="394"/>
      <c r="F19" s="394"/>
      <c r="G19" s="394"/>
      <c r="H19" s="152"/>
      <c r="I19" s="260" t="s">
        <v>871</v>
      </c>
      <c r="J19" s="261"/>
      <c r="K19" s="450" t="s">
        <v>982</v>
      </c>
      <c r="L19" s="44">
        <v>-15</v>
      </c>
      <c r="M19" s="77" t="s">
        <v>2159</v>
      </c>
      <c r="N19" s="78" t="s">
        <v>128</v>
      </c>
      <c r="O19" s="42" t="s">
        <v>2210</v>
      </c>
      <c r="P19" s="152"/>
      <c r="Q19" s="394"/>
      <c r="T19" s="83"/>
      <c r="U19" s="84"/>
      <c r="V19" s="84"/>
      <c r="W19" s="84"/>
      <c r="X19" s="84"/>
      <c r="Y19" s="84"/>
      <c r="Z19" s="84"/>
      <c r="AA19" s="84"/>
      <c r="AB19" s="84"/>
      <c r="AC19" s="86"/>
      <c r="AD19" s="84"/>
      <c r="AE19" s="84"/>
      <c r="AF19" s="84"/>
      <c r="AG19" s="84"/>
      <c r="AH19" s="84"/>
      <c r="AI19" s="495"/>
      <c r="AJ19" s="84"/>
      <c r="AK19" s="86"/>
      <c r="AL19" s="86"/>
      <c r="AM19" s="86"/>
      <c r="AN19" s="86"/>
      <c r="AO19" s="86"/>
      <c r="AP19" s="86"/>
      <c r="AQ19" s="86"/>
      <c r="AR19" s="496"/>
      <c r="AS19" s="86"/>
      <c r="AT19" s="86"/>
      <c r="AU19" s="86"/>
      <c r="AV19" s="86"/>
      <c r="AW19" s="86"/>
      <c r="AX19" s="496"/>
      <c r="AY19" s="86"/>
      <c r="AZ19" s="86"/>
      <c r="BA19" s="86"/>
      <c r="BC19" s="86"/>
      <c r="BD19" s="86"/>
      <c r="BE19" s="86"/>
      <c r="BF19" s="86"/>
      <c r="BG19" s="86"/>
      <c r="BH19" s="86"/>
      <c r="BI19" s="86"/>
      <c r="BJ19" s="86"/>
      <c r="BK19" s="86"/>
      <c r="BL19" s="86"/>
      <c r="BM19" s="86"/>
      <c r="BN19" s="86"/>
      <c r="BO19" s="86"/>
      <c r="BP19" s="86"/>
      <c r="BQ19" s="86"/>
      <c r="BR19" s="497"/>
    </row>
    <row r="20" spans="1:70" ht="18.75" x14ac:dyDescent="0.3">
      <c r="A20" s="409" t="s">
        <v>9</v>
      </c>
      <c r="B20" s="415"/>
      <c r="C20" s="410" t="s">
        <v>9</v>
      </c>
      <c r="D20" s="411"/>
      <c r="E20" s="394"/>
      <c r="F20" s="394"/>
      <c r="G20" s="394"/>
      <c r="H20" s="152"/>
      <c r="I20" s="216" t="s">
        <v>1988</v>
      </c>
      <c r="L20" s="44">
        <v>0</v>
      </c>
      <c r="M20" s="77" t="s">
        <v>2159</v>
      </c>
      <c r="N20" s="78" t="s">
        <v>2229</v>
      </c>
      <c r="O20" s="42" t="s">
        <v>2230</v>
      </c>
      <c r="P20" s="152"/>
      <c r="Q20" s="394"/>
      <c r="T20" s="83"/>
      <c r="U20" s="84"/>
      <c r="V20" s="84"/>
      <c r="W20" s="84"/>
      <c r="X20" s="84"/>
      <c r="Y20" s="84"/>
      <c r="Z20" s="84"/>
      <c r="AA20" s="84"/>
      <c r="AB20" s="84"/>
      <c r="AC20" s="86"/>
      <c r="AD20" s="84"/>
      <c r="AE20" s="84"/>
      <c r="AF20" s="84"/>
      <c r="AG20" s="84"/>
      <c r="AH20" s="84"/>
      <c r="AI20" s="495"/>
      <c r="AJ20" s="84"/>
      <c r="AK20" s="86"/>
      <c r="AL20" s="86"/>
      <c r="AM20" s="86"/>
      <c r="AN20" s="86"/>
      <c r="AO20" s="86"/>
      <c r="AP20" s="86"/>
      <c r="AQ20" s="86"/>
      <c r="AR20" s="496"/>
      <c r="AS20" s="86"/>
      <c r="AT20" s="86"/>
      <c r="AU20" s="86"/>
      <c r="AV20" s="86"/>
      <c r="AW20" s="86"/>
      <c r="AX20" s="496"/>
      <c r="AY20" s="86"/>
      <c r="AZ20" s="86"/>
      <c r="BA20" s="86"/>
      <c r="BC20" s="86"/>
      <c r="BD20" s="86"/>
      <c r="BE20" s="86"/>
      <c r="BF20" s="86"/>
      <c r="BG20" s="86"/>
      <c r="BH20" s="86"/>
      <c r="BI20" s="86"/>
      <c r="BJ20" s="86"/>
      <c r="BK20" s="86"/>
      <c r="BL20" s="86"/>
      <c r="BM20" s="86"/>
      <c r="BN20" s="86"/>
      <c r="BO20" s="86"/>
      <c r="BP20" s="86"/>
      <c r="BQ20" s="86"/>
      <c r="BR20" s="497"/>
    </row>
    <row r="21" spans="1:70" ht="18.75" x14ac:dyDescent="0.3">
      <c r="A21" s="409" t="s">
        <v>10</v>
      </c>
      <c r="B21" s="1134"/>
      <c r="C21" s="410" t="s">
        <v>10</v>
      </c>
      <c r="D21" s="1135"/>
      <c r="E21" s="394"/>
      <c r="F21" s="394"/>
      <c r="G21" s="394"/>
      <c r="H21" s="152"/>
      <c r="I21" s="1">
        <v>0</v>
      </c>
      <c r="J21" s="1" t="s">
        <v>341</v>
      </c>
      <c r="K21" s="1665" t="s">
        <v>1975</v>
      </c>
      <c r="L21" s="44">
        <v>1</v>
      </c>
      <c r="M21" s="77" t="s">
        <v>2159</v>
      </c>
      <c r="N21" s="78" t="s">
        <v>129</v>
      </c>
      <c r="O21" s="42" t="s">
        <v>2237</v>
      </c>
      <c r="P21" s="152"/>
      <c r="Q21" s="394"/>
      <c r="T21" s="83"/>
      <c r="U21" s="84"/>
      <c r="V21" s="84"/>
      <c r="W21" s="84"/>
      <c r="X21" s="84"/>
      <c r="Y21" s="84"/>
      <c r="Z21" s="84"/>
      <c r="AA21" s="84"/>
      <c r="AB21" s="84"/>
      <c r="AC21" s="86"/>
      <c r="AD21" s="84"/>
      <c r="AE21" s="84"/>
      <c r="AF21" s="84"/>
      <c r="AG21" s="84"/>
      <c r="AH21" s="84"/>
      <c r="AI21" s="495"/>
      <c r="AJ21" s="84"/>
      <c r="AK21" s="86"/>
      <c r="AL21" s="86"/>
      <c r="AM21" s="86"/>
      <c r="AN21" s="86"/>
      <c r="AO21" s="86"/>
      <c r="AP21" s="86"/>
      <c r="AQ21" s="86"/>
      <c r="AR21" s="496"/>
      <c r="AS21" s="86"/>
      <c r="AT21" s="86"/>
      <c r="AU21" s="86"/>
      <c r="AV21" s="86"/>
      <c r="AW21" s="86"/>
      <c r="AX21" s="496"/>
      <c r="AY21" s="86"/>
      <c r="AZ21" s="86"/>
      <c r="BA21" s="86"/>
      <c r="BC21" s="86"/>
      <c r="BD21" s="86"/>
      <c r="BE21" s="86"/>
      <c r="BF21" s="86"/>
      <c r="BG21" s="86"/>
      <c r="BH21" s="86"/>
      <c r="BI21" s="86"/>
      <c r="BJ21" s="86"/>
      <c r="BK21" s="86"/>
      <c r="BL21" s="86"/>
      <c r="BM21" s="86"/>
      <c r="BN21" s="86"/>
      <c r="BO21" s="86"/>
      <c r="BP21" s="86"/>
      <c r="BQ21" s="86"/>
      <c r="BR21" s="497"/>
    </row>
    <row r="22" spans="1:70" ht="18.75" x14ac:dyDescent="0.3">
      <c r="A22" s="409" t="s">
        <v>364</v>
      </c>
      <c r="B22" s="1133"/>
      <c r="C22" s="409" t="s">
        <v>364</v>
      </c>
      <c r="D22" s="1136"/>
      <c r="E22" s="394"/>
      <c r="F22" s="394"/>
      <c r="G22" s="394"/>
      <c r="H22" s="152"/>
      <c r="I22" s="217">
        <v>1</v>
      </c>
      <c r="J22" s="217" t="s">
        <v>1976</v>
      </c>
      <c r="K22" s="1666"/>
      <c r="L22" s="44">
        <v>2</v>
      </c>
      <c r="M22" s="77" t="s">
        <v>2159</v>
      </c>
      <c r="N22" s="78" t="s">
        <v>130</v>
      </c>
      <c r="O22" s="42" t="s">
        <v>2246</v>
      </c>
      <c r="P22" s="152"/>
      <c r="Q22" s="394"/>
      <c r="T22" s="83"/>
      <c r="U22" s="84"/>
      <c r="V22" s="84"/>
      <c r="W22" s="84"/>
      <c r="X22" s="84"/>
      <c r="Y22" s="84"/>
      <c r="Z22" s="84"/>
      <c r="AA22" s="84"/>
      <c r="AB22" s="84"/>
      <c r="AC22" s="86"/>
      <c r="AD22" s="84"/>
      <c r="AE22" s="84"/>
      <c r="AF22" s="84"/>
      <c r="AG22" s="84"/>
      <c r="AH22" s="84"/>
      <c r="AI22" s="495"/>
      <c r="AJ22" s="84"/>
      <c r="AK22" s="86"/>
      <c r="AL22" s="86"/>
      <c r="AM22" s="86"/>
      <c r="AN22" s="86"/>
      <c r="AO22" s="86"/>
      <c r="AP22" s="86"/>
      <c r="AQ22" s="86"/>
      <c r="AR22" s="496"/>
      <c r="AS22" s="86"/>
      <c r="AT22" s="86"/>
      <c r="AU22" s="86"/>
      <c r="AV22" s="86"/>
      <c r="AW22" s="86"/>
      <c r="AX22" s="496"/>
      <c r="AY22" s="86"/>
      <c r="AZ22" s="86"/>
      <c r="BA22" s="86"/>
      <c r="BB22" s="86"/>
      <c r="BC22" s="86"/>
      <c r="BD22" s="86"/>
      <c r="BE22" s="86"/>
      <c r="BF22" s="86"/>
      <c r="BG22" s="86"/>
      <c r="BH22" s="86"/>
      <c r="BI22" s="86"/>
      <c r="BJ22" s="86"/>
      <c r="BK22" s="86"/>
      <c r="BL22" s="86"/>
      <c r="BM22" s="86"/>
      <c r="BN22" s="86"/>
      <c r="BO22" s="86"/>
      <c r="BP22" s="86"/>
      <c r="BQ22" s="86"/>
      <c r="BR22" s="497"/>
    </row>
    <row r="23" spans="1:70" ht="19.5" customHeight="1" x14ac:dyDescent="0.3">
      <c r="A23" s="409" t="s">
        <v>8</v>
      </c>
      <c r="B23" s="415"/>
      <c r="C23" s="410" t="s">
        <v>8</v>
      </c>
      <c r="D23" s="411"/>
      <c r="E23" s="394"/>
      <c r="F23" s="394"/>
      <c r="G23" s="394"/>
      <c r="H23" s="152"/>
      <c r="I23" s="218">
        <v>2</v>
      </c>
      <c r="J23" s="219" t="s">
        <v>1977</v>
      </c>
      <c r="K23" s="1666"/>
      <c r="L23" s="44">
        <v>3</v>
      </c>
      <c r="M23" s="77" t="s">
        <v>2159</v>
      </c>
      <c r="N23" s="78" t="s">
        <v>131</v>
      </c>
      <c r="O23" s="42" t="s">
        <v>2250</v>
      </c>
      <c r="P23" s="152"/>
      <c r="Q23" s="394"/>
      <c r="T23" s="83"/>
      <c r="U23" s="84"/>
      <c r="V23" s="84"/>
      <c r="W23" s="84"/>
      <c r="X23" s="84"/>
      <c r="Y23" s="84"/>
      <c r="Z23" s="84"/>
      <c r="AA23" s="84"/>
      <c r="AB23" s="84"/>
      <c r="AC23" s="86"/>
      <c r="AD23" s="84"/>
      <c r="AE23" s="84"/>
      <c r="AF23" s="84"/>
      <c r="AG23" s="84"/>
      <c r="AH23" s="84"/>
      <c r="AI23" s="495"/>
      <c r="AJ23" s="84"/>
      <c r="AK23" s="86"/>
      <c r="AL23" s="86"/>
      <c r="AM23" s="86"/>
      <c r="AN23" s="86"/>
      <c r="AO23" s="86"/>
      <c r="AP23" s="86"/>
      <c r="AQ23" s="86"/>
      <c r="AR23" s="496"/>
      <c r="AS23" s="86"/>
      <c r="AT23" s="86"/>
      <c r="AU23" s="86"/>
      <c r="AV23" s="86"/>
      <c r="AW23" s="86"/>
      <c r="AX23" s="496"/>
      <c r="AY23" s="86"/>
      <c r="AZ23" s="86"/>
      <c r="BA23" s="86"/>
      <c r="BB23" s="86"/>
      <c r="BC23" s="86"/>
      <c r="BD23" s="86"/>
      <c r="BE23" s="86"/>
      <c r="BF23" s="86"/>
      <c r="BG23" s="86"/>
      <c r="BH23" s="86"/>
      <c r="BI23" s="86"/>
      <c r="BJ23" s="86"/>
      <c r="BK23" s="86"/>
      <c r="BL23" s="86"/>
      <c r="BM23" s="86"/>
      <c r="BN23" s="86"/>
      <c r="BO23" s="86"/>
      <c r="BP23" s="86"/>
      <c r="BQ23" s="86"/>
      <c r="BR23" s="497"/>
    </row>
    <row r="24" spans="1:70" ht="18.75" x14ac:dyDescent="0.3">
      <c r="A24" s="412" t="s">
        <v>843</v>
      </c>
      <c r="B24" s="415"/>
      <c r="C24" s="412" t="s">
        <v>843</v>
      </c>
      <c r="D24" s="411"/>
      <c r="E24" s="186"/>
      <c r="F24" s="186"/>
      <c r="G24" s="186"/>
      <c r="H24" s="152"/>
      <c r="I24" s="218">
        <v>3</v>
      </c>
      <c r="J24" s="219" t="s">
        <v>1978</v>
      </c>
      <c r="K24" s="1666"/>
      <c r="L24" s="44">
        <v>4</v>
      </c>
      <c r="M24" s="77" t="s">
        <v>2159</v>
      </c>
      <c r="N24" s="78" t="s">
        <v>132</v>
      </c>
      <c r="O24" s="42" t="s">
        <v>2257</v>
      </c>
      <c r="P24" s="152"/>
      <c r="T24" s="83"/>
      <c r="U24" s="84"/>
      <c r="V24" s="84"/>
      <c r="W24" s="84"/>
      <c r="X24" s="84"/>
      <c r="Y24" s="84"/>
      <c r="Z24" s="84"/>
      <c r="AA24" s="84"/>
      <c r="AB24" s="84"/>
      <c r="AC24" s="86"/>
      <c r="AD24" s="84"/>
      <c r="AE24" s="84"/>
      <c r="AF24" s="84"/>
      <c r="AG24" s="84"/>
      <c r="AH24" s="84"/>
      <c r="AI24" s="495"/>
      <c r="AJ24" s="84"/>
      <c r="AK24" s="86"/>
      <c r="AL24" s="86"/>
      <c r="AM24" s="86"/>
      <c r="AN24" s="86"/>
      <c r="AO24" s="86"/>
      <c r="AP24" s="86"/>
      <c r="AQ24" s="86"/>
      <c r="AR24" s="496"/>
      <c r="AS24" s="86"/>
      <c r="AT24" s="86"/>
      <c r="AU24" s="86"/>
      <c r="AV24" s="86"/>
      <c r="AW24" s="86"/>
      <c r="AX24" s="496"/>
      <c r="AY24" s="86"/>
      <c r="AZ24" s="86"/>
      <c r="BA24" s="86"/>
      <c r="BB24" s="86"/>
      <c r="BC24" s="86"/>
      <c r="BD24" s="86"/>
      <c r="BE24" s="86"/>
      <c r="BF24" s="86"/>
      <c r="BG24" s="86"/>
      <c r="BH24" s="86"/>
      <c r="BI24" s="86"/>
      <c r="BJ24" s="86"/>
      <c r="BK24" s="86"/>
      <c r="BL24" s="86"/>
      <c r="BM24" s="86"/>
      <c r="BN24" s="86"/>
      <c r="BO24" s="86"/>
      <c r="BP24" s="86"/>
      <c r="BQ24" s="86"/>
      <c r="BR24" s="497"/>
    </row>
    <row r="25" spans="1:70" ht="18.75" x14ac:dyDescent="0.3">
      <c r="A25" s="409" t="s">
        <v>844</v>
      </c>
      <c r="B25" s="143"/>
      <c r="C25" s="409" t="s">
        <v>844</v>
      </c>
      <c r="D25" s="413"/>
      <c r="E25" s="8"/>
      <c r="F25" s="8"/>
      <c r="G25" s="8"/>
      <c r="H25" s="152"/>
      <c r="I25" s="218">
        <v>4</v>
      </c>
      <c r="J25" s="219" t="s">
        <v>1979</v>
      </c>
      <c r="K25" s="1666"/>
      <c r="L25" s="44">
        <v>5</v>
      </c>
      <c r="M25" s="77" t="s">
        <v>2159</v>
      </c>
      <c r="N25" s="78" t="s">
        <v>2258</v>
      </c>
      <c r="O25" s="42" t="s">
        <v>2259</v>
      </c>
      <c r="P25" s="152"/>
      <c r="T25" s="83"/>
      <c r="U25" s="84"/>
      <c r="V25" s="84"/>
      <c r="W25" s="84"/>
      <c r="X25" s="84"/>
      <c r="Y25" s="84"/>
      <c r="Z25" s="84"/>
      <c r="AA25" s="84"/>
      <c r="AB25" s="84"/>
      <c r="AC25" s="86"/>
      <c r="AD25" s="84"/>
      <c r="AE25" s="84"/>
      <c r="AF25" s="84"/>
      <c r="AG25" s="84"/>
      <c r="AH25" s="84"/>
      <c r="AI25" s="495"/>
      <c r="AJ25" s="84"/>
      <c r="AK25" s="86"/>
      <c r="AL25" s="86"/>
      <c r="AM25" s="86"/>
      <c r="AN25" s="86"/>
      <c r="AO25" s="86"/>
      <c r="AP25" s="86"/>
      <c r="AQ25" s="86"/>
      <c r="AR25" s="496"/>
      <c r="AS25" s="86"/>
      <c r="AT25" s="86"/>
      <c r="AU25" s="86"/>
      <c r="AV25" s="86"/>
      <c r="AW25" s="86"/>
      <c r="AX25" s="496"/>
      <c r="AY25" s="86"/>
      <c r="AZ25" s="86"/>
      <c r="BA25" s="86"/>
      <c r="BB25" s="86"/>
      <c r="BC25" s="86"/>
      <c r="BD25" s="86"/>
      <c r="BE25" s="86"/>
      <c r="BF25" s="86"/>
      <c r="BG25" s="86"/>
      <c r="BH25" s="86"/>
      <c r="BI25" s="86"/>
      <c r="BJ25" s="86"/>
      <c r="BK25" s="86"/>
      <c r="BL25" s="86"/>
      <c r="BM25" s="86"/>
      <c r="BN25" s="86"/>
      <c r="BO25" s="86"/>
      <c r="BP25" s="86"/>
      <c r="BQ25" s="86"/>
      <c r="BR25" s="497"/>
    </row>
    <row r="26" spans="1:70" ht="15.75" x14ac:dyDescent="0.25">
      <c r="H26" s="152"/>
      <c r="I26" s="220">
        <v>5</v>
      </c>
      <c r="J26" s="220" t="s">
        <v>1980</v>
      </c>
      <c r="K26" s="1666"/>
      <c r="L26" s="44">
        <v>6</v>
      </c>
      <c r="M26" s="77" t="s">
        <v>2159</v>
      </c>
      <c r="N26" s="78" t="s">
        <v>133</v>
      </c>
      <c r="O26" s="42" t="s">
        <v>2263</v>
      </c>
      <c r="P26" s="152"/>
      <c r="T26" s="83"/>
      <c r="U26" s="84"/>
      <c r="V26" s="84"/>
      <c r="W26" s="84"/>
      <c r="X26" s="84"/>
      <c r="Y26" s="84"/>
      <c r="Z26" s="84"/>
      <c r="AA26" s="84"/>
      <c r="AB26" s="84"/>
      <c r="AC26" s="86"/>
      <c r="AD26" s="84"/>
      <c r="AE26" s="84"/>
      <c r="AF26" s="84"/>
      <c r="AG26" s="84"/>
      <c r="AH26" s="84"/>
      <c r="AI26" s="495"/>
      <c r="AJ26" s="84"/>
      <c r="AK26" s="86"/>
      <c r="AL26" s="86"/>
      <c r="AM26" s="86"/>
      <c r="AN26" s="86"/>
      <c r="AO26" s="86"/>
      <c r="AP26" s="86"/>
      <c r="AQ26" s="86"/>
      <c r="AR26" s="496"/>
      <c r="AS26" s="86"/>
      <c r="AT26" s="86"/>
      <c r="AU26" s="86"/>
      <c r="AV26" s="86"/>
      <c r="AW26" s="86"/>
      <c r="AX26" s="496"/>
      <c r="AY26" s="86"/>
      <c r="AZ26" s="86"/>
      <c r="BA26" s="86"/>
      <c r="BB26" s="86"/>
      <c r="BC26" s="86"/>
      <c r="BD26" s="86"/>
      <c r="BE26" s="86"/>
      <c r="BF26" s="86"/>
      <c r="BG26" s="86"/>
      <c r="BH26" s="86"/>
      <c r="BI26" s="86"/>
      <c r="BJ26" s="86"/>
      <c r="BK26" s="86"/>
      <c r="BL26" s="86"/>
      <c r="BM26" s="86"/>
      <c r="BN26" s="86"/>
      <c r="BO26" s="86"/>
      <c r="BP26" s="86"/>
      <c r="BQ26" s="86"/>
      <c r="BR26" s="497"/>
    </row>
    <row r="27" spans="1:70" ht="24" thickBot="1" x14ac:dyDescent="0.3">
      <c r="A27" s="8"/>
      <c r="B27" s="53" t="s">
        <v>845</v>
      </c>
      <c r="C27" s="186"/>
      <c r="D27" s="186"/>
      <c r="E27" s="186"/>
      <c r="F27" s="186"/>
      <c r="G27" s="186"/>
      <c r="H27" s="152"/>
      <c r="I27" s="218">
        <v>6</v>
      </c>
      <c r="J27" s="219" t="s">
        <v>1981</v>
      </c>
      <c r="K27" s="1666"/>
      <c r="L27" s="44">
        <v>12</v>
      </c>
      <c r="M27" s="77" t="s">
        <v>2159</v>
      </c>
      <c r="N27" s="78" t="s">
        <v>134</v>
      </c>
      <c r="O27" s="42" t="s">
        <v>2273</v>
      </c>
      <c r="P27" s="152"/>
      <c r="T27" s="83"/>
      <c r="U27" s="84"/>
      <c r="V27" s="84"/>
      <c r="W27" s="84"/>
      <c r="X27" s="84"/>
      <c r="Y27" s="84"/>
      <c r="Z27" s="84"/>
      <c r="AA27" s="84"/>
      <c r="AB27" s="84"/>
      <c r="AC27" s="86"/>
      <c r="AD27" s="84"/>
      <c r="AE27" s="84"/>
      <c r="AF27" s="84"/>
      <c r="AG27" s="84"/>
      <c r="AH27" s="84"/>
      <c r="AI27" s="495"/>
      <c r="AJ27" s="84"/>
      <c r="AK27" s="86"/>
      <c r="AL27" s="86"/>
      <c r="AM27" s="86"/>
      <c r="AN27" s="86"/>
      <c r="AO27" s="86"/>
      <c r="AP27" s="86"/>
      <c r="AQ27" s="86"/>
      <c r="AR27" s="496"/>
      <c r="AS27" s="86"/>
      <c r="AT27" s="86"/>
      <c r="AU27" s="86"/>
      <c r="AV27" s="86"/>
      <c r="AW27" s="86"/>
      <c r="AX27" s="496"/>
      <c r="AY27" s="86"/>
      <c r="AZ27" s="86"/>
      <c r="BA27" s="86"/>
      <c r="BB27" s="86"/>
      <c r="BC27" s="86"/>
      <c r="BD27" s="86"/>
      <c r="BE27" s="86"/>
      <c r="BF27" s="86"/>
      <c r="BG27" s="86"/>
      <c r="BH27" s="86"/>
      <c r="BI27" s="86"/>
      <c r="BJ27" s="86"/>
      <c r="BK27" s="86"/>
      <c r="BL27" s="86"/>
      <c r="BM27" s="86"/>
      <c r="BN27" s="86"/>
      <c r="BO27" s="86"/>
      <c r="BP27" s="86"/>
      <c r="BQ27" s="86"/>
      <c r="BR27" s="497"/>
    </row>
    <row r="28" spans="1:70" ht="18.75" x14ac:dyDescent="0.25">
      <c r="A28" s="378"/>
      <c r="B28" s="1158" t="s">
        <v>756</v>
      </c>
      <c r="C28" s="1159" t="s">
        <v>314</v>
      </c>
      <c r="D28" s="1160"/>
      <c r="E28" s="416"/>
      <c r="F28" s="207"/>
      <c r="G28" s="208"/>
      <c r="H28" s="152"/>
      <c r="I28" s="156"/>
      <c r="J28" s="319" t="s">
        <v>470</v>
      </c>
      <c r="K28" s="152"/>
      <c r="L28" s="44">
        <v>13</v>
      </c>
      <c r="M28" s="77" t="s">
        <v>2159</v>
      </c>
      <c r="N28" s="78" t="s">
        <v>135</v>
      </c>
      <c r="O28" s="42" t="s">
        <v>2274</v>
      </c>
      <c r="P28" s="152"/>
      <c r="Q28" s="394"/>
      <c r="R28" s="394"/>
      <c r="S28" s="394"/>
      <c r="T28" s="83"/>
      <c r="U28" s="84"/>
      <c r="V28" s="84"/>
      <c r="W28" s="84"/>
      <c r="X28" s="84"/>
      <c r="Y28" s="84"/>
      <c r="Z28" s="84"/>
      <c r="AA28" s="84"/>
      <c r="AB28" s="84"/>
      <c r="AC28" s="86"/>
      <c r="AD28" s="84"/>
      <c r="AE28" s="84"/>
      <c r="AF28" s="84"/>
      <c r="AG28" s="84"/>
      <c r="AH28" s="84"/>
      <c r="AI28" s="495"/>
      <c r="AJ28" s="84"/>
      <c r="AK28" s="86"/>
      <c r="AL28" s="86"/>
      <c r="AM28" s="86"/>
      <c r="AN28" s="86"/>
      <c r="AO28" s="86"/>
      <c r="AP28" s="86"/>
      <c r="AQ28" s="86"/>
      <c r="AR28" s="496"/>
      <c r="AS28" s="86"/>
      <c r="AT28" s="86"/>
      <c r="AU28" s="86"/>
      <c r="AV28" s="86"/>
      <c r="AW28" s="86"/>
      <c r="AX28" s="496"/>
      <c r="AY28" s="86"/>
      <c r="AZ28" s="86"/>
      <c r="BA28" s="86"/>
      <c r="BB28" s="86"/>
      <c r="BC28" s="86"/>
      <c r="BD28" s="86"/>
      <c r="BE28" s="86"/>
      <c r="BF28" s="86"/>
      <c r="BG28" s="86"/>
      <c r="BH28" s="86"/>
      <c r="BI28" s="86"/>
      <c r="BJ28" s="86"/>
      <c r="BK28" s="86"/>
      <c r="BL28" s="86"/>
      <c r="BM28" s="86"/>
      <c r="BN28" s="86"/>
      <c r="BO28" s="86"/>
      <c r="BP28" s="86"/>
      <c r="BQ28" s="86"/>
      <c r="BR28" s="497"/>
    </row>
    <row r="29" spans="1:70" ht="18.75" x14ac:dyDescent="0.25">
      <c r="A29" s="378"/>
      <c r="B29" s="1676" t="s">
        <v>1926</v>
      </c>
      <c r="C29" s="1677"/>
      <c r="D29" s="1161"/>
      <c r="E29" s="168"/>
      <c r="F29" s="381"/>
      <c r="G29" s="381"/>
      <c r="H29" s="152"/>
      <c r="I29" s="156"/>
      <c r="J29" s="320" t="s">
        <v>438</v>
      </c>
      <c r="K29" s="152"/>
      <c r="L29" s="44">
        <v>14</v>
      </c>
      <c r="M29" s="77" t="s">
        <v>2159</v>
      </c>
      <c r="N29" s="78" t="s">
        <v>136</v>
      </c>
      <c r="O29" s="42" t="s">
        <v>2285</v>
      </c>
      <c r="P29" s="152"/>
      <c r="Q29" s="394"/>
      <c r="R29" s="394"/>
      <c r="S29" s="394"/>
      <c r="T29" s="83"/>
      <c r="U29" s="84"/>
      <c r="V29" s="84"/>
      <c r="W29" s="84"/>
      <c r="X29" s="84"/>
      <c r="Y29" s="84"/>
      <c r="Z29" s="84"/>
      <c r="AA29" s="84"/>
      <c r="AB29" s="84"/>
      <c r="AC29" s="86"/>
      <c r="AD29" s="84"/>
      <c r="AE29" s="84"/>
      <c r="AF29" s="84"/>
      <c r="AG29" s="84"/>
      <c r="AH29" s="84"/>
      <c r="AI29" s="495"/>
      <c r="AJ29" s="84"/>
      <c r="AK29" s="86"/>
      <c r="AL29" s="86"/>
      <c r="AM29" s="86"/>
      <c r="AN29" s="86"/>
      <c r="AO29" s="86"/>
      <c r="AP29" s="86"/>
      <c r="AQ29" s="86"/>
      <c r="AR29" s="496"/>
      <c r="AS29" s="86"/>
      <c r="AT29" s="86"/>
      <c r="AU29" s="86"/>
      <c r="AV29" s="86"/>
      <c r="AW29" s="86"/>
      <c r="AX29" s="496"/>
      <c r="AY29" s="86"/>
      <c r="AZ29" s="86"/>
      <c r="BA29" s="86"/>
      <c r="BB29" s="86"/>
      <c r="BC29" s="86"/>
      <c r="BD29" s="86"/>
      <c r="BE29" s="86"/>
      <c r="BF29" s="86"/>
      <c r="BG29" s="86"/>
      <c r="BH29" s="86"/>
      <c r="BI29" s="86"/>
      <c r="BJ29" s="86"/>
      <c r="BK29" s="86"/>
      <c r="BL29" s="86"/>
      <c r="BM29" s="86"/>
      <c r="BN29" s="86"/>
      <c r="BO29" s="86"/>
      <c r="BP29" s="86"/>
      <c r="BQ29" s="86"/>
      <c r="BR29" s="497"/>
    </row>
    <row r="30" spans="1:70" ht="18.75" x14ac:dyDescent="0.25">
      <c r="A30" s="443"/>
      <c r="B30" s="1676" t="s">
        <v>482</v>
      </c>
      <c r="C30" s="1677"/>
      <c r="D30" s="1162"/>
      <c r="E30" s="394"/>
      <c r="F30" s="394"/>
      <c r="G30" s="394"/>
      <c r="H30" s="152"/>
      <c r="I30" s="156"/>
      <c r="J30" s="320" t="s">
        <v>439</v>
      </c>
      <c r="K30" s="152"/>
      <c r="L30" s="44">
        <v>15</v>
      </c>
      <c r="M30" s="77" t="s">
        <v>2159</v>
      </c>
      <c r="N30" s="78" t="s">
        <v>2292</v>
      </c>
      <c r="O30" s="42" t="s">
        <v>2293</v>
      </c>
      <c r="P30" s="152"/>
      <c r="Q30" s="394"/>
      <c r="R30" s="394"/>
      <c r="S30" s="394"/>
      <c r="T30" s="83"/>
      <c r="U30" s="84"/>
      <c r="V30" s="84"/>
      <c r="W30" s="84"/>
      <c r="X30" s="84"/>
      <c r="Y30" s="84"/>
      <c r="Z30" s="84"/>
      <c r="AA30" s="84"/>
      <c r="AB30" s="84"/>
      <c r="AC30" s="86"/>
      <c r="AD30" s="84"/>
      <c r="AE30" s="84"/>
      <c r="AF30" s="84"/>
      <c r="AG30" s="84"/>
      <c r="AH30" s="84"/>
      <c r="AI30" s="495"/>
      <c r="AJ30" s="84"/>
      <c r="AK30" s="86"/>
      <c r="AL30" s="86"/>
      <c r="AM30" s="86"/>
      <c r="AN30" s="86"/>
      <c r="AO30" s="86"/>
      <c r="AP30" s="86"/>
      <c r="AQ30" s="86"/>
      <c r="AR30" s="496"/>
      <c r="AS30" s="86"/>
      <c r="AT30" s="86"/>
      <c r="AU30" s="86"/>
      <c r="AV30" s="86"/>
      <c r="AW30" s="86"/>
      <c r="AX30" s="496"/>
      <c r="AY30" s="86"/>
      <c r="AZ30" s="86"/>
      <c r="BA30" s="86"/>
      <c r="BB30" s="86"/>
      <c r="BC30" s="86"/>
      <c r="BD30" s="86"/>
      <c r="BE30" s="86"/>
      <c r="BF30" s="86"/>
      <c r="BG30" s="86"/>
      <c r="BH30" s="86"/>
      <c r="BI30" s="86"/>
      <c r="BJ30" s="86"/>
      <c r="BK30" s="86"/>
      <c r="BL30" s="86"/>
      <c r="BM30" s="86"/>
      <c r="BN30" s="86"/>
      <c r="BO30" s="86"/>
      <c r="BP30" s="86"/>
      <c r="BQ30" s="86"/>
      <c r="BR30" s="497"/>
    </row>
    <row r="31" spans="1:70" ht="18.75" customHeight="1" x14ac:dyDescent="0.25">
      <c r="A31" s="378"/>
      <c r="B31" s="1153" t="s">
        <v>846</v>
      </c>
      <c r="C31" s="1154"/>
      <c r="D31" s="227"/>
      <c r="E31" s="168"/>
      <c r="F31" s="381"/>
      <c r="G31" s="381"/>
      <c r="H31" s="152"/>
      <c r="I31" s="156"/>
      <c r="J31" s="320" t="s">
        <v>440</v>
      </c>
      <c r="K31" s="152"/>
      <c r="L31" s="44">
        <v>16</v>
      </c>
      <c r="M31" s="77" t="s">
        <v>2159</v>
      </c>
      <c r="N31" s="78" t="s">
        <v>137</v>
      </c>
      <c r="O31" s="42" t="s">
        <v>2294</v>
      </c>
      <c r="P31" s="152"/>
      <c r="Q31" s="394"/>
      <c r="R31" s="394"/>
      <c r="S31" s="394"/>
      <c r="T31" s="83"/>
      <c r="U31" s="84"/>
      <c r="V31" s="84"/>
      <c r="W31" s="84"/>
      <c r="X31" s="84"/>
      <c r="Y31" s="84"/>
      <c r="Z31" s="84"/>
      <c r="AA31" s="84"/>
      <c r="AB31" s="84"/>
      <c r="AC31" s="86"/>
      <c r="AD31" s="84"/>
      <c r="AE31" s="84"/>
      <c r="AF31" s="84"/>
      <c r="AG31" s="84"/>
      <c r="AH31" s="84"/>
      <c r="AI31" s="495"/>
      <c r="AJ31" s="84"/>
      <c r="AK31" s="86"/>
      <c r="AL31" s="86"/>
      <c r="AM31" s="86"/>
      <c r="AN31" s="86"/>
      <c r="AO31" s="86"/>
      <c r="AP31" s="86"/>
      <c r="AQ31" s="86"/>
      <c r="AR31" s="496"/>
      <c r="AS31" s="86"/>
      <c r="AT31" s="86"/>
      <c r="AU31" s="86"/>
      <c r="AV31" s="86"/>
      <c r="AW31" s="86"/>
      <c r="AX31" s="496"/>
      <c r="AY31" s="86"/>
      <c r="AZ31" s="86"/>
      <c r="BA31" s="86"/>
      <c r="BB31" s="86"/>
      <c r="BC31" s="86"/>
      <c r="BD31" s="86"/>
      <c r="BE31" s="86"/>
      <c r="BF31" s="86"/>
      <c r="BG31" s="86"/>
      <c r="BH31" s="86"/>
      <c r="BI31" s="86"/>
      <c r="BJ31" s="86"/>
      <c r="BK31" s="86"/>
      <c r="BL31" s="86"/>
      <c r="BM31" s="86"/>
      <c r="BN31" s="86"/>
      <c r="BO31" s="86"/>
      <c r="BP31" s="86"/>
      <c r="BQ31" s="86"/>
      <c r="BR31" s="497"/>
    </row>
    <row r="32" spans="1:70" ht="15.75" customHeight="1" x14ac:dyDescent="0.25">
      <c r="A32" s="378"/>
      <c r="B32" s="1155" t="s">
        <v>368</v>
      </c>
      <c r="C32" s="1156"/>
      <c r="D32" s="117"/>
      <c r="E32" s="394"/>
      <c r="F32" s="381"/>
      <c r="G32" s="381"/>
      <c r="H32" s="152"/>
      <c r="I32" s="156"/>
      <c r="J32" s="320" t="s">
        <v>441</v>
      </c>
      <c r="K32" s="152"/>
      <c r="L32" s="44">
        <v>23</v>
      </c>
      <c r="M32" s="77" t="s">
        <v>2159</v>
      </c>
      <c r="N32" s="78" t="s">
        <v>138</v>
      </c>
      <c r="O32" s="42" t="s">
        <v>2310</v>
      </c>
      <c r="P32" s="152"/>
      <c r="Q32" s="394"/>
      <c r="R32" s="394"/>
      <c r="S32" s="394"/>
      <c r="T32" s="83"/>
      <c r="U32" s="84"/>
      <c r="V32" s="84"/>
      <c r="W32" s="84"/>
      <c r="X32" s="84"/>
      <c r="Y32" s="84"/>
      <c r="Z32" s="84"/>
      <c r="AA32" s="84"/>
      <c r="AB32" s="84"/>
      <c r="AC32" s="86"/>
      <c r="AD32" s="84"/>
      <c r="AE32" s="84"/>
      <c r="AF32" s="84"/>
      <c r="AG32" s="84"/>
      <c r="AH32" s="84"/>
      <c r="AI32" s="495"/>
      <c r="AJ32" s="84"/>
      <c r="AK32" s="86"/>
      <c r="AL32" s="86"/>
      <c r="AM32" s="86"/>
      <c r="AN32" s="86"/>
      <c r="AO32" s="86"/>
      <c r="AP32" s="86"/>
      <c r="AQ32" s="86"/>
      <c r="AR32" s="496"/>
      <c r="AS32" s="86"/>
      <c r="AT32" s="86"/>
      <c r="AU32" s="86"/>
      <c r="AV32" s="86"/>
      <c r="AW32" s="86"/>
      <c r="AX32" s="496"/>
      <c r="AY32" s="86"/>
      <c r="AZ32" s="86"/>
      <c r="BA32" s="86"/>
      <c r="BB32" s="86"/>
      <c r="BC32" s="86"/>
      <c r="BD32" s="86"/>
      <c r="BE32" s="86"/>
      <c r="BF32" s="86"/>
      <c r="BG32" s="86"/>
      <c r="BH32" s="86"/>
      <c r="BI32" s="86"/>
      <c r="BJ32" s="86"/>
      <c r="BK32" s="86"/>
      <c r="BL32" s="86"/>
      <c r="BM32" s="86"/>
      <c r="BN32" s="86"/>
      <c r="BO32" s="86"/>
      <c r="BP32" s="86"/>
      <c r="BQ32" s="86"/>
      <c r="BR32" s="497"/>
    </row>
    <row r="33" spans="1:70" ht="18.75" x14ac:dyDescent="0.25">
      <c r="A33" s="378"/>
      <c r="B33" s="1676" t="s">
        <v>759</v>
      </c>
      <c r="C33" s="1677"/>
      <c r="D33" s="30"/>
      <c r="E33" s="168"/>
      <c r="F33" s="381"/>
      <c r="G33" s="187"/>
      <c r="H33" s="152"/>
      <c r="I33" s="156"/>
      <c r="J33" s="916" t="s">
        <v>1418</v>
      </c>
      <c r="K33" s="152"/>
      <c r="L33" s="44">
        <v>24</v>
      </c>
      <c r="M33" s="77" t="s">
        <v>2159</v>
      </c>
      <c r="N33" s="78" t="s">
        <v>2320</v>
      </c>
      <c r="O33" s="42" t="s">
        <v>2321</v>
      </c>
      <c r="P33" s="152"/>
      <c r="Q33" s="394"/>
      <c r="R33" s="394"/>
      <c r="S33" s="394"/>
      <c r="T33" s="83"/>
      <c r="U33" s="84"/>
      <c r="V33" s="84"/>
      <c r="W33" s="84"/>
      <c r="X33" s="84"/>
      <c r="Y33" s="84"/>
      <c r="Z33" s="84"/>
      <c r="AA33" s="84"/>
      <c r="AB33" s="84"/>
      <c r="AC33" s="86"/>
      <c r="AD33" s="84"/>
      <c r="AE33" s="84"/>
      <c r="AF33" s="84"/>
      <c r="AG33" s="84"/>
      <c r="AH33" s="84"/>
      <c r="AI33" s="495"/>
      <c r="AJ33" s="84"/>
      <c r="AK33" s="86"/>
      <c r="AL33" s="86"/>
      <c r="AM33" s="86"/>
      <c r="AN33" s="86"/>
      <c r="AO33" s="86"/>
      <c r="AP33" s="86"/>
      <c r="AQ33" s="86"/>
      <c r="AR33" s="496"/>
      <c r="AS33" s="86"/>
      <c r="AT33" s="86"/>
      <c r="AU33" s="86"/>
      <c r="AV33" s="86"/>
      <c r="AW33" s="86"/>
      <c r="AX33" s="496"/>
      <c r="AY33" s="86"/>
      <c r="AZ33" s="86"/>
      <c r="BA33" s="86"/>
      <c r="BB33" s="86"/>
      <c r="BC33" s="86"/>
      <c r="BD33" s="86"/>
      <c r="BE33" s="86"/>
      <c r="BF33" s="86"/>
      <c r="BG33" s="86"/>
      <c r="BH33" s="86"/>
      <c r="BI33" s="86"/>
      <c r="BJ33" s="86"/>
      <c r="BK33" s="86"/>
      <c r="BL33" s="86"/>
      <c r="BM33" s="86"/>
      <c r="BN33" s="86"/>
      <c r="BO33" s="86"/>
      <c r="BP33" s="86"/>
      <c r="BQ33" s="86"/>
      <c r="BR33" s="497"/>
    </row>
    <row r="34" spans="1:70" ht="18.75" x14ac:dyDescent="0.25">
      <c r="A34" s="378"/>
      <c r="B34" s="1676" t="s">
        <v>758</v>
      </c>
      <c r="C34" s="1677"/>
      <c r="D34" s="82"/>
      <c r="E34" s="381"/>
      <c r="F34" s="381"/>
      <c r="G34" s="381"/>
      <c r="H34" s="152"/>
      <c r="I34" s="156"/>
      <c r="J34" s="320" t="s">
        <v>1982</v>
      </c>
      <c r="K34" s="152"/>
      <c r="L34" s="44">
        <v>25</v>
      </c>
      <c r="M34" s="77" t="s">
        <v>2159</v>
      </c>
      <c r="N34" s="78" t="s">
        <v>139</v>
      </c>
      <c r="O34" s="42" t="s">
        <v>2322</v>
      </c>
      <c r="P34" s="152"/>
      <c r="Q34" s="394"/>
      <c r="R34" s="394"/>
      <c r="S34" s="394"/>
      <c r="T34" s="83"/>
      <c r="U34" s="84"/>
      <c r="V34" s="84"/>
      <c r="W34" s="84"/>
      <c r="X34" s="84"/>
      <c r="Y34" s="84"/>
      <c r="Z34" s="84"/>
      <c r="AA34" s="84"/>
      <c r="AB34" s="84"/>
      <c r="AC34" s="86"/>
      <c r="AD34" s="84"/>
      <c r="AE34" s="84"/>
      <c r="AF34" s="84"/>
      <c r="AG34" s="84"/>
      <c r="AH34" s="84"/>
      <c r="AI34" s="495"/>
      <c r="AJ34" s="84"/>
      <c r="AK34" s="86"/>
      <c r="AL34" s="86"/>
      <c r="AM34" s="86"/>
      <c r="AN34" s="86"/>
      <c r="AO34" s="86"/>
      <c r="AP34" s="86"/>
      <c r="AQ34" s="86"/>
      <c r="AR34" s="496"/>
      <c r="AS34" s="86"/>
      <c r="AT34" s="86"/>
      <c r="AU34" s="86"/>
      <c r="AV34" s="86"/>
      <c r="AW34" s="86"/>
      <c r="AX34" s="496"/>
      <c r="AY34" s="86"/>
      <c r="AZ34" s="86"/>
      <c r="BA34" s="86"/>
      <c r="BB34" s="86"/>
      <c r="BC34" s="86"/>
      <c r="BD34" s="86"/>
      <c r="BE34" s="86"/>
      <c r="BF34" s="86"/>
      <c r="BG34" s="86"/>
      <c r="BH34" s="86"/>
      <c r="BI34" s="86"/>
      <c r="BJ34" s="86"/>
      <c r="BK34" s="86"/>
      <c r="BL34" s="86"/>
      <c r="BM34" s="86"/>
      <c r="BN34" s="86"/>
      <c r="BO34" s="86"/>
      <c r="BP34" s="86"/>
      <c r="BQ34" s="86"/>
      <c r="BR34" s="497"/>
    </row>
    <row r="35" spans="1:70" ht="19.5" thickBot="1" x14ac:dyDescent="0.35">
      <c r="A35" s="378"/>
      <c r="B35" s="1680" t="s">
        <v>388</v>
      </c>
      <c r="C35" s="1681"/>
      <c r="D35" s="1163"/>
      <c r="E35" s="381"/>
      <c r="F35" s="381"/>
      <c r="G35" s="381"/>
      <c r="H35" s="152"/>
      <c r="I35" s="156"/>
      <c r="J35" s="320" t="s">
        <v>1983</v>
      </c>
      <c r="K35" s="152"/>
      <c r="L35" s="44">
        <v>26</v>
      </c>
      <c r="M35" s="77" t="s">
        <v>2159</v>
      </c>
      <c r="N35" s="78" t="s">
        <v>2344</v>
      </c>
      <c r="O35" s="42" t="s">
        <v>2345</v>
      </c>
      <c r="P35" s="152"/>
      <c r="Q35" s="394"/>
      <c r="R35" s="394"/>
      <c r="S35" s="394"/>
      <c r="T35" s="83"/>
      <c r="U35" s="84"/>
      <c r="V35" s="84"/>
      <c r="W35" s="84"/>
      <c r="X35" s="84"/>
      <c r="Y35" s="84"/>
      <c r="Z35" s="84"/>
      <c r="AA35" s="84"/>
      <c r="AB35" s="84"/>
      <c r="AC35" s="86"/>
      <c r="AD35" s="84"/>
      <c r="AE35" s="84"/>
      <c r="AF35" s="84"/>
      <c r="AG35" s="84"/>
      <c r="AH35" s="84"/>
      <c r="AI35" s="495"/>
      <c r="AJ35" s="84"/>
      <c r="AK35" s="86"/>
      <c r="AL35" s="86"/>
      <c r="AM35" s="86"/>
      <c r="AN35" s="86"/>
      <c r="AO35" s="86"/>
      <c r="AP35" s="86"/>
      <c r="AQ35" s="86"/>
      <c r="AR35" s="496"/>
      <c r="AS35" s="86"/>
      <c r="AT35" s="86"/>
      <c r="AU35" s="86"/>
      <c r="AV35" s="86"/>
      <c r="AW35" s="86"/>
      <c r="AX35" s="496"/>
      <c r="AY35" s="86"/>
      <c r="AZ35" s="86"/>
      <c r="BA35" s="86"/>
      <c r="BB35" s="86"/>
      <c r="BC35" s="86"/>
      <c r="BD35" s="86"/>
      <c r="BE35" s="86"/>
      <c r="BF35" s="86"/>
      <c r="BG35" s="86"/>
      <c r="BH35" s="86"/>
      <c r="BI35" s="86"/>
      <c r="BJ35" s="86"/>
      <c r="BK35" s="86"/>
      <c r="BL35" s="86"/>
      <c r="BM35" s="86"/>
      <c r="BN35" s="86"/>
      <c r="BO35" s="86"/>
      <c r="BP35" s="86"/>
      <c r="BQ35" s="86"/>
      <c r="BR35" s="497"/>
    </row>
    <row r="36" spans="1:70" ht="19.5" thickBot="1" x14ac:dyDescent="0.35">
      <c r="A36" s="378"/>
      <c r="B36" s="1669" t="s">
        <v>437</v>
      </c>
      <c r="C36" s="1670"/>
      <c r="D36" s="1671"/>
      <c r="E36" s="381"/>
      <c r="F36" s="381"/>
      <c r="G36" s="381"/>
      <c r="H36" s="152"/>
      <c r="I36" s="156"/>
      <c r="J36" s="320" t="s">
        <v>1984</v>
      </c>
      <c r="K36" s="152"/>
      <c r="L36" s="44">
        <v>34</v>
      </c>
      <c r="M36" s="77" t="s">
        <v>2159</v>
      </c>
      <c r="N36" s="78" t="s">
        <v>140</v>
      </c>
      <c r="O36" s="42" t="s">
        <v>2358</v>
      </c>
      <c r="P36" s="152"/>
      <c r="Q36" s="394"/>
      <c r="R36" s="394"/>
      <c r="S36" s="394"/>
      <c r="T36" s="83"/>
      <c r="U36" s="84"/>
      <c r="V36" s="84"/>
      <c r="W36" s="84"/>
      <c r="X36" s="84"/>
      <c r="Y36" s="84"/>
      <c r="Z36" s="84"/>
      <c r="AA36" s="84"/>
      <c r="AB36" s="84"/>
      <c r="AC36" s="86"/>
      <c r="AD36" s="84"/>
      <c r="AE36" s="84"/>
      <c r="AF36" s="84"/>
      <c r="AG36" s="84"/>
      <c r="AH36" s="84"/>
      <c r="AI36" s="495"/>
      <c r="AJ36" s="84"/>
      <c r="AK36" s="86"/>
      <c r="AL36" s="86"/>
      <c r="AM36" s="86"/>
      <c r="AN36" s="86"/>
      <c r="AO36" s="86"/>
      <c r="AP36" s="86"/>
      <c r="AQ36" s="86"/>
      <c r="AR36" s="496"/>
      <c r="AS36" s="86"/>
      <c r="AT36" s="86"/>
      <c r="AU36" s="86"/>
      <c r="AV36" s="86"/>
      <c r="AW36" s="86"/>
      <c r="AX36" s="496"/>
      <c r="AY36" s="86"/>
      <c r="AZ36" s="86"/>
      <c r="BA36" s="86"/>
      <c r="BB36" s="86"/>
      <c r="BC36" s="86"/>
      <c r="BD36" s="86"/>
      <c r="BE36" s="86"/>
      <c r="BF36" s="86"/>
      <c r="BG36" s="86"/>
      <c r="BH36" s="86"/>
      <c r="BI36" s="86"/>
      <c r="BJ36" s="86"/>
      <c r="BK36" s="86"/>
      <c r="BL36" s="86"/>
      <c r="BM36" s="86"/>
      <c r="BN36" s="86"/>
      <c r="BO36" s="86"/>
      <c r="BP36" s="86"/>
      <c r="BQ36" s="86"/>
      <c r="BR36" s="497"/>
    </row>
    <row r="37" spans="1:70" ht="15.75" x14ac:dyDescent="0.25">
      <c r="A37" s="378"/>
      <c r="B37" s="1647"/>
      <c r="C37" s="1648"/>
      <c r="D37" s="1649"/>
      <c r="E37" s="391"/>
      <c r="F37" s="391"/>
      <c r="G37" s="391"/>
      <c r="H37" s="152"/>
      <c r="I37" s="156"/>
      <c r="J37" s="320" t="s">
        <v>1985</v>
      </c>
      <c r="K37" s="152"/>
      <c r="L37" s="44">
        <v>35</v>
      </c>
      <c r="M37" s="77" t="s">
        <v>2159</v>
      </c>
      <c r="N37" s="78" t="s">
        <v>141</v>
      </c>
      <c r="O37" s="42" t="s">
        <v>2361</v>
      </c>
      <c r="P37" s="152"/>
      <c r="Q37" s="391"/>
      <c r="R37" s="391"/>
      <c r="S37" s="391"/>
      <c r="T37" s="83"/>
      <c r="U37" s="84"/>
      <c r="V37" s="84"/>
      <c r="W37" s="84"/>
      <c r="X37" s="84"/>
      <c r="Y37" s="84"/>
      <c r="Z37" s="84"/>
      <c r="AA37" s="84"/>
      <c r="AB37" s="84"/>
      <c r="AC37" s="86"/>
      <c r="AD37" s="84"/>
      <c r="AE37" s="84"/>
      <c r="AF37" s="84"/>
      <c r="AG37" s="84"/>
      <c r="AH37" s="84"/>
      <c r="AI37" s="495"/>
      <c r="AJ37" s="84"/>
      <c r="AK37" s="86"/>
      <c r="AL37" s="86"/>
      <c r="AM37" s="86"/>
      <c r="AN37" s="86"/>
      <c r="AO37" s="86"/>
      <c r="AP37" s="86"/>
      <c r="AQ37" s="86"/>
      <c r="AR37" s="496"/>
      <c r="AS37" s="86"/>
      <c r="AT37" s="86"/>
      <c r="AU37" s="86"/>
      <c r="AV37" s="86"/>
      <c r="AW37" s="86"/>
      <c r="AX37" s="496"/>
      <c r="AY37" s="86"/>
      <c r="AZ37" s="86"/>
      <c r="BA37" s="86"/>
      <c r="BB37" s="86"/>
      <c r="BC37" s="86"/>
      <c r="BD37" s="86"/>
      <c r="BE37" s="86"/>
      <c r="BF37" s="86"/>
      <c r="BG37" s="86"/>
      <c r="BH37" s="86"/>
      <c r="BI37" s="86"/>
      <c r="BJ37" s="86"/>
      <c r="BK37" s="86"/>
      <c r="BL37" s="86"/>
      <c r="BM37" s="86"/>
      <c r="BN37" s="86"/>
      <c r="BO37" s="86"/>
      <c r="BP37" s="86"/>
      <c r="BQ37" s="86"/>
      <c r="BR37" s="497"/>
    </row>
    <row r="38" spans="1:70" ht="15.75" x14ac:dyDescent="0.25">
      <c r="A38" s="378"/>
      <c r="B38" s="1650"/>
      <c r="C38" s="1651"/>
      <c r="D38" s="1652"/>
      <c r="E38" s="391"/>
      <c r="F38" s="391"/>
      <c r="G38" s="391"/>
      <c r="H38" s="152"/>
      <c r="I38" s="156"/>
      <c r="J38" s="321" t="s">
        <v>1392</v>
      </c>
      <c r="K38" s="152"/>
      <c r="L38" s="44">
        <v>36</v>
      </c>
      <c r="M38" s="77" t="s">
        <v>2159</v>
      </c>
      <c r="N38" s="78" t="s">
        <v>142</v>
      </c>
      <c r="O38" s="42" t="s">
        <v>2363</v>
      </c>
      <c r="P38" s="152"/>
      <c r="Q38" s="391"/>
      <c r="R38" s="391"/>
      <c r="S38" s="391"/>
      <c r="T38" s="83"/>
      <c r="U38" s="84"/>
      <c r="V38" s="84"/>
      <c r="W38" s="84"/>
      <c r="X38" s="84"/>
      <c r="Y38" s="84"/>
      <c r="Z38" s="84"/>
      <c r="AA38" s="84"/>
      <c r="AB38" s="84"/>
      <c r="AC38" s="86"/>
      <c r="AD38" s="84"/>
      <c r="AE38" s="84"/>
      <c r="AF38" s="84"/>
      <c r="AG38" s="84"/>
      <c r="AH38" s="84"/>
      <c r="AI38" s="495"/>
      <c r="AJ38" s="84"/>
      <c r="AK38" s="86"/>
      <c r="AL38" s="86"/>
      <c r="AM38" s="86"/>
      <c r="AN38" s="86"/>
      <c r="AO38" s="86"/>
      <c r="AP38" s="86"/>
      <c r="AQ38" s="86"/>
      <c r="AR38" s="496"/>
      <c r="AS38" s="86"/>
      <c r="AT38" s="86"/>
      <c r="AU38" s="86"/>
      <c r="AV38" s="86"/>
      <c r="AW38" s="86"/>
      <c r="AX38" s="496"/>
      <c r="AY38" s="86"/>
      <c r="AZ38" s="86"/>
      <c r="BA38" s="86"/>
      <c r="BB38" s="86"/>
      <c r="BC38" s="86"/>
      <c r="BD38" s="86"/>
      <c r="BE38" s="86"/>
      <c r="BF38" s="86"/>
      <c r="BG38" s="86"/>
      <c r="BH38" s="86"/>
      <c r="BI38" s="86"/>
      <c r="BJ38" s="86"/>
      <c r="BK38" s="86"/>
      <c r="BL38" s="86"/>
      <c r="BM38" s="86"/>
      <c r="BN38" s="86"/>
      <c r="BO38" s="86"/>
      <c r="BP38" s="86"/>
      <c r="BQ38" s="86"/>
      <c r="BR38" s="497"/>
    </row>
    <row r="39" spans="1:70" ht="15.75" customHeight="1" x14ac:dyDescent="0.25">
      <c r="A39" s="378"/>
      <c r="B39" s="1650"/>
      <c r="C39" s="1651"/>
      <c r="D39" s="1652"/>
      <c r="E39" s="391"/>
      <c r="F39" s="391"/>
      <c r="G39" s="391"/>
      <c r="H39" s="152"/>
      <c r="I39" s="156"/>
      <c r="J39" s="321" t="s">
        <v>446</v>
      </c>
      <c r="K39" s="152"/>
      <c r="L39" s="44">
        <v>45</v>
      </c>
      <c r="M39" s="77" t="s">
        <v>2159</v>
      </c>
      <c r="N39" s="78" t="s">
        <v>143</v>
      </c>
      <c r="O39" s="42" t="s">
        <v>2384</v>
      </c>
      <c r="P39" s="152"/>
      <c r="Q39" s="391"/>
      <c r="R39" s="391"/>
      <c r="S39" s="391"/>
      <c r="T39" s="83"/>
      <c r="U39" s="84"/>
      <c r="V39" s="84"/>
      <c r="W39" s="84"/>
      <c r="X39" s="84"/>
      <c r="Y39" s="84"/>
      <c r="Z39" s="84"/>
      <c r="AA39" s="84"/>
      <c r="AB39" s="84"/>
      <c r="AC39" s="86"/>
      <c r="AD39" s="84"/>
      <c r="AE39" s="84"/>
      <c r="AF39" s="84"/>
      <c r="AG39" s="84"/>
      <c r="AH39" s="84"/>
      <c r="AI39" s="495"/>
      <c r="AJ39" s="84"/>
      <c r="AK39" s="86"/>
      <c r="AL39" s="86"/>
      <c r="AM39" s="86"/>
      <c r="AN39" s="86"/>
      <c r="AO39" s="86"/>
      <c r="AP39" s="86"/>
      <c r="AQ39" s="86"/>
      <c r="AR39" s="496"/>
      <c r="AS39" s="86"/>
      <c r="AT39" s="86"/>
      <c r="AU39" s="86"/>
      <c r="AV39" s="86"/>
      <c r="AW39" s="86"/>
      <c r="AX39" s="496"/>
      <c r="AY39" s="86"/>
      <c r="AZ39" s="86"/>
      <c r="BA39" s="86"/>
      <c r="BB39" s="86"/>
      <c r="BC39" s="86"/>
      <c r="BD39" s="86"/>
      <c r="BE39" s="86"/>
      <c r="BF39" s="86"/>
      <c r="BG39" s="86"/>
      <c r="BH39" s="86"/>
      <c r="BI39" s="86"/>
      <c r="BJ39" s="86"/>
      <c r="BK39" s="86"/>
      <c r="BL39" s="86"/>
      <c r="BM39" s="86"/>
      <c r="BN39" s="86"/>
      <c r="BO39" s="86"/>
      <c r="BP39" s="86"/>
      <c r="BQ39" s="86"/>
      <c r="BR39" s="497"/>
    </row>
    <row r="40" spans="1:70" ht="15.75" x14ac:dyDescent="0.25">
      <c r="A40" s="378"/>
      <c r="B40" s="1650"/>
      <c r="C40" s="1651"/>
      <c r="D40" s="1652"/>
      <c r="E40" s="391"/>
      <c r="F40" s="391"/>
      <c r="G40" s="391"/>
      <c r="H40" s="152"/>
      <c r="I40" s="156"/>
      <c r="J40" s="321" t="s">
        <v>1986</v>
      </c>
      <c r="K40" s="152"/>
      <c r="L40" s="44">
        <v>46</v>
      </c>
      <c r="M40" s="77" t="s">
        <v>2159</v>
      </c>
      <c r="N40" s="78" t="s">
        <v>2390</v>
      </c>
      <c r="O40" s="42" t="s">
        <v>2391</v>
      </c>
      <c r="P40" s="152"/>
      <c r="Q40" s="391"/>
      <c r="R40" s="391"/>
      <c r="S40" s="391"/>
      <c r="T40" s="83"/>
      <c r="U40" s="84"/>
      <c r="V40" s="84"/>
      <c r="W40" s="84"/>
      <c r="X40" s="84"/>
      <c r="Y40" s="84"/>
      <c r="Z40" s="84"/>
      <c r="AA40" s="84"/>
      <c r="AB40" s="84"/>
      <c r="AC40" s="86"/>
      <c r="AD40" s="84"/>
      <c r="AE40" s="84"/>
      <c r="AF40" s="84"/>
      <c r="AG40" s="84"/>
      <c r="AH40" s="84"/>
      <c r="AI40" s="495"/>
      <c r="AJ40" s="84"/>
      <c r="AK40" s="86"/>
      <c r="AL40" s="86"/>
      <c r="AM40" s="86"/>
      <c r="AN40" s="86"/>
      <c r="AO40" s="86"/>
      <c r="AP40" s="86"/>
      <c r="AQ40" s="86"/>
      <c r="AR40" s="496"/>
      <c r="AS40" s="86"/>
      <c r="AT40" s="86"/>
      <c r="AU40" s="86"/>
      <c r="AV40" s="86"/>
      <c r="AW40" s="86"/>
      <c r="AX40" s="496"/>
      <c r="AY40" s="86"/>
      <c r="AZ40" s="86"/>
      <c r="BA40" s="86"/>
      <c r="BB40" s="86"/>
      <c r="BC40" s="86"/>
      <c r="BD40" s="86"/>
      <c r="BE40" s="86"/>
      <c r="BF40" s="86"/>
      <c r="BG40" s="86"/>
      <c r="BH40" s="86"/>
      <c r="BI40" s="86"/>
      <c r="BJ40" s="86"/>
      <c r="BK40" s="86"/>
      <c r="BL40" s="86"/>
      <c r="BM40" s="86"/>
      <c r="BN40" s="86"/>
      <c r="BO40" s="86"/>
      <c r="BP40" s="86"/>
      <c r="BQ40" s="86"/>
      <c r="BR40" s="497"/>
    </row>
    <row r="41" spans="1:70" ht="16.5" thickBot="1" x14ac:dyDescent="0.3">
      <c r="A41" s="417"/>
      <c r="B41" s="1653"/>
      <c r="C41" s="1654"/>
      <c r="D41" s="1655"/>
      <c r="E41" s="391"/>
      <c r="F41" s="391"/>
      <c r="G41" s="391"/>
      <c r="H41" s="152"/>
      <c r="I41" s="156"/>
      <c r="J41" s="320" t="s">
        <v>443</v>
      </c>
      <c r="K41" s="152"/>
      <c r="L41" s="44">
        <v>56</v>
      </c>
      <c r="M41" s="77" t="s">
        <v>2159</v>
      </c>
      <c r="N41" s="78" t="s">
        <v>144</v>
      </c>
      <c r="O41" s="42" t="s">
        <v>2399</v>
      </c>
      <c r="P41" s="152"/>
      <c r="Q41" s="391"/>
      <c r="R41" s="391"/>
      <c r="S41" s="391"/>
      <c r="T41" s="83"/>
      <c r="U41" s="84"/>
      <c r="V41" s="84"/>
      <c r="W41" s="84"/>
      <c r="X41" s="84"/>
      <c r="Y41" s="84"/>
      <c r="Z41" s="84"/>
      <c r="AA41" s="84"/>
      <c r="AB41" s="84"/>
      <c r="AC41" s="86"/>
      <c r="AD41" s="84"/>
      <c r="AE41" s="84"/>
      <c r="AF41" s="84"/>
      <c r="AG41" s="84"/>
      <c r="AH41" s="84"/>
      <c r="AI41" s="495"/>
      <c r="AJ41" s="84"/>
      <c r="AK41" s="86"/>
      <c r="AL41" s="86"/>
      <c r="AM41" s="86"/>
      <c r="AN41" s="86"/>
      <c r="AO41" s="86"/>
      <c r="AP41" s="86"/>
      <c r="AQ41" s="86"/>
      <c r="AR41" s="496"/>
      <c r="AS41" s="86"/>
      <c r="AT41" s="86"/>
      <c r="AU41" s="86"/>
      <c r="AV41" s="86"/>
      <c r="AW41" s="86"/>
      <c r="AX41" s="496"/>
      <c r="AY41" s="86"/>
      <c r="AZ41" s="86"/>
      <c r="BA41" s="86"/>
      <c r="BB41" s="86"/>
      <c r="BC41" s="86"/>
      <c r="BD41" s="86"/>
      <c r="BE41" s="86"/>
      <c r="BF41" s="86"/>
      <c r="BG41" s="86"/>
      <c r="BH41" s="86"/>
      <c r="BI41" s="86"/>
      <c r="BJ41" s="86"/>
      <c r="BK41" s="86"/>
      <c r="BL41" s="86"/>
      <c r="BM41" s="86"/>
      <c r="BN41" s="86"/>
      <c r="BO41" s="86"/>
      <c r="BP41" s="86"/>
      <c r="BQ41" s="86"/>
      <c r="BR41" s="497"/>
    </row>
    <row r="42" spans="1:70" ht="15.75" x14ac:dyDescent="0.25">
      <c r="A42" s="382"/>
      <c r="B42" s="381"/>
      <c r="C42" s="381"/>
      <c r="D42" s="390"/>
      <c r="E42" s="391"/>
      <c r="F42" s="391"/>
      <c r="G42" s="391"/>
      <c r="H42" s="152"/>
      <c r="I42" s="156"/>
      <c r="J42" s="321" t="s">
        <v>444</v>
      </c>
      <c r="K42" s="152"/>
      <c r="L42" s="44">
        <v>123</v>
      </c>
      <c r="M42" s="77" t="s">
        <v>2159</v>
      </c>
      <c r="N42" s="78" t="s">
        <v>2412</v>
      </c>
      <c r="O42" s="42" t="s">
        <v>2413</v>
      </c>
      <c r="P42" s="152"/>
      <c r="Q42" s="391"/>
      <c r="R42" s="391"/>
      <c r="S42" s="391"/>
      <c r="T42" s="83"/>
      <c r="U42" s="84"/>
      <c r="V42" s="84"/>
      <c r="W42" s="84"/>
      <c r="X42" s="84"/>
      <c r="Y42" s="84"/>
      <c r="Z42" s="84"/>
      <c r="AA42" s="84"/>
      <c r="AB42" s="84"/>
      <c r="AC42" s="86"/>
      <c r="AD42" s="84"/>
      <c r="AE42" s="84"/>
      <c r="AF42" s="84"/>
      <c r="AG42" s="84"/>
      <c r="AH42" s="84"/>
      <c r="AI42" s="495"/>
      <c r="AJ42" s="84"/>
      <c r="AK42" s="86"/>
      <c r="AL42" s="86"/>
      <c r="AM42" s="86"/>
      <c r="AN42" s="86"/>
      <c r="AO42" s="86"/>
      <c r="AP42" s="86"/>
      <c r="AQ42" s="86"/>
      <c r="AR42" s="496"/>
      <c r="AS42" s="86"/>
      <c r="AT42" s="86"/>
      <c r="AU42" s="86"/>
      <c r="AV42" s="86"/>
      <c r="AW42" s="86"/>
      <c r="AX42" s="496"/>
      <c r="AY42" s="86"/>
      <c r="AZ42" s="86"/>
      <c r="BA42" s="86"/>
      <c r="BB42" s="86"/>
      <c r="BC42" s="86"/>
      <c r="BD42" s="86"/>
      <c r="BE42" s="86"/>
      <c r="BF42" s="86"/>
      <c r="BG42" s="86"/>
      <c r="BH42" s="86"/>
      <c r="BI42" s="86"/>
      <c r="BJ42" s="86"/>
      <c r="BK42" s="86"/>
      <c r="BL42" s="86"/>
      <c r="BM42" s="86"/>
      <c r="BN42" s="86"/>
      <c r="BO42" s="86"/>
      <c r="BP42" s="86"/>
      <c r="BQ42" s="86"/>
      <c r="BR42" s="497"/>
    </row>
    <row r="43" spans="1:70" ht="15" customHeight="1" x14ac:dyDescent="0.25">
      <c r="A43" s="378"/>
      <c r="B43" s="381"/>
      <c r="C43" s="381"/>
      <c r="D43" s="390"/>
      <c r="E43" s="391"/>
      <c r="F43" s="391"/>
      <c r="G43" s="391"/>
      <c r="H43" s="152"/>
      <c r="I43" s="156"/>
      <c r="J43" s="320" t="s">
        <v>442</v>
      </c>
      <c r="K43" s="152"/>
      <c r="L43" s="44">
        <v>124</v>
      </c>
      <c r="M43" s="77" t="s">
        <v>2159</v>
      </c>
      <c r="N43" s="78" t="s">
        <v>145</v>
      </c>
      <c r="O43" s="42" t="s">
        <v>2419</v>
      </c>
      <c r="P43" s="152"/>
      <c r="Q43" s="391"/>
      <c r="R43" s="391"/>
      <c r="S43" s="391"/>
      <c r="T43" s="83"/>
      <c r="U43" s="84"/>
      <c r="V43" s="84"/>
      <c r="W43" s="84"/>
      <c r="X43" s="84"/>
      <c r="Y43" s="84"/>
      <c r="Z43" s="84"/>
      <c r="AA43" s="84"/>
      <c r="AB43" s="84"/>
      <c r="AC43" s="86"/>
      <c r="AD43" s="84"/>
      <c r="AE43" s="84"/>
      <c r="AF43" s="84"/>
      <c r="AG43" s="84"/>
      <c r="AH43" s="84"/>
      <c r="AI43" s="495"/>
      <c r="AJ43" s="84"/>
      <c r="AK43" s="86"/>
      <c r="AL43" s="86"/>
      <c r="AM43" s="86"/>
      <c r="AN43" s="86"/>
      <c r="AO43" s="86"/>
      <c r="AP43" s="86"/>
      <c r="AQ43" s="86"/>
      <c r="AR43" s="496"/>
      <c r="AS43" s="86"/>
      <c r="AT43" s="86"/>
      <c r="AU43" s="86"/>
      <c r="AV43" s="86"/>
      <c r="AW43" s="86"/>
      <c r="AX43" s="496"/>
      <c r="AY43" s="86"/>
      <c r="AZ43" s="86"/>
      <c r="BA43" s="86"/>
      <c r="BB43" s="86"/>
      <c r="BC43" s="86"/>
      <c r="BD43" s="86"/>
      <c r="BE43" s="86"/>
      <c r="BF43" s="86"/>
      <c r="BG43" s="86"/>
      <c r="BH43" s="86"/>
      <c r="BI43" s="86"/>
      <c r="BJ43" s="86"/>
      <c r="BK43" s="86"/>
      <c r="BL43" s="86"/>
      <c r="BM43" s="86"/>
      <c r="BN43" s="86"/>
      <c r="BO43" s="86"/>
      <c r="BP43" s="86"/>
      <c r="BQ43" s="86"/>
      <c r="BR43" s="497"/>
    </row>
    <row r="44" spans="1:70" ht="24" thickBot="1" x14ac:dyDescent="0.4">
      <c r="A44" s="382"/>
      <c r="B44" s="194" t="s">
        <v>847</v>
      </c>
      <c r="C44" s="6"/>
      <c r="D44" s="6"/>
      <c r="F44" s="391"/>
      <c r="G44" s="391"/>
      <c r="H44" s="152"/>
      <c r="I44" s="156"/>
      <c r="J44" s="321" t="s">
        <v>445</v>
      </c>
      <c r="K44" s="152"/>
      <c r="L44" s="44">
        <v>125</v>
      </c>
      <c r="M44" s="77" t="s">
        <v>2159</v>
      </c>
      <c r="N44" s="78" t="s">
        <v>146</v>
      </c>
      <c r="O44" s="42" t="s">
        <v>2426</v>
      </c>
      <c r="P44" s="152"/>
      <c r="Q44" s="391"/>
      <c r="R44" s="391"/>
      <c r="S44" s="391"/>
      <c r="T44" s="83"/>
      <c r="U44" s="84"/>
      <c r="V44" s="84"/>
      <c r="W44" s="84"/>
      <c r="X44" s="84"/>
      <c r="Y44" s="84"/>
      <c r="Z44" s="84"/>
      <c r="AA44" s="84"/>
      <c r="AB44" s="84"/>
      <c r="AC44" s="86"/>
      <c r="AD44" s="84"/>
      <c r="AE44" s="84"/>
      <c r="AF44" s="84"/>
      <c r="AG44" s="84"/>
      <c r="AH44" s="84"/>
      <c r="AI44" s="495"/>
      <c r="AJ44" s="84"/>
      <c r="AK44" s="86"/>
      <c r="AL44" s="86"/>
      <c r="AM44" s="86"/>
      <c r="AN44" s="86"/>
      <c r="AO44" s="86"/>
      <c r="AP44" s="86"/>
      <c r="AQ44" s="86"/>
      <c r="AR44" s="496"/>
      <c r="AS44" s="86"/>
      <c r="AT44" s="86"/>
      <c r="AU44" s="86"/>
      <c r="AV44" s="86"/>
      <c r="AW44" s="86"/>
      <c r="AX44" s="496"/>
      <c r="AY44" s="86"/>
      <c r="AZ44" s="86"/>
      <c r="BA44" s="86"/>
      <c r="BB44" s="86"/>
      <c r="BC44" s="86"/>
      <c r="BD44" s="86"/>
      <c r="BE44" s="86"/>
      <c r="BF44" s="86"/>
      <c r="BG44" s="86"/>
      <c r="BH44" s="86"/>
      <c r="BI44" s="86"/>
      <c r="BJ44" s="86"/>
      <c r="BK44" s="86"/>
      <c r="BL44" s="86"/>
      <c r="BM44" s="86"/>
      <c r="BN44" s="86"/>
      <c r="BO44" s="86"/>
      <c r="BP44" s="86"/>
      <c r="BQ44" s="86"/>
      <c r="BR44" s="497"/>
    </row>
    <row r="45" spans="1:70" ht="18.75" x14ac:dyDescent="0.3">
      <c r="A45" s="394"/>
      <c r="B45" s="172" t="s">
        <v>857</v>
      </c>
      <c r="C45" s="173"/>
      <c r="D45" s="1164"/>
      <c r="F45" s="391"/>
      <c r="G45" s="391"/>
      <c r="H45" s="152"/>
      <c r="I45" s="152"/>
      <c r="J45" s="320" t="s">
        <v>20</v>
      </c>
      <c r="K45" s="152"/>
      <c r="L45" s="44">
        <v>126</v>
      </c>
      <c r="M45" s="77" t="s">
        <v>2159</v>
      </c>
      <c r="N45" s="78" t="s">
        <v>148</v>
      </c>
      <c r="O45" s="42" t="s">
        <v>2432</v>
      </c>
      <c r="P45" s="152"/>
      <c r="Q45" s="391"/>
      <c r="R45" s="391"/>
      <c r="S45" s="391"/>
      <c r="T45" s="83"/>
      <c r="U45" s="84"/>
      <c r="V45" s="84"/>
      <c r="W45" s="84"/>
      <c r="X45" s="84"/>
      <c r="Y45" s="84"/>
      <c r="Z45" s="84"/>
      <c r="AA45" s="84"/>
      <c r="AB45" s="84"/>
      <c r="AC45" s="86"/>
      <c r="AD45" s="84"/>
      <c r="AE45" s="84"/>
      <c r="AF45" s="84"/>
      <c r="AG45" s="84"/>
      <c r="AH45" s="84"/>
      <c r="AI45" s="495"/>
      <c r="AJ45" s="84"/>
      <c r="AK45" s="86"/>
      <c r="AL45" s="86"/>
      <c r="AM45" s="86"/>
      <c r="AN45" s="86"/>
      <c r="AO45" s="86"/>
      <c r="AP45" s="86"/>
      <c r="AQ45" s="86"/>
      <c r="AR45" s="496"/>
      <c r="AS45" s="86"/>
      <c r="AT45" s="86"/>
      <c r="AU45" s="86"/>
      <c r="AV45" s="86"/>
      <c r="AW45" s="86"/>
      <c r="AX45" s="496"/>
      <c r="AY45" s="86"/>
      <c r="AZ45" s="86"/>
      <c r="BA45" s="86"/>
      <c r="BB45" s="86"/>
      <c r="BC45" s="86"/>
      <c r="BD45" s="86"/>
      <c r="BE45" s="86"/>
      <c r="BF45" s="86"/>
      <c r="BG45" s="86"/>
      <c r="BH45" s="86"/>
      <c r="BI45" s="86"/>
      <c r="BJ45" s="86"/>
      <c r="BK45" s="86"/>
      <c r="BL45" s="86"/>
      <c r="BM45" s="86"/>
      <c r="BN45" s="86"/>
      <c r="BO45" s="86"/>
      <c r="BP45" s="86"/>
      <c r="BQ45" s="86"/>
      <c r="BR45" s="497"/>
    </row>
    <row r="46" spans="1:70" ht="19.5" thickBot="1" x14ac:dyDescent="0.35">
      <c r="A46" s="394"/>
      <c r="B46" s="126" t="s">
        <v>342</v>
      </c>
      <c r="C46" s="69"/>
      <c r="D46" s="228"/>
      <c r="F46" s="391"/>
      <c r="G46" s="391"/>
      <c r="H46" s="152"/>
      <c r="I46" s="152"/>
      <c r="J46" s="322" t="s">
        <v>341</v>
      </c>
      <c r="K46" s="152"/>
      <c r="L46" s="44">
        <v>134</v>
      </c>
      <c r="M46" s="77" t="s">
        <v>2159</v>
      </c>
      <c r="N46" s="78" t="s">
        <v>2445</v>
      </c>
      <c r="O46" s="42" t="s">
        <v>2446</v>
      </c>
      <c r="P46" s="152"/>
      <c r="Q46" s="391"/>
      <c r="R46" s="391"/>
      <c r="S46" s="391"/>
      <c r="T46" s="83"/>
      <c r="U46" s="84"/>
      <c r="V46" s="84"/>
      <c r="W46" s="84"/>
      <c r="X46" s="84"/>
      <c r="Y46" s="84"/>
      <c r="Z46" s="84"/>
      <c r="AA46" s="84"/>
      <c r="AB46" s="84"/>
      <c r="AC46" s="86"/>
      <c r="AD46" s="84"/>
      <c r="AE46" s="84"/>
      <c r="AF46" s="84"/>
      <c r="AG46" s="84"/>
      <c r="AH46" s="84"/>
      <c r="AI46" s="495"/>
      <c r="AJ46" s="84"/>
      <c r="AK46" s="86"/>
      <c r="AL46" s="86"/>
      <c r="AM46" s="86"/>
      <c r="AN46" s="86"/>
      <c r="AO46" s="86"/>
      <c r="AP46" s="86"/>
      <c r="AQ46" s="86"/>
      <c r="AR46" s="496"/>
      <c r="AS46" s="86"/>
      <c r="AT46" s="86"/>
      <c r="AU46" s="86"/>
      <c r="AV46" s="86"/>
      <c r="AW46" s="86"/>
      <c r="AX46" s="496"/>
      <c r="AY46" s="86"/>
      <c r="AZ46" s="86"/>
      <c r="BA46" s="86"/>
      <c r="BB46" s="86"/>
      <c r="BC46" s="86"/>
      <c r="BD46" s="86"/>
      <c r="BE46" s="86"/>
      <c r="BF46" s="86"/>
      <c r="BG46" s="86"/>
      <c r="BH46" s="86"/>
      <c r="BI46" s="86"/>
      <c r="BJ46" s="86"/>
      <c r="BK46" s="86"/>
      <c r="BL46" s="86"/>
      <c r="BM46" s="86"/>
      <c r="BN46" s="86"/>
      <c r="BO46" s="86"/>
      <c r="BP46" s="86"/>
      <c r="BQ46" s="86"/>
      <c r="BR46" s="497"/>
    </row>
    <row r="47" spans="1:70" ht="15.75" customHeight="1" x14ac:dyDescent="0.3">
      <c r="A47" s="394"/>
      <c r="B47" s="126" t="s">
        <v>371</v>
      </c>
      <c r="C47" s="69"/>
      <c r="D47" s="228"/>
      <c r="F47" s="391"/>
      <c r="G47" s="391"/>
      <c r="H47" s="152"/>
      <c r="I47" s="152"/>
      <c r="J47" s="152"/>
      <c r="K47" s="152"/>
      <c r="L47" s="44">
        <v>135</v>
      </c>
      <c r="M47" s="77" t="s">
        <v>2159</v>
      </c>
      <c r="N47" s="78" t="s">
        <v>147</v>
      </c>
      <c r="O47" s="42" t="s">
        <v>2452</v>
      </c>
      <c r="P47" s="152"/>
      <c r="Q47" s="391"/>
      <c r="R47" s="391"/>
      <c r="S47" s="391"/>
      <c r="T47" s="83"/>
      <c r="U47" s="84"/>
      <c r="V47" s="84"/>
      <c r="W47" s="84"/>
      <c r="X47" s="84"/>
      <c r="Y47" s="84"/>
      <c r="Z47" s="84"/>
      <c r="AA47" s="84"/>
      <c r="AB47" s="84"/>
      <c r="AC47" s="86"/>
      <c r="AD47" s="84"/>
      <c r="AE47" s="84"/>
      <c r="AF47" s="84"/>
      <c r="AG47" s="84"/>
      <c r="AH47" s="84"/>
      <c r="AI47" s="495"/>
      <c r="AJ47" s="84"/>
      <c r="AK47" s="86"/>
      <c r="AL47" s="86"/>
      <c r="AM47" s="86"/>
      <c r="AN47" s="86"/>
      <c r="AO47" s="86"/>
      <c r="AP47" s="86"/>
      <c r="AQ47" s="86"/>
      <c r="AR47" s="496"/>
      <c r="AS47" s="86"/>
      <c r="AT47" s="86"/>
      <c r="AU47" s="86"/>
      <c r="AV47" s="86"/>
      <c r="AW47" s="86"/>
      <c r="AX47" s="496"/>
      <c r="AY47" s="86"/>
      <c r="AZ47" s="86"/>
      <c r="BA47" s="86"/>
      <c r="BB47" s="86"/>
      <c r="BC47" s="86"/>
      <c r="BD47" s="86"/>
      <c r="BE47" s="86"/>
      <c r="BF47" s="86"/>
      <c r="BG47" s="86"/>
      <c r="BH47" s="86"/>
      <c r="BI47" s="86"/>
      <c r="BJ47" s="86"/>
      <c r="BK47" s="86"/>
      <c r="BL47" s="86"/>
      <c r="BM47" s="86"/>
      <c r="BN47" s="86"/>
      <c r="BO47" s="86"/>
      <c r="BP47" s="86"/>
      <c r="BQ47" s="86"/>
      <c r="BR47" s="497"/>
    </row>
    <row r="48" spans="1:70" ht="15.75" x14ac:dyDescent="0.25">
      <c r="A48" s="394"/>
      <c r="B48" s="1658" t="s">
        <v>643</v>
      </c>
      <c r="C48" s="236" t="s">
        <v>451</v>
      </c>
      <c r="D48" s="228"/>
      <c r="F48" s="391"/>
      <c r="G48" s="391"/>
      <c r="H48" s="152"/>
      <c r="I48" s="152"/>
      <c r="J48" s="152" t="s">
        <v>1987</v>
      </c>
      <c r="K48" s="152"/>
      <c r="L48" s="44">
        <v>136</v>
      </c>
      <c r="M48" s="77" t="s">
        <v>2152</v>
      </c>
      <c r="N48" s="78" t="s">
        <v>32</v>
      </c>
      <c r="O48" s="42" t="s">
        <v>2153</v>
      </c>
      <c r="P48" s="152"/>
      <c r="Q48" s="391"/>
      <c r="R48" s="391"/>
      <c r="S48" s="391"/>
      <c r="T48" s="83"/>
      <c r="U48" s="84"/>
      <c r="V48" s="84"/>
      <c r="W48" s="84"/>
      <c r="X48" s="84"/>
      <c r="Y48" s="84"/>
      <c r="Z48" s="84"/>
      <c r="AA48" s="84"/>
      <c r="AB48" s="84"/>
      <c r="AC48" s="86"/>
      <c r="AD48" s="84"/>
      <c r="AE48" s="84"/>
      <c r="AF48" s="84"/>
      <c r="AG48" s="84"/>
      <c r="AH48" s="84"/>
      <c r="AI48" s="495"/>
      <c r="AJ48" s="84"/>
      <c r="AK48" s="86"/>
      <c r="AL48" s="86"/>
      <c r="AM48" s="86"/>
      <c r="AN48" s="86"/>
      <c r="AO48" s="86"/>
      <c r="AP48" s="86"/>
      <c r="AQ48" s="86"/>
      <c r="AR48" s="496"/>
      <c r="AS48" s="86"/>
      <c r="AT48" s="86"/>
      <c r="AU48" s="86"/>
      <c r="AV48" s="86"/>
      <c r="AW48" s="86"/>
      <c r="AX48" s="496"/>
      <c r="AY48" s="86"/>
      <c r="AZ48" s="86"/>
      <c r="BA48" s="86"/>
      <c r="BB48" s="86"/>
      <c r="BC48" s="86"/>
      <c r="BD48" s="86"/>
      <c r="BE48" s="86"/>
      <c r="BF48" s="86"/>
      <c r="BG48" s="86"/>
      <c r="BH48" s="86"/>
      <c r="BI48" s="86"/>
      <c r="BJ48" s="86"/>
      <c r="BK48" s="86"/>
      <c r="BL48" s="86"/>
      <c r="BM48" s="86"/>
      <c r="BN48" s="86"/>
      <c r="BO48" s="86"/>
      <c r="BP48" s="86"/>
      <c r="BQ48" s="86"/>
      <c r="BR48" s="497"/>
    </row>
    <row r="49" spans="1:70" ht="15.75" x14ac:dyDescent="0.25">
      <c r="A49" s="394"/>
      <c r="B49" s="1659"/>
      <c r="C49" s="236" t="s">
        <v>448</v>
      </c>
      <c r="D49" s="228"/>
      <c r="F49" s="391"/>
      <c r="G49" s="391"/>
      <c r="H49" s="152"/>
      <c r="I49" s="152"/>
      <c r="J49" s="152"/>
      <c r="K49" s="152"/>
      <c r="L49" s="44">
        <v>145</v>
      </c>
      <c r="M49" s="77" t="s">
        <v>2152</v>
      </c>
      <c r="N49" s="78" t="s">
        <v>34</v>
      </c>
      <c r="O49" s="42" t="s">
        <v>2163</v>
      </c>
      <c r="P49" s="152"/>
      <c r="Q49" s="391"/>
      <c r="R49" s="391"/>
      <c r="S49" s="391"/>
      <c r="T49" s="83"/>
      <c r="U49" s="84"/>
      <c r="V49" s="84"/>
      <c r="W49" s="84"/>
      <c r="X49" s="84"/>
      <c r="Y49" s="84"/>
      <c r="Z49" s="84"/>
      <c r="AA49" s="84"/>
      <c r="AB49" s="84"/>
      <c r="AC49" s="86"/>
      <c r="AD49" s="84"/>
      <c r="AE49" s="84"/>
      <c r="AF49" s="84"/>
      <c r="AG49" s="84"/>
      <c r="AH49" s="84"/>
      <c r="AI49" s="495"/>
      <c r="AJ49" s="84"/>
      <c r="AK49" s="86"/>
      <c r="AL49" s="86"/>
      <c r="AM49" s="86"/>
      <c r="AN49" s="86"/>
      <c r="AO49" s="86"/>
      <c r="AP49" s="86"/>
      <c r="AQ49" s="86"/>
      <c r="AR49" s="496"/>
      <c r="AS49" s="86"/>
      <c r="AT49" s="86"/>
      <c r="AU49" s="86"/>
      <c r="AV49" s="86"/>
      <c r="AW49" s="86"/>
      <c r="AX49" s="496"/>
      <c r="AY49" s="86"/>
      <c r="AZ49" s="86"/>
      <c r="BA49" s="86"/>
      <c r="BB49" s="86"/>
      <c r="BC49" s="86"/>
      <c r="BD49" s="86"/>
      <c r="BE49" s="86"/>
      <c r="BF49" s="86"/>
      <c r="BG49" s="86"/>
      <c r="BH49" s="86"/>
      <c r="BI49" s="86"/>
      <c r="BJ49" s="86"/>
      <c r="BK49" s="86"/>
      <c r="BL49" s="86"/>
      <c r="BM49" s="86"/>
      <c r="BN49" s="86"/>
      <c r="BO49" s="86"/>
      <c r="BP49" s="86"/>
      <c r="BQ49" s="86"/>
      <c r="BR49" s="497"/>
    </row>
    <row r="50" spans="1:70" ht="15.75" x14ac:dyDescent="0.25">
      <c r="A50" s="394"/>
      <c r="B50" s="1659"/>
      <c r="C50" s="236" t="s">
        <v>447</v>
      </c>
      <c r="D50" s="229"/>
      <c r="H50" s="152"/>
      <c r="I50" s="152"/>
      <c r="J50" s="152"/>
      <c r="K50" s="152"/>
      <c r="L50" s="44">
        <v>146</v>
      </c>
      <c r="M50" s="77" t="s">
        <v>2152</v>
      </c>
      <c r="N50" s="78" t="s">
        <v>37</v>
      </c>
      <c r="O50" s="42" t="s">
        <v>2181</v>
      </c>
      <c r="P50" s="152"/>
      <c r="Q50" s="391"/>
      <c r="R50" s="391"/>
      <c r="S50" s="391"/>
      <c r="T50" s="83"/>
      <c r="U50" s="84"/>
      <c r="V50" s="84"/>
      <c r="W50" s="84"/>
      <c r="X50" s="84"/>
      <c r="Y50" s="84"/>
      <c r="Z50" s="84"/>
      <c r="AA50" s="84"/>
      <c r="AB50" s="84"/>
      <c r="AC50" s="86"/>
      <c r="AD50" s="84"/>
      <c r="AE50" s="84"/>
      <c r="AF50" s="84"/>
      <c r="AG50" s="84"/>
      <c r="AH50" s="84"/>
      <c r="AI50" s="495"/>
      <c r="AJ50" s="84"/>
      <c r="AK50" s="86"/>
      <c r="AL50" s="86"/>
      <c r="AM50" s="86"/>
      <c r="AN50" s="86"/>
      <c r="AO50" s="86"/>
      <c r="AP50" s="86"/>
      <c r="AQ50" s="86"/>
      <c r="AR50" s="496"/>
      <c r="AS50" s="86"/>
      <c r="AT50" s="86"/>
      <c r="AU50" s="86"/>
      <c r="AV50" s="86"/>
      <c r="AW50" s="86"/>
      <c r="AX50" s="496"/>
      <c r="AY50" s="86"/>
      <c r="AZ50" s="86"/>
      <c r="BA50" s="86"/>
      <c r="BB50" s="86"/>
      <c r="BC50" s="86"/>
      <c r="BD50" s="86"/>
      <c r="BE50" s="86"/>
      <c r="BF50" s="86"/>
      <c r="BG50" s="86"/>
      <c r="BH50" s="86"/>
      <c r="BI50" s="86"/>
      <c r="BJ50" s="86"/>
      <c r="BK50" s="86"/>
      <c r="BL50" s="86"/>
      <c r="BM50" s="86"/>
      <c r="BN50" s="86"/>
      <c r="BO50" s="86"/>
      <c r="BP50" s="86"/>
      <c r="BQ50" s="86"/>
      <c r="BR50" s="497"/>
    </row>
    <row r="51" spans="1:70" ht="15.75" x14ac:dyDescent="0.25">
      <c r="A51" s="394"/>
      <c r="B51" s="1659"/>
      <c r="C51" s="236" t="s">
        <v>449</v>
      </c>
      <c r="D51" s="229"/>
      <c r="F51" s="391"/>
      <c r="G51" s="391"/>
      <c r="H51" s="152"/>
      <c r="I51" s="152"/>
      <c r="J51" s="152"/>
      <c r="K51" s="152"/>
      <c r="L51" s="44">
        <v>156</v>
      </c>
      <c r="M51" s="77" t="s">
        <v>2152</v>
      </c>
      <c r="N51" s="78" t="s">
        <v>38</v>
      </c>
      <c r="O51" s="42" t="s">
        <v>2188</v>
      </c>
      <c r="P51" s="152"/>
      <c r="Q51" s="391"/>
      <c r="R51" s="391"/>
      <c r="S51" s="391"/>
      <c r="T51" s="83"/>
      <c r="U51" s="84"/>
      <c r="V51" s="84"/>
      <c r="W51" s="84"/>
      <c r="X51" s="84"/>
      <c r="Y51" s="84"/>
      <c r="Z51" s="84"/>
      <c r="AA51" s="84"/>
      <c r="AB51" s="84"/>
      <c r="AC51" s="86"/>
      <c r="AD51" s="84"/>
      <c r="AE51" s="84"/>
      <c r="AF51" s="84"/>
      <c r="AG51" s="84"/>
      <c r="AH51" s="84"/>
      <c r="AI51" s="495"/>
      <c r="AJ51" s="84"/>
      <c r="AK51" s="86"/>
      <c r="AL51" s="86"/>
      <c r="AM51" s="86"/>
      <c r="AN51" s="86"/>
      <c r="AO51" s="86"/>
      <c r="AP51" s="86"/>
      <c r="AQ51" s="86"/>
      <c r="AR51" s="496"/>
      <c r="AS51" s="86"/>
      <c r="AT51" s="86"/>
      <c r="AU51" s="86"/>
      <c r="AV51" s="86"/>
      <c r="AW51" s="86"/>
      <c r="AX51" s="496"/>
      <c r="AY51" s="86"/>
      <c r="AZ51" s="86"/>
      <c r="BA51" s="86"/>
      <c r="BB51" s="86"/>
      <c r="BC51" s="86"/>
      <c r="BD51" s="86"/>
      <c r="BE51" s="86"/>
      <c r="BF51" s="86"/>
      <c r="BG51" s="86"/>
      <c r="BH51" s="86"/>
      <c r="BI51" s="86"/>
      <c r="BJ51" s="86"/>
      <c r="BK51" s="86"/>
      <c r="BL51" s="86"/>
      <c r="BM51" s="86"/>
      <c r="BN51" s="86"/>
      <c r="BO51" s="86"/>
      <c r="BP51" s="86"/>
      <c r="BQ51" s="86"/>
      <c r="BR51" s="497"/>
    </row>
    <row r="52" spans="1:70" ht="15.75" x14ac:dyDescent="0.25">
      <c r="A52" s="394"/>
      <c r="B52" s="1659"/>
      <c r="C52" s="236" t="s">
        <v>450</v>
      </c>
      <c r="D52" s="229"/>
      <c r="F52" s="391"/>
      <c r="G52" s="391"/>
      <c r="H52" s="152"/>
      <c r="I52" s="152"/>
      <c r="J52" s="152"/>
      <c r="K52" s="152"/>
      <c r="L52" s="44">
        <v>234</v>
      </c>
      <c r="M52" s="77" t="s">
        <v>2152</v>
      </c>
      <c r="N52" s="78" t="s">
        <v>42</v>
      </c>
      <c r="O52" s="42" t="s">
        <v>2220</v>
      </c>
      <c r="P52" s="152"/>
      <c r="Q52" s="391"/>
      <c r="R52" s="391"/>
      <c r="S52" s="391"/>
      <c r="T52" s="83"/>
      <c r="U52" s="84"/>
      <c r="V52" s="84"/>
      <c r="W52" s="84"/>
      <c r="X52" s="84"/>
      <c r="Y52" s="84"/>
      <c r="Z52" s="84"/>
      <c r="AA52" s="84"/>
      <c r="AB52" s="84"/>
      <c r="AC52" s="86"/>
      <c r="AD52" s="84"/>
      <c r="AE52" s="84"/>
      <c r="AF52" s="84"/>
      <c r="AG52" s="84"/>
      <c r="AH52" s="84"/>
      <c r="AI52" s="495"/>
      <c r="AJ52" s="84"/>
      <c r="AK52" s="86"/>
      <c r="AL52" s="86"/>
      <c r="AM52" s="86"/>
      <c r="AN52" s="86"/>
      <c r="AO52" s="86"/>
      <c r="AP52" s="86"/>
      <c r="AQ52" s="86"/>
      <c r="AR52" s="496"/>
      <c r="AS52" s="86"/>
      <c r="AT52" s="86"/>
      <c r="AU52" s="86"/>
      <c r="AV52" s="86"/>
      <c r="AW52" s="86"/>
      <c r="AX52" s="496"/>
      <c r="AY52" s="86"/>
      <c r="AZ52" s="86"/>
      <c r="BA52" s="86"/>
      <c r="BB52" s="86"/>
      <c r="BC52" s="86"/>
      <c r="BD52" s="86"/>
      <c r="BE52" s="86"/>
      <c r="BF52" s="86"/>
      <c r="BG52" s="86"/>
      <c r="BH52" s="86"/>
      <c r="BI52" s="86"/>
      <c r="BJ52" s="86"/>
      <c r="BK52" s="86"/>
      <c r="BL52" s="86"/>
      <c r="BM52" s="86"/>
      <c r="BN52" s="86"/>
      <c r="BO52" s="86"/>
      <c r="BP52" s="86"/>
      <c r="BQ52" s="86"/>
      <c r="BR52" s="497"/>
    </row>
    <row r="53" spans="1:70" ht="15.75" x14ac:dyDescent="0.25">
      <c r="A53" s="394"/>
      <c r="B53" s="1661"/>
      <c r="C53" s="236" t="s">
        <v>452</v>
      </c>
      <c r="D53" s="229"/>
      <c r="F53" s="391"/>
      <c r="G53" s="391"/>
      <c r="H53" s="152"/>
      <c r="I53" s="152"/>
      <c r="J53" s="152"/>
      <c r="K53" s="152"/>
      <c r="L53" s="44">
        <v>235</v>
      </c>
      <c r="M53" s="77" t="s">
        <v>2152</v>
      </c>
      <c r="N53" s="78" t="s">
        <v>46</v>
      </c>
      <c r="O53" s="42" t="s">
        <v>2252</v>
      </c>
      <c r="P53" s="152"/>
      <c r="Q53" s="391"/>
      <c r="R53" s="391"/>
      <c r="S53" s="391"/>
      <c r="T53" s="83"/>
      <c r="U53" s="84"/>
      <c r="V53" s="84"/>
      <c r="W53" s="84"/>
      <c r="X53" s="84"/>
      <c r="Y53" s="84"/>
      <c r="Z53" s="84"/>
      <c r="AA53" s="84"/>
      <c r="AB53" s="84"/>
      <c r="AC53" s="86"/>
      <c r="AD53" s="84"/>
      <c r="AE53" s="84"/>
      <c r="AF53" s="84"/>
      <c r="AG53" s="84"/>
      <c r="AH53" s="84"/>
      <c r="AI53" s="495"/>
      <c r="AJ53" s="84"/>
      <c r="AK53" s="86"/>
      <c r="AL53" s="86"/>
      <c r="AM53" s="86"/>
      <c r="AN53" s="86"/>
      <c r="AO53" s="86"/>
      <c r="AP53" s="86"/>
      <c r="AQ53" s="86"/>
      <c r="AR53" s="496"/>
      <c r="AS53" s="86"/>
      <c r="AT53" s="86"/>
      <c r="AU53" s="86"/>
      <c r="AV53" s="86"/>
      <c r="AW53" s="86"/>
      <c r="AX53" s="496"/>
      <c r="AY53" s="86"/>
      <c r="AZ53" s="86"/>
      <c r="BA53" s="86"/>
      <c r="BB53" s="86"/>
      <c r="BC53" s="86"/>
      <c r="BD53" s="86"/>
      <c r="BE53" s="86"/>
      <c r="BF53" s="86"/>
      <c r="BG53" s="86"/>
      <c r="BH53" s="86"/>
      <c r="BI53" s="86"/>
      <c r="BJ53" s="86"/>
      <c r="BK53" s="86"/>
      <c r="BL53" s="86"/>
      <c r="BM53" s="86"/>
      <c r="BN53" s="86"/>
      <c r="BO53" s="86"/>
      <c r="BP53" s="86"/>
      <c r="BQ53" s="86"/>
      <c r="BR53" s="497"/>
    </row>
    <row r="54" spans="1:70" ht="15.75" customHeight="1" x14ac:dyDescent="0.25">
      <c r="A54" s="394"/>
      <c r="B54" s="1656" t="s">
        <v>343</v>
      </c>
      <c r="C54" s="236" t="s">
        <v>453</v>
      </c>
      <c r="D54" s="228"/>
      <c r="F54" s="391"/>
      <c r="G54" s="391"/>
      <c r="H54" s="152"/>
      <c r="I54" s="152"/>
      <c r="J54" s="152"/>
      <c r="K54" s="152"/>
      <c r="L54" s="44">
        <v>236</v>
      </c>
      <c r="M54" s="77" t="s">
        <v>2152</v>
      </c>
      <c r="N54" s="78" t="s">
        <v>47</v>
      </c>
      <c r="O54" s="42" t="s">
        <v>2260</v>
      </c>
      <c r="P54" s="152"/>
      <c r="Q54" s="391"/>
      <c r="R54" s="391"/>
      <c r="S54" s="391"/>
      <c r="T54" s="83"/>
      <c r="U54" s="84"/>
      <c r="V54" s="84"/>
      <c r="W54" s="84"/>
      <c r="X54" s="84"/>
      <c r="Y54" s="84"/>
      <c r="Z54" s="84"/>
      <c r="AA54" s="84"/>
      <c r="AB54" s="84"/>
      <c r="AC54" s="86"/>
      <c r="AD54" s="84"/>
      <c r="AE54" s="84"/>
      <c r="AF54" s="84"/>
      <c r="AG54" s="84"/>
      <c r="AH54" s="84"/>
      <c r="AI54" s="495"/>
      <c r="AJ54" s="84"/>
      <c r="AK54" s="86"/>
      <c r="AL54" s="86"/>
      <c r="AM54" s="86"/>
      <c r="AN54" s="86"/>
      <c r="AO54" s="86"/>
      <c r="AP54" s="86"/>
      <c r="AQ54" s="86"/>
      <c r="AR54" s="496"/>
      <c r="AS54" s="86"/>
      <c r="AT54" s="86"/>
      <c r="AU54" s="86"/>
      <c r="AV54" s="86"/>
      <c r="AW54" s="86"/>
      <c r="AX54" s="496"/>
      <c r="AY54" s="86"/>
      <c r="AZ54" s="86"/>
      <c r="BA54" s="86"/>
      <c r="BB54" s="86"/>
      <c r="BC54" s="86"/>
      <c r="BD54" s="86"/>
      <c r="BE54" s="86"/>
      <c r="BF54" s="86"/>
      <c r="BG54" s="86"/>
      <c r="BH54" s="86"/>
      <c r="BI54" s="86"/>
      <c r="BJ54" s="86"/>
      <c r="BK54" s="86"/>
      <c r="BL54" s="86"/>
      <c r="BM54" s="86"/>
      <c r="BN54" s="86"/>
      <c r="BO54" s="86"/>
      <c r="BP54" s="86"/>
      <c r="BQ54" s="86"/>
      <c r="BR54" s="497"/>
    </row>
    <row r="55" spans="1:70" ht="15.75" x14ac:dyDescent="0.25">
      <c r="A55" s="394"/>
      <c r="B55" s="1657"/>
      <c r="C55" s="236" t="s">
        <v>454</v>
      </c>
      <c r="D55" s="229"/>
      <c r="F55" s="391"/>
      <c r="G55" s="391"/>
      <c r="H55" s="152"/>
      <c r="I55" s="152"/>
      <c r="J55" s="152"/>
      <c r="K55" s="152"/>
      <c r="L55" s="44">
        <v>245</v>
      </c>
      <c r="M55" s="77" t="s">
        <v>2152</v>
      </c>
      <c r="N55" s="78" t="s">
        <v>2261</v>
      </c>
      <c r="O55" s="42" t="s">
        <v>2262</v>
      </c>
      <c r="P55" s="152"/>
      <c r="Q55" s="391"/>
      <c r="R55" s="391"/>
      <c r="S55" s="391"/>
      <c r="AD55" s="84"/>
      <c r="AE55" s="84"/>
      <c r="AF55" s="84"/>
      <c r="AG55" s="84"/>
      <c r="AH55" s="84"/>
      <c r="AJ55" s="84"/>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498"/>
    </row>
    <row r="56" spans="1:70" ht="16.5" thickBot="1" x14ac:dyDescent="0.3">
      <c r="A56" s="394"/>
      <c r="B56" s="1657"/>
      <c r="C56" s="933" t="s">
        <v>455</v>
      </c>
      <c r="D56" s="934"/>
      <c r="F56" s="391"/>
      <c r="G56" s="391"/>
      <c r="H56" s="152"/>
      <c r="I56" s="152"/>
      <c r="J56" s="152"/>
      <c r="K56" s="152"/>
      <c r="L56" s="44">
        <v>246</v>
      </c>
      <c r="M56" s="77" t="s">
        <v>2152</v>
      </c>
      <c r="N56" s="78" t="s">
        <v>2278</v>
      </c>
      <c r="O56" s="42" t="s">
        <v>2279</v>
      </c>
      <c r="P56" s="152"/>
      <c r="Q56" s="391"/>
      <c r="R56" s="391"/>
      <c r="S56" s="391"/>
      <c r="AD56" s="84"/>
      <c r="AE56" s="84"/>
      <c r="AF56" s="84"/>
      <c r="AG56" s="84"/>
      <c r="AH56" s="84"/>
      <c r="AJ56" s="84"/>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498"/>
    </row>
    <row r="57" spans="1:70" ht="18.75" x14ac:dyDescent="0.3">
      <c r="A57" s="394"/>
      <c r="B57" s="1662" t="s">
        <v>1484</v>
      </c>
      <c r="C57" s="1663"/>
      <c r="D57" s="1664"/>
      <c r="F57" s="391"/>
      <c r="G57" s="391"/>
      <c r="H57" s="152"/>
      <c r="I57" s="152"/>
      <c r="J57" s="152"/>
      <c r="K57" s="152"/>
      <c r="L57" s="44">
        <v>256</v>
      </c>
      <c r="M57" s="77" t="s">
        <v>2152</v>
      </c>
      <c r="N57" s="78" t="s">
        <v>2280</v>
      </c>
      <c r="O57" s="42" t="s">
        <v>2281</v>
      </c>
      <c r="P57" s="152"/>
      <c r="Q57" s="391"/>
      <c r="R57" s="391"/>
      <c r="S57" s="391"/>
      <c r="AD57" s="84"/>
      <c r="AE57" s="84"/>
      <c r="AF57" s="84"/>
      <c r="AG57" s="84"/>
      <c r="AH57" s="84"/>
      <c r="AJ57" s="84"/>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498"/>
    </row>
    <row r="58" spans="1:70" ht="18.75" customHeight="1" x14ac:dyDescent="0.25">
      <c r="A58" s="394"/>
      <c r="B58" s="1658" t="s">
        <v>1485</v>
      </c>
      <c r="C58" s="748" t="s">
        <v>1486</v>
      </c>
      <c r="D58" s="1165"/>
      <c r="F58" s="391"/>
      <c r="G58" s="391"/>
      <c r="H58" s="152"/>
      <c r="I58" s="152"/>
      <c r="J58" s="152"/>
      <c r="K58" s="152"/>
      <c r="L58" s="44">
        <v>345</v>
      </c>
      <c r="M58" s="77" t="s">
        <v>2152</v>
      </c>
      <c r="N58" s="78" t="s">
        <v>49</v>
      </c>
      <c r="O58" s="42" t="s">
        <v>2282</v>
      </c>
      <c r="P58" s="152"/>
      <c r="Q58" s="391"/>
      <c r="R58" s="391"/>
      <c r="S58" s="391"/>
      <c r="AD58" s="84"/>
      <c r="AE58" s="84"/>
      <c r="AF58" s="84"/>
      <c r="AG58" s="84"/>
      <c r="AH58" s="84"/>
      <c r="AJ58" s="84"/>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498"/>
    </row>
    <row r="59" spans="1:70" ht="18.75" customHeight="1" x14ac:dyDescent="0.25">
      <c r="A59" s="394"/>
      <c r="B59" s="1659"/>
      <c r="C59" s="748" t="s">
        <v>1487</v>
      </c>
      <c r="D59" s="1165"/>
      <c r="F59" s="391"/>
      <c r="G59" s="391"/>
      <c r="H59" s="152"/>
      <c r="I59" s="152"/>
      <c r="J59" s="152"/>
      <c r="K59" s="152"/>
      <c r="L59" s="44">
        <v>346</v>
      </c>
      <c r="M59" s="77" t="s">
        <v>2152</v>
      </c>
      <c r="N59" s="78" t="s">
        <v>53</v>
      </c>
      <c r="O59" s="42" t="s">
        <v>2306</v>
      </c>
      <c r="P59" s="152"/>
      <c r="Q59" s="391"/>
      <c r="R59" s="391"/>
      <c r="S59" s="391"/>
    </row>
    <row r="60" spans="1:70" ht="18.75" customHeight="1" x14ac:dyDescent="0.25">
      <c r="A60" s="394"/>
      <c r="B60" s="1659"/>
      <c r="C60" s="236" t="s">
        <v>1488</v>
      </c>
      <c r="D60" s="1165"/>
      <c r="F60" s="391"/>
      <c r="G60" s="391"/>
      <c r="H60" s="152"/>
      <c r="I60" s="152"/>
      <c r="J60" s="152"/>
      <c r="K60" s="152"/>
      <c r="L60" s="44">
        <v>456</v>
      </c>
      <c r="M60" s="77" t="s">
        <v>2152</v>
      </c>
      <c r="N60" s="78" t="s">
        <v>56</v>
      </c>
      <c r="O60" s="42" t="s">
        <v>2335</v>
      </c>
      <c r="P60" s="152"/>
      <c r="Q60" s="391"/>
      <c r="R60" s="391"/>
      <c r="S60" s="391"/>
    </row>
    <row r="61" spans="1:70" ht="18.75" customHeight="1" x14ac:dyDescent="0.25">
      <c r="A61" s="394"/>
      <c r="B61" s="1659"/>
      <c r="C61" s="748" t="s">
        <v>1489</v>
      </c>
      <c r="D61" s="1165"/>
      <c r="F61" s="394"/>
      <c r="G61" s="394"/>
      <c r="H61" s="152"/>
      <c r="I61" s="152"/>
      <c r="J61" s="152"/>
      <c r="K61" s="152"/>
      <c r="L61" s="44">
        <v>1234</v>
      </c>
      <c r="M61" s="77" t="s">
        <v>2152</v>
      </c>
      <c r="N61" s="78" t="s">
        <v>2355</v>
      </c>
      <c r="O61" s="42" t="s">
        <v>2356</v>
      </c>
      <c r="P61" s="152"/>
      <c r="Q61" s="394"/>
      <c r="R61" s="394"/>
      <c r="S61" s="394"/>
    </row>
    <row r="62" spans="1:70" ht="18.75" customHeight="1" x14ac:dyDescent="0.25">
      <c r="A62" s="394"/>
      <c r="B62" s="1659"/>
      <c r="C62" s="748" t="s">
        <v>1490</v>
      </c>
      <c r="D62" s="1165"/>
      <c r="F62" s="394"/>
      <c r="G62" s="394"/>
      <c r="H62" s="152"/>
      <c r="I62" s="152"/>
      <c r="J62" s="152"/>
      <c r="K62" s="152"/>
      <c r="L62" s="44">
        <v>1235</v>
      </c>
      <c r="M62" s="77" t="s">
        <v>2152</v>
      </c>
      <c r="N62" s="78" t="s">
        <v>62</v>
      </c>
      <c r="O62" s="42" t="s">
        <v>2370</v>
      </c>
      <c r="P62" s="152"/>
      <c r="Q62" s="394"/>
      <c r="R62" s="394"/>
      <c r="S62" s="394"/>
    </row>
    <row r="63" spans="1:70" ht="18.75" customHeight="1" thickBot="1" x14ac:dyDescent="0.3">
      <c r="A63" s="394"/>
      <c r="B63" s="1660"/>
      <c r="C63" s="935" t="s">
        <v>1491</v>
      </c>
      <c r="D63" s="112"/>
      <c r="F63" s="394"/>
      <c r="G63" s="394"/>
      <c r="H63" s="152"/>
      <c r="I63" s="152"/>
      <c r="J63" s="152"/>
      <c r="K63" s="152"/>
      <c r="L63" s="44">
        <v>1236</v>
      </c>
      <c r="M63" s="77" t="s">
        <v>2152</v>
      </c>
      <c r="N63" s="78" t="s">
        <v>63</v>
      </c>
      <c r="O63" s="42" t="s">
        <v>2371</v>
      </c>
      <c r="P63" s="152"/>
      <c r="Q63" s="394"/>
      <c r="R63" s="394"/>
      <c r="S63" s="394"/>
    </row>
    <row r="64" spans="1:70" ht="18.75" customHeight="1" x14ac:dyDescent="0.3">
      <c r="A64" s="394"/>
      <c r="B64" s="1633" t="s">
        <v>2128</v>
      </c>
      <c r="C64" s="936" t="s">
        <v>1492</v>
      </c>
      <c r="D64" s="1165"/>
      <c r="F64" s="393"/>
      <c r="G64" s="393"/>
      <c r="H64" s="152"/>
      <c r="I64" s="152"/>
      <c r="J64" s="152"/>
      <c r="K64" s="152"/>
      <c r="L64" s="44">
        <v>1345</v>
      </c>
      <c r="M64" s="77" t="s">
        <v>2152</v>
      </c>
      <c r="N64" s="78" t="s">
        <v>2392</v>
      </c>
      <c r="O64" s="42" t="s">
        <v>2393</v>
      </c>
      <c r="P64" s="152"/>
      <c r="Q64" s="394"/>
      <c r="R64" s="394"/>
      <c r="S64" s="394"/>
    </row>
    <row r="65" spans="1:36" ht="18.75" customHeight="1" x14ac:dyDescent="0.25">
      <c r="A65" s="394"/>
      <c r="B65" s="1634"/>
      <c r="C65" s="937" t="s">
        <v>1493</v>
      </c>
      <c r="D65" s="1165"/>
      <c r="F65" s="394"/>
      <c r="G65" s="394"/>
      <c r="H65" s="152"/>
      <c r="I65" s="152"/>
      <c r="J65" s="152"/>
      <c r="K65" s="152"/>
      <c r="L65" s="44">
        <v>1346</v>
      </c>
      <c r="M65" s="77" t="s">
        <v>2152</v>
      </c>
      <c r="N65" s="78" t="s">
        <v>73</v>
      </c>
      <c r="O65" s="42" t="s">
        <v>2424</v>
      </c>
      <c r="P65" s="152"/>
      <c r="Q65" s="394"/>
      <c r="R65" s="394"/>
      <c r="S65" s="394"/>
    </row>
    <row r="66" spans="1:36" ht="18.75" customHeight="1" x14ac:dyDescent="0.25">
      <c r="A66" s="378"/>
      <c r="B66" s="1634"/>
      <c r="C66" s="938" t="s">
        <v>1494</v>
      </c>
      <c r="D66" s="1165"/>
      <c r="F66" s="394"/>
      <c r="G66" s="394"/>
      <c r="H66" s="152"/>
      <c r="I66" s="152"/>
      <c r="J66" s="152"/>
      <c r="K66" s="152"/>
      <c r="L66" s="44">
        <v>1356</v>
      </c>
      <c r="M66" s="77" t="s">
        <v>2152</v>
      </c>
      <c r="N66" s="78" t="s">
        <v>79</v>
      </c>
      <c r="O66" s="42" t="s">
        <v>2462</v>
      </c>
      <c r="P66" s="152"/>
      <c r="Q66" s="394"/>
      <c r="R66" s="394"/>
      <c r="S66" s="394"/>
    </row>
    <row r="67" spans="1:36" ht="18.75" customHeight="1" x14ac:dyDescent="0.25">
      <c r="A67" s="378"/>
      <c r="B67" s="1634"/>
      <c r="C67" s="939" t="s">
        <v>1495</v>
      </c>
      <c r="D67" s="1165"/>
      <c r="F67" s="394"/>
      <c r="G67" s="394"/>
      <c r="H67" s="152"/>
      <c r="I67" s="152"/>
      <c r="J67" s="152"/>
      <c r="K67" s="152"/>
      <c r="L67" s="44">
        <v>1456</v>
      </c>
      <c r="M67" s="77" t="s">
        <v>2152</v>
      </c>
      <c r="N67" s="78" t="s">
        <v>2463</v>
      </c>
      <c r="O67" s="42" t="s">
        <v>2464</v>
      </c>
      <c r="P67" s="152"/>
      <c r="Q67" s="394"/>
      <c r="R67" s="394"/>
      <c r="S67" s="394"/>
    </row>
    <row r="68" spans="1:36" ht="18.75" customHeight="1" x14ac:dyDescent="0.25">
      <c r="A68" s="378"/>
      <c r="B68" s="1634"/>
      <c r="C68" s="937" t="s">
        <v>1496</v>
      </c>
      <c r="D68" s="1165"/>
      <c r="F68" s="168"/>
      <c r="G68" s="168"/>
      <c r="H68" s="152"/>
      <c r="I68" s="152"/>
      <c r="J68" s="152"/>
      <c r="K68" s="152"/>
      <c r="L68" s="44">
        <v>2345</v>
      </c>
      <c r="M68" s="77" t="s">
        <v>2201</v>
      </c>
      <c r="N68" s="78" t="s">
        <v>39</v>
      </c>
      <c r="O68" s="42" t="s">
        <v>2202</v>
      </c>
      <c r="P68" s="152"/>
      <c r="Q68" s="394"/>
      <c r="R68" s="394"/>
      <c r="S68" s="394"/>
    </row>
    <row r="69" spans="1:36" ht="18.75" customHeight="1" x14ac:dyDescent="0.25">
      <c r="A69" s="378"/>
      <c r="B69" s="1634"/>
      <c r="C69" s="937" t="s">
        <v>1497</v>
      </c>
      <c r="D69" s="1165"/>
      <c r="F69" s="168"/>
      <c r="G69" s="168"/>
      <c r="H69" s="152"/>
      <c r="I69" s="152"/>
      <c r="J69" s="152"/>
      <c r="K69" s="152"/>
      <c r="L69" s="44">
        <v>2346</v>
      </c>
      <c r="M69" s="77" t="s">
        <v>2201</v>
      </c>
      <c r="N69" s="78" t="s">
        <v>41</v>
      </c>
      <c r="O69" s="42" t="s">
        <v>2207</v>
      </c>
      <c r="P69" s="152"/>
      <c r="Q69" s="394"/>
      <c r="R69" s="394"/>
      <c r="S69" s="394"/>
    </row>
    <row r="70" spans="1:36" ht="18.75" customHeight="1" x14ac:dyDescent="0.25">
      <c r="A70" s="378"/>
      <c r="B70" s="1634"/>
      <c r="C70" s="937" t="s">
        <v>1498</v>
      </c>
      <c r="D70" s="1165"/>
      <c r="F70" s="168"/>
      <c r="G70" s="168"/>
      <c r="H70" s="152"/>
      <c r="I70" s="152"/>
      <c r="J70" s="152"/>
      <c r="K70" s="152"/>
      <c r="L70" s="44">
        <v>2456</v>
      </c>
      <c r="M70" s="77" t="s">
        <v>2201</v>
      </c>
      <c r="N70" s="78" t="s">
        <v>2211</v>
      </c>
      <c r="O70" s="42" t="s">
        <v>2212</v>
      </c>
      <c r="P70" s="152"/>
      <c r="Q70" s="394"/>
      <c r="R70" s="394"/>
      <c r="S70" s="394"/>
    </row>
    <row r="71" spans="1:36" ht="18.75" customHeight="1" x14ac:dyDescent="0.25">
      <c r="A71" s="19"/>
      <c r="B71" s="1634"/>
      <c r="C71" s="748" t="s">
        <v>1499</v>
      </c>
      <c r="D71" s="1165"/>
      <c r="F71" s="383"/>
      <c r="G71" s="383"/>
      <c r="H71" s="152"/>
      <c r="I71" s="152"/>
      <c r="J71" s="152"/>
      <c r="K71" s="152"/>
      <c r="L71" s="44">
        <v>3456</v>
      </c>
      <c r="M71" s="77" t="s">
        <v>2201</v>
      </c>
      <c r="N71" s="78" t="s">
        <v>45</v>
      </c>
      <c r="O71" s="42" t="s">
        <v>2241</v>
      </c>
      <c r="P71" s="152"/>
      <c r="Q71" s="394"/>
      <c r="R71" s="394"/>
      <c r="S71" s="394"/>
    </row>
    <row r="72" spans="1:36" ht="18.75" customHeight="1" thickBot="1" x14ac:dyDescent="0.3">
      <c r="A72" s="19"/>
      <c r="B72" s="1634"/>
      <c r="C72" s="750" t="s">
        <v>1500</v>
      </c>
      <c r="D72" s="65"/>
      <c r="F72" s="391"/>
      <c r="G72" s="391"/>
      <c r="H72" s="152"/>
      <c r="I72" s="152"/>
      <c r="J72" s="152"/>
      <c r="K72" s="152"/>
      <c r="L72" s="44">
        <v>12345</v>
      </c>
      <c r="M72" s="77" t="s">
        <v>2201</v>
      </c>
      <c r="N72" s="78" t="s">
        <v>54</v>
      </c>
      <c r="O72" s="42" t="s">
        <v>2317</v>
      </c>
      <c r="P72" s="152"/>
      <c r="Q72" s="391"/>
      <c r="R72" s="391"/>
      <c r="S72" s="391"/>
      <c r="T72" s="500"/>
      <c r="U72" s="89"/>
      <c r="V72" s="89"/>
      <c r="W72" s="89"/>
      <c r="X72" s="89"/>
      <c r="Y72" s="89"/>
      <c r="Z72" s="89"/>
      <c r="AA72" s="89"/>
      <c r="AB72" s="89"/>
      <c r="AC72" s="89"/>
      <c r="AD72" s="89"/>
      <c r="AE72" s="89"/>
      <c r="AF72" s="89"/>
      <c r="AG72" s="89"/>
      <c r="AH72" s="89"/>
      <c r="AI72" s="89"/>
      <c r="AJ72" s="89"/>
    </row>
    <row r="73" spans="1:36" ht="18.75" customHeight="1" thickBot="1" x14ac:dyDescent="0.3">
      <c r="A73" s="19"/>
      <c r="B73" s="1635" t="s">
        <v>1501</v>
      </c>
      <c r="C73" s="1636"/>
      <c r="D73" s="1637"/>
      <c r="F73" s="390"/>
      <c r="G73" s="390"/>
      <c r="H73" s="152"/>
      <c r="I73" s="152"/>
      <c r="J73" s="152"/>
      <c r="K73" s="152"/>
      <c r="L73" s="44">
        <v>12346</v>
      </c>
      <c r="M73" s="77" t="s">
        <v>2201</v>
      </c>
      <c r="N73" s="78" t="s">
        <v>2318</v>
      </c>
      <c r="O73" s="42" t="s">
        <v>2319</v>
      </c>
      <c r="P73" s="152"/>
      <c r="Q73" s="390"/>
      <c r="R73" s="390"/>
      <c r="S73" s="390"/>
    </row>
    <row r="74" spans="1:36" ht="18.75" customHeight="1" x14ac:dyDescent="0.25">
      <c r="A74" s="19"/>
      <c r="B74" s="1638"/>
      <c r="C74" s="1639"/>
      <c r="D74" s="1640"/>
      <c r="F74" s="390"/>
      <c r="G74" s="390"/>
      <c r="H74" s="152"/>
      <c r="I74" s="152"/>
      <c r="J74" s="152"/>
      <c r="K74" s="152"/>
      <c r="L74" s="44">
        <v>12356</v>
      </c>
      <c r="M74" s="77" t="s">
        <v>2201</v>
      </c>
      <c r="N74" s="78" t="s">
        <v>55</v>
      </c>
      <c r="O74" s="42" t="s">
        <v>2325</v>
      </c>
      <c r="P74" s="152"/>
      <c r="Q74" s="390"/>
      <c r="R74" s="390"/>
      <c r="S74" s="390"/>
    </row>
    <row r="75" spans="1:36" ht="18.75" customHeight="1" x14ac:dyDescent="0.25">
      <c r="A75" s="19"/>
      <c r="B75" s="1641"/>
      <c r="C75" s="1642"/>
      <c r="D75" s="1643"/>
      <c r="E75" s="390"/>
      <c r="F75" s="390"/>
      <c r="G75" s="390"/>
      <c r="H75" s="152"/>
      <c r="I75" s="152"/>
      <c r="J75" s="152"/>
      <c r="K75" s="152"/>
      <c r="L75" s="44">
        <v>12456</v>
      </c>
      <c r="M75" s="77" t="s">
        <v>2201</v>
      </c>
      <c r="N75" s="78" t="s">
        <v>57</v>
      </c>
      <c r="O75" s="42" t="s">
        <v>2336</v>
      </c>
      <c r="P75" s="152"/>
      <c r="Q75" s="390"/>
      <c r="R75" s="390"/>
      <c r="S75" s="390"/>
    </row>
    <row r="76" spans="1:36" ht="18.75" customHeight="1" x14ac:dyDescent="0.25">
      <c r="A76" s="19"/>
      <c r="B76" s="1641"/>
      <c r="C76" s="1642"/>
      <c r="D76" s="1643"/>
      <c r="E76" s="381"/>
      <c r="F76" s="381"/>
      <c r="G76" s="381"/>
      <c r="H76" s="152"/>
      <c r="I76" s="152"/>
      <c r="J76" s="152"/>
      <c r="K76" s="152"/>
      <c r="L76" s="44">
        <v>13456</v>
      </c>
      <c r="M76" s="77" t="s">
        <v>2201</v>
      </c>
      <c r="N76" s="78" t="s">
        <v>58</v>
      </c>
      <c r="O76" s="42" t="s">
        <v>2337</v>
      </c>
      <c r="P76" s="152"/>
      <c r="Q76" s="394"/>
      <c r="R76" s="394"/>
      <c r="S76" s="394"/>
    </row>
    <row r="77" spans="1:36" ht="18.75" customHeight="1" x14ac:dyDescent="0.25">
      <c r="A77" s="19"/>
      <c r="B77" s="1641"/>
      <c r="C77" s="1642"/>
      <c r="D77" s="1643"/>
      <c r="E77" s="381"/>
      <c r="F77" s="381"/>
      <c r="G77" s="381"/>
      <c r="H77" s="152"/>
      <c r="I77" s="152"/>
      <c r="J77" s="152"/>
      <c r="K77" s="152"/>
      <c r="L77" s="44">
        <v>23456</v>
      </c>
      <c r="M77" s="77" t="s">
        <v>2201</v>
      </c>
      <c r="N77" s="78" t="s">
        <v>64</v>
      </c>
      <c r="O77" s="42" t="s">
        <v>2385</v>
      </c>
      <c r="P77" s="152"/>
      <c r="Q77" s="394"/>
      <c r="R77" s="394"/>
      <c r="S77" s="394"/>
    </row>
    <row r="78" spans="1:36" ht="18.75" customHeight="1" x14ac:dyDescent="0.25">
      <c r="A78" s="418"/>
      <c r="B78" s="1641"/>
      <c r="C78" s="1642"/>
      <c r="D78" s="1643"/>
      <c r="E78" s="388"/>
      <c r="F78" s="381"/>
      <c r="G78" s="381"/>
      <c r="H78" s="152"/>
      <c r="I78" s="152"/>
      <c r="J78" s="152"/>
      <c r="K78" s="152"/>
      <c r="L78" s="44">
        <v>123456</v>
      </c>
      <c r="M78" s="77" t="s">
        <v>2201</v>
      </c>
      <c r="N78" s="78" t="s">
        <v>2386</v>
      </c>
      <c r="O78" s="42" t="s">
        <v>2387</v>
      </c>
      <c r="P78" s="152"/>
      <c r="Q78" s="394"/>
      <c r="R78" s="394"/>
      <c r="S78" s="394"/>
    </row>
    <row r="79" spans="1:36" ht="18.75" customHeight="1" x14ac:dyDescent="0.25">
      <c r="A79" s="394"/>
      <c r="B79" s="1641"/>
      <c r="C79" s="1642"/>
      <c r="D79" s="1643"/>
      <c r="E79" s="394"/>
      <c r="F79" s="394"/>
      <c r="G79" s="394"/>
      <c r="H79" s="152"/>
      <c r="I79" s="152"/>
      <c r="J79" s="152"/>
      <c r="K79" s="152"/>
      <c r="L79" s="6"/>
      <c r="M79" s="77" t="s">
        <v>2201</v>
      </c>
      <c r="N79" s="78" t="s">
        <v>65</v>
      </c>
      <c r="O79" s="42" t="s">
        <v>2388</v>
      </c>
      <c r="P79" s="152"/>
      <c r="Q79" s="394"/>
      <c r="R79" s="394"/>
      <c r="S79" s="394"/>
    </row>
    <row r="80" spans="1:36" ht="18.75" customHeight="1" x14ac:dyDescent="0.25">
      <c r="A80" s="394"/>
      <c r="B80" s="1641"/>
      <c r="C80" s="1642"/>
      <c r="D80" s="1643"/>
      <c r="E80" s="394"/>
      <c r="F80" s="394"/>
      <c r="G80" s="394"/>
      <c r="H80" s="152"/>
      <c r="I80" s="152"/>
      <c r="J80" s="152"/>
      <c r="K80" s="152"/>
      <c r="L80" s="6"/>
      <c r="M80" s="77" t="s">
        <v>2201</v>
      </c>
      <c r="N80" s="78" t="s">
        <v>2414</v>
      </c>
      <c r="O80" s="42" t="s">
        <v>2415</v>
      </c>
      <c r="P80" s="152"/>
      <c r="Q80" s="394"/>
      <c r="R80" s="394"/>
      <c r="S80" s="394"/>
    </row>
    <row r="81" spans="1:19" ht="18.75" customHeight="1" thickBot="1" x14ac:dyDescent="0.3">
      <c r="A81" s="394"/>
      <c r="B81" s="1644"/>
      <c r="C81" s="1645"/>
      <c r="D81" s="1646"/>
      <c r="E81" s="392"/>
      <c r="F81" s="394"/>
      <c r="G81" s="394"/>
      <c r="H81" s="152"/>
      <c r="I81" s="152"/>
      <c r="J81" s="152"/>
      <c r="K81" s="152"/>
      <c r="L81" s="6"/>
      <c r="M81" s="77" t="s">
        <v>2201</v>
      </c>
      <c r="N81" s="78" t="s">
        <v>72</v>
      </c>
      <c r="O81" s="42" t="s">
        <v>2420</v>
      </c>
      <c r="P81" s="152"/>
      <c r="Q81" s="394"/>
      <c r="R81" s="394"/>
      <c r="S81" s="394"/>
    </row>
    <row r="82" spans="1:19" ht="18.75" customHeight="1" x14ac:dyDescent="0.25">
      <c r="A82" s="394"/>
      <c r="B82" s="171" t="s">
        <v>2087</v>
      </c>
      <c r="C82" s="6"/>
      <c r="D82" s="6"/>
      <c r="E82" s="419"/>
      <c r="F82" s="394"/>
      <c r="G82" s="394"/>
      <c r="H82" s="152"/>
      <c r="I82" s="152"/>
      <c r="J82" s="152"/>
      <c r="K82" s="152"/>
      <c r="L82" s="6"/>
      <c r="M82" s="77" t="s">
        <v>2150</v>
      </c>
      <c r="N82" s="78" t="s">
        <v>31</v>
      </c>
      <c r="O82" s="42" t="s">
        <v>2151</v>
      </c>
      <c r="P82" s="152"/>
      <c r="Q82" s="394"/>
      <c r="R82" s="394"/>
      <c r="S82" s="394"/>
    </row>
    <row r="83" spans="1:19" ht="18.75" customHeight="1" x14ac:dyDescent="0.3">
      <c r="A83" s="394"/>
      <c r="B83" s="171" t="s">
        <v>1393</v>
      </c>
      <c r="C83" s="6"/>
      <c r="D83" s="6"/>
      <c r="E83" s="414"/>
      <c r="F83" s="420"/>
      <c r="G83" s="420"/>
      <c r="H83" s="152"/>
      <c r="I83" s="152"/>
      <c r="J83" s="152"/>
      <c r="K83" s="152"/>
      <c r="L83" s="6"/>
      <c r="M83" s="77" t="s">
        <v>2150</v>
      </c>
      <c r="N83" s="79" t="s">
        <v>33</v>
      </c>
      <c r="O83" s="79" t="s">
        <v>2154</v>
      </c>
      <c r="P83" s="152"/>
      <c r="Q83" s="420"/>
      <c r="R83" s="420"/>
      <c r="S83" s="420"/>
    </row>
    <row r="84" spans="1:19" ht="15" customHeight="1" x14ac:dyDescent="0.3">
      <c r="A84" s="394"/>
      <c r="B84" s="394"/>
      <c r="C84" s="394"/>
      <c r="D84" s="394"/>
      <c r="E84" s="414"/>
      <c r="F84" s="420"/>
      <c r="G84" s="420"/>
      <c r="H84" s="152"/>
      <c r="I84" s="152"/>
      <c r="J84" s="152"/>
      <c r="K84" s="152"/>
      <c r="L84" s="6"/>
      <c r="M84" s="77" t="s">
        <v>2150</v>
      </c>
      <c r="N84" s="78" t="s">
        <v>2198</v>
      </c>
      <c r="O84" s="42" t="s">
        <v>2199</v>
      </c>
      <c r="P84" s="152"/>
      <c r="Q84" s="420"/>
      <c r="R84" s="420"/>
      <c r="S84" s="420"/>
    </row>
    <row r="85" spans="1:19" ht="15" customHeight="1" x14ac:dyDescent="0.25">
      <c r="A85" s="394"/>
      <c r="B85" s="394"/>
      <c r="C85" s="394"/>
      <c r="D85" s="394"/>
      <c r="E85" s="421"/>
      <c r="F85" s="421"/>
      <c r="G85" s="421"/>
      <c r="H85" s="152"/>
      <c r="I85" s="152"/>
      <c r="J85" s="152"/>
      <c r="K85" s="152"/>
      <c r="L85" s="6"/>
      <c r="M85" s="77" t="s">
        <v>2150</v>
      </c>
      <c r="N85" s="78" t="s">
        <v>40</v>
      </c>
      <c r="O85" s="42" t="s">
        <v>2206</v>
      </c>
      <c r="P85" s="152"/>
      <c r="Q85" s="394"/>
      <c r="R85" s="394"/>
      <c r="S85" s="394"/>
    </row>
    <row r="86" spans="1:19" x14ac:dyDescent="0.25">
      <c r="A86" s="394"/>
      <c r="B86" s="394"/>
      <c r="C86" s="394"/>
      <c r="D86" s="394"/>
      <c r="E86" s="390"/>
      <c r="F86" s="391"/>
      <c r="G86" s="391"/>
      <c r="H86" s="152"/>
      <c r="I86" s="152"/>
      <c r="J86" s="152"/>
      <c r="K86" s="152"/>
      <c r="L86" s="6"/>
      <c r="M86" s="77" t="s">
        <v>2150</v>
      </c>
      <c r="N86" s="78" t="s">
        <v>43</v>
      </c>
      <c r="O86" s="42" t="s">
        <v>2226</v>
      </c>
      <c r="P86" s="152"/>
      <c r="Q86" s="394"/>
      <c r="R86" s="394"/>
      <c r="S86" s="394"/>
    </row>
    <row r="87" spans="1:19" x14ac:dyDescent="0.25">
      <c r="A87" s="394"/>
      <c r="B87" s="394"/>
      <c r="C87" s="394"/>
      <c r="D87" s="394"/>
      <c r="E87" s="390"/>
      <c r="F87" s="391"/>
      <c r="G87" s="391"/>
      <c r="H87" s="152"/>
      <c r="I87" s="152"/>
      <c r="J87" s="152"/>
      <c r="K87" s="152"/>
      <c r="L87" s="6"/>
      <c r="M87" s="77" t="s">
        <v>2150</v>
      </c>
      <c r="N87" s="78" t="s">
        <v>50</v>
      </c>
      <c r="O87" s="42" t="s">
        <v>2290</v>
      </c>
      <c r="P87" s="152"/>
      <c r="Q87" s="394"/>
      <c r="R87" s="394"/>
      <c r="S87" s="394"/>
    </row>
    <row r="88" spans="1:19" x14ac:dyDescent="0.25">
      <c r="A88" s="394"/>
      <c r="B88" s="394"/>
      <c r="C88" s="394"/>
      <c r="D88" s="394"/>
      <c r="E88" s="390"/>
      <c r="F88" s="391"/>
      <c r="G88" s="391"/>
      <c r="H88" s="152"/>
      <c r="I88" s="152"/>
      <c r="J88" s="152"/>
      <c r="K88" s="152"/>
      <c r="L88" s="6"/>
      <c r="M88" s="77" t="s">
        <v>2150</v>
      </c>
      <c r="N88" s="78" t="s">
        <v>51</v>
      </c>
      <c r="O88" s="42" t="s">
        <v>2291</v>
      </c>
      <c r="P88" s="152"/>
      <c r="Q88" s="394"/>
      <c r="R88" s="394"/>
      <c r="S88" s="394"/>
    </row>
    <row r="89" spans="1:19" x14ac:dyDescent="0.25">
      <c r="A89" s="394"/>
      <c r="B89" s="394"/>
      <c r="C89" s="394"/>
      <c r="D89" s="394"/>
      <c r="E89" s="390"/>
      <c r="F89" s="391"/>
      <c r="G89" s="391"/>
      <c r="H89" s="152"/>
      <c r="I89" s="152"/>
      <c r="J89" s="152"/>
      <c r="K89" s="152"/>
      <c r="L89" s="6"/>
      <c r="M89" s="77" t="s">
        <v>2150</v>
      </c>
      <c r="N89" s="80" t="s">
        <v>2300</v>
      </c>
      <c r="O89" s="43" t="s">
        <v>2301</v>
      </c>
      <c r="P89" s="152"/>
      <c r="Q89" s="394"/>
      <c r="R89" s="394"/>
      <c r="S89" s="394"/>
    </row>
    <row r="90" spans="1:19" x14ac:dyDescent="0.25">
      <c r="A90" s="394"/>
      <c r="B90" s="394"/>
      <c r="C90" s="394"/>
      <c r="D90" s="394"/>
      <c r="E90" s="390"/>
      <c r="F90" s="391"/>
      <c r="G90" s="391"/>
      <c r="H90" s="152"/>
      <c r="I90" s="152"/>
      <c r="J90" s="152"/>
      <c r="K90" s="152"/>
      <c r="L90" s="6"/>
      <c r="M90" s="77" t="s">
        <v>2150</v>
      </c>
      <c r="N90" s="78" t="s">
        <v>52</v>
      </c>
      <c r="O90" s="42" t="s">
        <v>2302</v>
      </c>
      <c r="P90" s="152"/>
      <c r="Q90" s="394"/>
      <c r="R90" s="394"/>
      <c r="S90" s="394"/>
    </row>
    <row r="91" spans="1:19" x14ac:dyDescent="0.25">
      <c r="A91" s="394"/>
      <c r="B91" s="394"/>
      <c r="C91" s="394"/>
      <c r="D91" s="394"/>
      <c r="E91" s="390"/>
      <c r="F91" s="391"/>
      <c r="G91" s="391"/>
      <c r="H91" s="152"/>
      <c r="I91" s="152"/>
      <c r="J91" s="152"/>
      <c r="K91" s="152"/>
      <c r="L91" s="6"/>
      <c r="M91" s="77" t="s">
        <v>2150</v>
      </c>
      <c r="N91" s="78" t="s">
        <v>2329</v>
      </c>
      <c r="O91" s="42" t="s">
        <v>2330</v>
      </c>
      <c r="P91" s="152"/>
      <c r="Q91" s="394"/>
      <c r="R91" s="394"/>
      <c r="S91" s="394"/>
    </row>
    <row r="92" spans="1:19" x14ac:dyDescent="0.25">
      <c r="A92" s="394"/>
      <c r="B92" s="394"/>
      <c r="C92" s="394"/>
      <c r="D92" s="394"/>
      <c r="E92" s="390"/>
      <c r="F92" s="391"/>
      <c r="G92" s="391"/>
      <c r="H92" s="152"/>
      <c r="I92" s="152"/>
      <c r="J92" s="152"/>
      <c r="K92" s="152"/>
      <c r="L92" s="6"/>
      <c r="M92" s="77" t="s">
        <v>2150</v>
      </c>
      <c r="N92" s="78" t="s">
        <v>60</v>
      </c>
      <c r="O92" s="42" t="s">
        <v>2362</v>
      </c>
      <c r="P92" s="152"/>
      <c r="Q92" s="394"/>
      <c r="R92" s="394"/>
      <c r="S92" s="394"/>
    </row>
    <row r="93" spans="1:19" x14ac:dyDescent="0.25">
      <c r="A93" s="394"/>
      <c r="B93" s="394"/>
      <c r="C93" s="394"/>
      <c r="D93" s="394"/>
      <c r="E93" s="390"/>
      <c r="F93" s="391"/>
      <c r="G93" s="391"/>
      <c r="H93" s="152"/>
      <c r="I93" s="152"/>
      <c r="J93" s="152"/>
      <c r="K93" s="152"/>
      <c r="L93" s="6"/>
      <c r="M93" s="77" t="s">
        <v>2150</v>
      </c>
      <c r="N93" s="78" t="s">
        <v>66</v>
      </c>
      <c r="O93" s="42" t="s">
        <v>2398</v>
      </c>
      <c r="P93" s="152"/>
      <c r="Q93" s="394"/>
      <c r="R93" s="394"/>
      <c r="S93" s="394"/>
    </row>
    <row r="94" spans="1:19" x14ac:dyDescent="0.25">
      <c r="A94" s="394"/>
      <c r="B94" s="394"/>
      <c r="C94" s="394"/>
      <c r="D94" s="394"/>
      <c r="E94" s="390"/>
      <c r="F94" s="391"/>
      <c r="G94" s="391"/>
      <c r="H94" s="152"/>
      <c r="I94" s="152"/>
      <c r="J94" s="152"/>
      <c r="K94" s="152"/>
      <c r="L94" s="6"/>
      <c r="M94" s="77" t="s">
        <v>2150</v>
      </c>
      <c r="N94" s="78" t="s">
        <v>67</v>
      </c>
      <c r="O94" s="42" t="s">
        <v>2400</v>
      </c>
      <c r="P94" s="152"/>
      <c r="Q94" s="394"/>
      <c r="R94" s="394"/>
      <c r="S94" s="394"/>
    </row>
    <row r="95" spans="1:19" x14ac:dyDescent="0.25">
      <c r="A95" s="394"/>
      <c r="B95" s="394"/>
      <c r="C95" s="394"/>
      <c r="D95" s="394"/>
      <c r="E95" s="390"/>
      <c r="F95" s="391"/>
      <c r="G95" s="391"/>
      <c r="H95" s="152"/>
      <c r="I95" s="152"/>
      <c r="J95" s="152"/>
      <c r="K95" s="152"/>
      <c r="L95" s="6"/>
      <c r="M95" s="77" t="s">
        <v>2150</v>
      </c>
      <c r="N95" s="78" t="s">
        <v>71</v>
      </c>
      <c r="O95" s="42" t="s">
        <v>2417</v>
      </c>
      <c r="P95" s="152"/>
      <c r="Q95" s="394"/>
      <c r="R95" s="394"/>
      <c r="S95" s="394"/>
    </row>
    <row r="96" spans="1:19" x14ac:dyDescent="0.25">
      <c r="A96" s="394"/>
      <c r="B96" s="394"/>
      <c r="C96" s="394"/>
      <c r="D96" s="394"/>
      <c r="E96" s="390"/>
      <c r="F96" s="391"/>
      <c r="G96" s="391"/>
      <c r="H96" s="152"/>
      <c r="I96" s="152"/>
      <c r="J96" s="152"/>
      <c r="K96" s="152"/>
      <c r="L96" s="6"/>
      <c r="M96" s="77" t="s">
        <v>2150</v>
      </c>
      <c r="N96" s="78" t="s">
        <v>74</v>
      </c>
      <c r="O96" s="42" t="s">
        <v>2429</v>
      </c>
      <c r="P96" s="152"/>
      <c r="Q96" s="394"/>
      <c r="R96" s="394"/>
      <c r="S96" s="394"/>
    </row>
    <row r="97" spans="1:19" x14ac:dyDescent="0.25">
      <c r="A97" s="394"/>
      <c r="B97" s="394"/>
      <c r="C97" s="394"/>
      <c r="D97" s="394"/>
      <c r="E97" s="390"/>
      <c r="F97" s="391"/>
      <c r="G97" s="391"/>
      <c r="H97" s="152"/>
      <c r="I97" s="152"/>
      <c r="J97" s="152"/>
      <c r="K97" s="152"/>
      <c r="L97" s="6"/>
      <c r="M97" s="77" t="s">
        <v>2150</v>
      </c>
      <c r="N97" s="78" t="s">
        <v>76</v>
      </c>
      <c r="O97" s="42" t="s">
        <v>2443</v>
      </c>
      <c r="P97" s="152"/>
      <c r="Q97" s="394"/>
      <c r="R97" s="394"/>
      <c r="S97" s="394"/>
    </row>
    <row r="98" spans="1:19" x14ac:dyDescent="0.25">
      <c r="A98" s="394"/>
      <c r="B98" s="394"/>
      <c r="C98" s="394"/>
      <c r="D98" s="394"/>
      <c r="E98" s="390"/>
      <c r="F98" s="391"/>
      <c r="G98" s="391"/>
      <c r="H98" s="152"/>
      <c r="I98" s="152"/>
      <c r="J98" s="152"/>
      <c r="K98" s="152"/>
      <c r="L98" s="6"/>
      <c r="M98" s="77" t="s">
        <v>2150</v>
      </c>
      <c r="N98" s="78" t="s">
        <v>2453</v>
      </c>
      <c r="O98" s="42" t="s">
        <v>2454</v>
      </c>
      <c r="P98" s="152"/>
      <c r="Q98" s="394"/>
      <c r="R98" s="394"/>
      <c r="S98" s="394"/>
    </row>
    <row r="99" spans="1:19" x14ac:dyDescent="0.25">
      <c r="A99" s="394"/>
      <c r="B99" s="394"/>
      <c r="C99" s="394"/>
      <c r="D99" s="394"/>
      <c r="E99" s="390"/>
      <c r="F99" s="391"/>
      <c r="G99" s="391"/>
      <c r="H99" s="152"/>
      <c r="I99" s="152"/>
      <c r="J99" s="152"/>
      <c r="K99" s="152"/>
      <c r="L99" s="6"/>
      <c r="M99" s="77" t="s">
        <v>2150</v>
      </c>
      <c r="N99" s="78" t="s">
        <v>77</v>
      </c>
      <c r="O99" s="42" t="s">
        <v>2455</v>
      </c>
      <c r="P99" s="152"/>
      <c r="Q99" s="394"/>
      <c r="R99" s="394"/>
      <c r="S99" s="394"/>
    </row>
    <row r="100" spans="1:19" x14ac:dyDescent="0.25">
      <c r="A100" s="394"/>
      <c r="B100" s="394"/>
      <c r="C100" s="394"/>
      <c r="D100" s="394"/>
      <c r="E100" s="390"/>
      <c r="F100" s="391"/>
      <c r="G100" s="391"/>
      <c r="H100" s="152"/>
      <c r="I100" s="152"/>
      <c r="J100" s="152"/>
      <c r="K100" s="152"/>
      <c r="L100" s="6"/>
      <c r="M100" s="77" t="s">
        <v>2186</v>
      </c>
      <c r="N100" s="78" t="s">
        <v>83</v>
      </c>
      <c r="O100" s="42" t="s">
        <v>2187</v>
      </c>
      <c r="P100" s="152"/>
      <c r="Q100" s="394"/>
      <c r="R100" s="394"/>
      <c r="S100" s="394"/>
    </row>
    <row r="101" spans="1:19" x14ac:dyDescent="0.25">
      <c r="A101" s="394"/>
      <c r="B101" s="394"/>
      <c r="C101" s="394"/>
      <c r="D101" s="394"/>
      <c r="E101" s="390"/>
      <c r="F101" s="391"/>
      <c r="G101" s="391"/>
      <c r="H101" s="152"/>
      <c r="I101" s="152"/>
      <c r="J101" s="152"/>
      <c r="K101" s="152"/>
      <c r="L101" s="6"/>
      <c r="M101" s="77" t="s">
        <v>2186</v>
      </c>
      <c r="N101" s="78" t="s">
        <v>86</v>
      </c>
      <c r="O101" s="42" t="s">
        <v>2200</v>
      </c>
      <c r="P101" s="152"/>
      <c r="Q101" s="394"/>
      <c r="R101" s="394"/>
      <c r="S101" s="394"/>
    </row>
    <row r="102" spans="1:19" x14ac:dyDescent="0.25">
      <c r="H102" s="152"/>
      <c r="I102" s="152"/>
      <c r="J102" s="152"/>
      <c r="K102" s="152"/>
      <c r="L102" s="6"/>
      <c r="M102" s="77" t="s">
        <v>2186</v>
      </c>
      <c r="N102" s="78" t="s">
        <v>2214</v>
      </c>
      <c r="O102" s="42" t="s">
        <v>2215</v>
      </c>
      <c r="P102" s="152"/>
    </row>
    <row r="103" spans="1:19" x14ac:dyDescent="0.25">
      <c r="H103" s="152"/>
      <c r="I103" s="152"/>
      <c r="J103" s="152"/>
      <c r="K103" s="152"/>
      <c r="L103" s="6"/>
      <c r="M103" s="77" t="s">
        <v>2186</v>
      </c>
      <c r="N103" s="78" t="s">
        <v>2216</v>
      </c>
      <c r="O103" s="42" t="s">
        <v>2217</v>
      </c>
      <c r="P103" s="152"/>
    </row>
    <row r="104" spans="1:19" x14ac:dyDescent="0.25">
      <c r="H104" s="152"/>
      <c r="I104" s="152"/>
      <c r="J104" s="152"/>
      <c r="K104" s="152"/>
      <c r="L104" s="6"/>
      <c r="M104" s="77" t="s">
        <v>2186</v>
      </c>
      <c r="N104" s="78" t="s">
        <v>2231</v>
      </c>
      <c r="O104" s="42" t="s">
        <v>2232</v>
      </c>
      <c r="P104" s="152"/>
    </row>
    <row r="105" spans="1:19" x14ac:dyDescent="0.25">
      <c r="H105" s="152"/>
      <c r="I105" s="152"/>
      <c r="J105" s="152"/>
      <c r="K105" s="152"/>
      <c r="L105" s="6"/>
      <c r="M105" s="77" t="s">
        <v>2186</v>
      </c>
      <c r="N105" s="78" t="s">
        <v>2304</v>
      </c>
      <c r="O105" s="42" t="s">
        <v>2305</v>
      </c>
      <c r="P105" s="152"/>
    </row>
    <row r="106" spans="1:19" x14ac:dyDescent="0.25">
      <c r="H106" s="152"/>
      <c r="I106" s="152"/>
      <c r="J106" s="152"/>
      <c r="K106" s="152"/>
      <c r="L106" s="6"/>
      <c r="M106" s="77" t="s">
        <v>2186</v>
      </c>
      <c r="N106" s="78" t="s">
        <v>2307</v>
      </c>
      <c r="O106" s="42" t="s">
        <v>2308</v>
      </c>
      <c r="P106" s="152"/>
    </row>
    <row r="107" spans="1:19" x14ac:dyDescent="0.25">
      <c r="H107" s="152"/>
      <c r="I107" s="152"/>
      <c r="J107" s="152"/>
      <c r="K107" s="152"/>
      <c r="L107" s="6"/>
      <c r="M107" s="77" t="s">
        <v>2186</v>
      </c>
      <c r="N107" s="78" t="s">
        <v>2323</v>
      </c>
      <c r="O107" s="42" t="s">
        <v>2324</v>
      </c>
      <c r="P107" s="152"/>
    </row>
    <row r="108" spans="1:19" x14ac:dyDescent="0.25">
      <c r="H108" s="152"/>
      <c r="I108" s="152"/>
      <c r="J108" s="152"/>
      <c r="K108" s="152"/>
      <c r="L108" s="6"/>
      <c r="M108" s="77" t="s">
        <v>2186</v>
      </c>
      <c r="N108" s="78" t="s">
        <v>101</v>
      </c>
      <c r="O108" s="42" t="s">
        <v>2338</v>
      </c>
      <c r="P108" s="152"/>
    </row>
    <row r="109" spans="1:19" x14ac:dyDescent="0.25">
      <c r="H109" s="152"/>
      <c r="I109" s="152"/>
      <c r="J109" s="152"/>
      <c r="K109" s="152"/>
      <c r="L109" s="6"/>
      <c r="M109" s="77" t="s">
        <v>2186</v>
      </c>
      <c r="N109" s="78" t="s">
        <v>2339</v>
      </c>
      <c r="O109" s="42" t="s">
        <v>2340</v>
      </c>
      <c r="P109" s="152"/>
    </row>
    <row r="110" spans="1:19" x14ac:dyDescent="0.25">
      <c r="H110" s="152"/>
      <c r="I110" s="152"/>
      <c r="J110" s="152"/>
      <c r="K110" s="152"/>
      <c r="L110" s="6"/>
      <c r="M110" s="77" t="s">
        <v>2186</v>
      </c>
      <c r="N110" s="78" t="s">
        <v>105</v>
      </c>
      <c r="O110" s="42" t="s">
        <v>2372</v>
      </c>
      <c r="P110" s="152"/>
    </row>
    <row r="111" spans="1:19" x14ac:dyDescent="0.25">
      <c r="H111" s="152"/>
      <c r="I111" s="152"/>
      <c r="J111" s="152"/>
      <c r="K111" s="152"/>
      <c r="L111" s="6"/>
      <c r="M111" s="77" t="s">
        <v>2186</v>
      </c>
      <c r="N111" s="78" t="s">
        <v>106</v>
      </c>
      <c r="O111" s="42" t="s">
        <v>2373</v>
      </c>
      <c r="P111" s="152"/>
    </row>
    <row r="112" spans="1:19" x14ac:dyDescent="0.25">
      <c r="H112" s="152"/>
      <c r="I112" s="152"/>
      <c r="J112" s="152"/>
      <c r="K112" s="152"/>
      <c r="L112" s="6"/>
      <c r="M112" s="77" t="s">
        <v>2186</v>
      </c>
      <c r="N112" s="78" t="s">
        <v>2374</v>
      </c>
      <c r="O112" s="42" t="s">
        <v>2375</v>
      </c>
      <c r="P112" s="152"/>
    </row>
    <row r="113" spans="8:16" x14ac:dyDescent="0.25">
      <c r="H113" s="152"/>
      <c r="I113" s="152"/>
      <c r="J113" s="152"/>
      <c r="K113" s="152"/>
      <c r="L113" s="6"/>
      <c r="M113" s="77" t="s">
        <v>2186</v>
      </c>
      <c r="N113" s="78" t="s">
        <v>2401</v>
      </c>
      <c r="O113" s="42" t="s">
        <v>2402</v>
      </c>
      <c r="P113" s="152"/>
    </row>
    <row r="114" spans="8:16" x14ac:dyDescent="0.25">
      <c r="H114" s="152"/>
      <c r="I114" s="152"/>
      <c r="J114" s="152"/>
      <c r="K114" s="152"/>
      <c r="L114" s="6"/>
      <c r="M114" s="77" t="s">
        <v>2186</v>
      </c>
      <c r="N114" s="78" t="s">
        <v>112</v>
      </c>
      <c r="O114" s="42" t="s">
        <v>2423</v>
      </c>
      <c r="P114" s="152"/>
    </row>
    <row r="115" spans="8:16" x14ac:dyDescent="0.25">
      <c r="H115" s="152"/>
      <c r="I115" s="152"/>
      <c r="J115" s="152"/>
      <c r="K115" s="152"/>
      <c r="L115" s="6"/>
      <c r="M115" s="77" t="s">
        <v>2186</v>
      </c>
      <c r="N115" s="78" t="s">
        <v>88</v>
      </c>
      <c r="O115" s="42" t="s">
        <v>2437</v>
      </c>
      <c r="P115" s="152"/>
    </row>
    <row r="116" spans="8:16" x14ac:dyDescent="0.25">
      <c r="H116" s="152"/>
      <c r="I116" s="152"/>
      <c r="J116" s="152"/>
      <c r="K116" s="152"/>
      <c r="L116" s="6"/>
      <c r="M116" s="77" t="s">
        <v>2186</v>
      </c>
      <c r="N116" s="78" t="s">
        <v>119</v>
      </c>
      <c r="O116" s="42" t="s">
        <v>2440</v>
      </c>
      <c r="P116" s="152"/>
    </row>
    <row r="117" spans="8:16" x14ac:dyDescent="0.25">
      <c r="H117" s="152"/>
      <c r="I117" s="152"/>
      <c r="J117" s="152"/>
      <c r="K117" s="152"/>
      <c r="L117" s="6"/>
      <c r="M117" s="77" t="s">
        <v>2171</v>
      </c>
      <c r="N117" s="78" t="s">
        <v>2172</v>
      </c>
      <c r="O117" s="42" t="s">
        <v>2173</v>
      </c>
      <c r="P117" s="152"/>
    </row>
    <row r="118" spans="8:16" x14ac:dyDescent="0.25">
      <c r="H118" s="152"/>
      <c r="I118" s="152"/>
      <c r="J118" s="152"/>
      <c r="K118" s="152"/>
      <c r="L118" s="6"/>
      <c r="M118" s="77" t="s">
        <v>2171</v>
      </c>
      <c r="N118" s="78" t="s">
        <v>2174</v>
      </c>
      <c r="O118" s="42" t="s">
        <v>2175</v>
      </c>
      <c r="P118" s="152"/>
    </row>
    <row r="119" spans="8:16" x14ac:dyDescent="0.25">
      <c r="H119" s="152"/>
      <c r="I119" s="152"/>
      <c r="J119" s="152"/>
      <c r="K119" s="152"/>
      <c r="L119" s="6"/>
      <c r="M119" s="77" t="s">
        <v>2171</v>
      </c>
      <c r="N119" s="78" t="s">
        <v>82</v>
      </c>
      <c r="O119" s="42" t="s">
        <v>2176</v>
      </c>
      <c r="P119" s="152"/>
    </row>
    <row r="120" spans="8:16" x14ac:dyDescent="0.25">
      <c r="H120" s="152"/>
      <c r="I120" s="152"/>
      <c r="J120" s="152"/>
      <c r="K120" s="152"/>
      <c r="L120" s="6"/>
      <c r="M120" s="77" t="s">
        <v>2171</v>
      </c>
      <c r="N120" s="78" t="s">
        <v>2208</v>
      </c>
      <c r="O120" s="42" t="s">
        <v>2209</v>
      </c>
      <c r="P120" s="152"/>
    </row>
    <row r="121" spans="8:16" x14ac:dyDescent="0.25">
      <c r="H121" s="152"/>
      <c r="I121" s="152"/>
      <c r="J121" s="152"/>
      <c r="K121" s="152"/>
      <c r="L121" s="6"/>
      <c r="M121" s="77" t="s">
        <v>2171</v>
      </c>
      <c r="N121" s="78" t="s">
        <v>2223</v>
      </c>
      <c r="O121" s="42" t="s">
        <v>2224</v>
      </c>
      <c r="P121" s="152"/>
    </row>
    <row r="122" spans="8:16" x14ac:dyDescent="0.25">
      <c r="H122" s="152"/>
      <c r="I122" s="152"/>
      <c r="J122" s="152"/>
      <c r="K122" s="152"/>
      <c r="L122" s="6"/>
      <c r="M122" s="77" t="s">
        <v>2171</v>
      </c>
      <c r="N122" s="78" t="s">
        <v>90</v>
      </c>
      <c r="O122" s="42" t="s">
        <v>2242</v>
      </c>
      <c r="P122" s="152"/>
    </row>
    <row r="123" spans="8:16" x14ac:dyDescent="0.25">
      <c r="H123" s="152"/>
      <c r="I123" s="152"/>
      <c r="J123" s="152"/>
      <c r="K123" s="152"/>
      <c r="L123" s="6"/>
      <c r="M123" s="77" t="s">
        <v>2171</v>
      </c>
      <c r="N123" s="78" t="s">
        <v>91</v>
      </c>
      <c r="O123" s="42" t="s">
        <v>2253</v>
      </c>
      <c r="P123" s="152"/>
    </row>
    <row r="124" spans="8:16" x14ac:dyDescent="0.25">
      <c r="H124" s="152"/>
      <c r="I124" s="152"/>
      <c r="J124" s="152"/>
      <c r="K124" s="152"/>
      <c r="L124" s="6"/>
      <c r="M124" s="77" t="s">
        <v>2171</v>
      </c>
      <c r="N124" s="78" t="s">
        <v>104</v>
      </c>
      <c r="O124" s="42" t="s">
        <v>2369</v>
      </c>
      <c r="P124" s="152"/>
    </row>
    <row r="125" spans="8:16" x14ac:dyDescent="0.25">
      <c r="H125" s="152"/>
      <c r="I125" s="152"/>
      <c r="J125" s="152"/>
      <c r="K125" s="152"/>
      <c r="L125" s="6"/>
      <c r="M125" s="77" t="s">
        <v>2171</v>
      </c>
      <c r="N125" s="78" t="s">
        <v>107</v>
      </c>
      <c r="O125" s="42" t="s">
        <v>2389</v>
      </c>
      <c r="P125" s="152"/>
    </row>
    <row r="126" spans="8:16" x14ac:dyDescent="0.25">
      <c r="H126" s="152"/>
      <c r="I126" s="152"/>
      <c r="J126" s="152"/>
      <c r="K126" s="152"/>
      <c r="L126" s="6"/>
      <c r="M126" s="77" t="s">
        <v>2171</v>
      </c>
      <c r="N126" s="78" t="s">
        <v>109</v>
      </c>
      <c r="O126" s="42" t="s">
        <v>2418</v>
      </c>
      <c r="P126" s="152"/>
    </row>
    <row r="127" spans="8:16" x14ac:dyDescent="0.25">
      <c r="H127" s="152"/>
      <c r="I127" s="152"/>
      <c r="J127" s="152"/>
      <c r="K127" s="152"/>
      <c r="L127" s="6"/>
      <c r="M127" s="77" t="s">
        <v>2171</v>
      </c>
      <c r="N127" s="78" t="s">
        <v>113</v>
      </c>
      <c r="O127" s="42" t="s">
        <v>2427</v>
      </c>
      <c r="P127" s="152"/>
    </row>
    <row r="128" spans="8:16" x14ac:dyDescent="0.25">
      <c r="H128" s="152"/>
      <c r="I128" s="152"/>
      <c r="J128" s="152"/>
      <c r="K128" s="152"/>
      <c r="L128" s="6"/>
      <c r="M128" s="77" t="s">
        <v>2171</v>
      </c>
      <c r="N128" s="78" t="s">
        <v>114</v>
      </c>
      <c r="O128" s="42" t="s">
        <v>2428</v>
      </c>
      <c r="P128" s="152"/>
    </row>
    <row r="129" spans="8:16" x14ac:dyDescent="0.25">
      <c r="H129" s="152"/>
      <c r="I129" s="152"/>
      <c r="J129" s="152"/>
      <c r="K129" s="152"/>
      <c r="L129" s="6"/>
      <c r="M129" s="77" t="s">
        <v>2171</v>
      </c>
      <c r="N129" s="78" t="s">
        <v>116</v>
      </c>
      <c r="O129" s="42" t="s">
        <v>2434</v>
      </c>
      <c r="P129" s="152"/>
    </row>
    <row r="130" spans="8:16" x14ac:dyDescent="0.25">
      <c r="H130" s="152"/>
      <c r="I130" s="152"/>
      <c r="J130" s="152"/>
      <c r="K130" s="152"/>
      <c r="L130" s="6"/>
      <c r="M130" s="77" t="s">
        <v>2171</v>
      </c>
      <c r="N130" s="78" t="s">
        <v>117</v>
      </c>
      <c r="O130" s="42" t="s">
        <v>2436</v>
      </c>
      <c r="P130" s="152"/>
    </row>
    <row r="131" spans="8:16" x14ac:dyDescent="0.25">
      <c r="H131" s="152"/>
      <c r="I131" s="152"/>
      <c r="J131" s="152"/>
      <c r="K131" s="152"/>
      <c r="L131" s="6"/>
      <c r="M131" s="77" t="s">
        <v>2171</v>
      </c>
      <c r="N131" s="78" t="s">
        <v>120</v>
      </c>
      <c r="O131" s="42" t="s">
        <v>2442</v>
      </c>
      <c r="P131" s="152"/>
    </row>
    <row r="132" spans="8:16" x14ac:dyDescent="0.25">
      <c r="H132" s="152"/>
      <c r="I132" s="152"/>
      <c r="J132" s="152"/>
      <c r="K132" s="152"/>
      <c r="L132" s="6"/>
      <c r="M132" s="77" t="s">
        <v>2171</v>
      </c>
      <c r="N132" s="78" t="s">
        <v>2447</v>
      </c>
      <c r="O132" s="42" t="s">
        <v>2448</v>
      </c>
      <c r="P132" s="152"/>
    </row>
    <row r="133" spans="8:16" x14ac:dyDescent="0.25">
      <c r="H133" s="152"/>
      <c r="I133" s="152"/>
      <c r="J133" s="152"/>
      <c r="K133" s="152"/>
      <c r="L133" s="6"/>
      <c r="M133" s="77" t="s">
        <v>2171</v>
      </c>
      <c r="N133" s="78" t="s">
        <v>123</v>
      </c>
      <c r="O133" s="42" t="s">
        <v>2456</v>
      </c>
      <c r="P133" s="152"/>
    </row>
    <row r="134" spans="8:16" x14ac:dyDescent="0.25">
      <c r="H134" s="152"/>
      <c r="I134" s="152"/>
      <c r="J134" s="152"/>
      <c r="K134" s="152"/>
      <c r="L134" s="6"/>
      <c r="M134" s="77" t="s">
        <v>2171</v>
      </c>
      <c r="N134" s="78" t="s">
        <v>2457</v>
      </c>
      <c r="O134" s="42" t="s">
        <v>2458</v>
      </c>
      <c r="P134" s="152"/>
    </row>
    <row r="135" spans="8:16" x14ac:dyDescent="0.25">
      <c r="H135" s="152"/>
      <c r="I135" s="152"/>
      <c r="J135" s="152"/>
      <c r="K135" s="152"/>
      <c r="L135" s="6"/>
      <c r="M135" s="77" t="s">
        <v>2171</v>
      </c>
      <c r="N135" s="78" t="s">
        <v>124</v>
      </c>
      <c r="O135" s="42" t="s">
        <v>2460</v>
      </c>
      <c r="P135" s="152"/>
    </row>
    <row r="136" spans="8:16" x14ac:dyDescent="0.25">
      <c r="H136" s="152"/>
      <c r="I136" s="152"/>
      <c r="J136" s="152"/>
      <c r="K136" s="152"/>
      <c r="L136" s="6"/>
      <c r="M136" s="77" t="s">
        <v>2271</v>
      </c>
      <c r="N136" s="78" t="s">
        <v>95</v>
      </c>
      <c r="O136" s="42" t="s">
        <v>2272</v>
      </c>
      <c r="P136" s="152"/>
    </row>
    <row r="137" spans="8:16" x14ac:dyDescent="0.25">
      <c r="H137" s="152"/>
      <c r="I137" s="152"/>
      <c r="J137" s="152"/>
      <c r="K137" s="152"/>
      <c r="L137" s="6"/>
      <c r="M137" s="77" t="s">
        <v>2271</v>
      </c>
      <c r="N137" s="78" t="s">
        <v>2283</v>
      </c>
      <c r="O137" s="42" t="s">
        <v>2284</v>
      </c>
      <c r="P137" s="152"/>
    </row>
    <row r="138" spans="8:16" x14ac:dyDescent="0.25">
      <c r="H138" s="152"/>
      <c r="I138" s="152"/>
      <c r="J138" s="152"/>
      <c r="K138" s="152"/>
      <c r="L138" s="6"/>
      <c r="M138" s="77" t="s">
        <v>2271</v>
      </c>
      <c r="N138" s="78" t="s">
        <v>2286</v>
      </c>
      <c r="O138" s="42" t="s">
        <v>2287</v>
      </c>
      <c r="P138" s="152"/>
    </row>
    <row r="139" spans="8:16" x14ac:dyDescent="0.25">
      <c r="H139" s="152"/>
      <c r="I139" s="152"/>
      <c r="J139" s="152"/>
      <c r="K139" s="152"/>
      <c r="L139" s="6"/>
      <c r="M139" s="77" t="s">
        <v>2271</v>
      </c>
      <c r="N139" s="78" t="s">
        <v>2288</v>
      </c>
      <c r="O139" s="42" t="s">
        <v>2289</v>
      </c>
      <c r="P139" s="152"/>
    </row>
    <row r="140" spans="8:16" x14ac:dyDescent="0.25">
      <c r="H140" s="152"/>
      <c r="I140" s="152"/>
      <c r="J140" s="152"/>
      <c r="K140" s="152"/>
      <c r="L140" s="6"/>
      <c r="M140" s="77" t="s">
        <v>2271</v>
      </c>
      <c r="N140" s="78" t="s">
        <v>100</v>
      </c>
      <c r="O140" s="42" t="s">
        <v>2331</v>
      </c>
      <c r="P140" s="152"/>
    </row>
    <row r="141" spans="8:16" x14ac:dyDescent="0.25">
      <c r="H141" s="152"/>
      <c r="I141" s="152"/>
      <c r="J141" s="152"/>
      <c r="K141" s="152"/>
      <c r="L141" s="6"/>
      <c r="M141" s="77" t="s">
        <v>2271</v>
      </c>
      <c r="N141" s="78" t="s">
        <v>2332</v>
      </c>
      <c r="O141" s="42" t="s">
        <v>2333</v>
      </c>
      <c r="P141" s="152"/>
    </row>
    <row r="142" spans="8:16" x14ac:dyDescent="0.25">
      <c r="H142" s="152"/>
      <c r="I142" s="152"/>
      <c r="J142" s="152"/>
      <c r="K142" s="152"/>
      <c r="L142" s="6"/>
      <c r="M142" s="77" t="s">
        <v>2271</v>
      </c>
      <c r="N142" s="78" t="s">
        <v>115</v>
      </c>
      <c r="O142" s="42" t="s">
        <v>2431</v>
      </c>
      <c r="P142" s="152"/>
    </row>
    <row r="143" spans="8:16" x14ac:dyDescent="0.25">
      <c r="H143" s="152"/>
      <c r="I143" s="152"/>
      <c r="J143" s="152"/>
      <c r="K143" s="152"/>
      <c r="L143" s="6"/>
      <c r="M143" s="77" t="s">
        <v>2271</v>
      </c>
      <c r="N143" s="78" t="s">
        <v>118</v>
      </c>
      <c r="O143" s="42" t="s">
        <v>2438</v>
      </c>
      <c r="P143" s="152"/>
    </row>
    <row r="144" spans="8:16" x14ac:dyDescent="0.25">
      <c r="H144" s="152"/>
      <c r="I144" s="152"/>
      <c r="J144" s="152"/>
      <c r="K144" s="152"/>
      <c r="L144" s="6"/>
      <c r="M144" s="77" t="s">
        <v>2165</v>
      </c>
      <c r="N144" s="78" t="s">
        <v>80</v>
      </c>
      <c r="O144" s="42" t="s">
        <v>2166</v>
      </c>
      <c r="P144" s="152"/>
    </row>
    <row r="145" spans="8:16" x14ac:dyDescent="0.25">
      <c r="H145" s="152"/>
      <c r="I145" s="152"/>
      <c r="J145" s="152"/>
      <c r="K145" s="152"/>
      <c r="L145" s="6"/>
      <c r="M145" s="77" t="s">
        <v>2165</v>
      </c>
      <c r="N145" s="78" t="s">
        <v>81</v>
      </c>
      <c r="O145" s="42" t="s">
        <v>2167</v>
      </c>
      <c r="P145" s="152"/>
    </row>
    <row r="146" spans="8:16" x14ac:dyDescent="0.25">
      <c r="H146" s="152"/>
      <c r="I146" s="152"/>
      <c r="J146" s="152"/>
      <c r="K146" s="152"/>
      <c r="L146" s="6"/>
      <c r="M146" s="77" t="s">
        <v>2165</v>
      </c>
      <c r="N146" s="78" t="s">
        <v>84</v>
      </c>
      <c r="O146" s="42" t="s">
        <v>2189</v>
      </c>
      <c r="P146" s="152"/>
    </row>
    <row r="147" spans="8:16" x14ac:dyDescent="0.25">
      <c r="H147" s="152"/>
      <c r="I147" s="152"/>
      <c r="J147" s="152"/>
      <c r="K147" s="152"/>
      <c r="L147" s="6"/>
      <c r="M147" s="77" t="s">
        <v>2165</v>
      </c>
      <c r="N147" s="78" t="s">
        <v>85</v>
      </c>
      <c r="O147" s="42" t="s">
        <v>2190</v>
      </c>
      <c r="P147" s="152"/>
    </row>
    <row r="148" spans="8:16" x14ac:dyDescent="0.25">
      <c r="H148" s="152"/>
      <c r="I148" s="152"/>
      <c r="J148" s="152"/>
      <c r="K148" s="152"/>
      <c r="L148" s="6"/>
      <c r="M148" s="77" t="s">
        <v>2165</v>
      </c>
      <c r="N148" s="78" t="s">
        <v>2191</v>
      </c>
      <c r="O148" s="42" t="s">
        <v>2192</v>
      </c>
      <c r="P148" s="152"/>
    </row>
    <row r="149" spans="8:16" x14ac:dyDescent="0.25">
      <c r="H149" s="152"/>
      <c r="I149" s="152"/>
      <c r="J149" s="152"/>
      <c r="K149" s="152"/>
      <c r="L149" s="6"/>
      <c r="M149" s="77" t="s">
        <v>2165</v>
      </c>
      <c r="N149" s="78" t="s">
        <v>89</v>
      </c>
      <c r="O149" s="42" t="s">
        <v>2225</v>
      </c>
      <c r="P149" s="152"/>
    </row>
    <row r="150" spans="8:16" x14ac:dyDescent="0.25">
      <c r="H150" s="152"/>
      <c r="I150" s="152"/>
      <c r="J150" s="152"/>
      <c r="K150" s="152"/>
      <c r="L150" s="6"/>
      <c r="M150" s="77" t="s">
        <v>2165</v>
      </c>
      <c r="N150" s="78" t="s">
        <v>2233</v>
      </c>
      <c r="O150" s="42" t="s">
        <v>2234</v>
      </c>
      <c r="P150" s="152"/>
    </row>
    <row r="151" spans="8:16" x14ac:dyDescent="0.25">
      <c r="H151" s="152"/>
      <c r="I151" s="152"/>
      <c r="J151" s="152"/>
      <c r="K151" s="152"/>
      <c r="L151" s="6"/>
      <c r="M151" s="77" t="s">
        <v>2165</v>
      </c>
      <c r="N151" s="78" t="s">
        <v>87</v>
      </c>
      <c r="O151" s="42" t="s">
        <v>2235</v>
      </c>
      <c r="P151" s="152"/>
    </row>
    <row r="152" spans="8:16" x14ac:dyDescent="0.25">
      <c r="H152" s="152"/>
      <c r="I152" s="152"/>
      <c r="J152" s="152"/>
      <c r="K152" s="152"/>
      <c r="L152" s="6"/>
      <c r="M152" s="77" t="s">
        <v>2165</v>
      </c>
      <c r="N152" s="78" t="s">
        <v>2238</v>
      </c>
      <c r="O152" s="42" t="s">
        <v>2239</v>
      </c>
      <c r="P152" s="152"/>
    </row>
    <row r="153" spans="8:16" x14ac:dyDescent="0.25">
      <c r="H153" s="152"/>
      <c r="I153" s="152"/>
      <c r="J153" s="152"/>
      <c r="K153" s="152"/>
      <c r="L153" s="6"/>
      <c r="M153" s="77" t="s">
        <v>2165</v>
      </c>
      <c r="N153" s="78" t="s">
        <v>92</v>
      </c>
      <c r="O153" s="42" t="s">
        <v>2254</v>
      </c>
      <c r="P153" s="152"/>
    </row>
    <row r="154" spans="8:16" x14ac:dyDescent="0.25">
      <c r="H154" s="152"/>
      <c r="I154" s="152"/>
      <c r="J154" s="152"/>
      <c r="K154" s="152"/>
      <c r="L154" s="6"/>
      <c r="M154" s="77" t="s">
        <v>2165</v>
      </c>
      <c r="N154" s="78" t="s">
        <v>2255</v>
      </c>
      <c r="O154" s="42" t="s">
        <v>2256</v>
      </c>
      <c r="P154" s="152"/>
    </row>
    <row r="155" spans="8:16" x14ac:dyDescent="0.25">
      <c r="H155" s="152"/>
      <c r="I155" s="152"/>
      <c r="J155" s="152"/>
      <c r="K155" s="152"/>
      <c r="L155" s="6"/>
      <c r="M155" s="77" t="s">
        <v>2165</v>
      </c>
      <c r="N155" s="78" t="s">
        <v>93</v>
      </c>
      <c r="O155" s="42" t="s">
        <v>2264</v>
      </c>
      <c r="P155" s="152"/>
    </row>
    <row r="156" spans="8:16" x14ac:dyDescent="0.25">
      <c r="H156" s="152"/>
      <c r="I156" s="152"/>
      <c r="J156" s="152"/>
      <c r="K156" s="152"/>
      <c r="L156" s="6"/>
      <c r="M156" s="77" t="s">
        <v>2165</v>
      </c>
      <c r="N156" s="80" t="s">
        <v>94</v>
      </c>
      <c r="O156" s="43" t="s">
        <v>2266</v>
      </c>
      <c r="P156" s="152"/>
    </row>
    <row r="157" spans="8:16" x14ac:dyDescent="0.25">
      <c r="H157" s="152"/>
      <c r="I157" s="152"/>
      <c r="J157" s="152"/>
      <c r="K157" s="152"/>
      <c r="L157" s="6"/>
      <c r="M157" s="77" t="s">
        <v>2165</v>
      </c>
      <c r="N157" s="78" t="s">
        <v>96</v>
      </c>
      <c r="O157" s="42" t="s">
        <v>2295</v>
      </c>
      <c r="P157" s="152"/>
    </row>
    <row r="158" spans="8:16" x14ac:dyDescent="0.25">
      <c r="H158" s="152"/>
      <c r="I158" s="152"/>
      <c r="J158" s="152"/>
      <c r="K158" s="152"/>
      <c r="L158" s="6"/>
      <c r="M158" s="77" t="s">
        <v>2165</v>
      </c>
      <c r="N158" s="78" t="s">
        <v>97</v>
      </c>
      <c r="O158" s="42" t="s">
        <v>2303</v>
      </c>
      <c r="P158" s="152"/>
    </row>
    <row r="159" spans="8:16" x14ac:dyDescent="0.25">
      <c r="H159" s="152"/>
      <c r="I159" s="152"/>
      <c r="J159" s="152"/>
      <c r="K159" s="152"/>
      <c r="L159" s="6"/>
      <c r="M159" s="77" t="s">
        <v>2165</v>
      </c>
      <c r="N159" s="78" t="s">
        <v>98</v>
      </c>
      <c r="O159" s="42" t="s">
        <v>2309</v>
      </c>
      <c r="P159" s="152"/>
    </row>
    <row r="160" spans="8:16" x14ac:dyDescent="0.25">
      <c r="H160" s="152"/>
      <c r="I160" s="152"/>
      <c r="J160" s="152"/>
      <c r="K160" s="152"/>
      <c r="L160" s="6"/>
      <c r="M160" s="77" t="s">
        <v>2165</v>
      </c>
      <c r="N160" s="78" t="s">
        <v>99</v>
      </c>
      <c r="O160" s="42" t="s">
        <v>2311</v>
      </c>
      <c r="P160" s="152"/>
    </row>
    <row r="161" spans="8:16" x14ac:dyDescent="0.25">
      <c r="H161" s="152"/>
      <c r="I161" s="152"/>
      <c r="J161" s="152"/>
      <c r="K161" s="152"/>
      <c r="L161" s="6"/>
      <c r="M161" s="77" t="s">
        <v>2165</v>
      </c>
      <c r="N161" s="78" t="s">
        <v>2312</v>
      </c>
      <c r="O161" s="42" t="s">
        <v>2313</v>
      </c>
      <c r="P161" s="152"/>
    </row>
    <row r="162" spans="8:16" x14ac:dyDescent="0.25">
      <c r="H162" s="152"/>
      <c r="I162" s="152"/>
      <c r="J162" s="152"/>
      <c r="K162" s="152"/>
      <c r="L162" s="6"/>
      <c r="M162" s="77" t="s">
        <v>2165</v>
      </c>
      <c r="N162" s="78" t="s">
        <v>2314</v>
      </c>
      <c r="O162" s="42" t="s">
        <v>2315</v>
      </c>
      <c r="P162" s="152"/>
    </row>
    <row r="163" spans="8:16" x14ac:dyDescent="0.25">
      <c r="H163" s="152"/>
      <c r="I163" s="152"/>
      <c r="J163" s="152"/>
      <c r="K163" s="152"/>
      <c r="L163" s="6"/>
      <c r="M163" s="77" t="s">
        <v>2165</v>
      </c>
      <c r="N163" s="78" t="s">
        <v>103</v>
      </c>
      <c r="O163" s="42" t="s">
        <v>2328</v>
      </c>
      <c r="P163" s="152"/>
    </row>
    <row r="164" spans="8:16" x14ac:dyDescent="0.25">
      <c r="H164" s="152"/>
      <c r="I164" s="152"/>
      <c r="J164" s="152"/>
      <c r="K164" s="152"/>
      <c r="L164" s="6"/>
      <c r="M164" s="77" t="s">
        <v>2165</v>
      </c>
      <c r="N164" s="78" t="s">
        <v>102</v>
      </c>
      <c r="O164" s="42" t="s">
        <v>2364</v>
      </c>
      <c r="P164" s="152"/>
    </row>
    <row r="165" spans="8:16" x14ac:dyDescent="0.25">
      <c r="H165" s="152"/>
      <c r="I165" s="152"/>
      <c r="J165" s="152"/>
      <c r="K165" s="152"/>
      <c r="L165" s="6"/>
      <c r="M165" s="77" t="s">
        <v>2165</v>
      </c>
      <c r="N165" s="78" t="s">
        <v>108</v>
      </c>
      <c r="O165" s="42" t="s">
        <v>2396</v>
      </c>
      <c r="P165" s="152"/>
    </row>
    <row r="166" spans="8:16" x14ac:dyDescent="0.25">
      <c r="H166" s="152"/>
      <c r="I166" s="152"/>
      <c r="J166" s="152"/>
      <c r="K166" s="152"/>
      <c r="L166" s="6"/>
      <c r="M166" s="77" t="s">
        <v>2165</v>
      </c>
      <c r="N166" s="78" t="s">
        <v>110</v>
      </c>
      <c r="O166" s="42" t="s">
        <v>2421</v>
      </c>
      <c r="P166" s="152"/>
    </row>
    <row r="167" spans="8:16" x14ac:dyDescent="0.25">
      <c r="H167" s="152"/>
      <c r="I167" s="152"/>
      <c r="J167" s="152"/>
      <c r="K167" s="152"/>
      <c r="L167" s="6"/>
      <c r="M167" s="77" t="s">
        <v>2165</v>
      </c>
      <c r="N167" s="78" t="s">
        <v>111</v>
      </c>
      <c r="O167" s="42" t="s">
        <v>2422</v>
      </c>
      <c r="P167" s="152"/>
    </row>
    <row r="168" spans="8:16" x14ac:dyDescent="0.25">
      <c r="H168" s="152"/>
      <c r="I168" s="152"/>
      <c r="J168" s="152"/>
      <c r="K168" s="152"/>
      <c r="L168" s="6"/>
      <c r="M168" s="77" t="s">
        <v>2165</v>
      </c>
      <c r="N168" s="78" t="s">
        <v>121</v>
      </c>
      <c r="O168" s="42" t="s">
        <v>2444</v>
      </c>
      <c r="P168" s="152"/>
    </row>
    <row r="169" spans="8:16" x14ac:dyDescent="0.25">
      <c r="H169" s="152"/>
      <c r="I169" s="152"/>
      <c r="J169" s="152"/>
      <c r="K169" s="152"/>
      <c r="L169" s="6"/>
      <c r="M169" s="77" t="s">
        <v>2165</v>
      </c>
      <c r="N169" s="78" t="s">
        <v>122</v>
      </c>
      <c r="O169" s="42" t="s">
        <v>2449</v>
      </c>
      <c r="P169" s="152"/>
    </row>
    <row r="170" spans="8:16" x14ac:dyDescent="0.25">
      <c r="H170" s="152"/>
      <c r="I170" s="152"/>
      <c r="J170" s="152"/>
      <c r="K170" s="152"/>
      <c r="L170" s="6"/>
      <c r="M170" s="77" t="s">
        <v>2179</v>
      </c>
      <c r="N170" s="78" t="s">
        <v>36</v>
      </c>
      <c r="O170" s="42" t="s">
        <v>2180</v>
      </c>
      <c r="P170" s="152"/>
    </row>
    <row r="171" spans="8:16" x14ac:dyDescent="0.25">
      <c r="H171" s="152"/>
      <c r="I171" s="152"/>
      <c r="J171" s="152"/>
      <c r="K171" s="152"/>
      <c r="L171" s="6"/>
      <c r="M171" s="77" t="s">
        <v>2179</v>
      </c>
      <c r="N171" s="78" t="s">
        <v>2182</v>
      </c>
      <c r="O171" s="42" t="s">
        <v>2183</v>
      </c>
      <c r="P171" s="152"/>
    </row>
    <row r="172" spans="8:16" x14ac:dyDescent="0.25">
      <c r="H172" s="152"/>
      <c r="I172" s="152"/>
      <c r="J172" s="152"/>
      <c r="K172" s="152"/>
      <c r="L172" s="6"/>
      <c r="M172" s="77" t="s">
        <v>2179</v>
      </c>
      <c r="N172" s="78" t="s">
        <v>2248</v>
      </c>
      <c r="O172" s="42" t="s">
        <v>2249</v>
      </c>
      <c r="P172" s="152"/>
    </row>
    <row r="173" spans="8:16" x14ac:dyDescent="0.25">
      <c r="H173" s="152"/>
      <c r="I173" s="152"/>
      <c r="J173" s="152"/>
      <c r="K173" s="152"/>
      <c r="L173" s="6"/>
      <c r="M173" s="77" t="s">
        <v>2179</v>
      </c>
      <c r="N173" s="78" t="s">
        <v>2297</v>
      </c>
      <c r="O173" s="42" t="s">
        <v>2298</v>
      </c>
      <c r="P173" s="152"/>
    </row>
    <row r="174" spans="8:16" x14ac:dyDescent="0.25">
      <c r="H174" s="152"/>
      <c r="I174" s="152"/>
      <c r="J174" s="152"/>
      <c r="K174" s="152"/>
      <c r="L174" s="6"/>
      <c r="M174" s="77" t="s">
        <v>2179</v>
      </c>
      <c r="N174" s="78" t="s">
        <v>2326</v>
      </c>
      <c r="O174" s="42" t="s">
        <v>2327</v>
      </c>
      <c r="P174" s="152"/>
    </row>
    <row r="175" spans="8:16" x14ac:dyDescent="0.25">
      <c r="H175" s="152"/>
      <c r="I175" s="152"/>
      <c r="J175" s="152"/>
      <c r="K175" s="152"/>
      <c r="L175" s="6"/>
      <c r="M175" s="77" t="s">
        <v>2179</v>
      </c>
      <c r="N175" s="78" t="s">
        <v>59</v>
      </c>
      <c r="O175" s="42" t="s">
        <v>2346</v>
      </c>
      <c r="P175" s="152"/>
    </row>
    <row r="176" spans="8:16" x14ac:dyDescent="0.25">
      <c r="H176" s="152"/>
      <c r="I176" s="152"/>
      <c r="J176" s="152"/>
      <c r="K176" s="152"/>
      <c r="L176" s="6"/>
      <c r="M176" s="77" t="s">
        <v>2179</v>
      </c>
      <c r="N176" s="78" t="s">
        <v>2347</v>
      </c>
      <c r="O176" s="42" t="s">
        <v>2348</v>
      </c>
      <c r="P176" s="152"/>
    </row>
    <row r="177" spans="8:16" x14ac:dyDescent="0.25">
      <c r="H177" s="152"/>
      <c r="I177" s="152"/>
      <c r="J177" s="152"/>
      <c r="K177" s="152"/>
      <c r="L177" s="6"/>
      <c r="M177" s="77" t="s">
        <v>2179</v>
      </c>
      <c r="N177" s="78" t="s">
        <v>61</v>
      </c>
      <c r="O177" s="42" t="s">
        <v>2367</v>
      </c>
      <c r="P177" s="152"/>
    </row>
    <row r="178" spans="8:16" x14ac:dyDescent="0.25">
      <c r="H178" s="152"/>
      <c r="I178" s="152"/>
      <c r="J178" s="152"/>
      <c r="K178" s="152"/>
      <c r="L178" s="6"/>
      <c r="M178" s="77" t="s">
        <v>2179</v>
      </c>
      <c r="N178" s="78" t="s">
        <v>68</v>
      </c>
      <c r="O178" s="42" t="s">
        <v>2403</v>
      </c>
      <c r="P178" s="152"/>
    </row>
    <row r="179" spans="8:16" x14ac:dyDescent="0.25">
      <c r="H179" s="152"/>
      <c r="I179" s="152"/>
      <c r="J179" s="152"/>
      <c r="K179" s="152"/>
      <c r="L179" s="6"/>
      <c r="M179" s="77" t="s">
        <v>2179</v>
      </c>
      <c r="N179" s="78" t="s">
        <v>69</v>
      </c>
      <c r="O179" s="42" t="s">
        <v>2410</v>
      </c>
      <c r="P179" s="152"/>
    </row>
    <row r="180" spans="8:16" x14ac:dyDescent="0.25">
      <c r="H180" s="152"/>
      <c r="I180" s="152"/>
      <c r="J180" s="152"/>
      <c r="K180" s="152"/>
      <c r="L180" s="6"/>
      <c r="M180" s="77" t="s">
        <v>2179</v>
      </c>
      <c r="N180" s="78" t="s">
        <v>70</v>
      </c>
      <c r="O180" s="42" t="s">
        <v>2416</v>
      </c>
      <c r="P180" s="152"/>
    </row>
    <row r="181" spans="8:16" x14ac:dyDescent="0.25">
      <c r="H181" s="152"/>
      <c r="I181" s="152"/>
      <c r="J181" s="152"/>
      <c r="K181" s="152"/>
      <c r="L181" s="6"/>
      <c r="M181" s="77" t="s">
        <v>2179</v>
      </c>
      <c r="N181" s="78" t="s">
        <v>78</v>
      </c>
      <c r="O181" s="42" t="s">
        <v>2459</v>
      </c>
      <c r="P181" s="152"/>
    </row>
    <row r="182" spans="8:16" x14ac:dyDescent="0.25">
      <c r="H182" s="152"/>
      <c r="I182" s="152"/>
      <c r="J182" s="152"/>
      <c r="K182" s="152"/>
      <c r="L182" s="6"/>
      <c r="M182" s="77" t="s">
        <v>2177</v>
      </c>
      <c r="N182" s="78" t="s">
        <v>35</v>
      </c>
      <c r="O182" s="42" t="s">
        <v>2178</v>
      </c>
      <c r="P182" s="152"/>
    </row>
    <row r="183" spans="8:16" x14ac:dyDescent="0.25">
      <c r="H183" s="152"/>
      <c r="I183" s="152"/>
      <c r="J183" s="152"/>
      <c r="K183" s="152"/>
      <c r="L183" s="6"/>
      <c r="M183" s="77" t="s">
        <v>2177</v>
      </c>
      <c r="N183" s="78" t="s">
        <v>44</v>
      </c>
      <c r="O183" s="42" t="s">
        <v>2228</v>
      </c>
      <c r="P183" s="152"/>
    </row>
    <row r="184" spans="8:16" x14ac:dyDescent="0.25">
      <c r="H184" s="152"/>
      <c r="I184" s="152"/>
      <c r="J184" s="152"/>
      <c r="K184" s="152"/>
      <c r="L184" s="6"/>
      <c r="M184" s="77" t="s">
        <v>2177</v>
      </c>
      <c r="N184" s="78" t="s">
        <v>2275</v>
      </c>
      <c r="O184" s="42" t="s">
        <v>2276</v>
      </c>
      <c r="P184" s="152"/>
    </row>
    <row r="185" spans="8:16" x14ac:dyDescent="0.25">
      <c r="H185" s="152"/>
      <c r="I185" s="152"/>
      <c r="J185" s="152"/>
      <c r="K185" s="152"/>
      <c r="L185" s="6"/>
      <c r="M185" s="77" t="s">
        <v>2177</v>
      </c>
      <c r="N185" s="78" t="s">
        <v>48</v>
      </c>
      <c r="O185" s="42" t="s">
        <v>2277</v>
      </c>
      <c r="P185" s="152"/>
    </row>
    <row r="186" spans="8:16" x14ac:dyDescent="0.25">
      <c r="H186" s="152"/>
      <c r="I186" s="152"/>
      <c r="J186" s="152"/>
      <c r="K186" s="152"/>
      <c r="L186" s="6"/>
      <c r="M186" s="77" t="s">
        <v>2177</v>
      </c>
      <c r="N186" s="78" t="s">
        <v>75</v>
      </c>
      <c r="O186" s="42" t="s">
        <v>2439</v>
      </c>
      <c r="P186" s="152"/>
    </row>
    <row r="187" spans="8:16" x14ac:dyDescent="0.25">
      <c r="H187" s="152"/>
      <c r="I187" s="152"/>
      <c r="J187" s="152"/>
      <c r="K187" s="152"/>
      <c r="L187" s="6"/>
      <c r="M187" s="77" t="s">
        <v>2203</v>
      </c>
      <c r="N187" s="78" t="s">
        <v>2204</v>
      </c>
      <c r="O187" s="42" t="s">
        <v>2205</v>
      </c>
      <c r="P187" s="152"/>
    </row>
    <row r="188" spans="8:16" x14ac:dyDescent="0.25">
      <c r="H188" s="152"/>
      <c r="I188" s="152"/>
      <c r="J188" s="152"/>
      <c r="K188" s="152"/>
      <c r="L188" s="6"/>
      <c r="M188" s="77" t="s">
        <v>2203</v>
      </c>
      <c r="N188" s="78" t="s">
        <v>2218</v>
      </c>
      <c r="O188" s="42" t="s">
        <v>2219</v>
      </c>
      <c r="P188" s="152"/>
    </row>
    <row r="189" spans="8:16" x14ac:dyDescent="0.25">
      <c r="H189" s="152"/>
      <c r="I189" s="152"/>
      <c r="J189" s="152"/>
      <c r="K189" s="152"/>
      <c r="L189" s="6"/>
      <c r="M189" s="77" t="s">
        <v>2203</v>
      </c>
      <c r="N189" s="78" t="s">
        <v>153</v>
      </c>
      <c r="O189" s="42" t="s">
        <v>2221</v>
      </c>
      <c r="P189" s="152"/>
    </row>
    <row r="190" spans="8:16" x14ac:dyDescent="0.25">
      <c r="H190" s="152"/>
      <c r="I190" s="152"/>
      <c r="J190" s="152"/>
      <c r="K190" s="152"/>
      <c r="L190" s="6"/>
      <c r="M190" s="77" t="s">
        <v>2203</v>
      </c>
      <c r="N190" s="78" t="s">
        <v>154</v>
      </c>
      <c r="O190" s="42" t="s">
        <v>2222</v>
      </c>
      <c r="P190" s="152"/>
    </row>
    <row r="191" spans="8:16" x14ac:dyDescent="0.25">
      <c r="H191" s="152"/>
      <c r="I191" s="152"/>
      <c r="J191" s="152"/>
      <c r="K191" s="152"/>
      <c r="L191" s="6"/>
      <c r="M191" s="77" t="s">
        <v>2203</v>
      </c>
      <c r="N191" s="78" t="s">
        <v>165</v>
      </c>
      <c r="O191" s="42" t="s">
        <v>2334</v>
      </c>
      <c r="P191" s="152"/>
    </row>
    <row r="192" spans="8:16" x14ac:dyDescent="0.25">
      <c r="H192" s="152"/>
      <c r="I192" s="152"/>
      <c r="J192" s="152"/>
      <c r="K192" s="152"/>
      <c r="L192" s="6"/>
      <c r="M192" s="77" t="s">
        <v>2203</v>
      </c>
      <c r="N192" s="78" t="s">
        <v>168</v>
      </c>
      <c r="O192" s="42" t="s">
        <v>2349</v>
      </c>
      <c r="P192" s="152"/>
    </row>
    <row r="193" spans="8:16" x14ac:dyDescent="0.25">
      <c r="H193" s="152"/>
      <c r="I193" s="152"/>
      <c r="J193" s="152"/>
      <c r="K193" s="152"/>
      <c r="L193" s="6"/>
      <c r="M193" s="77" t="s">
        <v>2203</v>
      </c>
      <c r="N193" s="78" t="s">
        <v>172</v>
      </c>
      <c r="O193" s="42" t="s">
        <v>2359</v>
      </c>
      <c r="P193" s="152"/>
    </row>
    <row r="194" spans="8:16" x14ac:dyDescent="0.25">
      <c r="H194" s="152"/>
      <c r="I194" s="152"/>
      <c r="J194" s="152"/>
      <c r="K194" s="152"/>
      <c r="L194" s="6"/>
      <c r="M194" s="77" t="s">
        <v>2203</v>
      </c>
      <c r="N194" s="78" t="s">
        <v>173</v>
      </c>
      <c r="O194" s="42" t="s">
        <v>2360</v>
      </c>
      <c r="P194" s="152"/>
    </row>
    <row r="195" spans="8:16" x14ac:dyDescent="0.25">
      <c r="H195" s="152"/>
      <c r="I195" s="152"/>
      <c r="J195" s="152"/>
      <c r="K195" s="152"/>
      <c r="L195" s="6"/>
      <c r="M195" s="77" t="s">
        <v>2203</v>
      </c>
      <c r="N195" s="78" t="s">
        <v>2378</v>
      </c>
      <c r="O195" s="42" t="s">
        <v>2379</v>
      </c>
      <c r="P195" s="152"/>
    </row>
    <row r="196" spans="8:16" x14ac:dyDescent="0.25">
      <c r="H196" s="152"/>
      <c r="I196" s="152"/>
      <c r="J196" s="152"/>
      <c r="K196" s="152"/>
      <c r="L196" s="6"/>
      <c r="M196" s="77" t="s">
        <v>2203</v>
      </c>
      <c r="N196" s="78" t="s">
        <v>2394</v>
      </c>
      <c r="O196" s="42" t="s">
        <v>2395</v>
      </c>
      <c r="P196" s="152"/>
    </row>
    <row r="197" spans="8:16" x14ac:dyDescent="0.25">
      <c r="H197" s="152"/>
      <c r="I197" s="152"/>
      <c r="J197" s="152"/>
      <c r="K197" s="152"/>
      <c r="L197" s="6"/>
      <c r="M197" s="77" t="s">
        <v>2203</v>
      </c>
      <c r="N197" s="78" t="s">
        <v>181</v>
      </c>
      <c r="O197" s="42" t="s">
        <v>2411</v>
      </c>
      <c r="P197" s="152"/>
    </row>
    <row r="198" spans="8:16" x14ac:dyDescent="0.25">
      <c r="H198" s="152"/>
      <c r="I198" s="152"/>
      <c r="J198" s="152"/>
      <c r="K198" s="152"/>
      <c r="L198" s="6"/>
      <c r="M198" s="77" t="s">
        <v>2203</v>
      </c>
      <c r="N198" s="78" t="s">
        <v>182</v>
      </c>
      <c r="O198" s="42" t="s">
        <v>2425</v>
      </c>
      <c r="P198" s="152"/>
    </row>
    <row r="199" spans="8:16" x14ac:dyDescent="0.25">
      <c r="H199" s="152"/>
      <c r="I199" s="152"/>
      <c r="J199" s="152"/>
      <c r="K199" s="152"/>
      <c r="L199" s="6"/>
      <c r="M199" s="77" t="s">
        <v>2203</v>
      </c>
      <c r="N199" s="78" t="s">
        <v>177</v>
      </c>
      <c r="O199" s="42" t="s">
        <v>2430</v>
      </c>
      <c r="P199" s="152"/>
    </row>
    <row r="200" spans="8:16" x14ac:dyDescent="0.25">
      <c r="H200" s="152"/>
      <c r="I200" s="152"/>
      <c r="J200" s="152"/>
      <c r="K200" s="152"/>
      <c r="L200" s="6"/>
      <c r="M200" s="77" t="s">
        <v>2203</v>
      </c>
      <c r="N200" s="78" t="s">
        <v>167</v>
      </c>
      <c r="O200" s="42" t="s">
        <v>2441</v>
      </c>
      <c r="P200" s="152"/>
    </row>
    <row r="201" spans="8:16" x14ac:dyDescent="0.25">
      <c r="H201" s="152"/>
      <c r="I201" s="152"/>
      <c r="J201" s="152"/>
      <c r="K201" s="152"/>
      <c r="L201" s="6"/>
      <c r="M201" s="77" t="s">
        <v>2203</v>
      </c>
      <c r="N201" s="78" t="s">
        <v>187</v>
      </c>
      <c r="O201" s="42" t="s">
        <v>2461</v>
      </c>
      <c r="P201" s="152"/>
    </row>
    <row r="202" spans="8:16" x14ac:dyDescent="0.25">
      <c r="H202" s="152"/>
      <c r="I202" s="152"/>
      <c r="J202" s="152"/>
      <c r="K202" s="152"/>
      <c r="L202" s="6"/>
      <c r="M202" s="77" t="s">
        <v>2147</v>
      </c>
      <c r="N202" s="78" t="s">
        <v>2148</v>
      </c>
      <c r="O202" s="42" t="s">
        <v>2149</v>
      </c>
      <c r="P202" s="152"/>
    </row>
    <row r="203" spans="8:16" x14ac:dyDescent="0.25">
      <c r="H203" s="152"/>
      <c r="I203" s="152"/>
      <c r="J203" s="152"/>
      <c r="K203" s="152"/>
      <c r="L203" s="6"/>
      <c r="M203" s="77" t="s">
        <v>2147</v>
      </c>
      <c r="N203" s="78" t="s">
        <v>2157</v>
      </c>
      <c r="O203" s="42" t="s">
        <v>2158</v>
      </c>
      <c r="P203" s="152"/>
    </row>
    <row r="204" spans="8:16" x14ac:dyDescent="0.25">
      <c r="H204" s="152"/>
      <c r="I204" s="152"/>
      <c r="J204" s="152"/>
      <c r="K204" s="152"/>
      <c r="L204" s="6"/>
      <c r="M204" s="77" t="s">
        <v>2147</v>
      </c>
      <c r="N204" s="78" t="s">
        <v>2243</v>
      </c>
      <c r="O204" s="43" t="s">
        <v>2244</v>
      </c>
      <c r="P204" s="152"/>
    </row>
    <row r="205" spans="8:16" x14ac:dyDescent="0.25">
      <c r="H205" s="152"/>
      <c r="I205" s="152"/>
      <c r="J205" s="152"/>
      <c r="K205" s="152"/>
      <c r="L205" s="6"/>
      <c r="M205" s="77" t="s">
        <v>2147</v>
      </c>
      <c r="N205" s="78" t="s">
        <v>158</v>
      </c>
      <c r="O205" s="42" t="s">
        <v>2245</v>
      </c>
      <c r="P205" s="152"/>
    </row>
    <row r="206" spans="8:16" x14ac:dyDescent="0.25">
      <c r="H206" s="152"/>
      <c r="I206" s="152"/>
      <c r="J206" s="152"/>
      <c r="K206" s="152"/>
      <c r="L206" s="6"/>
      <c r="M206" s="77" t="s">
        <v>2147</v>
      </c>
      <c r="N206" s="78" t="s">
        <v>159</v>
      </c>
      <c r="O206" s="42" t="s">
        <v>2247</v>
      </c>
      <c r="P206" s="152"/>
    </row>
    <row r="207" spans="8:16" x14ac:dyDescent="0.25">
      <c r="H207" s="152"/>
      <c r="I207" s="152"/>
      <c r="J207" s="152"/>
      <c r="K207" s="152"/>
      <c r="L207" s="6"/>
      <c r="M207" s="77" t="s">
        <v>2147</v>
      </c>
      <c r="N207" s="78" t="s">
        <v>164</v>
      </c>
      <c r="O207" s="42" t="s">
        <v>2316</v>
      </c>
      <c r="P207" s="152"/>
    </row>
    <row r="208" spans="8:16" x14ac:dyDescent="0.25">
      <c r="H208" s="152"/>
      <c r="I208" s="152"/>
      <c r="J208" s="152"/>
      <c r="K208" s="152"/>
      <c r="L208" s="6"/>
      <c r="M208" s="77" t="s">
        <v>2147</v>
      </c>
      <c r="N208" s="78" t="s">
        <v>175</v>
      </c>
      <c r="O208" s="42" t="s">
        <v>2366</v>
      </c>
      <c r="P208" s="152"/>
    </row>
    <row r="209" spans="8:16" x14ac:dyDescent="0.25">
      <c r="H209" s="152"/>
      <c r="I209" s="152"/>
      <c r="J209" s="152"/>
      <c r="K209" s="152"/>
      <c r="L209" s="6"/>
      <c r="M209" s="77" t="s">
        <v>2147</v>
      </c>
      <c r="N209" s="78" t="s">
        <v>176</v>
      </c>
      <c r="O209" s="42" t="s">
        <v>2368</v>
      </c>
      <c r="P209" s="152"/>
    </row>
    <row r="210" spans="8:16" x14ac:dyDescent="0.25">
      <c r="H210" s="152"/>
      <c r="I210" s="152"/>
      <c r="J210" s="152"/>
      <c r="K210" s="152"/>
      <c r="L210" s="6"/>
      <c r="M210" s="77" t="s">
        <v>2147</v>
      </c>
      <c r="N210" s="78" t="s">
        <v>184</v>
      </c>
      <c r="O210" s="42" t="s">
        <v>2435</v>
      </c>
      <c r="P210" s="152"/>
    </row>
    <row r="211" spans="8:16" x14ac:dyDescent="0.25">
      <c r="H211" s="152"/>
      <c r="I211" s="152"/>
      <c r="J211" s="152"/>
      <c r="K211" s="152"/>
      <c r="L211" s="6"/>
      <c r="M211" s="77" t="s">
        <v>2147</v>
      </c>
      <c r="N211" s="78" t="s">
        <v>186</v>
      </c>
      <c r="O211" s="42" t="s">
        <v>2451</v>
      </c>
      <c r="P211" s="152"/>
    </row>
    <row r="212" spans="8:16" x14ac:dyDescent="0.25">
      <c r="H212" s="152"/>
      <c r="I212" s="152"/>
      <c r="J212" s="152"/>
      <c r="K212" s="152"/>
      <c r="L212" s="6"/>
      <c r="M212" s="77" t="s">
        <v>2168</v>
      </c>
      <c r="N212" s="78" t="s">
        <v>2169</v>
      </c>
      <c r="O212" s="42" t="s">
        <v>2170</v>
      </c>
      <c r="P212" s="152"/>
    </row>
    <row r="213" spans="8:16" x14ac:dyDescent="0.25">
      <c r="H213" s="152"/>
      <c r="I213" s="152"/>
      <c r="J213" s="152"/>
      <c r="K213" s="152"/>
      <c r="L213" s="6"/>
      <c r="M213" s="77" t="s">
        <v>2168</v>
      </c>
      <c r="N213" s="78" t="s">
        <v>151</v>
      </c>
      <c r="O213" s="42" t="s">
        <v>2185</v>
      </c>
      <c r="P213" s="152"/>
    </row>
    <row r="214" spans="8:16" x14ac:dyDescent="0.25">
      <c r="H214" s="152"/>
      <c r="I214" s="152"/>
      <c r="J214" s="152"/>
      <c r="K214" s="152"/>
      <c r="L214" s="6"/>
      <c r="M214" s="77" t="s">
        <v>2168</v>
      </c>
      <c r="N214" s="78" t="s">
        <v>157</v>
      </c>
      <c r="O214" s="43" t="s">
        <v>2240</v>
      </c>
      <c r="P214" s="152"/>
    </row>
    <row r="215" spans="8:16" x14ac:dyDescent="0.25">
      <c r="H215" s="152"/>
      <c r="I215" s="152"/>
      <c r="J215" s="152"/>
      <c r="K215" s="152"/>
      <c r="L215" s="6"/>
      <c r="M215" s="77" t="s">
        <v>2168</v>
      </c>
      <c r="N215" s="78" t="s">
        <v>160</v>
      </c>
      <c r="O215" s="42" t="s">
        <v>2251</v>
      </c>
      <c r="P215" s="152"/>
    </row>
    <row r="216" spans="8:16" x14ac:dyDescent="0.25">
      <c r="H216" s="152"/>
      <c r="I216" s="152"/>
      <c r="J216" s="152"/>
      <c r="K216" s="152"/>
      <c r="L216" s="6"/>
      <c r="M216" s="77" t="s">
        <v>2168</v>
      </c>
      <c r="N216" s="78" t="s">
        <v>161</v>
      </c>
      <c r="O216" s="42" t="s">
        <v>2265</v>
      </c>
      <c r="P216" s="152"/>
    </row>
    <row r="217" spans="8:16" x14ac:dyDescent="0.25">
      <c r="H217" s="152"/>
      <c r="I217" s="152"/>
      <c r="J217" s="152"/>
      <c r="K217" s="152"/>
      <c r="L217" s="6"/>
      <c r="M217" s="77" t="s">
        <v>2168</v>
      </c>
      <c r="N217" s="78" t="s">
        <v>2341</v>
      </c>
      <c r="O217" s="42" t="s">
        <v>2342</v>
      </c>
      <c r="P217" s="152"/>
    </row>
    <row r="218" spans="8:16" x14ac:dyDescent="0.25">
      <c r="H218" s="152"/>
      <c r="I218" s="152"/>
      <c r="J218" s="152"/>
      <c r="K218" s="152"/>
      <c r="L218" s="6"/>
      <c r="M218" s="77" t="s">
        <v>2168</v>
      </c>
      <c r="N218" s="78" t="s">
        <v>166</v>
      </c>
      <c r="O218" s="42" t="s">
        <v>2343</v>
      </c>
      <c r="P218" s="152"/>
    </row>
    <row r="219" spans="8:16" x14ac:dyDescent="0.25">
      <c r="H219" s="152"/>
      <c r="I219" s="152"/>
      <c r="J219" s="152"/>
      <c r="K219" s="152"/>
      <c r="L219" s="6"/>
      <c r="M219" s="77" t="s">
        <v>2168</v>
      </c>
      <c r="N219" s="78" t="s">
        <v>169</v>
      </c>
      <c r="O219" s="42" t="s">
        <v>2350</v>
      </c>
      <c r="P219" s="152"/>
    </row>
    <row r="220" spans="8:16" x14ac:dyDescent="0.25">
      <c r="H220" s="152"/>
      <c r="I220" s="152"/>
      <c r="J220" s="152"/>
      <c r="K220" s="152"/>
      <c r="L220" s="6"/>
      <c r="M220" s="77" t="s">
        <v>2168</v>
      </c>
      <c r="N220" s="78" t="s">
        <v>171</v>
      </c>
      <c r="O220" s="42" t="s">
        <v>2357</v>
      </c>
      <c r="P220" s="152"/>
    </row>
    <row r="221" spans="8:16" x14ac:dyDescent="0.25">
      <c r="H221" s="152"/>
      <c r="I221" s="152"/>
      <c r="J221" s="152"/>
      <c r="K221" s="152"/>
      <c r="L221" s="6"/>
      <c r="M221" s="77" t="s">
        <v>2168</v>
      </c>
      <c r="N221" s="78" t="s">
        <v>2376</v>
      </c>
      <c r="O221" s="42" t="s">
        <v>2377</v>
      </c>
      <c r="P221" s="152"/>
    </row>
    <row r="222" spans="8:16" x14ac:dyDescent="0.25">
      <c r="H222" s="152"/>
      <c r="I222" s="152"/>
      <c r="J222" s="152"/>
      <c r="K222" s="152"/>
      <c r="L222" s="6"/>
      <c r="M222" s="77" t="s">
        <v>2168</v>
      </c>
      <c r="N222" s="78" t="s">
        <v>2380</v>
      </c>
      <c r="O222" s="42" t="s">
        <v>2381</v>
      </c>
      <c r="P222" s="152"/>
    </row>
    <row r="223" spans="8:16" x14ac:dyDescent="0.25">
      <c r="H223" s="152"/>
      <c r="I223" s="152"/>
      <c r="J223" s="152"/>
      <c r="K223" s="152"/>
      <c r="L223" s="6"/>
      <c r="M223" s="77" t="s">
        <v>2168</v>
      </c>
      <c r="N223" s="78" t="s">
        <v>178</v>
      </c>
      <c r="O223" s="42" t="s">
        <v>2397</v>
      </c>
      <c r="P223" s="152"/>
    </row>
    <row r="224" spans="8:16" x14ac:dyDescent="0.25">
      <c r="H224" s="152"/>
      <c r="I224" s="152"/>
      <c r="J224" s="152"/>
      <c r="K224" s="152"/>
      <c r="L224" s="6"/>
      <c r="M224" s="77" t="s">
        <v>2168</v>
      </c>
      <c r="N224" s="78" t="s">
        <v>183</v>
      </c>
      <c r="O224" s="42" t="s">
        <v>2433</v>
      </c>
      <c r="P224" s="152"/>
    </row>
    <row r="225" spans="8:16" x14ac:dyDescent="0.25">
      <c r="H225" s="152"/>
      <c r="I225" s="152"/>
      <c r="J225" s="152"/>
      <c r="K225" s="152"/>
      <c r="L225" s="6"/>
      <c r="M225" s="77" t="s">
        <v>2155</v>
      </c>
      <c r="N225" s="78" t="s">
        <v>149</v>
      </c>
      <c r="O225" s="42" t="s">
        <v>2156</v>
      </c>
      <c r="P225" s="152"/>
    </row>
    <row r="226" spans="8:16" x14ac:dyDescent="0.25">
      <c r="H226" s="152"/>
      <c r="I226" s="152"/>
      <c r="J226" s="152"/>
      <c r="K226" s="152"/>
      <c r="L226" s="6"/>
      <c r="M226" s="77" t="s">
        <v>2155</v>
      </c>
      <c r="N226" s="78" t="s">
        <v>150</v>
      </c>
      <c r="O226" s="42" t="s">
        <v>2184</v>
      </c>
      <c r="P226" s="152"/>
    </row>
    <row r="227" spans="8:16" x14ac:dyDescent="0.25">
      <c r="H227" s="152"/>
      <c r="I227" s="152"/>
      <c r="J227" s="152"/>
      <c r="K227" s="152"/>
      <c r="L227" s="6"/>
      <c r="M227" s="77" t="s">
        <v>2155</v>
      </c>
      <c r="N227" s="78" t="s">
        <v>152</v>
      </c>
      <c r="O227" s="42" t="s">
        <v>2213</v>
      </c>
      <c r="P227" s="152"/>
    </row>
    <row r="228" spans="8:16" x14ac:dyDescent="0.25">
      <c r="H228" s="152"/>
      <c r="I228" s="152"/>
      <c r="J228" s="152"/>
      <c r="K228" s="152"/>
      <c r="L228" s="6"/>
      <c r="M228" s="77" t="s">
        <v>2155</v>
      </c>
      <c r="N228" s="78" t="s">
        <v>155</v>
      </c>
      <c r="O228" s="42" t="s">
        <v>2227</v>
      </c>
      <c r="P228" s="152"/>
    </row>
    <row r="229" spans="8:16" x14ac:dyDescent="0.25">
      <c r="H229" s="152"/>
      <c r="I229" s="152"/>
      <c r="J229" s="152"/>
      <c r="K229" s="152"/>
      <c r="L229" s="6"/>
      <c r="M229" s="77" t="s">
        <v>2155</v>
      </c>
      <c r="N229" s="78" t="s">
        <v>156</v>
      </c>
      <c r="O229" s="42" t="s">
        <v>2236</v>
      </c>
      <c r="P229" s="152"/>
    </row>
    <row r="230" spans="8:16" x14ac:dyDescent="0.25">
      <c r="H230" s="152"/>
      <c r="I230" s="152"/>
      <c r="J230" s="152"/>
      <c r="K230" s="152"/>
      <c r="L230" s="335"/>
      <c r="M230" s="77" t="s">
        <v>2155</v>
      </c>
      <c r="N230" s="78" t="s">
        <v>2267</v>
      </c>
      <c r="O230" s="42" t="s">
        <v>2268</v>
      </c>
      <c r="P230" s="152"/>
    </row>
    <row r="231" spans="8:16" x14ac:dyDescent="0.25">
      <c r="H231" s="152"/>
      <c r="I231" s="152"/>
      <c r="J231" s="152"/>
      <c r="K231" s="152"/>
      <c r="L231" s="335"/>
      <c r="M231" s="77" t="s">
        <v>2155</v>
      </c>
      <c r="N231" s="78" t="s">
        <v>2269</v>
      </c>
      <c r="O231" s="42" t="s">
        <v>2270</v>
      </c>
      <c r="P231" s="152"/>
    </row>
    <row r="232" spans="8:16" x14ac:dyDescent="0.25">
      <c r="H232" s="152"/>
      <c r="I232" s="152"/>
      <c r="J232" s="152"/>
      <c r="K232" s="152"/>
      <c r="L232" s="335"/>
      <c r="M232" s="77" t="s">
        <v>2155</v>
      </c>
      <c r="N232" s="78" t="s">
        <v>162</v>
      </c>
      <c r="O232" s="42" t="s">
        <v>2296</v>
      </c>
      <c r="P232" s="152"/>
    </row>
    <row r="233" spans="8:16" x14ac:dyDescent="0.25">
      <c r="H233" s="152"/>
      <c r="I233" s="152"/>
      <c r="J233" s="152"/>
      <c r="K233" s="152"/>
      <c r="L233" s="6"/>
      <c r="M233" s="77" t="s">
        <v>2155</v>
      </c>
      <c r="N233" s="78" t="s">
        <v>163</v>
      </c>
      <c r="O233" s="43" t="s">
        <v>2299</v>
      </c>
      <c r="P233" s="152"/>
    </row>
    <row r="234" spans="8:16" x14ac:dyDescent="0.25">
      <c r="H234" s="152"/>
      <c r="I234" s="152"/>
      <c r="J234" s="152"/>
      <c r="K234" s="152"/>
      <c r="L234" s="6"/>
      <c r="M234" s="77" t="s">
        <v>2155</v>
      </c>
      <c r="N234" s="78" t="s">
        <v>170</v>
      </c>
      <c r="O234" s="42" t="s">
        <v>2354</v>
      </c>
      <c r="P234" s="152"/>
    </row>
    <row r="235" spans="8:16" x14ac:dyDescent="0.25">
      <c r="H235" s="152"/>
      <c r="I235" s="152"/>
      <c r="J235" s="152"/>
      <c r="K235" s="152"/>
      <c r="L235" s="6"/>
      <c r="M235" s="77" t="s">
        <v>2155</v>
      </c>
      <c r="N235" s="78" t="s">
        <v>174</v>
      </c>
      <c r="O235" s="42" t="s">
        <v>2365</v>
      </c>
      <c r="P235" s="152"/>
    </row>
    <row r="236" spans="8:16" x14ac:dyDescent="0.25">
      <c r="H236" s="152"/>
      <c r="I236" s="152"/>
      <c r="J236" s="152"/>
      <c r="K236" s="152"/>
      <c r="L236" s="1487"/>
      <c r="M236" s="77" t="s">
        <v>2155</v>
      </c>
      <c r="N236" s="78" t="s">
        <v>2382</v>
      </c>
      <c r="O236" s="42" t="s">
        <v>2383</v>
      </c>
      <c r="P236" s="152"/>
    </row>
    <row r="237" spans="8:16" x14ac:dyDescent="0.25">
      <c r="H237" s="152"/>
      <c r="I237" s="152"/>
      <c r="J237" s="152"/>
      <c r="K237" s="152"/>
      <c r="L237" s="1487"/>
      <c r="M237" s="77" t="s">
        <v>2155</v>
      </c>
      <c r="N237" s="78" t="s">
        <v>2404</v>
      </c>
      <c r="O237" s="42" t="s">
        <v>2405</v>
      </c>
      <c r="P237" s="152"/>
    </row>
    <row r="238" spans="8:16" x14ac:dyDescent="0.25">
      <c r="H238" s="152"/>
      <c r="I238" s="152"/>
      <c r="J238" s="152"/>
      <c r="K238" s="152"/>
      <c r="L238" s="1487"/>
      <c r="M238" s="77" t="s">
        <v>2155</v>
      </c>
      <c r="N238" s="78" t="s">
        <v>179</v>
      </c>
      <c r="O238" s="42" t="s">
        <v>2406</v>
      </c>
      <c r="P238" s="152"/>
    </row>
    <row r="239" spans="8:16" x14ac:dyDescent="0.25">
      <c r="H239" s="152"/>
      <c r="I239" s="152"/>
      <c r="J239" s="152"/>
      <c r="K239" s="152"/>
      <c r="L239" s="1487"/>
      <c r="M239" s="77" t="s">
        <v>2155</v>
      </c>
      <c r="N239" s="78" t="s">
        <v>180</v>
      </c>
      <c r="O239" s="42" t="s">
        <v>2407</v>
      </c>
      <c r="P239" s="152"/>
    </row>
    <row r="240" spans="8:16" x14ac:dyDescent="0.25">
      <c r="H240" s="152"/>
      <c r="I240" s="152"/>
      <c r="J240" s="152"/>
      <c r="K240" s="152"/>
      <c r="L240" s="1487"/>
      <c r="M240" s="77" t="s">
        <v>2155</v>
      </c>
      <c r="N240" s="78" t="s">
        <v>2408</v>
      </c>
      <c r="O240" s="42" t="s">
        <v>2409</v>
      </c>
      <c r="P240" s="152"/>
    </row>
    <row r="241" spans="8:16" x14ac:dyDescent="0.25">
      <c r="H241" s="152"/>
      <c r="I241" s="152"/>
      <c r="J241" s="152"/>
      <c r="K241" s="152"/>
      <c r="L241" s="1487"/>
      <c r="M241" s="77" t="s">
        <v>2155</v>
      </c>
      <c r="N241" s="78" t="s">
        <v>185</v>
      </c>
      <c r="O241" s="42" t="s">
        <v>2450</v>
      </c>
      <c r="P241" s="152"/>
    </row>
    <row r="242" spans="8:16" x14ac:dyDescent="0.25">
      <c r="H242" s="152"/>
      <c r="I242" s="152"/>
      <c r="J242" s="152"/>
      <c r="K242" s="152"/>
      <c r="L242" s="1487"/>
      <c r="M242" s="77" t="s">
        <v>30</v>
      </c>
      <c r="N242" s="78" t="s">
        <v>188</v>
      </c>
      <c r="O242" s="42" t="s">
        <v>189</v>
      </c>
      <c r="P242" s="152"/>
    </row>
    <row r="243" spans="8:16" x14ac:dyDescent="0.25">
      <c r="H243" s="152"/>
      <c r="I243" s="152"/>
      <c r="J243" s="152"/>
      <c r="K243" s="152"/>
      <c r="L243" s="1487"/>
      <c r="M243" s="77" t="s">
        <v>30</v>
      </c>
      <c r="N243" s="78" t="s">
        <v>190</v>
      </c>
      <c r="O243" s="42" t="s">
        <v>191</v>
      </c>
      <c r="P243" s="152"/>
    </row>
    <row r="244" spans="8:16" x14ac:dyDescent="0.25">
      <c r="H244" s="152"/>
      <c r="I244" s="152"/>
      <c r="J244" s="152"/>
      <c r="K244" s="152"/>
      <c r="L244" s="1487"/>
      <c r="M244" s="77" t="s">
        <v>30</v>
      </c>
      <c r="N244" s="78" t="s">
        <v>192</v>
      </c>
      <c r="O244" s="42" t="s">
        <v>193</v>
      </c>
      <c r="P244" s="152"/>
    </row>
    <row r="245" spans="8:16" x14ac:dyDescent="0.25">
      <c r="H245" s="152"/>
      <c r="I245" s="152"/>
      <c r="J245" s="152"/>
      <c r="K245" s="152"/>
      <c r="L245" s="1487"/>
      <c r="M245" s="77" t="s">
        <v>30</v>
      </c>
      <c r="N245" s="1485" t="s">
        <v>2465</v>
      </c>
      <c r="O245" s="43" t="s">
        <v>2466</v>
      </c>
      <c r="P245" s="152"/>
    </row>
    <row r="246" spans="8:16" x14ac:dyDescent="0.25">
      <c r="H246" s="152"/>
      <c r="I246" s="152"/>
      <c r="J246" s="152"/>
      <c r="K246" s="152"/>
      <c r="L246" s="1487"/>
      <c r="M246" s="77" t="s">
        <v>30</v>
      </c>
      <c r="N246" s="80" t="s">
        <v>194</v>
      </c>
      <c r="O246" s="43" t="s">
        <v>195</v>
      </c>
      <c r="P246" s="152"/>
    </row>
    <row r="247" spans="8:16" x14ac:dyDescent="0.25">
      <c r="H247" s="152"/>
      <c r="I247" s="152"/>
      <c r="J247" s="152"/>
      <c r="K247" s="152"/>
      <c r="L247" s="1487"/>
      <c r="M247" s="77" t="s">
        <v>30</v>
      </c>
      <c r="N247" s="80" t="s">
        <v>196</v>
      </c>
      <c r="O247" s="43" t="s">
        <v>2467</v>
      </c>
      <c r="P247" s="152"/>
    </row>
    <row r="248" spans="8:16" x14ac:dyDescent="0.25">
      <c r="H248" s="152"/>
      <c r="I248" s="152"/>
      <c r="J248" s="152"/>
      <c r="K248" s="152"/>
      <c r="L248" s="1487"/>
      <c r="M248" s="77" t="s">
        <v>30</v>
      </c>
      <c r="N248" s="78" t="s">
        <v>197</v>
      </c>
      <c r="O248" s="42" t="s">
        <v>198</v>
      </c>
      <c r="P248" s="152"/>
    </row>
    <row r="249" spans="8:16" x14ac:dyDescent="0.25">
      <c r="H249" s="152"/>
      <c r="I249" s="152"/>
      <c r="J249" s="152"/>
      <c r="K249" s="152"/>
      <c r="L249" s="1487"/>
      <c r="M249" s="77" t="s">
        <v>30</v>
      </c>
      <c r="N249" s="78" t="s">
        <v>199</v>
      </c>
      <c r="O249" s="42" t="s">
        <v>200</v>
      </c>
      <c r="P249" s="152"/>
    </row>
    <row r="250" spans="8:16" x14ac:dyDescent="0.25">
      <c r="H250" s="152"/>
      <c r="I250" s="152"/>
      <c r="J250" s="152"/>
      <c r="K250" s="152"/>
      <c r="L250" s="1487"/>
      <c r="M250" s="312" t="s">
        <v>30</v>
      </c>
      <c r="N250" s="78" t="s">
        <v>467</v>
      </c>
      <c r="O250" s="43" t="s">
        <v>468</v>
      </c>
      <c r="P250" s="152"/>
    </row>
    <row r="251" spans="8:16" x14ac:dyDescent="0.25">
      <c r="H251" s="152"/>
      <c r="I251" s="152"/>
      <c r="J251" s="152"/>
      <c r="K251" s="152"/>
      <c r="L251" s="1487"/>
      <c r="M251" s="77" t="s">
        <v>30</v>
      </c>
      <c r="N251" s="1486" t="s">
        <v>2468</v>
      </c>
      <c r="O251" s="43" t="s">
        <v>2469</v>
      </c>
      <c r="P251" s="152"/>
    </row>
    <row r="252" spans="8:16" x14ac:dyDescent="0.25">
      <c r="H252" s="152"/>
      <c r="I252" s="152"/>
      <c r="J252" s="152"/>
      <c r="K252" s="152"/>
      <c r="L252" s="1487"/>
      <c r="M252" s="77" t="s">
        <v>30</v>
      </c>
      <c r="N252" s="78" t="s">
        <v>201</v>
      </c>
      <c r="O252" s="42" t="s">
        <v>202</v>
      </c>
      <c r="P252" s="152"/>
    </row>
    <row r="253" spans="8:16" x14ac:dyDescent="0.25">
      <c r="H253" s="152"/>
      <c r="I253" s="152"/>
      <c r="J253" s="152"/>
      <c r="K253" s="152"/>
      <c r="L253" s="1487"/>
      <c r="M253" s="312" t="s">
        <v>30</v>
      </c>
      <c r="N253" s="1486" t="s">
        <v>2470</v>
      </c>
      <c r="O253" s="43" t="s">
        <v>2471</v>
      </c>
      <c r="P253" s="152"/>
    </row>
    <row r="254" spans="8:16" x14ac:dyDescent="0.25">
      <c r="H254" s="152"/>
      <c r="I254" s="152"/>
      <c r="J254" s="152"/>
      <c r="K254" s="152"/>
      <c r="L254" s="1487"/>
      <c r="M254" s="77" t="s">
        <v>30</v>
      </c>
      <c r="N254" s="78" t="s">
        <v>203</v>
      </c>
      <c r="O254" s="42" t="s">
        <v>204</v>
      </c>
      <c r="P254" s="152"/>
    </row>
    <row r="255" spans="8:16" x14ac:dyDescent="0.25">
      <c r="H255" s="152"/>
      <c r="I255" s="152"/>
      <c r="J255" s="152"/>
      <c r="K255" s="152"/>
      <c r="L255" s="1487"/>
      <c r="M255" s="77" t="s">
        <v>30</v>
      </c>
      <c r="N255" s="78" t="s">
        <v>205</v>
      </c>
      <c r="O255" s="42" t="s">
        <v>206</v>
      </c>
      <c r="P255" s="152"/>
    </row>
    <row r="256" spans="8:16" x14ac:dyDescent="0.25">
      <c r="H256" s="152"/>
      <c r="I256" s="152"/>
      <c r="J256" s="152"/>
      <c r="K256" s="152"/>
      <c r="L256" s="1487"/>
      <c r="M256" s="77" t="s">
        <v>30</v>
      </c>
      <c r="N256" s="78" t="s">
        <v>207</v>
      </c>
      <c r="O256" s="42" t="s">
        <v>208</v>
      </c>
      <c r="P256" s="152"/>
    </row>
    <row r="257" spans="8:16" x14ac:dyDescent="0.25">
      <c r="H257" s="152"/>
      <c r="I257" s="152"/>
      <c r="J257" s="152"/>
      <c r="K257" s="152"/>
      <c r="L257" s="1487"/>
      <c r="M257" s="77" t="s">
        <v>30</v>
      </c>
      <c r="N257" s="78" t="s">
        <v>209</v>
      </c>
      <c r="O257" s="42" t="s">
        <v>210</v>
      </c>
      <c r="P257" s="152"/>
    </row>
    <row r="258" spans="8:16" x14ac:dyDescent="0.25">
      <c r="H258" s="152"/>
      <c r="I258" s="152"/>
      <c r="J258" s="152"/>
      <c r="K258" s="152"/>
      <c r="L258" s="1487"/>
      <c r="M258" s="77" t="s">
        <v>30</v>
      </c>
      <c r="N258" s="78" t="s">
        <v>2472</v>
      </c>
      <c r="O258" s="42" t="s">
        <v>2473</v>
      </c>
      <c r="P258" s="152"/>
    </row>
    <row r="259" spans="8:16" x14ac:dyDescent="0.25">
      <c r="H259" s="152"/>
      <c r="I259" s="152"/>
      <c r="J259" s="152"/>
      <c r="K259" s="152"/>
      <c r="L259" s="1487"/>
      <c r="M259" s="313" t="s">
        <v>30</v>
      </c>
      <c r="N259" s="314" t="s">
        <v>211</v>
      </c>
      <c r="O259" s="313" t="s">
        <v>212</v>
      </c>
      <c r="P259" s="152"/>
    </row>
    <row r="260" spans="8:16" x14ac:dyDescent="0.25">
      <c r="H260" s="152"/>
      <c r="I260" s="152"/>
      <c r="J260" s="152"/>
      <c r="K260" s="152"/>
      <c r="L260" s="1487"/>
      <c r="M260" s="77" t="s">
        <v>2351</v>
      </c>
      <c r="N260" s="78" t="s">
        <v>618</v>
      </c>
      <c r="O260" s="42" t="s">
        <v>474</v>
      </c>
      <c r="P260" s="152"/>
    </row>
    <row r="261" spans="8:16" x14ac:dyDescent="0.25">
      <c r="H261" s="152"/>
      <c r="I261" s="152"/>
      <c r="J261" s="152"/>
      <c r="K261" s="152"/>
      <c r="L261" s="1487"/>
      <c r="M261" s="77" t="s">
        <v>2351</v>
      </c>
      <c r="N261" s="323" t="s">
        <v>619</v>
      </c>
      <c r="O261" s="77" t="s">
        <v>2474</v>
      </c>
      <c r="P261" s="152"/>
    </row>
    <row r="262" spans="8:16" x14ac:dyDescent="0.25">
      <c r="H262" s="152"/>
      <c r="I262" s="152"/>
      <c r="J262" s="152"/>
      <c r="K262" s="152"/>
      <c r="L262" s="1487"/>
      <c r="M262" s="77" t="s">
        <v>2351</v>
      </c>
      <c r="N262" s="323" t="s">
        <v>620</v>
      </c>
      <c r="O262" s="77" t="s">
        <v>475</v>
      </c>
      <c r="P262" s="152"/>
    </row>
    <row r="263" spans="8:16" x14ac:dyDescent="0.25">
      <c r="H263" s="152"/>
      <c r="I263" s="152"/>
      <c r="J263" s="152"/>
      <c r="K263" s="152"/>
      <c r="L263" s="6" t="s">
        <v>473</v>
      </c>
      <c r="M263" s="77" t="s">
        <v>2351</v>
      </c>
      <c r="N263" s="323" t="s">
        <v>621</v>
      </c>
      <c r="O263" s="77" t="s">
        <v>476</v>
      </c>
      <c r="P263" s="152"/>
    </row>
    <row r="264" spans="8:16" x14ac:dyDescent="0.25">
      <c r="H264" s="152"/>
      <c r="I264" s="152"/>
      <c r="J264" s="152"/>
      <c r="K264" s="152"/>
      <c r="L264" s="6"/>
      <c r="M264" s="77" t="s">
        <v>2351</v>
      </c>
      <c r="N264" s="323" t="s">
        <v>622</v>
      </c>
      <c r="O264" s="77" t="s">
        <v>2475</v>
      </c>
      <c r="P264" s="152"/>
    </row>
    <row r="265" spans="8:16" x14ac:dyDescent="0.25">
      <c r="H265" s="152"/>
      <c r="I265" s="152"/>
      <c r="J265" s="152"/>
      <c r="K265" s="152"/>
      <c r="L265" s="6"/>
      <c r="M265" s="77" t="s">
        <v>2351</v>
      </c>
      <c r="N265" s="323" t="s">
        <v>623</v>
      </c>
      <c r="O265" s="77" t="s">
        <v>477</v>
      </c>
      <c r="P265" s="152"/>
    </row>
    <row r="266" spans="8:16" x14ac:dyDescent="0.25">
      <c r="H266" s="152"/>
      <c r="I266" s="152"/>
      <c r="J266" s="152"/>
      <c r="K266" s="152"/>
      <c r="L266" s="6"/>
      <c r="M266" s="77" t="s">
        <v>2351</v>
      </c>
      <c r="N266" s="323" t="s">
        <v>624</v>
      </c>
      <c r="O266" s="77" t="s">
        <v>478</v>
      </c>
      <c r="P266" s="152"/>
    </row>
    <row r="267" spans="8:16" x14ac:dyDescent="0.25">
      <c r="H267" s="152"/>
      <c r="I267" s="152"/>
      <c r="J267" s="152"/>
      <c r="K267" s="152"/>
      <c r="L267" s="6"/>
      <c r="M267" s="77" t="s">
        <v>2351</v>
      </c>
      <c r="N267" s="78" t="s">
        <v>2352</v>
      </c>
      <c r="O267" s="42" t="s">
        <v>2353</v>
      </c>
      <c r="P267" s="152"/>
    </row>
    <row r="268" spans="8:16" x14ac:dyDescent="0.25">
      <c r="H268" s="152"/>
      <c r="I268" s="152"/>
      <c r="J268" s="152"/>
      <c r="K268" s="152"/>
      <c r="L268" s="6"/>
      <c r="M268" s="77" t="s">
        <v>2351</v>
      </c>
      <c r="N268" s="323" t="s">
        <v>617</v>
      </c>
      <c r="O268" s="77" t="s">
        <v>479</v>
      </c>
      <c r="P268" s="152"/>
    </row>
    <row r="269" spans="8:16" x14ac:dyDescent="0.25">
      <c r="H269" s="152"/>
      <c r="I269" s="152"/>
      <c r="J269" s="152"/>
      <c r="K269" s="152"/>
      <c r="L269" s="6"/>
      <c r="M269" s="77" t="s">
        <v>2351</v>
      </c>
      <c r="N269" s="323" t="s">
        <v>616</v>
      </c>
      <c r="O269" s="77" t="s">
        <v>480</v>
      </c>
      <c r="P269" s="152"/>
    </row>
    <row r="270" spans="8:16" x14ac:dyDescent="0.25">
      <c r="H270" s="152"/>
      <c r="I270" s="152"/>
      <c r="J270" s="152"/>
      <c r="K270" s="152"/>
      <c r="M270" s="77" t="s">
        <v>2351</v>
      </c>
      <c r="N270" s="323" t="s">
        <v>2495</v>
      </c>
      <c r="O270" s="77" t="s">
        <v>481</v>
      </c>
      <c r="P270" s="152"/>
    </row>
    <row r="271" spans="8:16" x14ac:dyDescent="0.25">
      <c r="H271" s="152"/>
      <c r="I271" s="152"/>
      <c r="J271" s="152"/>
      <c r="K271" s="152"/>
      <c r="M271" s="77" t="s">
        <v>2351</v>
      </c>
      <c r="N271" s="323" t="s">
        <v>2496</v>
      </c>
      <c r="O271" s="77" t="s">
        <v>481</v>
      </c>
      <c r="P271" s="152"/>
    </row>
    <row r="272" spans="8:16" x14ac:dyDescent="0.25">
      <c r="H272" s="152"/>
      <c r="I272" s="152"/>
      <c r="J272" s="152"/>
      <c r="K272" s="152"/>
      <c r="M272" s="313" t="s">
        <v>2351</v>
      </c>
      <c r="N272" s="314" t="s">
        <v>2497</v>
      </c>
      <c r="O272" s="313" t="s">
        <v>481</v>
      </c>
      <c r="P272" s="152"/>
    </row>
    <row r="273" spans="8:16" x14ac:dyDescent="0.25">
      <c r="H273" s="152"/>
      <c r="I273" s="152"/>
      <c r="J273" s="152"/>
      <c r="K273" s="152"/>
      <c r="M273" s="41" t="s">
        <v>483</v>
      </c>
      <c r="N273" t="s">
        <v>2476</v>
      </c>
      <c r="O273" s="41" t="s">
        <v>2477</v>
      </c>
      <c r="P273" s="152"/>
    </row>
    <row r="274" spans="8:16" x14ac:dyDescent="0.25">
      <c r="H274" s="152"/>
      <c r="I274" s="152"/>
      <c r="J274" s="152"/>
      <c r="K274" s="152"/>
      <c r="M274" s="77" t="s">
        <v>483</v>
      </c>
      <c r="N274" t="s">
        <v>487</v>
      </c>
      <c r="O274" s="77" t="s">
        <v>2478</v>
      </c>
      <c r="P274" s="152"/>
    </row>
    <row r="275" spans="8:16" x14ac:dyDescent="0.25">
      <c r="L275" s="6"/>
      <c r="M275" s="77" t="s">
        <v>483</v>
      </c>
      <c r="N275" t="s">
        <v>488</v>
      </c>
      <c r="O275" s="77" t="s">
        <v>2479</v>
      </c>
      <c r="P275" s="152"/>
    </row>
    <row r="276" spans="8:16" x14ac:dyDescent="0.25">
      <c r="H276" s="152"/>
      <c r="I276" s="152"/>
      <c r="L276" s="6"/>
      <c r="M276" s="77" t="s">
        <v>483</v>
      </c>
      <c r="N276" t="s">
        <v>489</v>
      </c>
      <c r="O276" s="77" t="s">
        <v>2480</v>
      </c>
      <c r="P276" s="152"/>
    </row>
    <row r="277" spans="8:16" x14ac:dyDescent="0.25">
      <c r="H277" s="152"/>
      <c r="I277" s="152"/>
      <c r="L277" s="6"/>
      <c r="M277" s="77" t="s">
        <v>483</v>
      </c>
      <c r="N277" t="s">
        <v>490</v>
      </c>
      <c r="O277" s="77" t="s">
        <v>2481</v>
      </c>
      <c r="P277" s="152"/>
    </row>
    <row r="278" spans="8:16" x14ac:dyDescent="0.25">
      <c r="H278" s="152"/>
      <c r="I278" s="152"/>
      <c r="L278" s="6"/>
      <c r="M278" s="77" t="s">
        <v>483</v>
      </c>
      <c r="N278" t="s">
        <v>491</v>
      </c>
      <c r="O278" s="77" t="s">
        <v>2482</v>
      </c>
      <c r="P278" s="152"/>
    </row>
    <row r="279" spans="8:16" x14ac:dyDescent="0.25">
      <c r="H279" s="152"/>
      <c r="I279" s="152"/>
      <c r="L279" s="6"/>
      <c r="M279" s="77" t="s">
        <v>483</v>
      </c>
      <c r="N279" t="s">
        <v>492</v>
      </c>
      <c r="O279" s="77" t="s">
        <v>2483</v>
      </c>
      <c r="P279" s="152"/>
    </row>
    <row r="280" spans="8:16" x14ac:dyDescent="0.25">
      <c r="H280" s="152"/>
      <c r="I280" s="152"/>
      <c r="L280" s="6"/>
      <c r="M280" s="77" t="s">
        <v>483</v>
      </c>
      <c r="N280" t="s">
        <v>493</v>
      </c>
      <c r="O280" s="77" t="s">
        <v>2484</v>
      </c>
      <c r="P280" s="152"/>
    </row>
    <row r="281" spans="8:16" x14ac:dyDescent="0.25">
      <c r="H281" s="152"/>
      <c r="I281" s="152"/>
      <c r="L281" s="6"/>
      <c r="M281" s="77" t="s">
        <v>483</v>
      </c>
      <c r="N281" t="s">
        <v>494</v>
      </c>
      <c r="O281" s="77" t="s">
        <v>2485</v>
      </c>
      <c r="P281" s="152"/>
    </row>
    <row r="282" spans="8:16" x14ac:dyDescent="0.25">
      <c r="H282" s="152"/>
      <c r="I282" s="152"/>
      <c r="L282" s="6"/>
      <c r="M282" s="77" t="s">
        <v>483</v>
      </c>
      <c r="N282" t="s">
        <v>495</v>
      </c>
      <c r="O282" s="77" t="s">
        <v>2486</v>
      </c>
      <c r="P282" s="152"/>
    </row>
    <row r="283" spans="8:16" x14ac:dyDescent="0.25">
      <c r="H283" s="152"/>
      <c r="I283" s="152"/>
      <c r="L283" s="6"/>
      <c r="M283" s="77" t="s">
        <v>483</v>
      </c>
      <c r="N283" t="s">
        <v>496</v>
      </c>
      <c r="O283" s="77" t="s">
        <v>2487</v>
      </c>
      <c r="P283" s="152"/>
    </row>
    <row r="284" spans="8:16" x14ac:dyDescent="0.25">
      <c r="H284" s="152"/>
      <c r="I284" s="152"/>
      <c r="L284" s="6"/>
      <c r="M284" s="77" t="s">
        <v>483</v>
      </c>
      <c r="N284" t="s">
        <v>497</v>
      </c>
      <c r="O284" s="77" t="s">
        <v>2488</v>
      </c>
      <c r="P284" s="152"/>
    </row>
    <row r="285" spans="8:16" x14ac:dyDescent="0.25">
      <c r="H285" s="152"/>
      <c r="I285" s="152"/>
      <c r="L285" s="6"/>
      <c r="M285" s="77" t="s">
        <v>483</v>
      </c>
      <c r="N285" t="s">
        <v>498</v>
      </c>
      <c r="O285" s="77" t="s">
        <v>2489</v>
      </c>
      <c r="P285" s="152"/>
    </row>
    <row r="286" spans="8:16" x14ac:dyDescent="0.25">
      <c r="H286" s="152"/>
      <c r="I286" s="152"/>
      <c r="L286" s="6"/>
      <c r="M286" s="77" t="s">
        <v>483</v>
      </c>
      <c r="N286" t="s">
        <v>499</v>
      </c>
      <c r="O286" s="77" t="s">
        <v>2490</v>
      </c>
      <c r="P286" s="152"/>
    </row>
    <row r="287" spans="8:16" x14ac:dyDescent="0.25">
      <c r="H287" s="152"/>
      <c r="I287" s="152"/>
      <c r="L287" s="6"/>
      <c r="M287" s="77" t="s">
        <v>483</v>
      </c>
      <c r="N287" s="323" t="s">
        <v>2498</v>
      </c>
      <c r="O287" s="324" t="s">
        <v>485</v>
      </c>
      <c r="P287" s="152"/>
    </row>
    <row r="288" spans="8:16" x14ac:dyDescent="0.25">
      <c r="H288" s="152"/>
      <c r="I288" s="152"/>
      <c r="L288" s="6"/>
      <c r="M288" s="77" t="s">
        <v>483</v>
      </c>
      <c r="N288" s="323" t="s">
        <v>2499</v>
      </c>
      <c r="O288" s="325" t="s">
        <v>486</v>
      </c>
      <c r="P288" s="152"/>
    </row>
    <row r="289" spans="8:16" x14ac:dyDescent="0.25">
      <c r="H289" s="152"/>
      <c r="I289" s="152"/>
      <c r="J289" s="152"/>
      <c r="K289" s="152"/>
      <c r="L289" s="6"/>
      <c r="M289" s="77" t="s">
        <v>483</v>
      </c>
      <c r="N289" s="323" t="s">
        <v>2500</v>
      </c>
      <c r="O289" s="77" t="s">
        <v>484</v>
      </c>
      <c r="P289" s="152"/>
    </row>
    <row r="290" spans="8:16" x14ac:dyDescent="0.25">
      <c r="H290" s="152"/>
      <c r="I290" s="152"/>
      <c r="J290" s="152"/>
      <c r="K290" s="152"/>
      <c r="L290" s="6"/>
      <c r="M290" s="77" t="s">
        <v>483</v>
      </c>
      <c r="N290" s="323" t="s">
        <v>2501</v>
      </c>
      <c r="O290" s="77" t="s">
        <v>484</v>
      </c>
      <c r="P290" s="152"/>
    </row>
    <row r="291" spans="8:16" x14ac:dyDescent="0.25">
      <c r="H291" s="152"/>
      <c r="I291" s="152"/>
      <c r="J291" s="152"/>
      <c r="K291" s="152"/>
      <c r="L291" s="6"/>
      <c r="M291" s="326" t="s">
        <v>483</v>
      </c>
      <c r="N291" s="327" t="s">
        <v>2502</v>
      </c>
      <c r="O291" s="326" t="s">
        <v>484</v>
      </c>
      <c r="P291" s="152"/>
    </row>
    <row r="292" spans="8:16" x14ac:dyDescent="0.25">
      <c r="L292" s="6"/>
      <c r="M292" s="41" t="s">
        <v>515</v>
      </c>
      <c r="N292" s="328" t="s">
        <v>511</v>
      </c>
      <c r="O292" s="330" t="s">
        <v>512</v>
      </c>
    </row>
    <row r="293" spans="8:16" x14ac:dyDescent="0.25">
      <c r="L293" s="6"/>
      <c r="M293" s="77" t="s">
        <v>515</v>
      </c>
      <c r="N293" s="329" t="s">
        <v>514</v>
      </c>
      <c r="O293" s="77" t="s">
        <v>513</v>
      </c>
    </row>
    <row r="294" spans="8:16" x14ac:dyDescent="0.25">
      <c r="L294" s="6"/>
      <c r="M294" s="77" t="s">
        <v>515</v>
      </c>
      <c r="N294" t="s">
        <v>516</v>
      </c>
      <c r="O294" s="77" t="s">
        <v>517</v>
      </c>
    </row>
    <row r="295" spans="8:16" x14ac:dyDescent="0.25">
      <c r="L295" s="6"/>
      <c r="M295" s="77" t="s">
        <v>629</v>
      </c>
      <c r="N295" s="323" t="s">
        <v>2491</v>
      </c>
      <c r="O295" s="324" t="s">
        <v>630</v>
      </c>
    </row>
    <row r="296" spans="8:16" x14ac:dyDescent="0.25">
      <c r="L296" s="6"/>
      <c r="M296" s="77" t="s">
        <v>625</v>
      </c>
      <c r="N296" s="323" t="s">
        <v>2492</v>
      </c>
      <c r="O296" s="325" t="s">
        <v>627</v>
      </c>
    </row>
    <row r="297" spans="8:16" x14ac:dyDescent="0.25">
      <c r="L297" s="6"/>
      <c r="M297" s="77" t="s">
        <v>625</v>
      </c>
      <c r="N297" s="323" t="s">
        <v>2493</v>
      </c>
      <c r="O297" s="77" t="s">
        <v>626</v>
      </c>
    </row>
    <row r="298" spans="8:16" x14ac:dyDescent="0.25">
      <c r="L298" s="6"/>
      <c r="M298" s="77" t="s">
        <v>625</v>
      </c>
      <c r="N298" s="323" t="s">
        <v>2494</v>
      </c>
      <c r="O298" s="77" t="s">
        <v>628</v>
      </c>
    </row>
    <row r="299" spans="8:16" x14ac:dyDescent="0.25">
      <c r="L299" s="6"/>
      <c r="M299" s="331" t="s">
        <v>505</v>
      </c>
      <c r="N299" s="332" t="s">
        <v>506</v>
      </c>
      <c r="O299" s="331" t="s">
        <v>500</v>
      </c>
    </row>
    <row r="300" spans="8:16" x14ac:dyDescent="0.25">
      <c r="L300" s="6"/>
      <c r="M300" s="333" t="s">
        <v>505</v>
      </c>
      <c r="N300" s="334" t="s">
        <v>507</v>
      </c>
      <c r="O300" s="333" t="s">
        <v>501</v>
      </c>
    </row>
    <row r="301" spans="8:16" x14ac:dyDescent="0.25">
      <c r="L301" s="6"/>
      <c r="M301" s="333" t="s">
        <v>505</v>
      </c>
      <c r="N301" s="334" t="s">
        <v>508</v>
      </c>
      <c r="O301" s="333" t="s">
        <v>502</v>
      </c>
    </row>
    <row r="302" spans="8:16" x14ac:dyDescent="0.25">
      <c r="L302" s="335"/>
      <c r="M302" s="333" t="s">
        <v>505</v>
      </c>
      <c r="N302" s="334" t="s">
        <v>509</v>
      </c>
      <c r="O302" s="333" t="s">
        <v>503</v>
      </c>
    </row>
    <row r="303" spans="8:16" x14ac:dyDescent="0.25">
      <c r="L303" s="335"/>
      <c r="M303" s="333" t="s">
        <v>505</v>
      </c>
      <c r="N303" s="334" t="s">
        <v>510</v>
      </c>
      <c r="O303" s="333" t="s">
        <v>504</v>
      </c>
    </row>
    <row r="304" spans="8:16" x14ac:dyDescent="0.25">
      <c r="K304" s="340" t="s">
        <v>1394</v>
      </c>
      <c r="L304" s="336" t="s">
        <v>567</v>
      </c>
      <c r="M304" s="77" t="s">
        <v>505</v>
      </c>
      <c r="N304" s="323" t="s">
        <v>518</v>
      </c>
      <c r="O304" s="77" t="s">
        <v>523</v>
      </c>
    </row>
    <row r="305" spans="12:15" x14ac:dyDescent="0.25">
      <c r="L305" s="325" t="s">
        <v>568</v>
      </c>
      <c r="M305" s="77" t="s">
        <v>505</v>
      </c>
      <c r="N305" s="323" t="s">
        <v>518</v>
      </c>
      <c r="O305" s="77" t="s">
        <v>524</v>
      </c>
    </row>
    <row r="306" spans="12:15" x14ac:dyDescent="0.25">
      <c r="L306" s="325" t="s">
        <v>569</v>
      </c>
      <c r="M306" s="77" t="s">
        <v>505</v>
      </c>
      <c r="N306" s="323" t="s">
        <v>518</v>
      </c>
      <c r="O306" s="77" t="s">
        <v>525</v>
      </c>
    </row>
    <row r="307" spans="12:15" x14ac:dyDescent="0.25">
      <c r="L307" s="325" t="s">
        <v>570</v>
      </c>
      <c r="M307" s="77" t="s">
        <v>505</v>
      </c>
      <c r="N307" s="323" t="s">
        <v>518</v>
      </c>
      <c r="O307" s="77" t="s">
        <v>526</v>
      </c>
    </row>
    <row r="308" spans="12:15" x14ac:dyDescent="0.25">
      <c r="L308" s="325" t="s">
        <v>571</v>
      </c>
      <c r="M308" s="77" t="s">
        <v>505</v>
      </c>
      <c r="N308" s="323" t="s">
        <v>518</v>
      </c>
      <c r="O308" s="77" t="s">
        <v>527</v>
      </c>
    </row>
    <row r="309" spans="12:15" x14ac:dyDescent="0.25">
      <c r="L309" s="325" t="s">
        <v>572</v>
      </c>
      <c r="M309" s="77" t="s">
        <v>505</v>
      </c>
      <c r="N309" s="323" t="s">
        <v>518</v>
      </c>
      <c r="O309" s="77" t="s">
        <v>528</v>
      </c>
    </row>
    <row r="310" spans="12:15" x14ac:dyDescent="0.25">
      <c r="L310" s="325" t="s">
        <v>573</v>
      </c>
      <c r="M310" s="77" t="s">
        <v>505</v>
      </c>
      <c r="N310" s="323" t="s">
        <v>518</v>
      </c>
      <c r="O310" s="77" t="s">
        <v>529</v>
      </c>
    </row>
    <row r="311" spans="12:15" x14ac:dyDescent="0.25">
      <c r="L311" s="325" t="s">
        <v>574</v>
      </c>
      <c r="M311" s="77" t="s">
        <v>505</v>
      </c>
      <c r="N311" s="323" t="s">
        <v>518</v>
      </c>
      <c r="O311" s="77" t="s">
        <v>530</v>
      </c>
    </row>
    <row r="312" spans="12:15" x14ac:dyDescent="0.25">
      <c r="L312" s="325" t="s">
        <v>575</v>
      </c>
      <c r="M312" s="77" t="s">
        <v>505</v>
      </c>
      <c r="N312" s="323" t="s">
        <v>519</v>
      </c>
      <c r="O312" s="77" t="s">
        <v>531</v>
      </c>
    </row>
    <row r="313" spans="12:15" x14ac:dyDescent="0.25">
      <c r="L313" s="325" t="s">
        <v>576</v>
      </c>
      <c r="M313" s="77" t="s">
        <v>505</v>
      </c>
      <c r="N313" s="323" t="s">
        <v>519</v>
      </c>
      <c r="O313" s="77" t="s">
        <v>532</v>
      </c>
    </row>
    <row r="314" spans="12:15" x14ac:dyDescent="0.25">
      <c r="L314" s="325" t="s">
        <v>577</v>
      </c>
      <c r="M314" s="77" t="s">
        <v>505</v>
      </c>
      <c r="N314" s="323" t="s">
        <v>519</v>
      </c>
      <c r="O314" s="77" t="s">
        <v>533</v>
      </c>
    </row>
    <row r="315" spans="12:15" x14ac:dyDescent="0.25">
      <c r="L315" s="325" t="s">
        <v>578</v>
      </c>
      <c r="M315" s="77" t="s">
        <v>505</v>
      </c>
      <c r="N315" s="323" t="s">
        <v>520</v>
      </c>
      <c r="O315" s="77" t="s">
        <v>534</v>
      </c>
    </row>
    <row r="316" spans="12:15" x14ac:dyDescent="0.25">
      <c r="L316" s="325" t="s">
        <v>579</v>
      </c>
      <c r="M316" s="77" t="s">
        <v>505</v>
      </c>
      <c r="N316" s="323" t="s">
        <v>520</v>
      </c>
      <c r="O316" s="77" t="s">
        <v>535</v>
      </c>
    </row>
    <row r="317" spans="12:15" x14ac:dyDescent="0.25">
      <c r="L317" s="325" t="s">
        <v>580</v>
      </c>
      <c r="M317" s="77" t="s">
        <v>505</v>
      </c>
      <c r="N317" s="323" t="s">
        <v>520</v>
      </c>
      <c r="O317" s="77" t="s">
        <v>536</v>
      </c>
    </row>
    <row r="318" spans="12:15" x14ac:dyDescent="0.25">
      <c r="L318" s="325" t="s">
        <v>581</v>
      </c>
      <c r="M318" s="77" t="s">
        <v>505</v>
      </c>
      <c r="N318" s="323" t="s">
        <v>520</v>
      </c>
      <c r="O318" s="77" t="s">
        <v>537</v>
      </c>
    </row>
    <row r="319" spans="12:15" x14ac:dyDescent="0.25">
      <c r="L319" s="325" t="s">
        <v>582</v>
      </c>
      <c r="M319" s="77" t="s">
        <v>505</v>
      </c>
      <c r="N319" s="323" t="s">
        <v>521</v>
      </c>
      <c r="O319" s="77" t="s">
        <v>538</v>
      </c>
    </row>
    <row r="320" spans="12:15" x14ac:dyDescent="0.25">
      <c r="L320" s="325" t="s">
        <v>583</v>
      </c>
      <c r="M320" s="77" t="s">
        <v>505</v>
      </c>
      <c r="N320" s="323" t="s">
        <v>521</v>
      </c>
      <c r="O320" s="77" t="s">
        <v>539</v>
      </c>
    </row>
    <row r="321" spans="12:15" x14ac:dyDescent="0.25">
      <c r="L321" s="325" t="s">
        <v>584</v>
      </c>
      <c r="M321" s="77" t="s">
        <v>505</v>
      </c>
      <c r="N321" s="323" t="s">
        <v>521</v>
      </c>
      <c r="O321" s="77" t="s">
        <v>540</v>
      </c>
    </row>
    <row r="322" spans="12:15" x14ac:dyDescent="0.25">
      <c r="L322" s="325" t="s">
        <v>585</v>
      </c>
      <c r="M322" s="77" t="s">
        <v>505</v>
      </c>
      <c r="N322" s="323" t="s">
        <v>522</v>
      </c>
      <c r="O322" s="77" t="s">
        <v>541</v>
      </c>
    </row>
    <row r="323" spans="12:15" x14ac:dyDescent="0.25">
      <c r="L323" s="325" t="s">
        <v>586</v>
      </c>
      <c r="M323" s="77" t="s">
        <v>505</v>
      </c>
      <c r="N323" s="323" t="s">
        <v>518</v>
      </c>
      <c r="O323" s="77" t="s">
        <v>542</v>
      </c>
    </row>
    <row r="324" spans="12:15" x14ac:dyDescent="0.25">
      <c r="L324" s="325" t="s">
        <v>587</v>
      </c>
      <c r="M324" s="77" t="s">
        <v>505</v>
      </c>
      <c r="N324" s="323" t="s">
        <v>518</v>
      </c>
      <c r="O324" s="77" t="s">
        <v>543</v>
      </c>
    </row>
    <row r="325" spans="12:15" x14ac:dyDescent="0.25">
      <c r="L325" s="325" t="s">
        <v>588</v>
      </c>
      <c r="M325" s="77" t="s">
        <v>505</v>
      </c>
      <c r="N325" s="323" t="s">
        <v>518</v>
      </c>
      <c r="O325" s="77" t="s">
        <v>544</v>
      </c>
    </row>
    <row r="326" spans="12:15" x14ac:dyDescent="0.25">
      <c r="L326" s="325" t="s">
        <v>589</v>
      </c>
      <c r="M326" s="77" t="s">
        <v>505</v>
      </c>
      <c r="N326" s="323" t="s">
        <v>518</v>
      </c>
      <c r="O326" s="77" t="s">
        <v>545</v>
      </c>
    </row>
    <row r="327" spans="12:15" x14ac:dyDescent="0.25">
      <c r="L327" s="325" t="s">
        <v>590</v>
      </c>
      <c r="M327" s="77" t="s">
        <v>505</v>
      </c>
      <c r="N327" s="323" t="s">
        <v>518</v>
      </c>
      <c r="O327" s="77" t="s">
        <v>546</v>
      </c>
    </row>
    <row r="328" spans="12:15" x14ac:dyDescent="0.25">
      <c r="L328" s="325" t="s">
        <v>591</v>
      </c>
      <c r="M328" s="77" t="s">
        <v>505</v>
      </c>
      <c r="N328" s="323" t="s">
        <v>518</v>
      </c>
      <c r="O328" s="77" t="s">
        <v>547</v>
      </c>
    </row>
    <row r="329" spans="12:15" x14ac:dyDescent="0.25">
      <c r="L329" s="325" t="s">
        <v>592</v>
      </c>
      <c r="M329" s="77" t="s">
        <v>505</v>
      </c>
      <c r="N329" s="323" t="s">
        <v>519</v>
      </c>
      <c r="O329" s="77" t="s">
        <v>548</v>
      </c>
    </row>
    <row r="330" spans="12:15" x14ac:dyDescent="0.25">
      <c r="L330" s="325" t="s">
        <v>593</v>
      </c>
      <c r="M330" s="77" t="s">
        <v>505</v>
      </c>
      <c r="N330" s="323" t="s">
        <v>519</v>
      </c>
      <c r="O330" s="77" t="s">
        <v>549</v>
      </c>
    </row>
    <row r="331" spans="12:15" x14ac:dyDescent="0.25">
      <c r="L331" s="325" t="s">
        <v>594</v>
      </c>
      <c r="M331" s="77" t="s">
        <v>505</v>
      </c>
      <c r="N331" s="323" t="s">
        <v>519</v>
      </c>
      <c r="O331" s="77" t="s">
        <v>550</v>
      </c>
    </row>
    <row r="332" spans="12:15" x14ac:dyDescent="0.25">
      <c r="L332" s="325" t="s">
        <v>595</v>
      </c>
      <c r="M332" s="77" t="s">
        <v>505</v>
      </c>
      <c r="N332" s="323" t="s">
        <v>519</v>
      </c>
      <c r="O332" s="77" t="s">
        <v>551</v>
      </c>
    </row>
    <row r="333" spans="12:15" x14ac:dyDescent="0.25">
      <c r="L333" s="325" t="s">
        <v>596</v>
      </c>
      <c r="M333" s="77" t="s">
        <v>505</v>
      </c>
      <c r="N333" s="323" t="s">
        <v>520</v>
      </c>
      <c r="O333" s="77" t="s">
        <v>552</v>
      </c>
    </row>
    <row r="334" spans="12:15" x14ac:dyDescent="0.25">
      <c r="L334" s="325" t="s">
        <v>597</v>
      </c>
      <c r="M334" s="77" t="s">
        <v>505</v>
      </c>
      <c r="N334" s="323" t="s">
        <v>520</v>
      </c>
      <c r="O334" s="77" t="s">
        <v>553</v>
      </c>
    </row>
    <row r="335" spans="12:15" x14ac:dyDescent="0.25">
      <c r="L335" s="325" t="s">
        <v>598</v>
      </c>
      <c r="M335" s="77" t="s">
        <v>505</v>
      </c>
      <c r="N335" s="323" t="s">
        <v>520</v>
      </c>
      <c r="O335" s="77" t="s">
        <v>554</v>
      </c>
    </row>
    <row r="336" spans="12:15" x14ac:dyDescent="0.25">
      <c r="L336" s="325" t="s">
        <v>599</v>
      </c>
      <c r="M336" s="77" t="s">
        <v>505</v>
      </c>
      <c r="N336" s="323" t="s">
        <v>521</v>
      </c>
      <c r="O336" s="77" t="s">
        <v>555</v>
      </c>
    </row>
    <row r="337" spans="12:15" x14ac:dyDescent="0.25">
      <c r="L337" s="325" t="s">
        <v>600</v>
      </c>
      <c r="M337" s="77" t="s">
        <v>505</v>
      </c>
      <c r="N337" s="323" t="s">
        <v>521</v>
      </c>
      <c r="O337" s="77" t="s">
        <v>556</v>
      </c>
    </row>
    <row r="338" spans="12:15" x14ac:dyDescent="0.25">
      <c r="L338" s="325" t="s">
        <v>601</v>
      </c>
      <c r="M338" s="77" t="s">
        <v>505</v>
      </c>
      <c r="N338" s="323" t="s">
        <v>518</v>
      </c>
      <c r="O338" s="77" t="s">
        <v>557</v>
      </c>
    </row>
    <row r="339" spans="12:15" x14ac:dyDescent="0.25">
      <c r="L339" s="325" t="s">
        <v>602</v>
      </c>
      <c r="M339" s="77" t="s">
        <v>505</v>
      </c>
      <c r="N339" s="323" t="s">
        <v>519</v>
      </c>
      <c r="O339" s="77" t="s">
        <v>558</v>
      </c>
    </row>
    <row r="340" spans="12:15" x14ac:dyDescent="0.25">
      <c r="L340" s="325" t="s">
        <v>603</v>
      </c>
      <c r="M340" s="77" t="s">
        <v>505</v>
      </c>
      <c r="N340" s="323" t="s">
        <v>520</v>
      </c>
      <c r="O340" s="77" t="s">
        <v>559</v>
      </c>
    </row>
    <row r="341" spans="12:15" x14ac:dyDescent="0.25">
      <c r="L341" s="325" t="s">
        <v>604</v>
      </c>
      <c r="M341" s="77" t="s">
        <v>505</v>
      </c>
      <c r="N341" s="323" t="s">
        <v>521</v>
      </c>
      <c r="O341" s="77" t="s">
        <v>560</v>
      </c>
    </row>
    <row r="342" spans="12:15" x14ac:dyDescent="0.25">
      <c r="L342" s="325" t="s">
        <v>605</v>
      </c>
      <c r="M342" s="77" t="s">
        <v>505</v>
      </c>
      <c r="N342" s="323" t="s">
        <v>522</v>
      </c>
      <c r="O342" s="77" t="s">
        <v>561</v>
      </c>
    </row>
    <row r="343" spans="12:15" x14ac:dyDescent="0.25">
      <c r="L343" s="338" t="s">
        <v>606</v>
      </c>
      <c r="M343" s="339" t="s">
        <v>505</v>
      </c>
      <c r="N343" s="338" t="s">
        <v>522</v>
      </c>
      <c r="O343" s="339" t="s">
        <v>500</v>
      </c>
    </row>
    <row r="344" spans="12:15" x14ac:dyDescent="0.25">
      <c r="L344" s="338" t="s">
        <v>607</v>
      </c>
      <c r="M344" s="339" t="s">
        <v>505</v>
      </c>
      <c r="N344" s="338" t="s">
        <v>522</v>
      </c>
      <c r="O344" s="339" t="s">
        <v>501</v>
      </c>
    </row>
    <row r="345" spans="12:15" x14ac:dyDescent="0.25">
      <c r="L345" s="338" t="s">
        <v>608</v>
      </c>
      <c r="M345" s="339" t="s">
        <v>505</v>
      </c>
      <c r="N345" s="338" t="s">
        <v>522</v>
      </c>
      <c r="O345" s="339" t="s">
        <v>502</v>
      </c>
    </row>
    <row r="346" spans="12:15" x14ac:dyDescent="0.25">
      <c r="L346" s="338" t="s">
        <v>609</v>
      </c>
      <c r="M346" s="339" t="s">
        <v>505</v>
      </c>
      <c r="N346" s="338" t="s">
        <v>522</v>
      </c>
      <c r="O346" s="339" t="s">
        <v>503</v>
      </c>
    </row>
    <row r="347" spans="12:15" x14ac:dyDescent="0.25">
      <c r="L347" s="338" t="s">
        <v>610</v>
      </c>
      <c r="M347" s="339" t="s">
        <v>505</v>
      </c>
      <c r="N347" s="338" t="s">
        <v>522</v>
      </c>
      <c r="O347" s="339" t="s">
        <v>504</v>
      </c>
    </row>
    <row r="348" spans="12:15" x14ac:dyDescent="0.25">
      <c r="L348" s="325" t="s">
        <v>611</v>
      </c>
      <c r="M348" s="77" t="s">
        <v>505</v>
      </c>
      <c r="N348" s="323" t="s">
        <v>522</v>
      </c>
      <c r="O348" s="77" t="s">
        <v>562</v>
      </c>
    </row>
    <row r="349" spans="12:15" x14ac:dyDescent="0.25">
      <c r="L349" s="325" t="s">
        <v>612</v>
      </c>
      <c r="M349" s="77" t="s">
        <v>505</v>
      </c>
      <c r="N349" s="323" t="s">
        <v>522</v>
      </c>
      <c r="O349" s="77" t="s">
        <v>563</v>
      </c>
    </row>
    <row r="350" spans="12:15" x14ac:dyDescent="0.25">
      <c r="L350" s="325" t="s">
        <v>613</v>
      </c>
      <c r="M350" s="77" t="s">
        <v>505</v>
      </c>
      <c r="N350" s="323" t="s">
        <v>522</v>
      </c>
      <c r="O350" s="77" t="s">
        <v>564</v>
      </c>
    </row>
    <row r="351" spans="12:15" x14ac:dyDescent="0.25">
      <c r="L351" s="325" t="s">
        <v>614</v>
      </c>
      <c r="M351" s="77" t="s">
        <v>505</v>
      </c>
      <c r="N351" s="323" t="s">
        <v>522</v>
      </c>
      <c r="O351" s="77" t="s">
        <v>565</v>
      </c>
    </row>
    <row r="352" spans="12:15" x14ac:dyDescent="0.25">
      <c r="L352" s="337" t="s">
        <v>615</v>
      </c>
      <c r="M352" s="77" t="s">
        <v>505</v>
      </c>
      <c r="N352" s="323" t="s">
        <v>522</v>
      </c>
      <c r="O352" s="77" t="s">
        <v>566</v>
      </c>
    </row>
  </sheetData>
  <sortState xmlns:xlrd2="http://schemas.microsoft.com/office/spreadsheetml/2017/richdata2" ref="M13:O244">
    <sortCondition ref="M13:M244"/>
    <sortCondition ref="O13:O244"/>
  </sortState>
  <mergeCells count="19">
    <mergeCell ref="K21:K27"/>
    <mergeCell ref="A1:A2"/>
    <mergeCell ref="B36:D36"/>
    <mergeCell ref="B1:C1"/>
    <mergeCell ref="B2:C2"/>
    <mergeCell ref="B29:C29"/>
    <mergeCell ref="B30:C30"/>
    <mergeCell ref="B3:D3"/>
    <mergeCell ref="B33:C33"/>
    <mergeCell ref="B34:C34"/>
    <mergeCell ref="B35:C35"/>
    <mergeCell ref="B64:B72"/>
    <mergeCell ref="B73:D73"/>
    <mergeCell ref="B74:D81"/>
    <mergeCell ref="B37:D41"/>
    <mergeCell ref="B54:B56"/>
    <mergeCell ref="B58:B63"/>
    <mergeCell ref="B48:B53"/>
    <mergeCell ref="B57:D57"/>
  </mergeCells>
  <dataValidations count="22">
    <dataValidation showInputMessage="1" showErrorMessage="1" sqref="B12 B20 D12 D20" xr:uid="{00000000-0002-0000-0300-000000000000}"/>
    <dataValidation type="list" allowBlank="1" showInputMessage="1" showErrorMessage="1" sqref="O6" xr:uid="{00000000-0002-0000-0300-000002000000}">
      <formula1>"Y54, Y55, Y56, Y57, IHCP, N/A"</formula1>
    </dataValidation>
    <dataValidation type="list" allowBlank="1" showInputMessage="1" showErrorMessage="1" sqref="K13" xr:uid="{00000000-0002-0000-0300-000003000000}">
      <formula1>$L$19:$L$78</formula1>
    </dataValidation>
    <dataValidation type="list" allowBlank="1" showInputMessage="1" sqref="D28" xr:uid="{00000000-0002-0000-0300-000004000000}">
      <formula1>"England, Northern Ireland, Isle of Mann, Scotland, Wales, Gibraltar, States of Guernsey  Government, States of Jersey Government, Other British Overseas Territories, Other"</formula1>
    </dataValidation>
    <dataValidation type="list" allowBlank="1" showInputMessage="1" sqref="D47" xr:uid="{00000000-0002-0000-0300-000005000000}">
      <formula1>"No: dose values transferred electronically at all stages, Yes, Yes: all values QA checked, Yes: See comments, Not known"</formula1>
    </dataValidation>
    <dataValidation type="list" allowBlank="1" showInputMessage="1" sqref="D53 D49:D51" xr:uid="{00000000-0002-0000-0300-000006000000}">
      <formula1>"No,Yes,Yes: See comments, Not known"</formula1>
    </dataValidation>
    <dataValidation type="list" allowBlank="1" showInputMessage="1" sqref="D48" xr:uid="{00000000-0002-0000-0300-000007000000}">
      <formula1>"No, Yes for all submitted data, Yes for some data, Yes: See comments, Not known"</formula1>
    </dataValidation>
    <dataValidation type="list" allowBlank="1" showInputMessage="1" sqref="D52" xr:uid="{00000000-0002-0000-0300-000008000000}">
      <formula1>"No, Yes,Yes: See comments, Not known"</formula1>
    </dataValidation>
    <dataValidation type="list" allowBlank="1" showInputMessage="1" sqref="D45" xr:uid="{00000000-0002-0000-0300-00000A000000}">
      <formula1>"Retrospective,Prospective,Both,Not known"</formula1>
    </dataValidation>
    <dataValidation type="list" allowBlank="1" showInputMessage="1" sqref="D46" xr:uid="{00000000-0002-0000-0300-00000C000000}">
      <formula1>"Yes, Yes: See comments, Possibly, Possibly: See comments, No, Not known"</formula1>
    </dataValidation>
    <dataValidation type="list" allowBlank="1" showInputMessage="1" sqref="D31" xr:uid="{00000000-0002-0000-0300-00000D000000}">
      <formula1>$J$29:$J$46</formula1>
    </dataValidation>
    <dataValidation type="list" allowBlank="1" showInputMessage="1" sqref="D62 D64:D66 D69:D71" xr:uid="{00000000-0002-0000-0300-00000E000000}">
      <formula1>"No, Not known, Yes,  Yes: In some cases, Yes: See comments, Other, Other: See comments"</formula1>
    </dataValidation>
    <dataValidation type="list" allowBlank="1" showInputMessage="1" sqref="D60" xr:uid="{00000000-0002-0000-0300-000010000000}">
      <formula1>"No, Not known, Yes: See weight/BMI/physique questions below, Yes: See comments, Yes: In some cases, Yes"</formula1>
    </dataValidation>
    <dataValidation type="list" allowBlank="1" showInputMessage="1" sqref="D59" xr:uid="{00000000-0002-0000-0300-000011000000}">
      <formula1>"No, Not known, Yes: See comments, Yes: In some cases, Yes"</formula1>
    </dataValidation>
    <dataValidation type="list" allowBlank="1" showInputMessage="1" sqref="D58" xr:uid="{00000000-0002-0000-0300-000012000000}">
      <formula1>"No exclusion based on image quality, Not known, Yes: See comments, Yes: In some cases, Yes"</formula1>
    </dataValidation>
    <dataValidation type="list" allowBlank="1" showInputMessage="1" sqref="D68" xr:uid="{00000000-0002-0000-0300-000013000000}">
      <formula1>"No BMI restriction used, Not known, Only BMIs between 18.5 and 25, Only BMIs between 18.5 and 30, Other BMI range, Other BMI range: See comments"</formula1>
    </dataValidation>
    <dataValidation type="list" allowBlank="1" showInputMessage="1" sqref="D67" xr:uid="{00000000-0002-0000-0300-000014000000}">
      <formula1>"No weight restriction used, Not known, 50 to 90 kg, 30 to 110 kg, Group mean weight 65 to 75 kg or 75 to 85 kg, Group median weight 65 to 75 kg or 75 to 85 kg, Other, Other: See comments"</formula1>
    </dataValidation>
    <dataValidation type="list" allowBlank="1" showInputMessage="1" sqref="D61" xr:uid="{00000000-0002-0000-0300-000015000000}">
      <formula1>"No, Not known, Yes: Test and conditions given in Comments Section,  Yes: In some cases, Yes, Other, Other: See comments"</formula1>
    </dataValidation>
    <dataValidation type="list" allowBlank="1" showInputMessage="1" sqref="D72 D63" xr:uid="{00000000-0002-0000-0300-000016000000}">
      <formula1>"Yes, No, Not known"</formula1>
    </dataValidation>
    <dataValidation type="list" allowBlank="1" showInputMessage="1" showErrorMessage="1" sqref="O13" xr:uid="{35EA587A-0356-4B68-A67E-87923FDF21EF}">
      <formula1>"1 , 2 , 3 ,4 , 5 "</formula1>
    </dataValidation>
    <dataValidation type="list" allowBlank="1" showInputMessage="1" showErrorMessage="1" sqref="K11" xr:uid="{DC007E29-BF15-4DA1-89D2-B06FF319AF26}">
      <formula1>"Q71,Q72,Q74,Q75,Q76,Q77,Q78,Q79,Q83,Q84,Q85,Q86,Q87,Q88,Q99, IHCP,Scot,NI,IoM,SoG,SoJ, BoT, N/A"</formula1>
    </dataValidation>
    <dataValidation type="list" allowBlank="1" showInputMessage="1" showErrorMessage="1" sqref="K12" xr:uid="{00000000-0002-0000-0300-00000B000000}">
      <formula1>$N$7:$N$352</formula1>
    </dataValidation>
  </dataValidations>
  <hyperlinks>
    <hyperlink ref="B15" r:id="rId1" xr:uid="{00000000-0004-0000-0300-000000000000}"/>
  </hyperlinks>
  <printOptions headings="1"/>
  <pageMargins left="0.11811023622047245" right="0.11811023622047245" top="0.55118110236220474" bottom="0.55118110236220474" header="0.31496062992125984" footer="0.31496062992125984"/>
  <pageSetup paperSize="8" scale="74" fitToHeight="0" orientation="portrait" r:id="rId2"/>
  <headerFooter>
    <oddHeader>&amp;L&amp;F  &amp;KFF0000&amp;A&amp;R&amp;D  &amp;T</oddHeader>
    <oddFooter>&amp;C&amp;P  of  &amp;N</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99"/>
    <pageSetUpPr fitToPage="1"/>
  </sheetPr>
  <dimension ref="A1:CH299"/>
  <sheetViews>
    <sheetView zoomScale="80" zoomScaleNormal="80" workbookViewId="0">
      <selection sqref="A1:A2"/>
    </sheetView>
  </sheetViews>
  <sheetFormatPr defaultColWidth="9.140625" defaultRowHeight="15" x14ac:dyDescent="0.25"/>
  <cols>
    <col min="1" max="1" width="15.7109375" style="6" customWidth="1"/>
    <col min="2" max="2" width="49.42578125" style="6" customWidth="1"/>
    <col min="3" max="3" width="55.7109375" style="6" customWidth="1"/>
    <col min="4" max="4" width="54" style="6" customWidth="1"/>
    <col min="5" max="5" width="8.28515625" style="6" customWidth="1"/>
    <col min="6" max="6" width="10.7109375" style="6" customWidth="1"/>
    <col min="7" max="8" width="10.28515625" style="434" customWidth="1"/>
    <col min="9" max="9" width="10.28515625" style="434" hidden="1" customWidth="1"/>
    <col min="10" max="10" width="9.140625" style="6" hidden="1" customWidth="1"/>
    <col min="11" max="11" width="68" style="6" hidden="1" customWidth="1"/>
    <col min="12" max="12" width="14.140625" style="6" hidden="1" customWidth="1"/>
    <col min="13" max="14" width="9.140625" style="6" hidden="1" customWidth="1"/>
    <col min="15" max="15" width="39" style="6" hidden="1" customWidth="1"/>
    <col min="16" max="16" width="9.140625" style="6" hidden="1" customWidth="1"/>
    <col min="17" max="17" width="31.42578125" style="6" hidden="1" customWidth="1"/>
    <col min="18" max="18" width="17.7109375" style="6" hidden="1" customWidth="1"/>
    <col min="19" max="24" width="9.140625" style="6" hidden="1" customWidth="1"/>
    <col min="25" max="25" width="33.28515625" style="87" hidden="1" customWidth="1"/>
    <col min="26" max="26" width="47.5703125" style="87" hidden="1" customWidth="1"/>
    <col min="27" max="27" width="38.28515625" style="87" hidden="1" customWidth="1"/>
    <col min="28" max="28" width="29.28515625" style="89" hidden="1" customWidth="1"/>
    <col min="29" max="29" width="40.28515625" style="87" hidden="1" customWidth="1"/>
    <col min="30" max="30" width="41.5703125" style="87" hidden="1" customWidth="1"/>
    <col min="31" max="31" width="26.28515625" style="87" hidden="1" customWidth="1"/>
    <col min="32" max="32" width="18.85546875" style="87" hidden="1" customWidth="1"/>
    <col min="33" max="33" width="32.28515625" style="166" hidden="1" customWidth="1"/>
    <col min="34" max="35" width="40.7109375" style="87" hidden="1" customWidth="1"/>
    <col min="36" max="36" width="24.5703125" style="89" hidden="1" customWidth="1"/>
    <col min="37" max="37" width="34.7109375" style="89" hidden="1" customWidth="1"/>
    <col min="38" max="38" width="56.7109375" style="89" hidden="1" customWidth="1"/>
    <col min="39" max="39" width="84.7109375" style="89" hidden="1" customWidth="1"/>
    <col min="40" max="40" width="34.7109375" style="89" hidden="1" customWidth="1"/>
    <col min="41" max="41" width="18.42578125" style="88" hidden="1" customWidth="1"/>
    <col min="42" max="42" width="31.85546875" style="139" hidden="1" customWidth="1"/>
    <col min="43" max="43" width="51.140625" style="139" hidden="1" customWidth="1"/>
    <col min="44" max="44" width="34.28515625" style="89" hidden="1" customWidth="1"/>
    <col min="45" max="45" width="29.7109375" style="89" hidden="1" customWidth="1"/>
    <col min="46" max="46" width="30" style="87" hidden="1" customWidth="1"/>
    <col min="47" max="48" width="20.7109375" style="87" hidden="1" customWidth="1"/>
    <col min="49" max="49" width="15" style="89" hidden="1" customWidth="1"/>
    <col min="50" max="50" width="14.42578125" style="89" hidden="1" customWidth="1"/>
    <col min="51" max="51" width="45.28515625" style="89" hidden="1" customWidth="1"/>
    <col min="52" max="52" width="23" style="89" hidden="1" customWidth="1"/>
    <col min="53" max="53" width="32.7109375" style="103" hidden="1" customWidth="1"/>
    <col min="54" max="54" width="23.140625" style="103" hidden="1" customWidth="1"/>
    <col min="55" max="85" width="40.7109375" style="87" hidden="1" customWidth="1"/>
    <col min="86" max="86" width="54.7109375" style="87" hidden="1" customWidth="1"/>
    <col min="87" max="88" width="9.140625" style="6" customWidth="1"/>
    <col min="89" max="16384" width="9.140625" style="6"/>
  </cols>
  <sheetData>
    <row r="1" spans="1:86" ht="36.950000000000003" customHeight="1" thickBot="1" x14ac:dyDescent="0.5">
      <c r="A1" s="1687" t="s">
        <v>861</v>
      </c>
      <c r="B1" s="1692" t="s">
        <v>907</v>
      </c>
      <c r="C1" s="1693"/>
      <c r="D1" s="1693"/>
      <c r="E1" s="446"/>
      <c r="F1" s="422"/>
      <c r="G1" s="423"/>
      <c r="H1" s="423"/>
      <c r="I1" s="501" t="s">
        <v>888</v>
      </c>
      <c r="J1" s="151"/>
      <c r="K1" s="152"/>
      <c r="L1" s="152"/>
      <c r="M1" s="152"/>
      <c r="N1" s="152"/>
      <c r="O1" s="501" t="s">
        <v>888</v>
      </c>
      <c r="P1" s="152"/>
      <c r="Q1" s="152"/>
      <c r="R1" s="152"/>
      <c r="S1" s="152"/>
      <c r="T1" s="152"/>
      <c r="U1" s="152"/>
      <c r="Y1" s="458" t="s">
        <v>878</v>
      </c>
      <c r="Z1" s="461"/>
      <c r="AA1" s="214"/>
      <c r="AB1" s="507" t="s">
        <v>367</v>
      </c>
      <c r="AC1" s="459" t="s">
        <v>367</v>
      </c>
      <c r="AD1" s="459"/>
      <c r="AE1" s="465" t="s">
        <v>366</v>
      </c>
      <c r="AF1" s="214"/>
      <c r="AG1" s="459" t="s">
        <v>367</v>
      </c>
      <c r="AH1" s="460"/>
      <c r="AI1" s="459" t="s">
        <v>367</v>
      </c>
      <c r="AJ1" s="214"/>
      <c r="AK1" s="214"/>
      <c r="AL1" s="461" t="s">
        <v>878</v>
      </c>
      <c r="AM1" s="214"/>
      <c r="AN1" s="507" t="s">
        <v>367</v>
      </c>
      <c r="AO1" s="465" t="s">
        <v>366</v>
      </c>
      <c r="AP1" s="508"/>
      <c r="AQ1" s="508"/>
      <c r="AR1" s="507" t="s">
        <v>367</v>
      </c>
      <c r="AS1" s="465" t="s">
        <v>366</v>
      </c>
      <c r="AT1" s="214"/>
      <c r="AU1" s="507" t="s">
        <v>367</v>
      </c>
      <c r="AV1" s="465" t="s">
        <v>366</v>
      </c>
      <c r="AW1" s="462"/>
      <c r="AX1" s="461" t="s">
        <v>878</v>
      </c>
      <c r="AY1" s="462"/>
      <c r="AZ1" s="462"/>
      <c r="BA1" s="509"/>
      <c r="BB1" s="507" t="s">
        <v>367</v>
      </c>
      <c r="BC1" s="465" t="s">
        <v>366</v>
      </c>
      <c r="BD1" s="461" t="s">
        <v>878</v>
      </c>
      <c r="BE1" s="214"/>
      <c r="BF1" s="214"/>
      <c r="BG1" s="507" t="s">
        <v>367</v>
      </c>
      <c r="BH1" s="465" t="s">
        <v>366</v>
      </c>
      <c r="BI1" s="214"/>
      <c r="BJ1" s="461" t="s">
        <v>878</v>
      </c>
      <c r="BK1" s="510"/>
      <c r="BL1" s="511"/>
      <c r="BM1" s="510"/>
      <c r="BN1" s="507" t="s">
        <v>367</v>
      </c>
      <c r="BO1" s="465" t="s">
        <v>366</v>
      </c>
      <c r="BP1" s="214"/>
      <c r="BQ1" s="461" t="s">
        <v>878</v>
      </c>
      <c r="BR1" s="214"/>
      <c r="BS1" s="214"/>
      <c r="BT1" s="507" t="s">
        <v>367</v>
      </c>
      <c r="BU1" s="465" t="s">
        <v>366</v>
      </c>
      <c r="BV1" s="214"/>
      <c r="BW1" s="214"/>
      <c r="BX1" s="461" t="s">
        <v>878</v>
      </c>
      <c r="BY1" s="214"/>
      <c r="BZ1" s="214"/>
      <c r="CA1" s="507" t="s">
        <v>367</v>
      </c>
      <c r="CB1" s="465" t="s">
        <v>366</v>
      </c>
      <c r="CC1" s="214"/>
      <c r="CD1" s="461" t="s">
        <v>878</v>
      </c>
      <c r="CE1" s="214"/>
      <c r="CF1" s="214"/>
      <c r="CG1" s="507" t="s">
        <v>367</v>
      </c>
      <c r="CH1" s="465" t="s">
        <v>366</v>
      </c>
    </row>
    <row r="2" spans="1:86" ht="23.25" customHeight="1" thickBot="1" x14ac:dyDescent="0.5">
      <c r="A2" s="1688"/>
      <c r="B2" s="1693"/>
      <c r="C2" s="1693"/>
      <c r="D2" s="1693"/>
      <c r="E2" s="446"/>
      <c r="F2" s="424"/>
      <c r="G2" s="423"/>
      <c r="H2" s="423"/>
      <c r="I2" s="152"/>
      <c r="J2" s="153" t="s">
        <v>469</v>
      </c>
      <c r="K2" s="152"/>
      <c r="L2" s="152"/>
      <c r="M2" s="152"/>
      <c r="N2" s="152"/>
      <c r="O2" s="153" t="s">
        <v>246</v>
      </c>
      <c r="P2" s="161"/>
      <c r="Q2" s="161"/>
      <c r="R2" s="152"/>
      <c r="S2" s="152"/>
      <c r="T2" s="152"/>
      <c r="U2" s="152"/>
      <c r="Y2" s="463" t="s">
        <v>309</v>
      </c>
      <c r="Z2" s="512"/>
      <c r="AA2" s="464"/>
      <c r="AB2" s="465" t="s">
        <v>366</v>
      </c>
      <c r="AC2" s="465" t="s">
        <v>366</v>
      </c>
      <c r="AD2" s="465"/>
      <c r="AE2" s="464"/>
      <c r="AF2" s="217"/>
      <c r="AG2" s="465" t="s">
        <v>366</v>
      </c>
      <c r="AH2" s="466"/>
      <c r="AI2" s="465" t="s">
        <v>366</v>
      </c>
      <c r="AJ2" s="464"/>
      <c r="AK2" s="464"/>
      <c r="AL2" s="461"/>
      <c r="AM2" s="461"/>
      <c r="AN2" s="473"/>
      <c r="AO2" s="513"/>
      <c r="AP2" s="514"/>
      <c r="AQ2" s="514"/>
      <c r="AR2" s="473"/>
      <c r="AS2" s="515" t="s">
        <v>426</v>
      </c>
      <c r="AT2" s="516"/>
      <c r="AU2" s="516"/>
      <c r="AV2" s="516"/>
      <c r="AW2" s="517"/>
      <c r="AX2" s="518"/>
      <c r="AY2" s="517"/>
      <c r="AZ2" s="517"/>
      <c r="BA2" s="519"/>
      <c r="BB2" s="519"/>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20"/>
      <c r="CH2" s="464"/>
    </row>
    <row r="3" spans="1:86" ht="24.75" customHeight="1" thickBot="1" x14ac:dyDescent="0.4">
      <c r="A3" s="246" t="s">
        <v>848</v>
      </c>
      <c r="B3" s="447" t="s">
        <v>382</v>
      </c>
      <c r="C3" s="439" t="s">
        <v>849</v>
      </c>
      <c r="E3" s="446"/>
      <c r="F3" s="445"/>
      <c r="G3" s="423"/>
      <c r="H3" s="423"/>
      <c r="I3" s="152"/>
      <c r="J3" s="154" t="s">
        <v>245</v>
      </c>
      <c r="K3" s="152"/>
      <c r="L3" s="152"/>
      <c r="M3" s="152"/>
      <c r="N3" s="152"/>
      <c r="O3" s="152"/>
      <c r="P3" s="152"/>
      <c r="Q3" s="152"/>
      <c r="R3" s="152"/>
      <c r="S3" s="152"/>
      <c r="T3" s="152"/>
      <c r="U3" s="152"/>
      <c r="Y3" s="105" t="s">
        <v>890</v>
      </c>
      <c r="Z3" s="521"/>
      <c r="AA3" s="95"/>
      <c r="AB3" s="97"/>
      <c r="AC3" s="95"/>
      <c r="AD3" s="95"/>
      <c r="AE3" s="95"/>
      <c r="AF3" s="95"/>
      <c r="AG3" s="165"/>
      <c r="AH3" s="95"/>
      <c r="AI3" s="96"/>
      <c r="AJ3" s="106" t="s">
        <v>259</v>
      </c>
      <c r="AK3" s="97"/>
      <c r="AL3" s="1685" t="s">
        <v>904</v>
      </c>
      <c r="AM3" s="522" t="s">
        <v>891</v>
      </c>
      <c r="AN3" s="97"/>
      <c r="AO3" s="523" t="s">
        <v>1395</v>
      </c>
      <c r="AP3" s="204"/>
      <c r="AQ3" s="204"/>
      <c r="AR3" s="128" t="s">
        <v>220</v>
      </c>
      <c r="AS3" s="1683" t="s">
        <v>905</v>
      </c>
      <c r="AT3" s="524" t="s">
        <v>301</v>
      </c>
      <c r="AU3" s="104"/>
      <c r="AV3" s="104"/>
      <c r="AW3" s="129" t="s">
        <v>256</v>
      </c>
      <c r="AX3" s="102"/>
      <c r="AY3" s="525" t="s">
        <v>892</v>
      </c>
      <c r="AZ3" s="101"/>
      <c r="BA3" s="1140" t="s">
        <v>1896</v>
      </c>
      <c r="BB3" s="102"/>
      <c r="BC3" s="100"/>
      <c r="BD3" s="524" t="s">
        <v>226</v>
      </c>
      <c r="BE3" s="104"/>
      <c r="BF3" s="104"/>
      <c r="BG3" s="129" t="s">
        <v>256</v>
      </c>
      <c r="BH3" s="102"/>
      <c r="BI3" s="525" t="s">
        <v>893</v>
      </c>
      <c r="BJ3" s="101"/>
      <c r="BK3" s="1140" t="s">
        <v>1896</v>
      </c>
      <c r="BL3" s="102"/>
      <c r="BM3" s="100"/>
      <c r="BN3" s="524" t="s">
        <v>277</v>
      </c>
      <c r="BO3" s="104"/>
      <c r="BP3" s="104"/>
      <c r="BQ3" s="129" t="s">
        <v>256</v>
      </c>
      <c r="BR3" s="102"/>
      <c r="BS3" s="525" t="s">
        <v>894</v>
      </c>
      <c r="BT3" s="101"/>
      <c r="BU3" s="1140" t="s">
        <v>1896</v>
      </c>
      <c r="BV3" s="102"/>
      <c r="BW3" s="100"/>
      <c r="BX3" s="524" t="s">
        <v>278</v>
      </c>
      <c r="BY3" s="104"/>
      <c r="BZ3" s="104"/>
      <c r="CA3" s="129" t="s">
        <v>256</v>
      </c>
      <c r="CB3" s="102"/>
      <c r="CC3" s="525" t="s">
        <v>895</v>
      </c>
      <c r="CD3" s="101"/>
      <c r="CE3" s="1140" t="s">
        <v>1896</v>
      </c>
      <c r="CF3" s="102"/>
      <c r="CG3" s="100"/>
      <c r="CH3" s="526"/>
    </row>
    <row r="4" spans="1:86" ht="18" customHeight="1" thickBot="1" x14ac:dyDescent="0.35">
      <c r="B4" s="552" t="s">
        <v>747</v>
      </c>
      <c r="C4" s="8" t="s">
        <v>906</v>
      </c>
      <c r="E4" s="446"/>
      <c r="F4" s="445"/>
      <c r="G4" s="423"/>
      <c r="H4" s="423"/>
      <c r="I4" s="152"/>
      <c r="J4" s="152"/>
      <c r="K4" s="152"/>
      <c r="L4" s="152"/>
      <c r="M4" s="152"/>
      <c r="N4" s="152"/>
      <c r="O4" s="502" t="s">
        <v>466</v>
      </c>
      <c r="P4" s="503"/>
      <c r="Q4" s="504" t="s">
        <v>854</v>
      </c>
      <c r="R4" s="503"/>
      <c r="S4" s="505"/>
      <c r="T4" s="152"/>
      <c r="U4" s="152"/>
      <c r="Y4" s="221" t="s">
        <v>260</v>
      </c>
      <c r="Z4" s="225" t="s">
        <v>896</v>
      </c>
      <c r="AA4" s="222" t="s">
        <v>229</v>
      </c>
      <c r="AB4" s="529" t="s">
        <v>258</v>
      </c>
      <c r="AC4" s="527" t="s">
        <v>261</v>
      </c>
      <c r="AD4" s="528" t="s">
        <v>897</v>
      </c>
      <c r="AE4" s="224" t="s">
        <v>230</v>
      </c>
      <c r="AF4" s="223" t="s">
        <v>231</v>
      </c>
      <c r="AG4" s="530" t="s">
        <v>238</v>
      </c>
      <c r="AH4" s="223" t="s">
        <v>215</v>
      </c>
      <c r="AI4" s="93" t="s">
        <v>276</v>
      </c>
      <c r="AJ4" s="531" t="s">
        <v>232</v>
      </c>
      <c r="AK4" s="531" t="s">
        <v>898</v>
      </c>
      <c r="AL4" s="1686"/>
      <c r="AM4" s="529" t="s">
        <v>899</v>
      </c>
      <c r="AN4" s="1321" t="s">
        <v>2009</v>
      </c>
      <c r="AO4" s="532" t="s">
        <v>273</v>
      </c>
      <c r="AP4" s="533" t="s">
        <v>285</v>
      </c>
      <c r="AQ4" s="534" t="s">
        <v>275</v>
      </c>
      <c r="AR4" s="535" t="s">
        <v>233</v>
      </c>
      <c r="AS4" s="1684"/>
      <c r="AT4" s="93" t="s">
        <v>234</v>
      </c>
      <c r="AU4" s="231" t="s">
        <v>217</v>
      </c>
      <c r="AV4" s="223" t="s">
        <v>218</v>
      </c>
      <c r="AW4" s="222" t="s">
        <v>235</v>
      </c>
      <c r="AX4" s="235" t="s">
        <v>236</v>
      </c>
      <c r="AY4" s="536" t="s">
        <v>900</v>
      </c>
      <c r="AZ4" s="489" t="s">
        <v>901</v>
      </c>
      <c r="BA4" s="489" t="s">
        <v>902</v>
      </c>
      <c r="BB4" s="489" t="s">
        <v>257</v>
      </c>
      <c r="BC4" s="93" t="s">
        <v>2131</v>
      </c>
      <c r="BD4" s="93" t="s">
        <v>234</v>
      </c>
      <c r="BE4" s="231" t="s">
        <v>217</v>
      </c>
      <c r="BF4" s="223" t="s">
        <v>218</v>
      </c>
      <c r="BG4" s="222" t="s">
        <v>235</v>
      </c>
      <c r="BH4" s="235" t="s">
        <v>236</v>
      </c>
      <c r="BI4" s="536" t="s">
        <v>900</v>
      </c>
      <c r="BJ4" s="489" t="s">
        <v>901</v>
      </c>
      <c r="BK4" s="489" t="s">
        <v>902</v>
      </c>
      <c r="BL4" s="489" t="s">
        <v>257</v>
      </c>
      <c r="BM4" s="93" t="s">
        <v>2132</v>
      </c>
      <c r="BN4" s="93" t="s">
        <v>234</v>
      </c>
      <c r="BO4" s="231" t="s">
        <v>217</v>
      </c>
      <c r="BP4" s="223" t="s">
        <v>218</v>
      </c>
      <c r="BQ4" s="222" t="s">
        <v>235</v>
      </c>
      <c r="BR4" s="235" t="s">
        <v>236</v>
      </c>
      <c r="BS4" s="536" t="s">
        <v>900</v>
      </c>
      <c r="BT4" s="489" t="s">
        <v>901</v>
      </c>
      <c r="BU4" s="489" t="s">
        <v>902</v>
      </c>
      <c r="BV4" s="489" t="s">
        <v>257</v>
      </c>
      <c r="BW4" s="93" t="s">
        <v>2133</v>
      </c>
      <c r="BX4" s="93" t="s">
        <v>234</v>
      </c>
      <c r="BY4" s="231" t="s">
        <v>217</v>
      </c>
      <c r="BZ4" s="223" t="s">
        <v>218</v>
      </c>
      <c r="CA4" s="222" t="s">
        <v>235</v>
      </c>
      <c r="CB4" s="235" t="s">
        <v>236</v>
      </c>
      <c r="CC4" s="536" t="s">
        <v>900</v>
      </c>
      <c r="CD4" s="489" t="s">
        <v>901</v>
      </c>
      <c r="CE4" s="489" t="s">
        <v>902</v>
      </c>
      <c r="CF4" s="489" t="s">
        <v>257</v>
      </c>
      <c r="CG4" s="93" t="s">
        <v>2134</v>
      </c>
      <c r="CH4" s="537" t="s">
        <v>903</v>
      </c>
    </row>
    <row r="5" spans="1:86" ht="18" customHeight="1" thickBot="1" x14ac:dyDescent="0.35">
      <c r="A5" s="27"/>
      <c r="B5" s="448" t="s">
        <v>240</v>
      </c>
      <c r="C5" s="439" t="s">
        <v>384</v>
      </c>
      <c r="E5" s="446"/>
      <c r="F5" s="445"/>
      <c r="G5" s="423"/>
      <c r="H5" s="423"/>
      <c r="I5" s="152"/>
      <c r="J5" s="147" t="s">
        <v>227</v>
      </c>
      <c r="K5" s="46"/>
      <c r="L5" s="47"/>
      <c r="M5" s="394"/>
      <c r="N5" s="152"/>
      <c r="O5" s="430" t="s">
        <v>347</v>
      </c>
      <c r="P5" s="1"/>
      <c r="Q5" s="315" t="s">
        <v>419</v>
      </c>
      <c r="R5" s="1"/>
      <c r="S5" s="290"/>
      <c r="T5" s="152"/>
      <c r="U5" s="152"/>
      <c r="Y5" s="962" t="s">
        <v>1614</v>
      </c>
      <c r="Z5" s="87" t="s">
        <v>1615</v>
      </c>
      <c r="AA5" s="962" t="s">
        <v>1616</v>
      </c>
      <c r="AB5" s="87" t="s">
        <v>1617</v>
      </c>
      <c r="AC5" s="962" t="s">
        <v>1618</v>
      </c>
      <c r="AD5" s="87" t="s">
        <v>1619</v>
      </c>
      <c r="AE5" s="962" t="s">
        <v>1620</v>
      </c>
      <c r="AF5" s="87" t="s">
        <v>1621</v>
      </c>
      <c r="AG5" s="962" t="s">
        <v>1622</v>
      </c>
      <c r="AH5" s="87" t="s">
        <v>1623</v>
      </c>
      <c r="AI5" s="962" t="s">
        <v>1624</v>
      </c>
      <c r="AJ5" s="87" t="s">
        <v>1625</v>
      </c>
      <c r="AK5" s="962" t="s">
        <v>1626</v>
      </c>
      <c r="AL5" s="87" t="s">
        <v>1627</v>
      </c>
      <c r="AM5" s="962" t="s">
        <v>1628</v>
      </c>
      <c r="AN5" s="87" t="s">
        <v>1629</v>
      </c>
      <c r="AO5" s="962" t="s">
        <v>1630</v>
      </c>
      <c r="AP5" s="87" t="s">
        <v>1631</v>
      </c>
      <c r="AQ5" s="962" t="s">
        <v>1632</v>
      </c>
      <c r="AR5" s="87" t="s">
        <v>1633</v>
      </c>
      <c r="AS5" s="964" t="s">
        <v>1634</v>
      </c>
      <c r="AT5" s="87" t="s">
        <v>1635</v>
      </c>
      <c r="AU5" s="962" t="s">
        <v>1636</v>
      </c>
      <c r="AV5" s="87" t="s">
        <v>1637</v>
      </c>
      <c r="AW5" s="962" t="s">
        <v>1638</v>
      </c>
      <c r="AX5" s="87" t="s">
        <v>1639</v>
      </c>
      <c r="AY5" s="962" t="s">
        <v>1640</v>
      </c>
      <c r="AZ5" s="87" t="s">
        <v>1641</v>
      </c>
      <c r="BA5" s="962" t="s">
        <v>1642</v>
      </c>
      <c r="BB5" s="87" t="s">
        <v>1643</v>
      </c>
      <c r="BC5" s="962" t="s">
        <v>1644</v>
      </c>
      <c r="BD5" s="87" t="s">
        <v>1645</v>
      </c>
      <c r="BE5" s="962" t="s">
        <v>1646</v>
      </c>
      <c r="BF5" s="87" t="s">
        <v>1647</v>
      </c>
      <c r="BG5" s="962" t="s">
        <v>1648</v>
      </c>
      <c r="BH5" s="87" t="s">
        <v>1649</v>
      </c>
      <c r="BI5" s="962" t="s">
        <v>1650</v>
      </c>
      <c r="BJ5" s="87" t="s">
        <v>1651</v>
      </c>
      <c r="BK5" s="962" t="s">
        <v>1652</v>
      </c>
      <c r="BL5" s="87" t="s">
        <v>1653</v>
      </c>
      <c r="BM5" s="962" t="s">
        <v>1654</v>
      </c>
      <c r="BN5" s="87" t="s">
        <v>1655</v>
      </c>
      <c r="BO5" s="962" t="s">
        <v>1656</v>
      </c>
      <c r="BP5" s="87" t="s">
        <v>1657</v>
      </c>
      <c r="BQ5" s="962" t="s">
        <v>1658</v>
      </c>
      <c r="BR5" s="87" t="s">
        <v>1659</v>
      </c>
      <c r="BS5" s="962" t="s">
        <v>1660</v>
      </c>
      <c r="BT5" s="87" t="s">
        <v>1661</v>
      </c>
      <c r="BU5" s="962" t="s">
        <v>1662</v>
      </c>
      <c r="BV5" s="87" t="s">
        <v>1663</v>
      </c>
      <c r="BW5" s="962" t="s">
        <v>1664</v>
      </c>
      <c r="BX5" s="87" t="s">
        <v>1665</v>
      </c>
      <c r="BY5" s="962" t="s">
        <v>1666</v>
      </c>
      <c r="BZ5" s="87" t="s">
        <v>1667</v>
      </c>
      <c r="CA5" s="962" t="s">
        <v>1668</v>
      </c>
      <c r="CB5" s="87" t="s">
        <v>1669</v>
      </c>
      <c r="CC5" s="962" t="s">
        <v>1670</v>
      </c>
      <c r="CD5" s="87" t="s">
        <v>1671</v>
      </c>
      <c r="CE5" s="962" t="s">
        <v>1672</v>
      </c>
      <c r="CF5" s="87" t="s">
        <v>1673</v>
      </c>
      <c r="CG5" s="962" t="s">
        <v>1674</v>
      </c>
      <c r="CH5" s="962" t="s">
        <v>1675</v>
      </c>
    </row>
    <row r="6" spans="1:86" ht="18" customHeight="1" thickBot="1" x14ac:dyDescent="0.3">
      <c r="A6" s="27"/>
      <c r="B6" s="449" t="s">
        <v>365</v>
      </c>
      <c r="C6" s="439" t="s">
        <v>850</v>
      </c>
      <c r="E6" s="446"/>
      <c r="F6" s="445"/>
      <c r="G6" s="423"/>
      <c r="H6" s="423"/>
      <c r="I6" s="152"/>
      <c r="J6" s="256" t="s">
        <v>316</v>
      </c>
      <c r="K6" s="257"/>
      <c r="L6" s="455" t="str">
        <f>IF('Contact_Information '!K11&lt;&gt;"",'Contact_Information '!K11,"No entry")</f>
        <v>No entry</v>
      </c>
      <c r="M6" s="1"/>
      <c r="N6" s="152"/>
      <c r="O6" s="431" t="s">
        <v>351</v>
      </c>
      <c r="P6" s="202"/>
      <c r="Q6" s="433" t="s">
        <v>213</v>
      </c>
      <c r="R6" s="1"/>
      <c r="S6" s="290"/>
      <c r="T6" s="152"/>
      <c r="U6" s="152"/>
      <c r="Y6" s="92" t="str">
        <f>IF($D$12&lt;&gt;"",$D$12,"No entry")</f>
        <v>No entry</v>
      </c>
      <c r="Z6" s="92" t="str">
        <f>CONCATENATE(L6,"-",L7,"-",L11,"-",L12,"-",L13,"-",L14)</f>
        <v>No entry-No entry-Hyyyy-Rzzzz-PRSxxxxa-002</v>
      </c>
      <c r="AA6" s="92" t="str">
        <f>IF($D$21&lt;&gt;"",$D$21,"No entry")</f>
        <v>No entry</v>
      </c>
      <c r="AB6" s="489" t="str">
        <f>IF($D$13&lt;&gt;"",$D$13,"No entry")</f>
        <v>No entry</v>
      </c>
      <c r="AC6" s="489" t="str">
        <f>IF($D$14&lt;&gt;"",$D$14,"No entry")</f>
        <v>No entry</v>
      </c>
      <c r="AD6" s="489" t="str">
        <f>IF($D$22&lt;&gt;"",$D$22,"No entry")</f>
        <v>No entry</v>
      </c>
      <c r="AE6" s="489" t="str">
        <f>IF($D$23&lt;&gt;"",$D$23,"No entry")</f>
        <v>No entry</v>
      </c>
      <c r="AF6" s="92" t="str">
        <f>IF($D$24&lt;&gt;"",$D$24,"No entry")</f>
        <v>No entry</v>
      </c>
      <c r="AG6" s="1132">
        <f>IF($D$25&lt;&gt;"",$D$25,DATEVALUE("01/01/1900"))</f>
        <v>1</v>
      </c>
      <c r="AH6" s="489" t="str">
        <f>IF($D$26&lt;&gt;"",$D$26,"No entry")</f>
        <v>No entry</v>
      </c>
      <c r="AI6" s="92" t="str">
        <f>IF($B$28&lt;&gt;"",IF(LEN($B$28)&lt;250,$B$28,"Long comment:-see workbook"),"No entry : Check Notes box")</f>
        <v>No entry : Check Notes box</v>
      </c>
      <c r="AJ6" s="489" t="str">
        <f>IF($D$30&lt;&gt;"",$D$30,"No entry")</f>
        <v>No entry</v>
      </c>
      <c r="AK6" s="489" t="str">
        <f>IF($D$31&lt;&gt;"",$D$31,"No entry")</f>
        <v>No entry</v>
      </c>
      <c r="AL6" s="489" t="str">
        <f>IF($D$30="No",IF($D$32&lt;&gt;"",IF(LEN($D$32)&lt;250,$D$32,"Long comment:-see workbook"),"No entry: check Notes box"),IF($D$30&lt;&gt;"",IF($D$32&lt;&gt;"",IF(LEN($D$32)&lt;250,$D$32,"Long comment:-see workbook"),"No entry"),"No entry"))</f>
        <v>No entry</v>
      </c>
      <c r="AM6" s="489" t="str">
        <f>IF($D$15&lt;&gt;"",IF($D$15&lt;&gt;"Other",$D$15,IF($D$16&lt;&gt;"",$D$16,"No alternate dose entry")),IF($D$16&lt;&gt;"",$D$16,"No entry"))</f>
        <v>No entry</v>
      </c>
      <c r="AN6" s="489" t="str">
        <f>IF($D$19&lt;&gt;"",IF(LEN($D$19)&lt;250,$D$19,"Long comment:-see workbook"),"No entry")</f>
        <v>No entry</v>
      </c>
      <c r="AO6" s="538">
        <f>IF($D$34&lt;&gt;"",$D$34,-15)</f>
        <v>-15</v>
      </c>
      <c r="AP6" s="539" t="str">
        <f>IF($D$18&lt;&gt;"",$D$18,"No entry")</f>
        <v>No entry</v>
      </c>
      <c r="AQ6" s="1268" t="str">
        <f>IF($B$36&lt;&gt;"",IF(LEN($B$36)&lt;250,$B$36,"Long comment:-see workbook"),"No entry")</f>
        <v>No entry</v>
      </c>
      <c r="AR6" s="540">
        <f>IF($D$38&lt;&gt;"",$D$38,-15)</f>
        <v>-15</v>
      </c>
      <c r="AS6" s="493">
        <f>IF($D$40&lt;&gt;"",$D$40,-15)</f>
        <v>-15</v>
      </c>
      <c r="AT6" s="489" t="str">
        <f>IF($D$41&lt;&gt;"",$D$41,"No entry")</f>
        <v>No entry</v>
      </c>
      <c r="AU6" s="541" t="str">
        <f>IF($D$42&lt;&gt;"",$D$42,"No entry")</f>
        <v>No entry</v>
      </c>
      <c r="AV6" s="541" t="str">
        <f>IF($D$43&lt;&gt;"",$D$43,"No entry")</f>
        <v>No entry</v>
      </c>
      <c r="AW6" s="489">
        <f>IF($D$44&lt;&gt;"",$D$44,-15)</f>
        <v>-15</v>
      </c>
      <c r="AX6" s="489">
        <f>IF($D$45&lt;&gt;"",$D$45,-15)</f>
        <v>-15</v>
      </c>
      <c r="AY6" s="489" t="str">
        <f>IF($D$46&lt;&gt;"",$D$46,"No entry")</f>
        <v>No entry</v>
      </c>
      <c r="AZ6" s="489" t="str">
        <f>IF($D$47&lt;&gt;"",$D$47,"No entry")</f>
        <v>No entry</v>
      </c>
      <c r="BA6" s="1141">
        <f>IF($D$48&lt;&gt;"",IF($D$48="5:1",5, IF($D$48="7.5:1",7.5,IF($D$48="10:1",10,IF($D$48="12:1",12,IF($D$48="15:1",15,-100))))),-15)</f>
        <v>-15</v>
      </c>
      <c r="BB6" s="489">
        <f>IF($D$49&lt;&gt;"",$D$49,-15)</f>
        <v>-15</v>
      </c>
      <c r="BC6" s="489" t="str">
        <f>IF($D$50&lt;&gt;"",IF(LEN($D$50)&lt;250,$D$50,"Long comment:-see workbook"),"No entry")</f>
        <v>No entry</v>
      </c>
      <c r="BD6" s="489" t="str">
        <f>IF($D$51&lt;&gt;"",$D$51,"No entry")</f>
        <v>No entry</v>
      </c>
      <c r="BE6" s="541" t="str">
        <f>IF($D$52&lt;&gt;"",$D$52,"No entry")</f>
        <v>No entry</v>
      </c>
      <c r="BF6" s="541" t="str">
        <f>IF($D$53&lt;&gt;"",$D$53,"No entry")</f>
        <v>No entry</v>
      </c>
      <c r="BG6" s="489">
        <f>IF($D$54&lt;&gt;"",$D$54,-15)</f>
        <v>-15</v>
      </c>
      <c r="BH6" s="489">
        <f>IF($D$55&lt;&gt;"",$D$55,-15)</f>
        <v>-15</v>
      </c>
      <c r="BI6" s="489" t="str">
        <f>IF($D$56&lt;&gt;"",$D$56,"No entry")</f>
        <v>No entry</v>
      </c>
      <c r="BJ6" s="489" t="str">
        <f>IF($D$57&lt;&gt;"",$D$57,"No entry")</f>
        <v>No entry</v>
      </c>
      <c r="BK6" s="1141">
        <f>IF($D$58&lt;&gt;"",IF($D$58="5:1",5, IF($D$58="7.5:1",7.5,IF($D$58="10:1",10,IF($D$58="12:1",12,IF($D$58="15:1",15,-100))))),-15)</f>
        <v>-15</v>
      </c>
      <c r="BL6" s="489">
        <f>IF($D$59&lt;&gt;"",$D$59,-15)</f>
        <v>-15</v>
      </c>
      <c r="BM6" s="489" t="str">
        <f>IF($D$60&lt;&gt;"",IF(LEN($D$60)&lt;250,$D$60,"Long comment:-see workbook"),"No entry")</f>
        <v>No entry</v>
      </c>
      <c r="BN6" s="489" t="str">
        <f>IF($D$61&lt;&gt;"",$D$61,"No entry")</f>
        <v>No entry</v>
      </c>
      <c r="BO6" s="541" t="str">
        <f>IF($D$62&lt;&gt;"",$D$62,"No entry")</f>
        <v>No entry</v>
      </c>
      <c r="BP6" s="541" t="str">
        <f>IF($D$63&lt;&gt;"",$D$63,"No entry")</f>
        <v>No entry</v>
      </c>
      <c r="BQ6" s="489">
        <f>IF($D$64&lt;&gt;"",$D$64,-15)</f>
        <v>-15</v>
      </c>
      <c r="BR6" s="489">
        <f>IF($D$65&lt;&gt;"",$D$65,-15)</f>
        <v>-15</v>
      </c>
      <c r="BS6" s="489" t="str">
        <f>IF($D$66&lt;&gt;"",$D$66,"No entry")</f>
        <v>No entry</v>
      </c>
      <c r="BT6" s="489" t="str">
        <f>IF($D$67&lt;&gt;"",$D$67,"No entry")</f>
        <v>No entry</v>
      </c>
      <c r="BU6" s="1141">
        <f>IF($D$68&lt;&gt;"",IF($D$68="5:1",5, IF($D$68="7.5:1",7.5,IF($D$68="10:1",10,IF($D$68="12:1",12,IF($D$68="15:1",15,-100))))),-15)</f>
        <v>-15</v>
      </c>
      <c r="BV6" s="489">
        <f>IF($D$69&lt;&gt;"",$D$69,-15)</f>
        <v>-15</v>
      </c>
      <c r="BW6" s="489" t="str">
        <f>IF($D$70&lt;&gt;"",IF(LEN($D$70)&lt;250,$D$70,"Long comment:-see workbook"),"No entry")</f>
        <v>No entry</v>
      </c>
      <c r="BX6" s="489" t="str">
        <f>IF($D$71&lt;&gt;"",$D$71,"No entry")</f>
        <v>No entry</v>
      </c>
      <c r="BY6" s="541" t="str">
        <f>IF($D$72&lt;&gt;"",$D$72,"No entry")</f>
        <v>No entry</v>
      </c>
      <c r="BZ6" s="541" t="str">
        <f>IF($D$73&lt;&gt;"",$D$73,"No entry")</f>
        <v>No entry</v>
      </c>
      <c r="CA6" s="489">
        <f>IF($D$74&lt;&gt;"",$D$74,-15)</f>
        <v>-15</v>
      </c>
      <c r="CB6" s="489">
        <f>IF($D$75&lt;&gt;"",$D$75,-15)</f>
        <v>-15</v>
      </c>
      <c r="CC6" s="489" t="str">
        <f>IF($D$76&lt;&gt;"",$D$76,"No entry")</f>
        <v>No entry</v>
      </c>
      <c r="CD6" s="489" t="str">
        <f>IF($D$77&lt;&gt;"",$D$77,"No entry")</f>
        <v>No entry</v>
      </c>
      <c r="CE6" s="1141">
        <f>IF($D$78&lt;&gt;"",IF($D$78="5:1",5, IF($D$78="7.5:1",7.5,IF($D$78="10:1",10,IF($D$78="12:1",12,IF($D$78="15:1",15,-100))))),-15)</f>
        <v>-15</v>
      </c>
      <c r="CF6" s="489">
        <f>IF($D$79&lt;&gt;"",$D$79,-15)</f>
        <v>-15</v>
      </c>
      <c r="CG6" s="489" t="str">
        <f>IF($D$80&lt;&gt;"",IF(LEN($D$80)&lt;250,$D$80,"Long comment:-see workbook"),"No entry")</f>
        <v>No entry</v>
      </c>
      <c r="CH6" s="489" t="str">
        <f>IF($B$84&lt;&gt;"",IF(LEN($B$84)&lt;250,$B$84,"Long comment:-see workbook"),"No entry")</f>
        <v>No entry</v>
      </c>
    </row>
    <row r="7" spans="1:86" ht="18" customHeight="1" thickBot="1" x14ac:dyDescent="0.3">
      <c r="A7" s="27"/>
      <c r="B7" s="438" t="s">
        <v>642</v>
      </c>
      <c r="C7" s="440" t="s">
        <v>851</v>
      </c>
      <c r="E7" s="446"/>
      <c r="G7" s="423"/>
      <c r="H7" s="423"/>
      <c r="I7" s="152"/>
      <c r="J7" s="258" t="s">
        <v>313</v>
      </c>
      <c r="K7" s="259"/>
      <c r="L7" s="455" t="str">
        <f>IF('Contact_Information '!K12&lt;&gt;"",'Contact_Information '!K12,"No entry")</f>
        <v>No entry</v>
      </c>
      <c r="M7" s="1"/>
      <c r="N7" s="152"/>
      <c r="O7" s="431" t="s">
        <v>346</v>
      </c>
      <c r="P7" s="202"/>
      <c r="Q7" s="433" t="s">
        <v>341</v>
      </c>
      <c r="R7" s="1"/>
      <c r="S7" s="290"/>
      <c r="T7" s="152"/>
      <c r="U7" s="152"/>
      <c r="Y7" s="84"/>
      <c r="Z7" s="84"/>
      <c r="AA7" s="84"/>
      <c r="AB7" s="86"/>
      <c r="AC7" s="86"/>
      <c r="AD7" s="86"/>
      <c r="AE7" s="86"/>
      <c r="AF7" s="84"/>
      <c r="AG7" s="542"/>
      <c r="AH7" s="86"/>
      <c r="AI7" s="84"/>
      <c r="AJ7" s="86"/>
      <c r="AK7" s="86"/>
      <c r="AL7" s="86"/>
      <c r="AM7" s="86"/>
      <c r="AN7" s="1433"/>
      <c r="AO7" s="1431"/>
      <c r="AP7" s="543"/>
      <c r="AQ7" s="543"/>
      <c r="AR7" s="1434"/>
      <c r="AS7" s="86"/>
      <c r="AT7" s="86"/>
      <c r="AU7" s="85"/>
      <c r="AV7" s="84"/>
      <c r="AW7" s="86"/>
      <c r="AX7" s="86"/>
      <c r="AY7" s="86"/>
      <c r="AZ7" s="86"/>
      <c r="BA7" s="86"/>
      <c r="BB7" s="86"/>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544"/>
    </row>
    <row r="8" spans="1:86" ht="21" customHeight="1" x14ac:dyDescent="0.25">
      <c r="A8" s="425"/>
      <c r="D8" s="426"/>
      <c r="E8" s="446"/>
      <c r="G8" s="423"/>
      <c r="H8" s="423"/>
      <c r="I8" s="152"/>
      <c r="J8" s="1258" t="s">
        <v>1989</v>
      </c>
      <c r="K8" s="257"/>
      <c r="L8" s="455">
        <f>IF('Contact_Information '!K13&lt;&gt;"",'Contact_Information '!K13,"No entry")</f>
        <v>-15</v>
      </c>
      <c r="M8" s="66"/>
      <c r="N8" s="152"/>
      <c r="O8" s="431" t="s">
        <v>216</v>
      </c>
      <c r="P8" s="202"/>
      <c r="Q8" s="433" t="s">
        <v>420</v>
      </c>
      <c r="R8" s="1"/>
      <c r="S8" s="290"/>
      <c r="T8" s="152"/>
      <c r="U8" s="152"/>
      <c r="Y8" s="84"/>
      <c r="Z8" s="84"/>
      <c r="AA8" s="84"/>
      <c r="AB8" s="86"/>
      <c r="AC8" s="86"/>
      <c r="AD8" s="86"/>
      <c r="AE8" s="86"/>
      <c r="AF8" s="84"/>
      <c r="AG8" s="542"/>
      <c r="AH8" s="86"/>
      <c r="AI8" s="84"/>
      <c r="AJ8" s="86"/>
      <c r="AK8" s="86"/>
      <c r="AL8" s="86"/>
      <c r="AM8" s="86"/>
      <c r="AN8" s="86"/>
      <c r="AO8" s="1431"/>
      <c r="AP8" s="543"/>
      <c r="AQ8" s="543"/>
      <c r="AR8" s="86"/>
      <c r="AS8" s="86"/>
      <c r="AT8" s="86"/>
      <c r="AU8" s="85"/>
      <c r="AV8" s="84"/>
      <c r="AW8" s="86"/>
      <c r="AX8" s="86"/>
      <c r="AY8" s="86"/>
      <c r="AZ8" s="86"/>
      <c r="BA8" s="86"/>
      <c r="BB8" s="86"/>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544"/>
    </row>
    <row r="9" spans="1:86" s="209" customFormat="1" ht="24.95" customHeight="1" x14ac:dyDescent="0.25">
      <c r="A9" s="1422"/>
      <c r="B9" s="428" t="s">
        <v>852</v>
      </c>
      <c r="C9" s="429" t="str">
        <f>IF('Contact_Information '!D29&lt;&gt;"",'Contact_Information '!D29,"No entry")</f>
        <v>No entry</v>
      </c>
      <c r="D9" s="427"/>
      <c r="E9" s="169"/>
      <c r="G9" s="1423"/>
      <c r="H9" s="1423"/>
      <c r="I9" s="1424"/>
      <c r="J9" s="1258" t="s">
        <v>1990</v>
      </c>
      <c r="K9" s="1425"/>
      <c r="L9" s="1426">
        <f>IF('Contact_Information '!K14&lt;&gt;"",'Contact_Information '!K14,"No entry")</f>
        <v>-15</v>
      </c>
      <c r="M9" s="1427"/>
      <c r="N9" s="1424"/>
      <c r="O9" s="1428" t="s">
        <v>341</v>
      </c>
      <c r="P9" s="355"/>
      <c r="Q9" s="1429" t="s">
        <v>421</v>
      </c>
      <c r="R9" s="355"/>
      <c r="S9" s="1430"/>
      <c r="T9" s="1424"/>
      <c r="U9" s="1424"/>
      <c r="Y9" s="84"/>
      <c r="Z9" s="84"/>
      <c r="AA9" s="84"/>
      <c r="AB9" s="86"/>
      <c r="AC9" s="86"/>
      <c r="AD9" s="86"/>
      <c r="AE9" s="86"/>
      <c r="AF9" s="84"/>
      <c r="AG9" s="542"/>
      <c r="AH9" s="86"/>
      <c r="AI9" s="84"/>
      <c r="AJ9" s="86"/>
      <c r="AK9" s="86"/>
      <c r="AL9" s="86"/>
      <c r="AM9" s="86"/>
      <c r="AN9" s="86"/>
      <c r="AO9" s="1431"/>
      <c r="AP9" s="543"/>
      <c r="AQ9" s="543"/>
      <c r="AR9" s="86"/>
      <c r="AS9" s="86"/>
      <c r="AT9" s="86"/>
      <c r="AU9" s="85"/>
      <c r="AV9" s="84"/>
      <c r="AW9" s="86"/>
      <c r="AX9" s="86"/>
      <c r="AY9" s="86"/>
      <c r="AZ9" s="86"/>
      <c r="BA9" s="86"/>
      <c r="BB9" s="86"/>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544"/>
    </row>
    <row r="10" spans="1:86" ht="28.5" customHeight="1" thickBot="1" x14ac:dyDescent="0.3">
      <c r="A10" s="425"/>
      <c r="B10" s="53" t="s">
        <v>853</v>
      </c>
      <c r="E10" s="169"/>
      <c r="G10" s="423"/>
      <c r="H10" s="423"/>
      <c r="I10" s="152"/>
      <c r="J10" s="1259" t="s">
        <v>26</v>
      </c>
      <c r="K10" s="261"/>
      <c r="L10" s="455">
        <f>IF('Contact_Information '!K15&lt;&gt;"",'Contact_Information '!K15,"No entry")</f>
        <v>-15</v>
      </c>
      <c r="M10" s="66"/>
      <c r="N10" s="152"/>
      <c r="O10" s="294" t="s">
        <v>279</v>
      </c>
      <c r="P10" s="1"/>
      <c r="Q10" s="433" t="s">
        <v>422</v>
      </c>
      <c r="R10" s="1"/>
      <c r="S10" s="290"/>
      <c r="T10" s="152"/>
      <c r="U10" s="152"/>
      <c r="Y10" s="84"/>
      <c r="Z10" s="84"/>
      <c r="AA10" s="84"/>
      <c r="AB10" s="86"/>
      <c r="AC10" s="86"/>
      <c r="AD10" s="86"/>
      <c r="AE10" s="86"/>
      <c r="AF10" s="84"/>
      <c r="AG10" s="542"/>
      <c r="AH10" s="86"/>
      <c r="AI10" s="84"/>
      <c r="AJ10" s="86"/>
      <c r="AK10" s="86"/>
      <c r="AL10" s="86"/>
      <c r="AM10" s="86"/>
      <c r="AN10" s="86"/>
      <c r="AO10" s="1431"/>
      <c r="AP10" s="543"/>
      <c r="AQ10" s="543"/>
      <c r="AR10" s="86"/>
      <c r="AS10" s="86"/>
      <c r="AT10" s="86"/>
      <c r="AU10" s="85"/>
      <c r="AV10" s="84"/>
      <c r="AW10" s="86"/>
      <c r="AX10" s="86"/>
      <c r="AY10" s="86"/>
      <c r="AZ10" s="86"/>
      <c r="BA10" s="86"/>
      <c r="BB10" s="86"/>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544"/>
    </row>
    <row r="11" spans="1:86" ht="29.25" customHeight="1" thickBot="1" x14ac:dyDescent="0.4">
      <c r="A11" s="425"/>
      <c r="B11" s="1173" t="s">
        <v>382</v>
      </c>
      <c r="C11" s="28"/>
      <c r="D11" s="29"/>
      <c r="E11" s="119"/>
      <c r="G11" s="423"/>
      <c r="H11" s="423"/>
      <c r="I11" s="152"/>
      <c r="J11" s="260" t="s">
        <v>311</v>
      </c>
      <c r="K11" s="261"/>
      <c r="L11" s="455" t="str">
        <f>IF('Contact_Information '!K16&lt;&gt;"",'Contact_Information '!K16,"No entry")</f>
        <v>Hyyyy</v>
      </c>
      <c r="M11" s="6" t="s">
        <v>345</v>
      </c>
      <c r="N11" s="152"/>
      <c r="O11" s="295" t="s">
        <v>228</v>
      </c>
      <c r="P11" s="1"/>
      <c r="Q11" s="433" t="s">
        <v>423</v>
      </c>
      <c r="R11" s="1"/>
      <c r="S11" s="290"/>
      <c r="T11" s="152"/>
      <c r="U11" s="152"/>
      <c r="Y11" s="84"/>
      <c r="Z11" s="84"/>
      <c r="AA11" s="84"/>
      <c r="AB11" s="86"/>
      <c r="AC11" s="86"/>
      <c r="AD11" s="86"/>
      <c r="AE11" s="86"/>
      <c r="AF11" s="84"/>
      <c r="AG11" s="542"/>
      <c r="AH11" s="86"/>
      <c r="AI11" s="84"/>
      <c r="AJ11" s="86"/>
      <c r="AK11" s="86"/>
      <c r="AL11" s="86"/>
      <c r="AM11" s="86"/>
      <c r="AN11" s="86"/>
      <c r="AO11" s="1431"/>
      <c r="AP11" s="543"/>
      <c r="AQ11" s="543"/>
      <c r="AR11" s="86"/>
      <c r="AS11" s="86"/>
      <c r="AT11" s="86"/>
      <c r="AU11" s="85"/>
      <c r="AV11" s="84"/>
      <c r="AW11" s="86"/>
      <c r="AX11" s="86"/>
      <c r="AY11" s="86"/>
      <c r="AZ11" s="86"/>
      <c r="BA11" s="86"/>
      <c r="BB11" s="86"/>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544"/>
    </row>
    <row r="12" spans="1:86" ht="29.25" customHeight="1" thickBot="1" x14ac:dyDescent="0.3">
      <c r="A12" s="425"/>
      <c r="B12" s="110" t="s">
        <v>1415</v>
      </c>
      <c r="C12" s="33"/>
      <c r="D12" s="1177"/>
      <c r="E12" s="119"/>
      <c r="G12" s="423"/>
      <c r="H12" s="423"/>
      <c r="I12" s="152"/>
      <c r="J12" s="260" t="s">
        <v>312</v>
      </c>
      <c r="K12" s="261"/>
      <c r="L12" s="177" t="s">
        <v>1897</v>
      </c>
      <c r="M12" s="6" t="s">
        <v>345</v>
      </c>
      <c r="N12" s="152"/>
      <c r="O12" s="430" t="s">
        <v>247</v>
      </c>
      <c r="P12" s="1"/>
      <c r="Q12" s="433" t="s">
        <v>424</v>
      </c>
      <c r="R12" s="1"/>
      <c r="S12" s="290"/>
      <c r="T12" s="152"/>
      <c r="U12" s="152"/>
      <c r="Y12" s="84"/>
      <c r="Z12" s="84"/>
      <c r="AA12" s="84"/>
      <c r="AB12" s="86"/>
      <c r="AC12" s="86"/>
      <c r="AD12" s="963"/>
      <c r="AE12" s="86"/>
      <c r="AF12" s="84"/>
      <c r="AG12" s="542"/>
      <c r="AH12" s="86"/>
      <c r="AI12" s="84"/>
      <c r="AJ12" s="86"/>
      <c r="AK12" s="86"/>
      <c r="AL12" s="86"/>
      <c r="AM12" s="86"/>
      <c r="AN12" s="86"/>
      <c r="AO12" s="1431"/>
      <c r="AP12" s="543"/>
      <c r="AQ12" s="543"/>
      <c r="AR12" s="86"/>
      <c r="AS12" s="86"/>
      <c r="AT12" s="86"/>
      <c r="AU12" s="85"/>
      <c r="AV12" s="84"/>
      <c r="AW12" s="86"/>
      <c r="AX12" s="86"/>
      <c r="AY12" s="86"/>
      <c r="AZ12" s="86"/>
      <c r="BA12" s="86"/>
      <c r="BB12" s="86"/>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544"/>
    </row>
    <row r="13" spans="1:86" ht="23.25" customHeight="1" thickBot="1" x14ac:dyDescent="0.35">
      <c r="A13" s="441"/>
      <c r="B13" s="40" t="s">
        <v>263</v>
      </c>
      <c r="C13" s="237" t="s">
        <v>456</v>
      </c>
      <c r="D13" s="1178"/>
      <c r="E13" s="119"/>
      <c r="G13" s="423"/>
      <c r="H13" s="423"/>
      <c r="I13" s="152"/>
      <c r="J13" s="260" t="s">
        <v>870</v>
      </c>
      <c r="K13" s="261"/>
      <c r="L13" s="455" t="str">
        <f>IF('Contact_Information '!K18&lt;&gt;"",'Contact_Information '!K18,"No entry")</f>
        <v>PRSxxxxa</v>
      </c>
      <c r="N13" s="152"/>
      <c r="O13" s="430" t="s">
        <v>248</v>
      </c>
      <c r="P13" s="1"/>
      <c r="Q13" s="433" t="s">
        <v>859</v>
      </c>
      <c r="R13" s="1"/>
      <c r="S13" s="290"/>
      <c r="T13" s="152"/>
      <c r="U13" s="152"/>
      <c r="Y13" s="84"/>
      <c r="Z13" s="84"/>
      <c r="AA13" s="84"/>
      <c r="AB13" s="86"/>
      <c r="AC13" s="86"/>
      <c r="AD13" s="86"/>
      <c r="AE13" s="86"/>
      <c r="AF13" s="84"/>
      <c r="AG13" s="542"/>
      <c r="AH13" s="86"/>
      <c r="AI13" s="84"/>
      <c r="AJ13" s="86"/>
      <c r="AK13" s="86"/>
      <c r="AL13" s="86"/>
      <c r="AM13" s="86"/>
      <c r="AN13" s="86"/>
      <c r="AO13" s="1431"/>
      <c r="AP13" s="543"/>
      <c r="AQ13" s="543"/>
      <c r="AR13" s="86"/>
      <c r="AS13" s="86"/>
      <c r="AT13" s="86"/>
      <c r="AU13" s="85"/>
      <c r="AV13" s="84"/>
      <c r="AW13" s="86"/>
      <c r="AX13" s="86"/>
      <c r="AY13" s="86"/>
      <c r="AZ13" s="86"/>
      <c r="BA13" s="86"/>
      <c r="BB13" s="86"/>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544"/>
    </row>
    <row r="14" spans="1:86" ht="19.5" thickBot="1" x14ac:dyDescent="0.3">
      <c r="A14" s="425"/>
      <c r="B14" s="72" t="s">
        <v>262</v>
      </c>
      <c r="C14" s="109" t="s">
        <v>411</v>
      </c>
      <c r="D14" s="1179"/>
      <c r="E14" s="120"/>
      <c r="G14" s="423"/>
      <c r="H14" s="423"/>
      <c r="I14" s="152"/>
      <c r="J14" s="260" t="s">
        <v>871</v>
      </c>
      <c r="K14" s="261"/>
      <c r="L14" s="456" t="s">
        <v>983</v>
      </c>
      <c r="N14" s="152"/>
      <c r="O14" s="430" t="s">
        <v>249</v>
      </c>
      <c r="P14" s="1"/>
      <c r="Q14" s="433" t="s">
        <v>280</v>
      </c>
      <c r="R14" s="1"/>
      <c r="S14" s="290"/>
      <c r="T14" s="152"/>
      <c r="U14" s="152"/>
      <c r="Y14" s="84"/>
      <c r="Z14" s="84"/>
      <c r="AA14" s="84"/>
      <c r="AB14" s="86"/>
      <c r="AC14" s="86"/>
      <c r="AD14" s="86"/>
      <c r="AE14" s="86"/>
      <c r="AF14" s="84"/>
      <c r="AG14" s="542"/>
      <c r="AH14" s="86"/>
      <c r="AI14" s="84"/>
      <c r="AJ14" s="86"/>
      <c r="AK14" s="86"/>
      <c r="AL14" s="86"/>
      <c r="AM14" s="86"/>
      <c r="AN14" s="86"/>
      <c r="AO14" s="1431"/>
      <c r="AP14" s="543"/>
      <c r="AQ14" s="543"/>
      <c r="AR14" s="86"/>
      <c r="AS14" s="86"/>
      <c r="AT14" s="86"/>
      <c r="AU14" s="85"/>
      <c r="AV14" s="84"/>
      <c r="AW14" s="86"/>
      <c r="AX14" s="86"/>
      <c r="AY14" s="86"/>
      <c r="AZ14" s="86"/>
      <c r="BA14" s="86"/>
      <c r="BB14" s="86"/>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544"/>
    </row>
    <row r="15" spans="1:86" ht="18.75" x14ac:dyDescent="0.25">
      <c r="A15" s="425"/>
      <c r="B15" s="56" t="s">
        <v>274</v>
      </c>
      <c r="C15" s="374" t="s">
        <v>272</v>
      </c>
      <c r="D15" s="1178"/>
      <c r="E15" s="121"/>
      <c r="G15" s="423"/>
      <c r="H15" s="423"/>
      <c r="I15" s="152"/>
      <c r="J15" s="216" t="s">
        <v>1988</v>
      </c>
      <c r="N15" s="152"/>
      <c r="O15" s="430" t="s">
        <v>250</v>
      </c>
      <c r="P15" s="1"/>
      <c r="Q15" s="1"/>
      <c r="R15" s="1"/>
      <c r="S15" s="290"/>
      <c r="T15" s="152"/>
      <c r="U15" s="152"/>
      <c r="Y15" s="84"/>
      <c r="Z15" s="84"/>
      <c r="AA15" s="84"/>
      <c r="AB15" s="86"/>
      <c r="AC15" s="86"/>
      <c r="AD15" s="86"/>
      <c r="AE15" s="86"/>
      <c r="AF15" s="84"/>
      <c r="AG15" s="542"/>
      <c r="AH15" s="86"/>
      <c r="AI15" s="84"/>
      <c r="AJ15" s="86"/>
      <c r="AK15" s="86"/>
      <c r="AL15" s="86"/>
      <c r="AM15" s="86"/>
      <c r="AN15" s="86"/>
      <c r="AO15" s="1431"/>
      <c r="AP15" s="543"/>
      <c r="AQ15" s="543"/>
      <c r="AR15" s="86"/>
      <c r="AS15" s="86"/>
      <c r="AT15" s="86"/>
      <c r="AU15" s="85"/>
      <c r="AV15" s="84"/>
      <c r="AW15" s="86"/>
      <c r="AX15" s="86"/>
      <c r="AY15" s="86"/>
      <c r="AZ15" s="86"/>
      <c r="BA15" s="86"/>
      <c r="BB15" s="86"/>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544"/>
    </row>
    <row r="16" spans="1:86" ht="18.75" x14ac:dyDescent="0.3">
      <c r="A16" s="425"/>
      <c r="B16" s="126" t="s">
        <v>255</v>
      </c>
      <c r="C16" s="70"/>
      <c r="D16" s="1181"/>
      <c r="E16" s="120"/>
      <c r="G16" s="423"/>
      <c r="H16" s="423"/>
      <c r="I16" s="152"/>
      <c r="J16" s="1">
        <v>0</v>
      </c>
      <c r="K16" s="1" t="s">
        <v>341</v>
      </c>
      <c r="L16" s="1665" t="s">
        <v>1975</v>
      </c>
      <c r="N16" s="152"/>
      <c r="O16" s="430" t="s">
        <v>254</v>
      </c>
      <c r="P16" s="1"/>
      <c r="Q16" s="1"/>
      <c r="R16" s="1"/>
      <c r="S16" s="290"/>
      <c r="T16" s="152"/>
      <c r="U16" s="152"/>
      <c r="Y16" s="84"/>
      <c r="Z16" s="84"/>
      <c r="AA16" s="84"/>
      <c r="AB16" s="86"/>
      <c r="AC16" s="86"/>
      <c r="AD16" s="86"/>
      <c r="AE16" s="86"/>
      <c r="AF16" s="84"/>
      <c r="AG16" s="542"/>
      <c r="AH16" s="86"/>
      <c r="AI16" s="84"/>
      <c r="AJ16" s="86"/>
      <c r="AK16" s="86"/>
      <c r="AL16" s="86"/>
      <c r="AM16" s="86"/>
      <c r="AN16" s="86"/>
      <c r="AO16" s="1431"/>
      <c r="AP16" s="543"/>
      <c r="AQ16" s="543"/>
      <c r="AR16" s="86"/>
      <c r="AS16" s="86"/>
      <c r="AT16" s="86"/>
      <c r="AU16" s="85"/>
      <c r="AV16" s="84"/>
      <c r="AW16" s="86"/>
      <c r="AX16" s="86"/>
      <c r="AY16" s="86"/>
      <c r="AZ16" s="86"/>
      <c r="BA16" s="86"/>
      <c r="BB16" s="86"/>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544"/>
    </row>
    <row r="17" spans="1:86" ht="18.75" x14ac:dyDescent="0.25">
      <c r="A17" s="425"/>
      <c r="B17" s="1174" t="s">
        <v>2143</v>
      </c>
      <c r="C17" s="1175"/>
      <c r="D17" s="1176"/>
      <c r="E17" s="120"/>
      <c r="G17" s="423"/>
      <c r="H17" s="423"/>
      <c r="I17" s="152"/>
      <c r="J17" s="217">
        <v>1</v>
      </c>
      <c r="K17" s="217" t="s">
        <v>1976</v>
      </c>
      <c r="L17" s="1666"/>
      <c r="N17" s="152"/>
      <c r="O17" s="430" t="s">
        <v>251</v>
      </c>
      <c r="P17" s="1"/>
      <c r="Q17" s="1"/>
      <c r="R17" s="1"/>
      <c r="S17" s="290"/>
      <c r="T17" s="152"/>
      <c r="U17" s="152"/>
      <c r="Y17" s="84"/>
      <c r="Z17" s="84"/>
      <c r="AA17" s="84"/>
      <c r="AB17" s="86"/>
      <c r="AC17" s="86"/>
      <c r="AD17" s="86"/>
      <c r="AE17" s="86"/>
      <c r="AF17" s="84"/>
      <c r="AG17" s="542"/>
      <c r="AH17" s="86"/>
      <c r="AI17" s="84"/>
      <c r="AJ17" s="86"/>
      <c r="AK17" s="86"/>
      <c r="AL17" s="86"/>
      <c r="AM17" s="86"/>
      <c r="AN17" s="86"/>
      <c r="AO17" s="1431"/>
      <c r="AP17" s="543"/>
      <c r="AQ17" s="543"/>
      <c r="AR17" s="86"/>
      <c r="AS17" s="86"/>
      <c r="AT17" s="86"/>
      <c r="AU17" s="85"/>
      <c r="AV17" s="84"/>
      <c r="AW17" s="86"/>
      <c r="AX17" s="86"/>
      <c r="AY17" s="86"/>
      <c r="AZ17" s="86"/>
      <c r="BA17" s="86"/>
      <c r="BB17" s="86"/>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544"/>
    </row>
    <row r="18" spans="1:86" ht="19.5" customHeight="1" thickBot="1" x14ac:dyDescent="0.35">
      <c r="A18" s="425"/>
      <c r="B18" s="127" t="s">
        <v>1907</v>
      </c>
      <c r="C18" s="141"/>
      <c r="D18" s="1180"/>
      <c r="E18" s="121"/>
      <c r="G18" s="423"/>
      <c r="H18" s="423"/>
      <c r="I18" s="152"/>
      <c r="J18" s="218">
        <v>2</v>
      </c>
      <c r="K18" s="219" t="s">
        <v>1977</v>
      </c>
      <c r="L18" s="1666"/>
      <c r="N18" s="152"/>
      <c r="O18" s="430" t="s">
        <v>252</v>
      </c>
      <c r="P18" s="1"/>
      <c r="Q18" s="1"/>
      <c r="R18" s="1"/>
      <c r="S18" s="290"/>
      <c r="T18" s="152"/>
      <c r="U18" s="152"/>
      <c r="Y18" s="84"/>
      <c r="Z18" s="84"/>
      <c r="AA18" s="84"/>
      <c r="AB18" s="86"/>
      <c r="AC18" s="86"/>
      <c r="AD18" s="86"/>
      <c r="AE18" s="86"/>
      <c r="AF18" s="84"/>
      <c r="AG18" s="542"/>
      <c r="AH18" s="86"/>
      <c r="AI18" s="84"/>
      <c r="AJ18" s="86"/>
      <c r="AK18" s="86"/>
      <c r="AL18" s="86"/>
      <c r="AM18" s="86"/>
      <c r="AN18" s="86"/>
      <c r="AO18" s="1431"/>
      <c r="AP18" s="543"/>
      <c r="AQ18" s="543"/>
      <c r="AR18" s="86"/>
      <c r="AS18" s="86"/>
      <c r="AT18" s="86"/>
      <c r="AU18" s="85"/>
      <c r="AV18" s="84"/>
      <c r="AW18" s="86"/>
      <c r="AX18" s="86"/>
      <c r="AY18" s="86"/>
      <c r="AZ18" s="86"/>
      <c r="BA18" s="86"/>
      <c r="BB18" s="86"/>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544"/>
    </row>
    <row r="19" spans="1:86" ht="19.5" thickBot="1" x14ac:dyDescent="0.35">
      <c r="A19" s="425"/>
      <c r="B19" s="127" t="s">
        <v>1908</v>
      </c>
      <c r="C19" s="113" t="s">
        <v>271</v>
      </c>
      <c r="D19" s="1267"/>
      <c r="E19" s="39"/>
      <c r="G19" s="423"/>
      <c r="H19" s="423"/>
      <c r="I19" s="152"/>
      <c r="J19" s="218">
        <v>3</v>
      </c>
      <c r="K19" s="219" t="s">
        <v>1978</v>
      </c>
      <c r="L19" s="1666"/>
      <c r="N19" s="152"/>
      <c r="O19" s="430" t="s">
        <v>2013</v>
      </c>
      <c r="P19" s="1"/>
      <c r="Q19" s="1"/>
      <c r="R19" s="1"/>
      <c r="S19" s="290"/>
      <c r="T19" s="152"/>
      <c r="U19" s="152"/>
      <c r="Y19" s="84"/>
      <c r="Z19" s="84"/>
      <c r="AA19" s="84"/>
      <c r="AB19" s="86"/>
      <c r="AC19" s="86"/>
      <c r="AD19" s="86"/>
      <c r="AE19" s="86"/>
      <c r="AF19" s="84"/>
      <c r="AG19" s="542"/>
      <c r="AH19" s="86"/>
      <c r="AI19" s="84"/>
      <c r="AJ19" s="86"/>
      <c r="AK19" s="86"/>
      <c r="AL19" s="86"/>
      <c r="AM19" s="86"/>
      <c r="AN19" s="86"/>
      <c r="AO19" s="1431"/>
      <c r="AP19" s="543"/>
      <c r="AQ19" s="543"/>
      <c r="AR19" s="86"/>
      <c r="AS19" s="86"/>
      <c r="AT19" s="86"/>
      <c r="AU19" s="85"/>
      <c r="AV19" s="84"/>
      <c r="AW19" s="86"/>
      <c r="AX19" s="86"/>
      <c r="AY19" s="86"/>
      <c r="AZ19" s="86"/>
      <c r="BA19" s="86"/>
      <c r="BB19" s="86"/>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544"/>
    </row>
    <row r="20" spans="1:86" ht="21" x14ac:dyDescent="0.35">
      <c r="A20" s="425"/>
      <c r="B20" s="1173" t="s">
        <v>1910</v>
      </c>
      <c r="G20" s="423"/>
      <c r="H20" s="423"/>
      <c r="I20" s="152"/>
      <c r="J20" s="218">
        <v>4</v>
      </c>
      <c r="K20" s="219" t="s">
        <v>1979</v>
      </c>
      <c r="L20" s="1666"/>
      <c r="N20" s="152"/>
      <c r="O20" s="430" t="s">
        <v>253</v>
      </c>
      <c r="P20" s="1"/>
      <c r="Q20" s="1"/>
      <c r="R20" s="1"/>
      <c r="S20" s="290"/>
      <c r="T20" s="152"/>
      <c r="U20" s="152"/>
      <c r="Y20" s="84"/>
      <c r="Z20" s="84"/>
      <c r="AA20" s="84"/>
      <c r="AB20" s="86"/>
      <c r="AC20" s="86"/>
      <c r="AD20" s="86"/>
      <c r="AE20" s="86"/>
      <c r="AF20" s="84"/>
      <c r="AG20" s="542"/>
      <c r="AH20" s="86"/>
      <c r="AI20" s="84"/>
      <c r="AJ20" s="86"/>
      <c r="AK20" s="86"/>
      <c r="AL20" s="86"/>
      <c r="AM20" s="86"/>
      <c r="AN20" s="86"/>
      <c r="AO20" s="1431"/>
      <c r="AP20" s="543"/>
      <c r="AQ20" s="543"/>
      <c r="AR20" s="86"/>
      <c r="AS20" s="86"/>
      <c r="AT20" s="86"/>
      <c r="AU20" s="85"/>
      <c r="AV20" s="84"/>
      <c r="AW20" s="86"/>
      <c r="AX20" s="86"/>
      <c r="AY20" s="86"/>
      <c r="AZ20" s="86"/>
      <c r="BA20" s="86"/>
      <c r="BB20" s="86"/>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544"/>
    </row>
    <row r="21" spans="1:86" ht="18.75" x14ac:dyDescent="0.25">
      <c r="A21" s="425"/>
      <c r="B21" s="56" t="s">
        <v>1538</v>
      </c>
      <c r="C21" s="34"/>
      <c r="D21" s="52"/>
      <c r="G21" s="423"/>
      <c r="H21" s="423"/>
      <c r="I21" s="152"/>
      <c r="J21" s="220">
        <v>5</v>
      </c>
      <c r="K21" s="220" t="s">
        <v>1980</v>
      </c>
      <c r="L21" s="1666"/>
      <c r="N21" s="152"/>
      <c r="O21" s="430" t="s">
        <v>20</v>
      </c>
      <c r="P21" s="1"/>
      <c r="Q21" s="1"/>
      <c r="R21" s="1"/>
      <c r="S21" s="290"/>
      <c r="T21" s="152"/>
      <c r="U21" s="152"/>
      <c r="Y21" s="84"/>
      <c r="Z21" s="84"/>
      <c r="AA21" s="84"/>
      <c r="AB21" s="86"/>
      <c r="AC21" s="86"/>
      <c r="AD21" s="86"/>
      <c r="AE21" s="86"/>
      <c r="AF21" s="84"/>
      <c r="AG21" s="542"/>
      <c r="AH21" s="86"/>
      <c r="AI21" s="84"/>
      <c r="AJ21" s="86"/>
      <c r="AK21" s="86"/>
      <c r="AL21" s="86"/>
      <c r="AM21" s="86"/>
      <c r="AN21" s="86"/>
      <c r="AO21" s="1431"/>
      <c r="AP21" s="543"/>
      <c r="AQ21" s="543"/>
      <c r="AR21" s="86"/>
      <c r="AS21" s="86"/>
      <c r="AT21" s="86"/>
      <c r="AU21" s="85"/>
      <c r="AV21" s="84"/>
      <c r="AW21" s="86"/>
      <c r="AX21" s="86"/>
      <c r="AY21" s="86"/>
      <c r="AZ21" s="86"/>
      <c r="BA21" s="86"/>
      <c r="BB21" s="86"/>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544"/>
    </row>
    <row r="22" spans="1:86" ht="18.75" customHeight="1" thickBot="1" x14ac:dyDescent="0.35">
      <c r="A22" s="425"/>
      <c r="B22" s="126" t="s">
        <v>1909</v>
      </c>
      <c r="C22" s="69"/>
      <c r="D22" s="55"/>
      <c r="G22" s="423"/>
      <c r="H22" s="423"/>
      <c r="I22" s="152"/>
      <c r="J22" s="218">
        <v>6</v>
      </c>
      <c r="K22" s="219" t="s">
        <v>1981</v>
      </c>
      <c r="L22" s="1666"/>
      <c r="N22" s="152"/>
      <c r="O22" s="430" t="s">
        <v>413</v>
      </c>
      <c r="P22" s="1"/>
      <c r="Q22" s="1"/>
      <c r="R22" s="1"/>
      <c r="S22" s="290"/>
      <c r="T22" s="152"/>
      <c r="U22" s="152"/>
      <c r="Y22" s="84"/>
      <c r="Z22" s="84"/>
      <c r="AA22" s="84"/>
      <c r="AB22" s="86"/>
      <c r="AC22" s="86"/>
      <c r="AD22" s="86"/>
      <c r="AE22" s="86"/>
      <c r="AF22" s="84"/>
      <c r="AG22" s="542"/>
      <c r="AH22" s="86"/>
      <c r="AI22" s="84"/>
      <c r="AJ22" s="86"/>
      <c r="AK22" s="86"/>
      <c r="AL22" s="86"/>
      <c r="AM22" s="86"/>
      <c r="AN22" s="86"/>
      <c r="AO22" s="1431"/>
      <c r="AP22" s="543"/>
      <c r="AQ22" s="543"/>
      <c r="AR22" s="86"/>
      <c r="AS22" s="86"/>
      <c r="AT22" s="86"/>
      <c r="AU22" s="85"/>
      <c r="AV22" s="84"/>
      <c r="AW22" s="86"/>
      <c r="AX22" s="86"/>
      <c r="AY22" s="86"/>
      <c r="AZ22" s="86"/>
      <c r="BA22" s="86"/>
      <c r="BB22" s="86"/>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544"/>
    </row>
    <row r="23" spans="1:86" ht="18.75" x14ac:dyDescent="0.25">
      <c r="A23" s="425"/>
      <c r="B23" s="110" t="s">
        <v>1419</v>
      </c>
      <c r="C23" s="114" t="s">
        <v>1396</v>
      </c>
      <c r="D23" s="54"/>
      <c r="G23" s="423"/>
      <c r="H23" s="423"/>
      <c r="I23" s="152"/>
      <c r="J23" s="156"/>
      <c r="K23" s="319" t="s">
        <v>470</v>
      </c>
      <c r="L23" s="152"/>
      <c r="N23" s="152"/>
      <c r="O23" s="430" t="s">
        <v>341</v>
      </c>
      <c r="P23" s="1"/>
      <c r="Q23" s="1"/>
      <c r="R23" s="1"/>
      <c r="S23" s="290"/>
      <c r="T23" s="152"/>
      <c r="U23" s="152"/>
      <c r="Y23" s="84"/>
      <c r="Z23" s="84"/>
      <c r="AA23" s="84"/>
      <c r="AB23" s="86"/>
      <c r="AC23" s="86"/>
      <c r="AD23" s="86"/>
      <c r="AE23" s="86"/>
      <c r="AF23" s="84"/>
      <c r="AG23" s="542"/>
      <c r="AH23" s="86"/>
      <c r="AI23" s="84"/>
      <c r="AJ23" s="86"/>
      <c r="AK23" s="86"/>
      <c r="AL23" s="86"/>
      <c r="AM23" s="86"/>
      <c r="AN23" s="86"/>
      <c r="AO23" s="1431"/>
      <c r="AP23" s="543"/>
      <c r="AQ23" s="543"/>
      <c r="AR23" s="86"/>
      <c r="AS23" s="86"/>
      <c r="AT23" s="86"/>
      <c r="AU23" s="85"/>
      <c r="AV23" s="84"/>
      <c r="AW23" s="86"/>
      <c r="AX23" s="86"/>
      <c r="AY23" s="86"/>
      <c r="AZ23" s="86"/>
      <c r="BA23" s="86"/>
      <c r="BB23" s="86"/>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544"/>
    </row>
    <row r="24" spans="1:86" ht="24" customHeight="1" x14ac:dyDescent="0.25">
      <c r="A24" s="425"/>
      <c r="B24" s="37"/>
      <c r="C24" s="57" t="s">
        <v>218</v>
      </c>
      <c r="D24" s="107"/>
      <c r="G24" s="423"/>
      <c r="H24" s="423"/>
      <c r="I24" s="152"/>
      <c r="J24" s="156"/>
      <c r="K24" s="320" t="s">
        <v>438</v>
      </c>
      <c r="L24" s="152"/>
      <c r="N24" s="152"/>
      <c r="O24" s="295" t="s">
        <v>406</v>
      </c>
      <c r="P24" s="1"/>
      <c r="Q24" s="203"/>
      <c r="R24" s="1"/>
      <c r="S24" s="290"/>
      <c r="T24" s="152"/>
      <c r="U24" s="152"/>
      <c r="Y24" s="84"/>
      <c r="Z24" s="84"/>
      <c r="AA24" s="84"/>
      <c r="AB24" s="86"/>
      <c r="AC24" s="86"/>
      <c r="AD24" s="86"/>
      <c r="AE24" s="86"/>
      <c r="AF24" s="84"/>
      <c r="AG24" s="542"/>
      <c r="AH24" s="86"/>
      <c r="AI24" s="84"/>
      <c r="AJ24" s="86"/>
      <c r="AK24" s="86"/>
      <c r="AL24" s="86"/>
      <c r="AM24" s="86"/>
      <c r="AN24" s="86"/>
      <c r="AO24" s="1431"/>
      <c r="AP24" s="543"/>
      <c r="AQ24" s="543"/>
      <c r="AR24" s="86"/>
      <c r="AS24" s="86"/>
      <c r="AT24" s="86"/>
      <c r="AU24" s="85"/>
      <c r="AV24" s="84"/>
      <c r="AW24" s="86"/>
      <c r="AX24" s="86"/>
      <c r="AY24" s="86"/>
      <c r="AZ24" s="86"/>
      <c r="BA24" s="86"/>
      <c r="BB24" s="86"/>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544"/>
    </row>
    <row r="25" spans="1:86" ht="19.5" customHeight="1" x14ac:dyDescent="0.25">
      <c r="A25" s="425"/>
      <c r="B25" s="56" t="s">
        <v>269</v>
      </c>
      <c r="C25" s="109" t="s">
        <v>268</v>
      </c>
      <c r="D25" s="163"/>
      <c r="G25" s="423"/>
      <c r="H25" s="423"/>
      <c r="I25" s="152"/>
      <c r="J25" s="156"/>
      <c r="K25" s="320" t="s">
        <v>439</v>
      </c>
      <c r="L25" s="152"/>
      <c r="N25" s="152"/>
      <c r="O25" s="430" t="s">
        <v>2</v>
      </c>
      <c r="P25" s="1"/>
      <c r="Q25" s="203"/>
      <c r="R25" s="1"/>
      <c r="S25" s="290"/>
      <c r="T25" s="152"/>
      <c r="U25" s="152"/>
      <c r="Y25" s="84"/>
      <c r="Z25" s="84"/>
      <c r="AA25" s="84"/>
      <c r="AB25" s="86"/>
      <c r="AC25" s="86"/>
      <c r="AD25" s="86"/>
      <c r="AE25" s="86"/>
      <c r="AF25" s="84"/>
      <c r="AG25" s="542"/>
      <c r="AH25" s="86"/>
      <c r="AI25" s="84"/>
      <c r="AJ25" s="86"/>
      <c r="AK25" s="86"/>
      <c r="AL25" s="86"/>
      <c r="AM25" s="86"/>
      <c r="AN25" s="86"/>
      <c r="AO25" s="1431"/>
      <c r="AP25" s="543"/>
      <c r="AQ25" s="543"/>
      <c r="AR25" s="86"/>
      <c r="AS25" s="86"/>
      <c r="AT25" s="86"/>
      <c r="AU25" s="85"/>
      <c r="AV25" s="84"/>
      <c r="AW25" s="86"/>
      <c r="AX25" s="86"/>
      <c r="AY25" s="86"/>
      <c r="AZ25" s="86"/>
      <c r="BA25" s="86"/>
      <c r="BB25" s="86"/>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544"/>
    </row>
    <row r="26" spans="1:86" ht="18.75" x14ac:dyDescent="0.25">
      <c r="A26" s="425"/>
      <c r="B26" s="56" t="s">
        <v>215</v>
      </c>
      <c r="C26" s="108" t="s">
        <v>264</v>
      </c>
      <c r="D26" s="115"/>
      <c r="G26" s="423"/>
      <c r="H26" s="423"/>
      <c r="I26" s="152"/>
      <c r="J26" s="156"/>
      <c r="K26" s="320" t="s">
        <v>440</v>
      </c>
      <c r="L26" s="152"/>
      <c r="N26" s="152"/>
      <c r="O26" s="430" t="s">
        <v>410</v>
      </c>
      <c r="P26" s="1"/>
      <c r="Q26" s="1"/>
      <c r="R26" s="1"/>
      <c r="S26" s="290"/>
      <c r="T26" s="152"/>
      <c r="U26" s="152"/>
      <c r="Y26" s="84"/>
      <c r="Z26" s="84"/>
      <c r="AA26" s="84"/>
      <c r="AB26" s="86"/>
      <c r="AC26" s="86"/>
      <c r="AD26" s="86"/>
      <c r="AE26" s="86"/>
      <c r="AF26" s="84"/>
      <c r="AG26" s="542"/>
      <c r="AH26" s="86"/>
      <c r="AI26" s="84"/>
      <c r="AJ26" s="86"/>
      <c r="AK26" s="86"/>
      <c r="AL26" s="86"/>
      <c r="AM26" s="86"/>
      <c r="AN26" s="86"/>
      <c r="AO26" s="1431"/>
      <c r="AP26" s="543"/>
      <c r="AQ26" s="543"/>
      <c r="AR26" s="86"/>
      <c r="AS26" s="86"/>
      <c r="AT26" s="86"/>
      <c r="AU26" s="85"/>
      <c r="AV26" s="84"/>
      <c r="AW26" s="86"/>
      <c r="AX26" s="86"/>
      <c r="AY26" s="86"/>
      <c r="AZ26" s="86"/>
      <c r="BA26" s="86"/>
      <c r="BB26" s="86"/>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544"/>
    </row>
    <row r="27" spans="1:86" ht="18.75" x14ac:dyDescent="0.3">
      <c r="A27" s="425"/>
      <c r="B27" s="1708" t="s">
        <v>908</v>
      </c>
      <c r="C27" s="1709"/>
      <c r="D27" s="1710"/>
      <c r="G27" s="423"/>
      <c r="H27" s="423"/>
      <c r="I27" s="152"/>
      <c r="J27" s="156"/>
      <c r="K27" s="320" t="s">
        <v>441</v>
      </c>
      <c r="L27" s="152"/>
      <c r="N27" s="152"/>
      <c r="O27" s="430" t="s">
        <v>407</v>
      </c>
      <c r="P27" s="1"/>
      <c r="Q27" s="1"/>
      <c r="R27" s="1"/>
      <c r="S27" s="290"/>
      <c r="T27" s="152"/>
      <c r="U27" s="152"/>
      <c r="Y27" s="84"/>
      <c r="Z27" s="84"/>
      <c r="AA27" s="84"/>
      <c r="AB27" s="86"/>
      <c r="AC27" s="86"/>
      <c r="AD27" s="86"/>
      <c r="AE27" s="86"/>
      <c r="AF27" s="84"/>
      <c r="AG27" s="542"/>
      <c r="AH27" s="86"/>
      <c r="AI27" s="84"/>
      <c r="AJ27" s="86"/>
      <c r="AK27" s="86"/>
      <c r="AL27" s="86"/>
      <c r="AM27" s="86"/>
      <c r="AN27" s="86"/>
      <c r="AO27" s="1431"/>
      <c r="AP27" s="543"/>
      <c r="AQ27" s="543"/>
      <c r="AR27" s="86"/>
      <c r="AS27" s="86"/>
      <c r="AT27" s="86"/>
      <c r="AU27" s="85"/>
      <c r="AV27" s="84"/>
      <c r="AW27" s="86"/>
      <c r="AX27" s="86"/>
      <c r="AY27" s="86"/>
      <c r="AZ27" s="86"/>
      <c r="BA27" s="86"/>
      <c r="BB27" s="86"/>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544"/>
    </row>
    <row r="28" spans="1:86" ht="19.5" thickBot="1" x14ac:dyDescent="0.35">
      <c r="A28" s="425"/>
      <c r="B28" s="1705"/>
      <c r="C28" s="1706"/>
      <c r="D28" s="1707"/>
      <c r="G28" s="423"/>
      <c r="H28" s="423"/>
      <c r="I28" s="152"/>
      <c r="J28" s="156"/>
      <c r="K28" s="916" t="s">
        <v>1418</v>
      </c>
      <c r="L28" s="152"/>
      <c r="N28" s="152"/>
      <c r="O28" s="430" t="s">
        <v>408</v>
      </c>
      <c r="P28" s="1"/>
      <c r="Q28" s="1"/>
      <c r="R28" s="1"/>
      <c r="S28" s="290"/>
      <c r="T28" s="152"/>
      <c r="U28" s="152"/>
      <c r="Y28" s="84"/>
      <c r="Z28" s="84"/>
      <c r="AA28" s="84"/>
      <c r="AB28" s="86"/>
      <c r="AC28" s="86"/>
      <c r="AD28" s="86"/>
      <c r="AE28" s="86"/>
      <c r="AF28" s="84"/>
      <c r="AG28" s="542"/>
      <c r="AH28" s="86"/>
      <c r="AI28" s="84"/>
      <c r="AJ28" s="86"/>
      <c r="AK28" s="86"/>
      <c r="AL28" s="86"/>
      <c r="AM28" s="86"/>
      <c r="AN28" s="86"/>
      <c r="AO28" s="1431"/>
      <c r="AP28" s="543"/>
      <c r="AQ28" s="543"/>
      <c r="AR28" s="86"/>
      <c r="AS28" s="86"/>
      <c r="AT28" s="86"/>
      <c r="AU28" s="85"/>
      <c r="AV28" s="84"/>
      <c r="AW28" s="86"/>
      <c r="AX28" s="86"/>
      <c r="AY28" s="86"/>
      <c r="AZ28" s="86"/>
      <c r="BA28" s="86"/>
      <c r="BB28" s="86"/>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544"/>
    </row>
    <row r="29" spans="1:86" ht="18.75" x14ac:dyDescent="0.3">
      <c r="A29" s="425"/>
      <c r="B29" s="1694" t="s">
        <v>265</v>
      </c>
      <c r="C29" s="1663"/>
      <c r="D29" s="1664"/>
      <c r="G29" s="423"/>
      <c r="H29" s="423"/>
      <c r="I29" s="152"/>
      <c r="J29" s="156"/>
      <c r="K29" s="320" t="s">
        <v>1982</v>
      </c>
      <c r="L29" s="152"/>
      <c r="N29" s="152"/>
      <c r="O29" s="430" t="s">
        <v>860</v>
      </c>
      <c r="P29" s="1"/>
      <c r="Q29" s="296" t="s">
        <v>293</v>
      </c>
      <c r="R29" s="1"/>
      <c r="S29" s="290"/>
      <c r="T29" s="152"/>
      <c r="U29" s="152"/>
      <c r="Y29" s="84"/>
      <c r="Z29" s="84"/>
      <c r="AA29" s="84"/>
      <c r="AB29" s="86"/>
      <c r="AC29" s="86"/>
      <c r="AD29" s="86"/>
      <c r="AE29" s="86"/>
      <c r="AF29" s="84"/>
      <c r="AG29" s="542"/>
      <c r="AH29" s="86"/>
      <c r="AI29" s="84"/>
      <c r="AJ29" s="86"/>
      <c r="AK29" s="86"/>
      <c r="AL29" s="86"/>
      <c r="AM29" s="86"/>
      <c r="AN29" s="86"/>
      <c r="AO29" s="1431"/>
      <c r="AP29" s="543"/>
      <c r="AQ29" s="543"/>
      <c r="AR29" s="86"/>
      <c r="AS29" s="86"/>
      <c r="AT29" s="86"/>
      <c r="AU29" s="85"/>
      <c r="AV29" s="84"/>
      <c r="AW29" s="86"/>
      <c r="AX29" s="86"/>
      <c r="AY29" s="86"/>
      <c r="AZ29" s="86"/>
      <c r="BA29" s="86"/>
      <c r="BB29" s="86"/>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544"/>
    </row>
    <row r="30" spans="1:86" ht="19.5" customHeight="1" x14ac:dyDescent="0.25">
      <c r="A30" s="425"/>
      <c r="B30" s="210" t="s">
        <v>369</v>
      </c>
      <c r="C30" s="211" t="s">
        <v>266</v>
      </c>
      <c r="D30" s="212"/>
      <c r="G30" s="423"/>
      <c r="H30" s="423"/>
      <c r="I30" s="152"/>
      <c r="J30" s="156"/>
      <c r="K30" s="320" t="s">
        <v>1983</v>
      </c>
      <c r="L30" s="152"/>
      <c r="N30" s="152"/>
      <c r="O30" s="430" t="s">
        <v>409</v>
      </c>
      <c r="P30" s="1"/>
      <c r="Q30" s="433" t="s">
        <v>2510</v>
      </c>
      <c r="R30" s="1"/>
      <c r="S30" s="290"/>
      <c r="T30" s="152"/>
      <c r="U30" s="152"/>
      <c r="Y30" s="84"/>
      <c r="Z30" s="84"/>
      <c r="AA30" s="84"/>
      <c r="AB30" s="86"/>
      <c r="AC30" s="86"/>
      <c r="AD30" s="86"/>
      <c r="AE30" s="86"/>
      <c r="AF30" s="84"/>
      <c r="AG30" s="542"/>
      <c r="AH30" s="86"/>
      <c r="AI30" s="84"/>
      <c r="AJ30" s="86"/>
      <c r="AK30" s="86"/>
      <c r="AL30" s="86"/>
      <c r="AM30" s="86"/>
      <c r="AN30" s="86"/>
      <c r="AO30" s="1431"/>
      <c r="AP30" s="543"/>
      <c r="AQ30" s="543"/>
      <c r="AR30" s="86"/>
      <c r="AS30" s="86"/>
      <c r="AT30" s="86"/>
      <c r="AU30" s="85"/>
      <c r="AV30" s="84"/>
      <c r="AW30" s="86"/>
      <c r="AX30" s="86"/>
      <c r="AY30" s="86"/>
      <c r="AZ30" s="86"/>
      <c r="BA30" s="86"/>
      <c r="BB30" s="86"/>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544"/>
    </row>
    <row r="31" spans="1:86" ht="19.5" customHeight="1" x14ac:dyDescent="0.25">
      <c r="A31" s="425"/>
      <c r="B31" s="56" t="s">
        <v>370</v>
      </c>
      <c r="C31" s="124" t="s">
        <v>272</v>
      </c>
      <c r="D31" s="52"/>
      <c r="G31" s="423"/>
      <c r="H31" s="423"/>
      <c r="I31" s="152"/>
      <c r="J31" s="156"/>
      <c r="K31" s="320" t="s">
        <v>1984</v>
      </c>
      <c r="L31" s="152"/>
      <c r="N31" s="152"/>
      <c r="O31" s="294" t="s">
        <v>292</v>
      </c>
      <c r="P31" s="1"/>
      <c r="Q31" s="433" t="s">
        <v>1960</v>
      </c>
      <c r="R31" s="1"/>
      <c r="S31" s="290"/>
      <c r="T31" s="152"/>
      <c r="U31" s="152"/>
      <c r="Y31" s="84"/>
      <c r="Z31" s="84"/>
      <c r="AA31" s="84"/>
      <c r="AB31" s="86"/>
      <c r="AC31" s="86"/>
      <c r="AD31" s="86"/>
      <c r="AE31" s="86"/>
      <c r="AF31" s="84"/>
      <c r="AG31" s="542"/>
      <c r="AH31" s="86"/>
      <c r="AI31" s="84"/>
      <c r="AJ31" s="86"/>
      <c r="AK31" s="86"/>
      <c r="AL31" s="86"/>
      <c r="AM31" s="86"/>
      <c r="AN31" s="86"/>
      <c r="AO31" s="1431"/>
      <c r="AP31" s="543"/>
      <c r="AQ31" s="543"/>
      <c r="AR31" s="86"/>
      <c r="AS31" s="86"/>
      <c r="AT31" s="86"/>
      <c r="AU31" s="85"/>
      <c r="AV31" s="84"/>
      <c r="AW31" s="86"/>
      <c r="AX31" s="86"/>
      <c r="AY31" s="86"/>
      <c r="AZ31" s="86"/>
      <c r="BA31" s="86"/>
      <c r="BB31" s="86"/>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544"/>
    </row>
    <row r="32" spans="1:86" ht="18.75" customHeight="1" thickBot="1" x14ac:dyDescent="0.35">
      <c r="A32" s="425"/>
      <c r="B32" s="111" t="s">
        <v>270</v>
      </c>
      <c r="C32" s="375" t="s">
        <v>752</v>
      </c>
      <c r="D32" s="65"/>
      <c r="G32" s="423"/>
      <c r="H32" s="423"/>
      <c r="I32" s="152"/>
      <c r="J32" s="156"/>
      <c r="K32" s="320" t="s">
        <v>1985</v>
      </c>
      <c r="L32" s="152"/>
      <c r="N32" s="152"/>
      <c r="O32" s="430" t="s">
        <v>2510</v>
      </c>
      <c r="P32" s="1"/>
      <c r="Q32" s="433" t="s">
        <v>1416</v>
      </c>
      <c r="R32" s="1"/>
      <c r="S32" s="349"/>
      <c r="T32" s="152"/>
      <c r="U32" s="152"/>
      <c r="Y32" s="84"/>
      <c r="Z32" s="84"/>
      <c r="AA32" s="84"/>
      <c r="AB32" s="86"/>
      <c r="AC32" s="86"/>
      <c r="AD32" s="86"/>
      <c r="AE32" s="86"/>
      <c r="AF32" s="84"/>
      <c r="AG32" s="542"/>
      <c r="AH32" s="86"/>
      <c r="AI32" s="84"/>
      <c r="AJ32" s="86"/>
      <c r="AK32" s="86"/>
      <c r="AL32" s="86"/>
      <c r="AM32" s="86"/>
      <c r="AN32" s="86"/>
      <c r="AO32" s="1431"/>
      <c r="AP32" s="543"/>
      <c r="AQ32" s="543"/>
      <c r="AR32" s="86"/>
      <c r="AS32" s="86"/>
      <c r="AT32" s="86"/>
      <c r="AU32" s="85"/>
      <c r="AV32" s="84"/>
      <c r="AW32" s="86"/>
      <c r="AX32" s="86"/>
      <c r="AY32" s="86"/>
      <c r="AZ32" s="86"/>
      <c r="BA32" s="86"/>
      <c r="BB32" s="86"/>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544"/>
    </row>
    <row r="33" spans="1:86" ht="18.75" x14ac:dyDescent="0.25">
      <c r="A33" s="425"/>
      <c r="B33" s="1695" t="s">
        <v>1911</v>
      </c>
      <c r="C33" s="1690"/>
      <c r="D33" s="1691"/>
      <c r="G33" s="423"/>
      <c r="H33" s="423"/>
      <c r="I33" s="152"/>
      <c r="J33" s="156"/>
      <c r="K33" s="321" t="s">
        <v>1392</v>
      </c>
      <c r="L33" s="152"/>
      <c r="N33" s="152"/>
      <c r="O33" s="430" t="s">
        <v>1960</v>
      </c>
      <c r="P33" s="1"/>
      <c r="Q33" s="433" t="s">
        <v>286</v>
      </c>
      <c r="R33" s="1"/>
      <c r="S33" s="290"/>
      <c r="T33" s="152"/>
      <c r="U33" s="152"/>
      <c r="Y33" s="84"/>
      <c r="Z33" s="84"/>
      <c r="AA33" s="84"/>
      <c r="AB33" s="86"/>
      <c r="AC33" s="86"/>
      <c r="AD33" s="86"/>
      <c r="AE33" s="86"/>
      <c r="AF33" s="84"/>
      <c r="AG33" s="542"/>
      <c r="AH33" s="86"/>
      <c r="AI33" s="84"/>
      <c r="AJ33" s="86"/>
      <c r="AK33" s="86"/>
      <c r="AL33" s="86"/>
      <c r="AM33" s="86"/>
      <c r="AN33" s="86"/>
      <c r="AO33" s="1431"/>
      <c r="AP33" s="543"/>
      <c r="AQ33" s="543"/>
      <c r="AR33" s="86"/>
      <c r="AS33" s="86"/>
      <c r="AT33" s="86"/>
      <c r="AU33" s="85"/>
      <c r="AV33" s="84"/>
      <c r="AW33" s="86"/>
      <c r="AX33" s="86"/>
      <c r="AY33" s="86"/>
      <c r="AZ33" s="86"/>
      <c r="BA33" s="86"/>
      <c r="BB33" s="86"/>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544"/>
    </row>
    <row r="34" spans="1:86" ht="16.5" customHeight="1" thickBot="1" x14ac:dyDescent="0.3">
      <c r="A34" s="425"/>
      <c r="B34" s="72" t="s">
        <v>1912</v>
      </c>
      <c r="C34" s="197" t="s">
        <v>1913</v>
      </c>
      <c r="D34" s="196"/>
      <c r="G34" s="423"/>
      <c r="H34" s="423"/>
      <c r="I34" s="152"/>
      <c r="J34" s="156"/>
      <c r="K34" s="321" t="s">
        <v>446</v>
      </c>
      <c r="L34" s="152"/>
      <c r="N34" s="152"/>
      <c r="O34" s="430" t="s">
        <v>1416</v>
      </c>
      <c r="P34" s="1"/>
      <c r="Q34" s="433" t="s">
        <v>2503</v>
      </c>
      <c r="R34" s="1"/>
      <c r="S34" s="290"/>
      <c r="T34" s="152"/>
      <c r="U34" s="152"/>
      <c r="Y34" s="84"/>
      <c r="Z34" s="84"/>
      <c r="AA34" s="84"/>
      <c r="AB34" s="86"/>
      <c r="AC34" s="86"/>
      <c r="AD34" s="86"/>
      <c r="AE34" s="86"/>
      <c r="AF34" s="84"/>
      <c r="AG34" s="542"/>
      <c r="AH34" s="86"/>
      <c r="AI34" s="84"/>
      <c r="AJ34" s="86"/>
      <c r="AK34" s="86"/>
      <c r="AL34" s="86"/>
      <c r="AM34" s="86"/>
      <c r="AN34" s="86"/>
      <c r="AO34" s="1431"/>
      <c r="AP34" s="543"/>
      <c r="AQ34" s="543"/>
      <c r="AR34" s="86"/>
      <c r="AS34" s="86"/>
      <c r="AT34" s="86"/>
      <c r="AU34" s="85"/>
      <c r="AV34" s="84"/>
      <c r="AW34" s="86"/>
      <c r="AX34" s="86"/>
      <c r="AY34" s="86"/>
      <c r="AZ34" s="86"/>
      <c r="BA34" s="86"/>
      <c r="BB34" s="86"/>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544"/>
    </row>
    <row r="35" spans="1:86" ht="15.75" x14ac:dyDescent="0.25">
      <c r="A35" s="425"/>
      <c r="B35" s="1696" t="s">
        <v>1914</v>
      </c>
      <c r="C35" s="1697"/>
      <c r="D35" s="1698"/>
      <c r="G35" s="423"/>
      <c r="H35" s="423"/>
      <c r="I35" s="152"/>
      <c r="J35" s="156"/>
      <c r="K35" s="321" t="s">
        <v>1986</v>
      </c>
      <c r="L35" s="152"/>
      <c r="N35" s="152"/>
      <c r="O35" s="430" t="s">
        <v>286</v>
      </c>
      <c r="Q35" s="433" t="s">
        <v>2504</v>
      </c>
      <c r="S35" s="290"/>
      <c r="T35" s="152"/>
      <c r="U35" s="152"/>
      <c r="Y35" s="84"/>
      <c r="Z35" s="84"/>
      <c r="AA35" s="84"/>
      <c r="AB35" s="86"/>
      <c r="AC35" s="86"/>
      <c r="AD35" s="86"/>
      <c r="AE35" s="86"/>
      <c r="AF35" s="84"/>
      <c r="AG35" s="542"/>
      <c r="AH35" s="86"/>
      <c r="AI35" s="84"/>
      <c r="AJ35" s="86"/>
      <c r="AK35" s="86"/>
      <c r="AL35" s="86"/>
      <c r="AM35" s="86"/>
      <c r="AN35" s="86"/>
      <c r="AO35" s="1431"/>
      <c r="AP35" s="543"/>
      <c r="AQ35" s="543"/>
      <c r="AR35" s="86"/>
      <c r="AS35" s="86"/>
      <c r="AT35" s="86"/>
      <c r="AU35" s="85"/>
      <c r="AV35" s="84"/>
      <c r="AW35" s="86"/>
      <c r="AX35" s="86"/>
      <c r="AY35" s="86"/>
      <c r="AZ35" s="86"/>
      <c r="BA35" s="86"/>
      <c r="BB35" s="86"/>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544"/>
    </row>
    <row r="36" spans="1:86" ht="15.75" x14ac:dyDescent="0.25">
      <c r="A36" s="425"/>
      <c r="B36" s="1699"/>
      <c r="C36" s="1700"/>
      <c r="D36" s="1701"/>
      <c r="G36" s="423"/>
      <c r="H36" s="423"/>
      <c r="I36" s="152"/>
      <c r="J36" s="156"/>
      <c r="K36" s="320" t="s">
        <v>443</v>
      </c>
      <c r="L36" s="152"/>
      <c r="M36" s="1"/>
      <c r="N36" s="152"/>
      <c r="O36" s="430" t="s">
        <v>2503</v>
      </c>
      <c r="Q36" s="433" t="s">
        <v>2505</v>
      </c>
      <c r="S36" s="290"/>
      <c r="T36" s="152"/>
      <c r="U36" s="152"/>
      <c r="Y36" s="84"/>
      <c r="Z36" s="84"/>
      <c r="AA36" s="84"/>
      <c r="AB36" s="86"/>
      <c r="AC36" s="86"/>
      <c r="AD36" s="86"/>
      <c r="AE36" s="86"/>
      <c r="AF36" s="84"/>
      <c r="AG36" s="542"/>
      <c r="AH36" s="86"/>
      <c r="AI36" s="84"/>
      <c r="AJ36" s="86"/>
      <c r="AK36" s="86"/>
      <c r="AL36" s="86"/>
      <c r="AM36" s="86"/>
      <c r="AN36" s="86"/>
      <c r="AO36" s="1431"/>
      <c r="AP36" s="543"/>
      <c r="AQ36" s="543"/>
      <c r="AR36" s="86"/>
      <c r="AS36" s="86"/>
      <c r="AT36" s="86"/>
      <c r="AU36" s="85"/>
      <c r="AV36" s="84"/>
      <c r="AW36" s="86"/>
      <c r="AX36" s="86"/>
      <c r="AY36" s="86"/>
      <c r="AZ36" s="86"/>
      <c r="BA36" s="86"/>
      <c r="BB36" s="86"/>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544"/>
    </row>
    <row r="37" spans="1:86" ht="16.5" thickBot="1" x14ac:dyDescent="0.3">
      <c r="A37" s="425"/>
      <c r="B37" s="1702"/>
      <c r="C37" s="1703"/>
      <c r="D37" s="1704"/>
      <c r="G37" s="423"/>
      <c r="H37" s="423"/>
      <c r="I37" s="152"/>
      <c r="J37" s="156"/>
      <c r="K37" s="321" t="s">
        <v>444</v>
      </c>
      <c r="L37" s="152"/>
      <c r="M37" s="1"/>
      <c r="N37" s="152"/>
      <c r="O37" s="430" t="s">
        <v>2509</v>
      </c>
      <c r="Q37" s="433" t="s">
        <v>294</v>
      </c>
      <c r="S37" s="290"/>
      <c r="T37" s="152"/>
      <c r="U37" s="152"/>
      <c r="Y37" s="84"/>
      <c r="Z37" s="84"/>
      <c r="AA37" s="84"/>
      <c r="AB37" s="86"/>
      <c r="AC37" s="86"/>
      <c r="AD37" s="86"/>
      <c r="AE37" s="86"/>
      <c r="AF37" s="84"/>
      <c r="AG37" s="542"/>
      <c r="AH37" s="86"/>
      <c r="AI37" s="84"/>
      <c r="AJ37" s="86"/>
      <c r="AK37" s="86"/>
      <c r="AL37" s="86"/>
      <c r="AM37" s="86"/>
      <c r="AN37" s="86"/>
      <c r="AO37" s="1431"/>
      <c r="AP37" s="543"/>
      <c r="AQ37" s="543"/>
      <c r="AR37" s="86"/>
      <c r="AS37" s="86"/>
      <c r="AT37" s="86"/>
      <c r="AU37" s="85"/>
      <c r="AV37" s="84"/>
      <c r="AW37" s="86"/>
      <c r="AX37" s="86"/>
      <c r="AY37" s="86"/>
      <c r="AZ37" s="86"/>
      <c r="BA37" s="86"/>
      <c r="BB37" s="86"/>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544"/>
    </row>
    <row r="38" spans="1:86" ht="21.75" thickBot="1" x14ac:dyDescent="0.4">
      <c r="A38" s="425"/>
      <c r="B38" s="59" t="s">
        <v>457</v>
      </c>
      <c r="C38" s="60" t="s">
        <v>458</v>
      </c>
      <c r="D38" s="125"/>
      <c r="E38" s="836" t="s">
        <v>1299</v>
      </c>
      <c r="G38" s="423"/>
      <c r="H38" s="423"/>
      <c r="I38" s="152"/>
      <c r="J38" s="156"/>
      <c r="K38" s="320" t="s">
        <v>442</v>
      </c>
      <c r="L38" s="152"/>
      <c r="M38" s="1"/>
      <c r="N38" s="152"/>
      <c r="O38" s="430" t="s">
        <v>2505</v>
      </c>
      <c r="Q38" s="433" t="s">
        <v>287</v>
      </c>
      <c r="S38" s="290"/>
      <c r="T38" s="152"/>
      <c r="U38" s="152"/>
      <c r="Y38" s="84"/>
      <c r="Z38" s="84"/>
      <c r="AA38" s="84"/>
      <c r="AB38" s="86"/>
      <c r="AC38" s="86"/>
      <c r="AD38" s="86"/>
      <c r="AE38" s="86"/>
      <c r="AF38" s="84"/>
      <c r="AG38" s="542"/>
      <c r="AH38" s="86"/>
      <c r="AI38" s="84"/>
      <c r="AJ38" s="86"/>
      <c r="AK38" s="86"/>
      <c r="AL38" s="86"/>
      <c r="AM38" s="86"/>
      <c r="AN38" s="86"/>
      <c r="AO38" s="1431"/>
      <c r="AP38" s="543"/>
      <c r="AQ38" s="543"/>
      <c r="AR38" s="86"/>
      <c r="AS38" s="86"/>
      <c r="AT38" s="86"/>
      <c r="AU38" s="85"/>
      <c r="AV38" s="84"/>
      <c r="AW38" s="86"/>
      <c r="AX38" s="86"/>
      <c r="AY38" s="86"/>
      <c r="AZ38" s="86"/>
      <c r="BA38" s="86"/>
      <c r="BB38" s="86"/>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544"/>
    </row>
    <row r="39" spans="1:86" ht="21" x14ac:dyDescent="0.25">
      <c r="A39" s="425"/>
      <c r="B39" s="1689" t="s">
        <v>317</v>
      </c>
      <c r="C39" s="1690"/>
      <c r="D39" s="1691"/>
      <c r="G39" s="423"/>
      <c r="H39" s="423"/>
      <c r="I39" s="152"/>
      <c r="J39" s="156"/>
      <c r="K39" s="321" t="s">
        <v>445</v>
      </c>
      <c r="L39" s="152"/>
      <c r="M39" s="1"/>
      <c r="N39" s="152"/>
      <c r="O39" s="430" t="s">
        <v>294</v>
      </c>
      <c r="Q39" s="433" t="s">
        <v>889</v>
      </c>
      <c r="S39" s="290"/>
      <c r="T39" s="152"/>
      <c r="U39" s="152"/>
      <c r="Y39" s="84"/>
      <c r="Z39" s="84"/>
      <c r="AA39" s="84"/>
      <c r="AB39" s="86"/>
      <c r="AC39" s="86"/>
      <c r="AD39" s="86"/>
      <c r="AE39" s="86"/>
      <c r="AF39" s="84"/>
      <c r="AG39" s="542"/>
      <c r="AH39" s="86"/>
      <c r="AI39" s="84"/>
      <c r="AJ39" s="86"/>
      <c r="AK39" s="86"/>
      <c r="AL39" s="86"/>
      <c r="AM39" s="86"/>
      <c r="AN39" s="86"/>
      <c r="AO39" s="1431"/>
      <c r="AP39" s="543"/>
      <c r="AQ39" s="543"/>
      <c r="AR39" s="86"/>
      <c r="AS39" s="86"/>
      <c r="AT39" s="86"/>
      <c r="AU39" s="85"/>
      <c r="AV39" s="84"/>
      <c r="AW39" s="86"/>
      <c r="AX39" s="86"/>
      <c r="AY39" s="86"/>
      <c r="AZ39" s="86"/>
      <c r="BA39" s="86"/>
      <c r="BB39" s="86"/>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544"/>
    </row>
    <row r="40" spans="1:86" ht="19.5" thickBot="1" x14ac:dyDescent="0.3">
      <c r="A40" s="425"/>
      <c r="B40" s="61" t="s">
        <v>219</v>
      </c>
      <c r="C40" s="62"/>
      <c r="D40" s="195"/>
      <c r="G40" s="423"/>
      <c r="H40" s="423"/>
      <c r="I40" s="152"/>
      <c r="J40" s="152"/>
      <c r="K40" s="320" t="s">
        <v>20</v>
      </c>
      <c r="L40" s="152"/>
      <c r="M40" s="1"/>
      <c r="N40" s="152"/>
      <c r="O40" s="430" t="s">
        <v>287</v>
      </c>
      <c r="Q40" s="433" t="s">
        <v>2007</v>
      </c>
      <c r="S40" s="290"/>
      <c r="T40" s="152"/>
      <c r="U40" s="152"/>
      <c r="Y40" s="84"/>
      <c r="Z40" s="84"/>
      <c r="AA40" s="84"/>
      <c r="AB40" s="86"/>
      <c r="AC40" s="86"/>
      <c r="AD40" s="86"/>
      <c r="AE40" s="86"/>
      <c r="AF40" s="84"/>
      <c r="AG40" s="542"/>
      <c r="AH40" s="86"/>
      <c r="AI40" s="84"/>
      <c r="AJ40" s="86"/>
      <c r="AK40" s="86"/>
      <c r="AL40" s="86"/>
      <c r="AM40" s="86"/>
      <c r="AN40" s="86"/>
      <c r="AO40" s="1431"/>
      <c r="AP40" s="543"/>
      <c r="AQ40" s="543"/>
      <c r="AR40" s="86"/>
      <c r="AS40" s="86"/>
      <c r="AT40" s="86"/>
      <c r="AU40" s="85"/>
      <c r="AV40" s="84"/>
      <c r="AW40" s="86"/>
      <c r="AX40" s="86"/>
      <c r="AY40" s="86"/>
      <c r="AZ40" s="86"/>
      <c r="BA40" s="86"/>
      <c r="BB40" s="86"/>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544"/>
    </row>
    <row r="41" spans="1:86" ht="19.5" thickBot="1" x14ac:dyDescent="0.35">
      <c r="A41" s="425"/>
      <c r="B41" s="63" t="s">
        <v>222</v>
      </c>
      <c r="C41" s="64" t="s">
        <v>223</v>
      </c>
      <c r="D41" s="142"/>
      <c r="G41" s="423"/>
      <c r="H41" s="423"/>
      <c r="I41" s="152"/>
      <c r="J41" s="152"/>
      <c r="K41" s="322" t="s">
        <v>341</v>
      </c>
      <c r="L41" s="152"/>
      <c r="M41" s="1"/>
      <c r="N41" s="152"/>
      <c r="O41" s="430" t="s">
        <v>889</v>
      </c>
      <c r="Q41" s="433" t="s">
        <v>2506</v>
      </c>
      <c r="S41" s="290"/>
      <c r="T41" s="152"/>
      <c r="U41" s="152"/>
      <c r="Y41" s="84"/>
      <c r="Z41" s="84"/>
      <c r="AA41" s="84"/>
      <c r="AB41" s="86"/>
      <c r="AC41" s="86"/>
      <c r="AD41" s="86"/>
      <c r="AE41" s="86"/>
      <c r="AF41" s="84"/>
      <c r="AG41" s="542"/>
      <c r="AH41" s="86"/>
      <c r="AI41" s="84"/>
      <c r="AJ41" s="86"/>
      <c r="AK41" s="86"/>
      <c r="AL41" s="86"/>
      <c r="AM41" s="86"/>
      <c r="AN41" s="86"/>
      <c r="AO41" s="1431"/>
      <c r="AP41" s="543"/>
      <c r="AQ41" s="543"/>
      <c r="AR41" s="86"/>
      <c r="AS41" s="86"/>
      <c r="AT41" s="86"/>
      <c r="AU41" s="85"/>
      <c r="AV41" s="84"/>
      <c r="AW41" s="86"/>
      <c r="AX41" s="86"/>
      <c r="AY41" s="86"/>
      <c r="AZ41" s="86"/>
      <c r="BA41" s="86"/>
      <c r="BB41" s="86"/>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544"/>
    </row>
    <row r="42" spans="1:86" ht="18.75" x14ac:dyDescent="0.25">
      <c r="A42" s="425"/>
      <c r="B42" s="56"/>
      <c r="C42" s="57" t="s">
        <v>318</v>
      </c>
      <c r="D42" s="52"/>
      <c r="G42" s="423"/>
      <c r="H42" s="423"/>
      <c r="I42" s="152"/>
      <c r="J42" s="152"/>
      <c r="K42" s="152"/>
      <c r="L42" s="152"/>
      <c r="M42" s="1"/>
      <c r="N42" s="152"/>
      <c r="O42" s="430" t="s">
        <v>2007</v>
      </c>
      <c r="P42" s="1"/>
      <c r="Q42" s="433" t="s">
        <v>1964</v>
      </c>
      <c r="R42" s="1"/>
      <c r="S42" s="290"/>
      <c r="T42" s="152"/>
      <c r="U42" s="152"/>
      <c r="Y42" s="84"/>
      <c r="Z42" s="84"/>
      <c r="AA42" s="84"/>
      <c r="AB42" s="86"/>
      <c r="AC42" s="86"/>
      <c r="AD42" s="86"/>
      <c r="AE42" s="86"/>
      <c r="AF42" s="84"/>
      <c r="AG42" s="542"/>
      <c r="AH42" s="86"/>
      <c r="AI42" s="84"/>
      <c r="AJ42" s="86"/>
      <c r="AK42" s="86"/>
      <c r="AL42" s="86"/>
      <c r="AM42" s="86"/>
      <c r="AN42" s="86"/>
      <c r="AO42" s="1431"/>
      <c r="AP42" s="543"/>
      <c r="AQ42" s="543"/>
      <c r="AR42" s="86"/>
      <c r="AS42" s="86"/>
      <c r="AT42" s="86"/>
      <c r="AU42" s="85"/>
      <c r="AV42" s="84"/>
      <c r="AW42" s="86"/>
      <c r="AX42" s="86"/>
      <c r="AY42" s="86"/>
      <c r="AZ42" s="86"/>
      <c r="BA42" s="86"/>
      <c r="BB42" s="86"/>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544"/>
    </row>
    <row r="43" spans="1:86" ht="19.5" thickBot="1" x14ac:dyDescent="0.3">
      <c r="A43" s="425"/>
      <c r="B43" s="37"/>
      <c r="C43" s="57" t="s">
        <v>218</v>
      </c>
      <c r="D43" s="52"/>
      <c r="G43" s="423"/>
      <c r="H43" s="423"/>
      <c r="I43" s="152"/>
      <c r="J43" s="152"/>
      <c r="K43" s="152" t="s">
        <v>2144</v>
      </c>
      <c r="L43" s="152"/>
      <c r="M43" s="1"/>
      <c r="N43" s="152"/>
      <c r="O43" s="430" t="s">
        <v>2506</v>
      </c>
      <c r="P43" s="1"/>
      <c r="Q43" s="433" t="s">
        <v>288</v>
      </c>
      <c r="R43" s="1"/>
      <c r="S43" s="290"/>
      <c r="T43" s="152"/>
      <c r="U43" s="152"/>
      <c r="Y43" s="84"/>
      <c r="Z43" s="84"/>
      <c r="AA43" s="84"/>
      <c r="AB43" s="86"/>
      <c r="AC43" s="86"/>
      <c r="AD43" s="86"/>
      <c r="AE43" s="86"/>
      <c r="AF43" s="84"/>
      <c r="AG43" s="542"/>
      <c r="AH43" s="86"/>
      <c r="AI43" s="84"/>
      <c r="AJ43" s="86"/>
      <c r="AK43" s="86"/>
      <c r="AL43" s="86"/>
      <c r="AM43" s="86"/>
      <c r="AN43" s="86"/>
      <c r="AO43" s="1431"/>
      <c r="AP43" s="543"/>
      <c r="AQ43" s="543"/>
      <c r="AR43" s="86"/>
      <c r="AS43" s="86"/>
      <c r="AT43" s="86"/>
      <c r="AU43" s="85"/>
      <c r="AV43" s="84"/>
      <c r="AW43" s="86"/>
      <c r="AX43" s="86"/>
      <c r="AY43" s="86"/>
      <c r="AZ43" s="86"/>
      <c r="BA43" s="86"/>
      <c r="BB43" s="86"/>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544"/>
    </row>
    <row r="44" spans="1:86" ht="16.5" thickBot="1" x14ac:dyDescent="0.3">
      <c r="A44" s="425"/>
      <c r="B44" s="36"/>
      <c r="C44" s="432" t="s">
        <v>855</v>
      </c>
      <c r="D44" s="81"/>
      <c r="E44" s="836" t="s">
        <v>1300</v>
      </c>
      <c r="G44" s="423"/>
      <c r="H44" s="423"/>
      <c r="I44" s="152"/>
      <c r="J44" s="156"/>
      <c r="K44" s="157"/>
      <c r="L44" s="152"/>
      <c r="M44" s="1"/>
      <c r="N44" s="152"/>
      <c r="O44" s="430" t="s">
        <v>1964</v>
      </c>
      <c r="P44" s="1"/>
      <c r="Q44" s="433" t="s">
        <v>1961</v>
      </c>
      <c r="R44" s="1"/>
      <c r="S44" s="290"/>
      <c r="T44" s="152"/>
      <c r="U44" s="152"/>
      <c r="Y44" s="84"/>
      <c r="Z44" s="84"/>
      <c r="AA44" s="84"/>
      <c r="AB44" s="86"/>
      <c r="AC44" s="86"/>
      <c r="AD44" s="86"/>
      <c r="AE44" s="86"/>
      <c r="AF44" s="84"/>
      <c r="AG44" s="542"/>
      <c r="AH44" s="86"/>
      <c r="AI44" s="84"/>
      <c r="AJ44" s="86"/>
      <c r="AK44" s="86"/>
      <c r="AL44" s="86"/>
      <c r="AM44" s="86"/>
      <c r="AN44" s="86"/>
      <c r="AO44" s="1431"/>
      <c r="AP44" s="543"/>
      <c r="AQ44" s="543"/>
      <c r="AR44" s="86"/>
      <c r="AS44" s="86"/>
      <c r="AT44" s="86"/>
      <c r="AU44" s="85"/>
      <c r="AV44" s="84"/>
      <c r="AW44" s="86"/>
      <c r="AX44" s="86"/>
      <c r="AY44" s="86"/>
      <c r="AZ44" s="86"/>
      <c r="BA44" s="86"/>
      <c r="BB44" s="86"/>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544"/>
    </row>
    <row r="45" spans="1:86" ht="16.5" thickBot="1" x14ac:dyDescent="0.3">
      <c r="A45" s="425"/>
      <c r="B45" s="36"/>
      <c r="C45" s="432" t="s">
        <v>224</v>
      </c>
      <c r="D45" s="81"/>
      <c r="E45" s="836" t="s">
        <v>1300</v>
      </c>
      <c r="G45" s="423"/>
      <c r="H45" s="423"/>
      <c r="I45" s="152"/>
      <c r="J45" s="156"/>
      <c r="K45" s="157"/>
      <c r="L45" s="152"/>
      <c r="M45" s="1"/>
      <c r="N45" s="152"/>
      <c r="O45" s="430" t="s">
        <v>288</v>
      </c>
      <c r="P45" s="1"/>
      <c r="Q45" s="433" t="s">
        <v>2512</v>
      </c>
      <c r="R45" s="1"/>
      <c r="S45" s="290"/>
      <c r="T45" s="152"/>
      <c r="U45" s="152"/>
      <c r="Y45" s="84"/>
      <c r="Z45" s="84"/>
      <c r="AA45" s="84"/>
      <c r="AB45" s="86"/>
      <c r="AC45" s="86"/>
      <c r="AD45" s="86"/>
      <c r="AE45" s="86"/>
      <c r="AF45" s="84"/>
      <c r="AG45" s="542"/>
      <c r="AH45" s="86"/>
      <c r="AI45" s="84"/>
      <c r="AJ45" s="86"/>
      <c r="AK45" s="86"/>
      <c r="AL45" s="86"/>
      <c r="AM45" s="86"/>
      <c r="AN45" s="86"/>
      <c r="AO45" s="1431"/>
      <c r="AP45" s="543"/>
      <c r="AQ45" s="543"/>
      <c r="AR45" s="86"/>
      <c r="AS45" s="86"/>
      <c r="AT45" s="86"/>
      <c r="AU45" s="85"/>
      <c r="AV45" s="84"/>
      <c r="AW45" s="86"/>
      <c r="AX45" s="86"/>
      <c r="AY45" s="86"/>
      <c r="AZ45" s="86"/>
      <c r="BA45" s="86"/>
      <c r="BB45" s="86"/>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544"/>
    </row>
    <row r="46" spans="1:86" ht="18.75" x14ac:dyDescent="0.25">
      <c r="A46" s="27"/>
      <c r="B46" s="56" t="s">
        <v>321</v>
      </c>
      <c r="C46" s="45" t="s">
        <v>239</v>
      </c>
      <c r="D46" s="107"/>
      <c r="G46" s="423"/>
      <c r="H46" s="423"/>
      <c r="I46" s="152"/>
      <c r="J46" s="156"/>
      <c r="K46" s="157"/>
      <c r="L46" s="152"/>
      <c r="M46" s="1"/>
      <c r="N46" s="152"/>
      <c r="O46" s="430" t="s">
        <v>1961</v>
      </c>
      <c r="P46" s="1"/>
      <c r="Q46" s="433" t="s">
        <v>289</v>
      </c>
      <c r="R46" s="1"/>
      <c r="S46" s="290"/>
      <c r="T46" s="152"/>
      <c r="U46" s="152"/>
      <c r="Y46" s="84"/>
      <c r="Z46" s="84"/>
      <c r="AA46" s="84"/>
      <c r="AB46" s="86"/>
      <c r="AC46" s="86"/>
      <c r="AD46" s="86"/>
      <c r="AE46" s="86"/>
      <c r="AF46" s="84"/>
      <c r="AG46" s="542"/>
      <c r="AH46" s="86"/>
      <c r="AI46" s="84"/>
      <c r="AJ46" s="86"/>
      <c r="AK46" s="86"/>
      <c r="AL46" s="86"/>
      <c r="AM46" s="86"/>
      <c r="AN46" s="86"/>
      <c r="AO46" s="1431"/>
      <c r="AP46" s="543"/>
      <c r="AQ46" s="543"/>
      <c r="AR46" s="86"/>
      <c r="AS46" s="86"/>
      <c r="AT46" s="86"/>
      <c r="AU46" s="85"/>
      <c r="AV46" s="84"/>
      <c r="AW46" s="86"/>
      <c r="AX46" s="86"/>
      <c r="AY46" s="86"/>
      <c r="AZ46" s="86"/>
      <c r="BA46" s="86"/>
      <c r="BB46" s="86"/>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544"/>
    </row>
    <row r="47" spans="1:86" ht="15.75" x14ac:dyDescent="0.25">
      <c r="A47" s="27"/>
      <c r="B47" s="37"/>
      <c r="C47" s="45" t="s">
        <v>221</v>
      </c>
      <c r="D47" s="82"/>
      <c r="G47" s="423"/>
      <c r="H47" s="423"/>
      <c r="I47" s="152"/>
      <c r="J47" s="156"/>
      <c r="K47" s="157"/>
      <c r="L47" s="152"/>
      <c r="M47" s="1"/>
      <c r="N47" s="152"/>
      <c r="O47" s="430" t="s">
        <v>2512</v>
      </c>
      <c r="Q47" s="433" t="s">
        <v>290</v>
      </c>
      <c r="S47" s="290"/>
      <c r="T47" s="152"/>
      <c r="U47" s="152"/>
      <c r="Y47" s="84"/>
      <c r="Z47" s="84"/>
      <c r="AA47" s="84"/>
      <c r="AB47" s="86"/>
      <c r="AC47" s="86"/>
      <c r="AD47" s="86"/>
      <c r="AE47" s="86"/>
      <c r="AF47" s="84"/>
      <c r="AG47" s="542"/>
      <c r="AH47" s="86"/>
      <c r="AI47" s="84"/>
      <c r="AJ47" s="86"/>
      <c r="AK47" s="86"/>
      <c r="AL47" s="86"/>
      <c r="AM47" s="86"/>
      <c r="AN47" s="86"/>
      <c r="AO47" s="1431"/>
      <c r="AP47" s="543"/>
      <c r="AQ47" s="543"/>
      <c r="AR47" s="86"/>
      <c r="AS47" s="86"/>
      <c r="AT47" s="86"/>
      <c r="AU47" s="85"/>
      <c r="AV47" s="84"/>
      <c r="AW47" s="86"/>
      <c r="AX47" s="86"/>
      <c r="AY47" s="86"/>
      <c r="AZ47" s="86"/>
      <c r="BA47" s="86"/>
      <c r="BB47" s="86"/>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544"/>
    </row>
    <row r="48" spans="1:86" ht="16.5" thickBot="1" x14ac:dyDescent="0.3">
      <c r="A48" s="27"/>
      <c r="B48" s="37"/>
      <c r="C48" s="58" t="s">
        <v>1413</v>
      </c>
      <c r="D48" s="960"/>
      <c r="G48" s="423"/>
      <c r="H48" s="423"/>
      <c r="I48" s="152"/>
      <c r="J48" s="156"/>
      <c r="K48" s="157"/>
      <c r="L48" s="152"/>
      <c r="M48" s="1"/>
      <c r="N48" s="152"/>
      <c r="O48" s="430" t="s">
        <v>289</v>
      </c>
      <c r="P48" s="1"/>
      <c r="Q48" s="433" t="s">
        <v>291</v>
      </c>
      <c r="R48" s="1"/>
      <c r="S48" s="290"/>
      <c r="T48" s="152"/>
      <c r="U48" s="152"/>
      <c r="Y48" s="84"/>
      <c r="Z48" s="84"/>
      <c r="AA48" s="84"/>
      <c r="AB48" s="86"/>
      <c r="AC48" s="86"/>
      <c r="AD48" s="86"/>
      <c r="AE48" s="86"/>
      <c r="AF48" s="84"/>
      <c r="AG48" s="542"/>
      <c r="AH48" s="86"/>
      <c r="AI48" s="84"/>
      <c r="AJ48" s="86"/>
      <c r="AK48" s="86"/>
      <c r="AL48" s="86"/>
      <c r="AM48" s="86"/>
      <c r="AN48" s="86"/>
      <c r="AO48" s="1431"/>
      <c r="AP48" s="543"/>
      <c r="AQ48" s="543"/>
      <c r="AR48" s="86"/>
      <c r="AS48" s="86"/>
      <c r="AT48" s="86"/>
      <c r="AU48" s="85"/>
      <c r="AV48" s="84"/>
      <c r="AW48" s="86"/>
      <c r="AX48" s="86"/>
      <c r="AY48" s="86"/>
      <c r="AZ48" s="86"/>
      <c r="BA48" s="86"/>
      <c r="BB48" s="86"/>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544"/>
    </row>
    <row r="49" spans="1:86" ht="18" thickBot="1" x14ac:dyDescent="0.3">
      <c r="A49" s="27"/>
      <c r="B49" s="37"/>
      <c r="C49" s="45" t="s">
        <v>1414</v>
      </c>
      <c r="D49" s="30"/>
      <c r="E49" s="961" t="s">
        <v>1613</v>
      </c>
      <c r="G49" s="423"/>
      <c r="H49" s="423"/>
      <c r="I49" s="152"/>
      <c r="J49" s="156"/>
      <c r="K49" s="157"/>
      <c r="L49" s="152"/>
      <c r="M49" s="1"/>
      <c r="N49" s="152"/>
      <c r="O49" s="430" t="s">
        <v>290</v>
      </c>
      <c r="P49" s="1"/>
      <c r="Q49" s="433" t="s">
        <v>1992</v>
      </c>
      <c r="R49" s="1"/>
      <c r="S49" s="290"/>
      <c r="T49" s="152"/>
      <c r="U49" s="152"/>
      <c r="Y49" s="84"/>
      <c r="Z49" s="84"/>
      <c r="AA49" s="84"/>
      <c r="AB49" s="86"/>
      <c r="AC49" s="86"/>
      <c r="AD49" s="86"/>
      <c r="AE49" s="86"/>
      <c r="AF49" s="84"/>
      <c r="AG49" s="542"/>
      <c r="AH49" s="86"/>
      <c r="AI49" s="84"/>
      <c r="AJ49" s="86"/>
      <c r="AK49" s="86"/>
      <c r="AL49" s="86"/>
      <c r="AM49" s="86"/>
      <c r="AN49" s="86"/>
      <c r="AO49" s="1431"/>
      <c r="AP49" s="543"/>
      <c r="AQ49" s="543"/>
      <c r="AR49" s="86"/>
      <c r="AS49" s="86"/>
      <c r="AT49" s="86"/>
      <c r="AU49" s="85"/>
      <c r="AV49" s="84"/>
      <c r="AW49" s="86"/>
      <c r="AX49" s="86"/>
      <c r="AY49" s="86"/>
      <c r="AZ49" s="86"/>
      <c r="BA49" s="86"/>
      <c r="BB49" s="86"/>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544"/>
    </row>
    <row r="50" spans="1:86" ht="19.5" thickBot="1" x14ac:dyDescent="0.35">
      <c r="A50" s="27"/>
      <c r="B50" s="111" t="s">
        <v>267</v>
      </c>
      <c r="C50" s="130" t="s">
        <v>1397</v>
      </c>
      <c r="D50" s="65"/>
      <c r="E50" s="123"/>
      <c r="G50" s="423"/>
      <c r="H50" s="423"/>
      <c r="I50" s="152"/>
      <c r="J50" s="156"/>
      <c r="K50" s="157"/>
      <c r="L50" s="152"/>
      <c r="M50" s="1"/>
      <c r="N50" s="152"/>
      <c r="O50" s="430" t="s">
        <v>291</v>
      </c>
      <c r="Q50" s="433" t="s">
        <v>2511</v>
      </c>
      <c r="S50" s="290"/>
      <c r="T50" s="152"/>
      <c r="U50" s="152"/>
      <c r="Y50" s="84"/>
      <c r="Z50" s="84"/>
      <c r="AA50" s="84"/>
      <c r="AB50" s="86"/>
      <c r="AC50" s="86"/>
      <c r="AD50" s="86"/>
      <c r="AE50" s="86"/>
      <c r="AF50" s="84"/>
      <c r="AG50" s="542"/>
      <c r="AH50" s="86"/>
      <c r="AI50" s="84"/>
      <c r="AJ50" s="86"/>
      <c r="AK50" s="86"/>
      <c r="AL50" s="86"/>
      <c r="AM50" s="86"/>
      <c r="AN50" s="86"/>
      <c r="AO50" s="1431"/>
      <c r="AP50" s="543"/>
      <c r="AQ50" s="543"/>
      <c r="AR50" s="86"/>
      <c r="AS50" s="86"/>
      <c r="AT50" s="86"/>
      <c r="AU50" s="85"/>
      <c r="AV50" s="84"/>
      <c r="AW50" s="86"/>
      <c r="AX50" s="86"/>
      <c r="AY50" s="86"/>
      <c r="AZ50" s="86"/>
      <c r="BA50" s="86"/>
      <c r="BB50" s="86"/>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544"/>
    </row>
    <row r="51" spans="1:86" ht="18.75" x14ac:dyDescent="0.3">
      <c r="A51" s="27"/>
      <c r="B51" s="63" t="s">
        <v>226</v>
      </c>
      <c r="C51" s="64" t="s">
        <v>223</v>
      </c>
      <c r="D51" s="135"/>
      <c r="E51" s="119"/>
      <c r="G51" s="423"/>
      <c r="H51" s="423"/>
      <c r="I51" s="152"/>
      <c r="J51" s="156"/>
      <c r="K51" s="157"/>
      <c r="L51" s="152"/>
      <c r="M51" s="1"/>
      <c r="N51" s="152"/>
      <c r="O51" s="430" t="s">
        <v>1992</v>
      </c>
      <c r="Q51" s="433" t="s">
        <v>2507</v>
      </c>
      <c r="S51" s="290"/>
      <c r="T51" s="152"/>
      <c r="U51" s="152"/>
      <c r="Y51" s="84"/>
      <c r="Z51" s="84"/>
      <c r="AA51" s="84"/>
      <c r="AB51" s="86"/>
      <c r="AC51" s="86"/>
      <c r="AD51" s="86"/>
      <c r="AE51" s="86"/>
      <c r="AF51" s="84"/>
      <c r="AG51" s="542"/>
      <c r="AH51" s="86"/>
      <c r="AI51" s="84"/>
      <c r="AJ51" s="86"/>
      <c r="AK51" s="86"/>
      <c r="AL51" s="86"/>
      <c r="AM51" s="86"/>
      <c r="AN51" s="86"/>
      <c r="AO51" s="1431"/>
      <c r="AP51" s="543"/>
      <c r="AQ51" s="543"/>
      <c r="AR51" s="86"/>
      <c r="AS51" s="86"/>
      <c r="AT51" s="86"/>
      <c r="AU51" s="85"/>
      <c r="AV51" s="84"/>
      <c r="AW51" s="86"/>
      <c r="AX51" s="86"/>
      <c r="AY51" s="86"/>
      <c r="AZ51" s="86"/>
      <c r="BA51" s="86"/>
      <c r="BB51" s="86"/>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544"/>
    </row>
    <row r="52" spans="1:86" ht="18.75" x14ac:dyDescent="0.25">
      <c r="A52" s="27"/>
      <c r="B52" s="56"/>
      <c r="C52" s="57" t="s">
        <v>318</v>
      </c>
      <c r="D52" s="52"/>
      <c r="E52" s="119"/>
      <c r="G52" s="423"/>
      <c r="H52" s="423"/>
      <c r="I52" s="152"/>
      <c r="J52" s="156"/>
      <c r="K52" s="157"/>
      <c r="L52" s="152"/>
      <c r="M52" s="1"/>
      <c r="N52" s="152"/>
      <c r="O52" s="430" t="s">
        <v>2511</v>
      </c>
      <c r="Q52" s="433" t="s">
        <v>2508</v>
      </c>
      <c r="S52" s="290"/>
      <c r="T52" s="152"/>
      <c r="U52" s="152"/>
      <c r="Y52" s="84"/>
      <c r="Z52" s="84"/>
      <c r="AA52" s="84"/>
      <c r="AB52" s="86"/>
      <c r="AC52" s="86"/>
      <c r="AD52" s="86"/>
      <c r="AE52" s="86"/>
      <c r="AF52" s="84"/>
      <c r="AG52" s="542"/>
      <c r="AH52" s="86"/>
      <c r="AI52" s="84"/>
      <c r="AJ52" s="86"/>
      <c r="AK52" s="86"/>
      <c r="AL52" s="86"/>
      <c r="AM52" s="86"/>
      <c r="AN52" s="86"/>
      <c r="AO52" s="1431"/>
      <c r="AP52" s="543"/>
      <c r="AQ52" s="543"/>
      <c r="AR52" s="86"/>
      <c r="AS52" s="86"/>
      <c r="AT52" s="86"/>
      <c r="AU52" s="85"/>
      <c r="AV52" s="84"/>
      <c r="AW52" s="86"/>
      <c r="AX52" s="86"/>
      <c r="AY52" s="86"/>
      <c r="AZ52" s="86"/>
      <c r="BA52" s="86"/>
      <c r="BB52" s="86"/>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544"/>
    </row>
    <row r="53" spans="1:86" ht="19.5" thickBot="1" x14ac:dyDescent="0.3">
      <c r="A53" s="27"/>
      <c r="B53" s="37"/>
      <c r="C53" s="57" t="s">
        <v>218</v>
      </c>
      <c r="D53" s="52"/>
      <c r="E53" s="119"/>
      <c r="G53" s="423"/>
      <c r="H53" s="423"/>
      <c r="I53" s="152"/>
      <c r="J53" s="156"/>
      <c r="K53" s="157"/>
      <c r="L53" s="152"/>
      <c r="M53" s="1"/>
      <c r="N53" s="152"/>
      <c r="O53" s="430" t="s">
        <v>2507</v>
      </c>
      <c r="Q53" s="433" t="s">
        <v>20</v>
      </c>
      <c r="S53" s="290"/>
      <c r="T53" s="152"/>
      <c r="U53" s="152"/>
      <c r="Y53" s="84"/>
      <c r="Z53" s="84"/>
      <c r="AA53" s="84"/>
      <c r="AB53" s="86"/>
      <c r="AC53" s="86"/>
      <c r="AD53" s="86"/>
      <c r="AE53" s="86"/>
      <c r="AF53" s="84"/>
      <c r="AG53" s="542"/>
      <c r="AH53" s="86"/>
      <c r="AI53" s="84"/>
      <c r="AJ53" s="86"/>
      <c r="AK53" s="86"/>
      <c r="AL53" s="86"/>
      <c r="AM53" s="86"/>
      <c r="AN53" s="86"/>
      <c r="AO53" s="1431"/>
      <c r="AP53" s="543"/>
      <c r="AQ53" s="543"/>
      <c r="AR53" s="86"/>
      <c r="AS53" s="86"/>
      <c r="AT53" s="86"/>
      <c r="AU53" s="85"/>
      <c r="AV53" s="84"/>
      <c r="AW53" s="86"/>
      <c r="AX53" s="86"/>
      <c r="AY53" s="86"/>
      <c r="AZ53" s="86"/>
      <c r="BA53" s="86"/>
      <c r="BB53" s="86"/>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544"/>
    </row>
    <row r="54" spans="1:86" ht="16.5" thickBot="1" x14ac:dyDescent="0.3">
      <c r="A54" s="27"/>
      <c r="B54" s="36"/>
      <c r="C54" s="51" t="s">
        <v>225</v>
      </c>
      <c r="D54" s="81"/>
      <c r="E54" s="836" t="s">
        <v>1300</v>
      </c>
      <c r="G54" s="423"/>
      <c r="H54" s="423"/>
      <c r="I54" s="152"/>
      <c r="J54" s="156"/>
      <c r="K54" s="157"/>
      <c r="L54" s="152"/>
      <c r="M54" s="1"/>
      <c r="N54" s="152"/>
      <c r="O54" s="430" t="s">
        <v>2508</v>
      </c>
      <c r="P54" s="1"/>
      <c r="Q54" s="433" t="s">
        <v>0</v>
      </c>
      <c r="R54" s="1"/>
      <c r="S54" s="290"/>
      <c r="T54" s="152"/>
      <c r="U54" s="152"/>
      <c r="Y54" s="265"/>
      <c r="Z54" s="265"/>
      <c r="AA54" s="265"/>
      <c r="AB54" s="264"/>
      <c r="AC54" s="264"/>
      <c r="AD54" s="264"/>
      <c r="AE54" s="264"/>
      <c r="AF54" s="265"/>
      <c r="AG54" s="545"/>
      <c r="AH54" s="264"/>
      <c r="AI54" s="265"/>
      <c r="AJ54" s="264"/>
      <c r="AK54" s="264"/>
      <c r="AL54" s="264"/>
      <c r="AM54" s="264"/>
      <c r="AN54" s="264"/>
      <c r="AO54" s="1432"/>
      <c r="AP54" s="546"/>
      <c r="AQ54" s="546"/>
      <c r="AR54" s="264"/>
      <c r="AS54" s="264"/>
      <c r="AT54" s="264"/>
      <c r="AU54" s="266"/>
      <c r="AV54" s="265"/>
      <c r="AW54" s="264"/>
      <c r="AX54" s="264"/>
      <c r="AY54" s="264"/>
      <c r="AZ54" s="264"/>
      <c r="BA54" s="264"/>
      <c r="BB54" s="264"/>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547"/>
    </row>
    <row r="55" spans="1:86" ht="16.5" thickBot="1" x14ac:dyDescent="0.3">
      <c r="A55" s="27"/>
      <c r="B55" s="36"/>
      <c r="C55" s="51" t="s">
        <v>224</v>
      </c>
      <c r="D55" s="81"/>
      <c r="E55" s="836" t="s">
        <v>1300</v>
      </c>
      <c r="G55" s="423"/>
      <c r="H55" s="423"/>
      <c r="I55" s="152"/>
      <c r="J55" s="156"/>
      <c r="K55" s="157"/>
      <c r="L55" s="152"/>
      <c r="M55" s="1"/>
      <c r="N55" s="152"/>
      <c r="O55" s="430" t="s">
        <v>20</v>
      </c>
      <c r="P55" s="1"/>
      <c r="R55" s="1"/>
      <c r="S55" s="290"/>
      <c r="T55" s="152"/>
      <c r="U55" s="152"/>
    </row>
    <row r="56" spans="1:86" ht="19.5" thickBot="1" x14ac:dyDescent="0.3">
      <c r="A56" s="27"/>
      <c r="B56" s="56" t="s">
        <v>322</v>
      </c>
      <c r="C56" s="45" t="s">
        <v>239</v>
      </c>
      <c r="D56" s="107"/>
      <c r="E56" s="25"/>
      <c r="G56" s="423"/>
      <c r="H56" s="423"/>
      <c r="I56" s="152"/>
      <c r="J56" s="156"/>
      <c r="K56" s="157"/>
      <c r="L56" s="152"/>
      <c r="M56" s="1"/>
      <c r="N56" s="152"/>
      <c r="O56" s="506" t="s">
        <v>0</v>
      </c>
      <c r="P56" s="298"/>
      <c r="Q56" s="298"/>
      <c r="R56" s="298"/>
      <c r="S56" s="351"/>
      <c r="T56" s="152"/>
      <c r="U56" s="152"/>
    </row>
    <row r="57" spans="1:86" ht="15.75" x14ac:dyDescent="0.25">
      <c r="B57" s="136" t="s">
        <v>383</v>
      </c>
      <c r="C57" s="45" t="s">
        <v>221</v>
      </c>
      <c r="D57" s="82"/>
      <c r="E57" s="25"/>
      <c r="I57" s="152"/>
      <c r="J57" s="156"/>
      <c r="K57" s="157"/>
      <c r="L57" s="152"/>
      <c r="M57" s="1"/>
      <c r="N57" s="152"/>
      <c r="O57" s="152"/>
      <c r="P57" s="152"/>
      <c r="Q57" s="152"/>
      <c r="R57" s="152"/>
      <c r="S57" s="152"/>
      <c r="T57" s="152"/>
      <c r="U57" s="152"/>
    </row>
    <row r="58" spans="1:86" ht="16.5" thickBot="1" x14ac:dyDescent="0.3">
      <c r="B58" s="37"/>
      <c r="C58" s="58" t="s">
        <v>1413</v>
      </c>
      <c r="D58" s="960"/>
      <c r="E58" s="39"/>
      <c r="I58" s="152"/>
      <c r="J58" s="156"/>
      <c r="K58" s="157"/>
      <c r="L58" s="152"/>
      <c r="M58" s="1"/>
      <c r="N58" s="152"/>
      <c r="O58" s="152"/>
      <c r="P58" s="152"/>
      <c r="Q58" s="152"/>
      <c r="R58" s="152"/>
      <c r="S58" s="152"/>
      <c r="T58" s="152"/>
      <c r="U58" s="152"/>
    </row>
    <row r="59" spans="1:86" ht="18" thickBot="1" x14ac:dyDescent="0.3">
      <c r="B59" s="37"/>
      <c r="C59" s="45" t="s">
        <v>1414</v>
      </c>
      <c r="D59" s="30"/>
      <c r="E59" s="961" t="s">
        <v>1613</v>
      </c>
      <c r="I59" s="152"/>
      <c r="J59" s="156"/>
      <c r="K59" s="157"/>
      <c r="L59" s="152"/>
      <c r="M59" s="1"/>
      <c r="N59" s="152"/>
      <c r="O59" s="152"/>
      <c r="P59" s="152"/>
      <c r="Q59" s="152"/>
      <c r="R59" s="152"/>
      <c r="S59" s="152"/>
      <c r="T59" s="152"/>
      <c r="U59" s="152"/>
    </row>
    <row r="60" spans="1:86" ht="19.5" thickBot="1" x14ac:dyDescent="0.35">
      <c r="B60" s="111" t="s">
        <v>267</v>
      </c>
      <c r="C60" s="130" t="s">
        <v>271</v>
      </c>
      <c r="D60" s="137"/>
      <c r="I60" s="152"/>
      <c r="J60" s="156"/>
      <c r="K60" s="157"/>
      <c r="L60" s="152"/>
      <c r="M60" s="1"/>
      <c r="N60" s="152"/>
      <c r="O60" s="152"/>
      <c r="P60" s="152"/>
      <c r="Q60" s="152"/>
      <c r="R60" s="152"/>
      <c r="S60" s="152"/>
      <c r="T60" s="152"/>
      <c r="U60" s="152"/>
    </row>
    <row r="61" spans="1:86" ht="18.75" x14ac:dyDescent="0.3">
      <c r="B61" s="63" t="s">
        <v>277</v>
      </c>
      <c r="C61" s="64" t="s">
        <v>223</v>
      </c>
      <c r="D61" s="30"/>
      <c r="I61" s="152"/>
      <c r="J61" s="156"/>
      <c r="K61" s="157"/>
      <c r="L61" s="152"/>
      <c r="M61" s="1"/>
      <c r="N61" s="152"/>
      <c r="O61" s="152"/>
      <c r="P61" s="152"/>
      <c r="Q61" s="152"/>
      <c r="R61" s="152"/>
      <c r="S61" s="152"/>
      <c r="T61" s="152"/>
      <c r="U61" s="152"/>
    </row>
    <row r="62" spans="1:86" ht="18.75" x14ac:dyDescent="0.25">
      <c r="B62" s="56"/>
      <c r="C62" s="57" t="s">
        <v>318</v>
      </c>
      <c r="D62" s="52"/>
      <c r="I62" s="152"/>
      <c r="J62" s="156"/>
      <c r="K62" s="157"/>
      <c r="L62" s="152"/>
      <c r="M62" s="1"/>
      <c r="N62" s="152"/>
      <c r="O62" s="152"/>
      <c r="P62" s="152"/>
      <c r="Q62" s="152"/>
      <c r="R62" s="152"/>
      <c r="S62" s="152"/>
      <c r="T62" s="152"/>
      <c r="U62" s="152"/>
    </row>
    <row r="63" spans="1:86" ht="19.5" thickBot="1" x14ac:dyDescent="0.3">
      <c r="B63" s="37"/>
      <c r="C63" s="57" t="s">
        <v>218</v>
      </c>
      <c r="D63" s="52"/>
      <c r="I63" s="152"/>
      <c r="J63" s="156"/>
      <c r="K63" s="157"/>
      <c r="L63" s="152"/>
      <c r="M63" s="1"/>
      <c r="N63" s="152"/>
      <c r="O63" s="152"/>
      <c r="P63" s="152"/>
      <c r="Q63" s="152"/>
      <c r="R63" s="152"/>
      <c r="S63" s="152"/>
      <c r="T63" s="152"/>
      <c r="U63" s="152"/>
    </row>
    <row r="64" spans="1:86" ht="16.5" thickBot="1" x14ac:dyDescent="0.3">
      <c r="B64" s="36"/>
      <c r="C64" s="51" t="s">
        <v>225</v>
      </c>
      <c r="D64" s="81"/>
      <c r="E64" s="836" t="s">
        <v>1300</v>
      </c>
      <c r="I64" s="152"/>
      <c r="J64" s="156"/>
      <c r="K64" s="157"/>
      <c r="L64" s="152"/>
      <c r="M64" s="1"/>
      <c r="N64" s="152"/>
      <c r="O64" s="152"/>
      <c r="P64" s="152"/>
      <c r="Q64" s="152"/>
      <c r="R64" s="152"/>
      <c r="S64" s="152"/>
      <c r="T64" s="152"/>
      <c r="U64" s="152"/>
    </row>
    <row r="65" spans="2:86" ht="16.5" thickBot="1" x14ac:dyDescent="0.3">
      <c r="B65" s="36"/>
      <c r="C65" s="51" t="s">
        <v>224</v>
      </c>
      <c r="D65" s="81"/>
      <c r="E65" s="836" t="s">
        <v>1300</v>
      </c>
      <c r="I65" s="152"/>
      <c r="J65" s="156"/>
      <c r="K65" s="157"/>
      <c r="L65" s="152"/>
      <c r="M65" s="1"/>
      <c r="N65" s="152"/>
      <c r="O65" s="152"/>
      <c r="P65" s="152"/>
      <c r="Q65" s="152"/>
      <c r="R65" s="152"/>
      <c r="S65" s="152"/>
      <c r="T65" s="152"/>
      <c r="U65" s="152"/>
    </row>
    <row r="66" spans="2:86" ht="21" customHeight="1" x14ac:dyDescent="0.25">
      <c r="B66" s="56" t="s">
        <v>321</v>
      </c>
      <c r="C66" s="45" t="s">
        <v>239</v>
      </c>
      <c r="D66" s="107"/>
      <c r="E66" s="38"/>
      <c r="I66" s="152"/>
      <c r="J66" s="156"/>
      <c r="K66" s="157"/>
      <c r="L66" s="152"/>
      <c r="M66" s="1"/>
      <c r="N66" s="152"/>
      <c r="O66" s="152"/>
      <c r="P66" s="152"/>
      <c r="Q66" s="152"/>
      <c r="R66" s="152"/>
      <c r="S66" s="152"/>
      <c r="T66" s="152"/>
      <c r="U66" s="152"/>
    </row>
    <row r="67" spans="2:86" ht="20.25" customHeight="1" x14ac:dyDescent="0.25">
      <c r="B67" s="136" t="s">
        <v>383</v>
      </c>
      <c r="C67" s="45" t="s">
        <v>221</v>
      </c>
      <c r="D67" s="82"/>
      <c r="E67" s="38"/>
      <c r="I67" s="152"/>
      <c r="J67" s="156"/>
      <c r="K67" s="157"/>
      <c r="L67" s="152"/>
      <c r="M67" s="1"/>
      <c r="N67" s="152"/>
      <c r="O67" s="152"/>
      <c r="P67" s="152"/>
      <c r="Q67" s="152"/>
      <c r="R67" s="152"/>
      <c r="S67" s="152"/>
      <c r="T67" s="152"/>
      <c r="U67" s="152"/>
    </row>
    <row r="68" spans="2:86" ht="18" customHeight="1" thickBot="1" x14ac:dyDescent="0.3">
      <c r="B68" s="37"/>
      <c r="C68" s="58" t="s">
        <v>1413</v>
      </c>
      <c r="D68" s="960"/>
      <c r="E68" s="119"/>
      <c r="I68" s="152"/>
      <c r="J68" s="156"/>
      <c r="K68" s="157"/>
      <c r="L68" s="152"/>
      <c r="M68" s="1"/>
      <c r="N68" s="152"/>
      <c r="O68" s="152"/>
      <c r="P68" s="152"/>
      <c r="Q68" s="152"/>
      <c r="R68" s="152"/>
      <c r="S68" s="152"/>
      <c r="T68" s="152"/>
      <c r="U68" s="152"/>
    </row>
    <row r="69" spans="2:86" ht="18" thickBot="1" x14ac:dyDescent="0.3">
      <c r="B69" s="37"/>
      <c r="C69" s="45" t="s">
        <v>1414</v>
      </c>
      <c r="D69" s="30"/>
      <c r="E69" s="961" t="s">
        <v>1613</v>
      </c>
      <c r="I69" s="152"/>
      <c r="J69" s="156"/>
      <c r="K69" s="157"/>
      <c r="L69" s="152"/>
      <c r="M69" s="1"/>
      <c r="N69" s="152"/>
      <c r="O69" s="152"/>
      <c r="P69" s="152"/>
      <c r="Q69" s="152"/>
      <c r="R69" s="152"/>
      <c r="S69" s="152"/>
      <c r="T69" s="152"/>
      <c r="U69" s="152"/>
    </row>
    <row r="70" spans="2:86" ht="19.5" thickBot="1" x14ac:dyDescent="0.35">
      <c r="B70" s="111" t="s">
        <v>267</v>
      </c>
      <c r="C70" s="130" t="s">
        <v>271</v>
      </c>
      <c r="D70" s="65"/>
      <c r="E70" s="38"/>
      <c r="I70" s="152"/>
      <c r="J70" s="156"/>
      <c r="K70" s="157"/>
      <c r="L70" s="152"/>
      <c r="M70" s="1"/>
      <c r="N70" s="152"/>
      <c r="O70" s="152"/>
      <c r="P70" s="152"/>
      <c r="Q70" s="152"/>
      <c r="R70" s="152"/>
      <c r="S70" s="152"/>
      <c r="T70" s="152"/>
      <c r="U70" s="152"/>
    </row>
    <row r="71" spans="2:86" ht="18.75" x14ac:dyDescent="0.3">
      <c r="B71" s="138" t="s">
        <v>278</v>
      </c>
      <c r="C71" s="198" t="s">
        <v>223</v>
      </c>
      <c r="D71" s="135"/>
      <c r="I71" s="152"/>
      <c r="J71" s="156"/>
      <c r="K71" s="157"/>
      <c r="L71" s="152"/>
      <c r="M71" s="1"/>
      <c r="N71" s="152"/>
      <c r="O71" s="152"/>
      <c r="P71" s="152"/>
      <c r="Q71" s="152"/>
      <c r="R71" s="152"/>
      <c r="S71" s="152"/>
      <c r="T71" s="152"/>
      <c r="U71" s="152"/>
    </row>
    <row r="72" spans="2:86" ht="18.75" x14ac:dyDescent="0.25">
      <c r="B72" s="56"/>
      <c r="C72" s="57" t="s">
        <v>318</v>
      </c>
      <c r="D72" s="52"/>
      <c r="I72" s="152"/>
      <c r="J72" s="156"/>
      <c r="K72" s="157"/>
      <c r="L72" s="152"/>
      <c r="M72" s="1"/>
      <c r="N72" s="152"/>
      <c r="O72" s="152"/>
      <c r="P72" s="152"/>
      <c r="Q72" s="152"/>
      <c r="R72" s="152"/>
      <c r="S72" s="152"/>
      <c r="T72" s="152"/>
      <c r="U72" s="152"/>
      <c r="Y72" s="89"/>
      <c r="Z72" s="89"/>
      <c r="AA72" s="89"/>
      <c r="AC72" s="89"/>
      <c r="AD72" s="89"/>
      <c r="AE72" s="89"/>
      <c r="AF72" s="89"/>
      <c r="AG72" s="548"/>
      <c r="AH72" s="89"/>
      <c r="AI72" s="89"/>
      <c r="AO72" s="139"/>
      <c r="AT72" s="89"/>
      <c r="AU72" s="89"/>
      <c r="AV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row>
    <row r="73" spans="2:86" ht="19.5" thickBot="1" x14ac:dyDescent="0.3">
      <c r="B73" s="37"/>
      <c r="C73" s="57" t="s">
        <v>218</v>
      </c>
      <c r="D73" s="52"/>
      <c r="E73" s="119"/>
      <c r="I73" s="152"/>
      <c r="J73" s="158"/>
      <c r="K73" s="159"/>
      <c r="L73" s="162"/>
      <c r="M73" s="66"/>
      <c r="N73" s="152"/>
      <c r="O73" s="162"/>
      <c r="P73" s="162"/>
      <c r="Q73" s="162"/>
      <c r="R73" s="162"/>
      <c r="S73" s="162"/>
      <c r="T73" s="162"/>
      <c r="U73" s="162"/>
    </row>
    <row r="74" spans="2:86" ht="16.5" thickBot="1" x14ac:dyDescent="0.3">
      <c r="B74" s="36"/>
      <c r="C74" s="51" t="s">
        <v>225</v>
      </c>
      <c r="D74" s="81"/>
      <c r="E74" s="836" t="s">
        <v>1300</v>
      </c>
      <c r="I74" s="152"/>
      <c r="J74" s="156"/>
      <c r="K74" s="157"/>
      <c r="L74" s="152"/>
      <c r="M74" s="1"/>
      <c r="N74" s="152"/>
      <c r="O74" s="152"/>
      <c r="P74" s="152"/>
      <c r="Q74" s="152"/>
      <c r="R74" s="152"/>
      <c r="S74" s="152"/>
      <c r="T74" s="152"/>
      <c r="U74" s="152"/>
    </row>
    <row r="75" spans="2:86" ht="16.5" thickBot="1" x14ac:dyDescent="0.3">
      <c r="B75" s="36"/>
      <c r="C75" s="51" t="s">
        <v>224</v>
      </c>
      <c r="D75" s="81"/>
      <c r="E75" s="836" t="s">
        <v>1300</v>
      </c>
      <c r="I75" s="152"/>
      <c r="J75" s="156"/>
      <c r="K75" s="157"/>
      <c r="L75" s="152"/>
      <c r="M75" s="1"/>
      <c r="N75" s="152"/>
      <c r="O75" s="152"/>
      <c r="P75" s="152"/>
      <c r="Q75" s="152"/>
      <c r="R75" s="152"/>
      <c r="S75" s="152"/>
      <c r="T75" s="152"/>
      <c r="U75" s="152"/>
    </row>
    <row r="76" spans="2:86" ht="18.75" x14ac:dyDescent="0.25">
      <c r="B76" s="56" t="s">
        <v>321</v>
      </c>
      <c r="C76" s="45" t="s">
        <v>239</v>
      </c>
      <c r="D76" s="107"/>
      <c r="E76" s="38"/>
      <c r="I76" s="152"/>
      <c r="J76" s="156"/>
      <c r="K76" s="160"/>
      <c r="L76" s="152"/>
      <c r="M76" s="1"/>
      <c r="N76" s="152"/>
      <c r="O76" s="152"/>
      <c r="P76" s="152"/>
      <c r="Q76" s="152"/>
      <c r="R76" s="152"/>
      <c r="S76" s="152"/>
      <c r="T76" s="152"/>
      <c r="U76" s="152"/>
    </row>
    <row r="77" spans="2:86" ht="15.75" x14ac:dyDescent="0.25">
      <c r="B77" s="136" t="s">
        <v>383</v>
      </c>
      <c r="C77" s="45" t="s">
        <v>221</v>
      </c>
      <c r="D77" s="82"/>
      <c r="E77" s="119"/>
      <c r="I77" s="152"/>
      <c r="J77" s="156"/>
      <c r="K77" s="157"/>
      <c r="L77" s="152"/>
      <c r="M77" s="1"/>
      <c r="N77" s="152"/>
      <c r="O77" s="152"/>
      <c r="P77" s="152"/>
      <c r="Q77" s="152"/>
      <c r="R77" s="152"/>
      <c r="S77" s="152"/>
      <c r="T77" s="152"/>
      <c r="U77" s="152"/>
    </row>
    <row r="78" spans="2:86" ht="16.5" thickBot="1" x14ac:dyDescent="0.3">
      <c r="B78" s="37"/>
      <c r="C78" s="58" t="s">
        <v>1413</v>
      </c>
      <c r="D78" s="960"/>
      <c r="E78" s="38"/>
      <c r="I78" s="152"/>
      <c r="J78" s="156"/>
      <c r="K78" s="157"/>
      <c r="L78" s="152"/>
      <c r="M78" s="1"/>
      <c r="N78" s="152"/>
      <c r="O78" s="152"/>
      <c r="P78" s="152"/>
      <c r="Q78" s="152"/>
      <c r="R78" s="152"/>
      <c r="S78" s="152"/>
      <c r="T78" s="152"/>
      <c r="U78" s="152"/>
    </row>
    <row r="79" spans="2:86" ht="18" thickBot="1" x14ac:dyDescent="0.3">
      <c r="B79" s="37"/>
      <c r="C79" s="45" t="s">
        <v>1414</v>
      </c>
      <c r="D79" s="30"/>
      <c r="E79" s="961" t="s">
        <v>1613</v>
      </c>
      <c r="I79" s="152"/>
      <c r="J79" s="156"/>
      <c r="K79" s="157"/>
      <c r="L79" s="152"/>
      <c r="M79" s="1"/>
      <c r="N79" s="152"/>
      <c r="O79" s="152"/>
      <c r="P79" s="152"/>
      <c r="Q79" s="152"/>
      <c r="R79" s="152"/>
      <c r="S79" s="152"/>
      <c r="T79" s="152"/>
      <c r="U79" s="152"/>
    </row>
    <row r="80" spans="2:86" s="44" customFormat="1" ht="19.5" thickBot="1" x14ac:dyDescent="0.35">
      <c r="B80" s="111" t="s">
        <v>267</v>
      </c>
      <c r="C80" s="131" t="s">
        <v>271</v>
      </c>
      <c r="D80" s="144"/>
      <c r="E80" s="164"/>
      <c r="G80" s="435"/>
      <c r="H80" s="435"/>
      <c r="I80" s="152"/>
      <c r="J80" s="156"/>
      <c r="K80" s="157"/>
      <c r="L80" s="152"/>
      <c r="M80" s="1"/>
      <c r="N80" s="152"/>
      <c r="O80" s="152"/>
      <c r="P80" s="152"/>
      <c r="Q80" s="152"/>
      <c r="R80" s="152"/>
      <c r="S80" s="152"/>
      <c r="T80" s="152"/>
      <c r="U80" s="152"/>
      <c r="Y80" s="87"/>
      <c r="Z80" s="87"/>
      <c r="AA80" s="87"/>
      <c r="AB80" s="89"/>
      <c r="AC80" s="87"/>
      <c r="AD80" s="87"/>
      <c r="AE80" s="87"/>
      <c r="AF80" s="87"/>
      <c r="AG80" s="166"/>
      <c r="AH80" s="87"/>
      <c r="AI80" s="87"/>
      <c r="AJ80" s="89"/>
      <c r="AK80" s="89"/>
      <c r="AL80" s="89"/>
      <c r="AM80" s="89"/>
      <c r="AN80" s="89"/>
      <c r="AO80" s="88"/>
      <c r="AP80" s="139"/>
      <c r="AQ80" s="139"/>
      <c r="AR80" s="89"/>
      <c r="AS80" s="89"/>
      <c r="AT80" s="87"/>
      <c r="AU80" s="87"/>
      <c r="AV80" s="87"/>
      <c r="AW80" s="89"/>
      <c r="AX80" s="89"/>
      <c r="AY80" s="89"/>
      <c r="AZ80" s="89"/>
      <c r="BA80" s="103"/>
      <c r="BB80" s="103"/>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row>
    <row r="81" spans="2:21" ht="16.5" thickBot="1" x14ac:dyDescent="0.3">
      <c r="B81" s="132" t="s">
        <v>319</v>
      </c>
      <c r="C81" s="133"/>
      <c r="D81" s="134"/>
      <c r="E81" s="38"/>
      <c r="I81" s="152"/>
      <c r="J81" s="156"/>
      <c r="K81" s="157"/>
      <c r="L81" s="152"/>
      <c r="M81" s="1"/>
      <c r="N81" s="152"/>
      <c r="O81" s="152"/>
      <c r="P81" s="152"/>
      <c r="Q81" s="152"/>
      <c r="R81" s="152"/>
      <c r="S81" s="152"/>
      <c r="T81" s="152"/>
      <c r="U81" s="152"/>
    </row>
    <row r="82" spans="2:21" x14ac:dyDescent="0.25">
      <c r="I82" s="152"/>
      <c r="J82" s="156"/>
      <c r="K82" s="157"/>
      <c r="L82" s="152"/>
      <c r="M82" s="1"/>
      <c r="N82" s="152"/>
      <c r="O82" s="152"/>
      <c r="P82" s="152"/>
      <c r="Q82" s="152"/>
      <c r="R82" s="152"/>
      <c r="S82" s="152"/>
      <c r="T82" s="152"/>
      <c r="U82" s="152"/>
    </row>
    <row r="83" spans="2:21" ht="21.75" thickBot="1" x14ac:dyDescent="0.3">
      <c r="B83" s="71" t="s">
        <v>425</v>
      </c>
      <c r="C83" s="445"/>
      <c r="D83" s="445"/>
      <c r="E83" s="356"/>
      <c r="I83" s="152"/>
      <c r="J83" s="156"/>
      <c r="K83" s="157"/>
      <c r="L83" s="152"/>
      <c r="M83" s="1"/>
      <c r="N83" s="152"/>
      <c r="O83" s="152"/>
      <c r="P83" s="152"/>
      <c r="Q83" s="152"/>
      <c r="R83" s="152"/>
      <c r="S83" s="152"/>
      <c r="T83" s="152"/>
      <c r="U83" s="152"/>
    </row>
    <row r="84" spans="2:21" x14ac:dyDescent="0.25">
      <c r="B84" s="1638"/>
      <c r="C84" s="1639"/>
      <c r="D84" s="1639"/>
      <c r="E84" s="1640"/>
      <c r="I84" s="152"/>
      <c r="J84" s="156"/>
      <c r="K84" s="157"/>
      <c r="L84" s="152"/>
      <c r="M84" s="1"/>
      <c r="N84" s="152"/>
      <c r="O84" s="152"/>
      <c r="P84" s="152"/>
      <c r="Q84" s="152"/>
      <c r="R84" s="152"/>
      <c r="S84" s="152"/>
      <c r="T84" s="152"/>
      <c r="U84" s="152"/>
    </row>
    <row r="85" spans="2:21" x14ac:dyDescent="0.25">
      <c r="B85" s="1641"/>
      <c r="C85" s="1682"/>
      <c r="D85" s="1682"/>
      <c r="E85" s="1643"/>
      <c r="I85" s="152"/>
      <c r="J85" s="156"/>
      <c r="K85" s="157"/>
      <c r="L85" s="152"/>
      <c r="M85" s="1"/>
      <c r="N85" s="152"/>
      <c r="O85" s="152"/>
      <c r="P85" s="152"/>
      <c r="Q85" s="152"/>
      <c r="R85" s="152"/>
      <c r="S85" s="152"/>
      <c r="T85" s="152"/>
      <c r="U85" s="152"/>
    </row>
    <row r="86" spans="2:21" x14ac:dyDescent="0.25">
      <c r="B86" s="1641"/>
      <c r="C86" s="1682"/>
      <c r="D86" s="1682"/>
      <c r="E86" s="1643"/>
      <c r="I86" s="152"/>
      <c r="J86" s="156"/>
      <c r="K86" s="157"/>
      <c r="L86" s="152"/>
      <c r="M86" s="1"/>
      <c r="N86" s="152"/>
      <c r="O86" s="152"/>
      <c r="P86" s="152"/>
      <c r="Q86" s="152"/>
      <c r="R86" s="152"/>
      <c r="S86" s="152"/>
      <c r="T86" s="152"/>
      <c r="U86" s="152"/>
    </row>
    <row r="87" spans="2:21" x14ac:dyDescent="0.25">
      <c r="B87" s="1641"/>
      <c r="C87" s="1682"/>
      <c r="D87" s="1682"/>
      <c r="E87" s="1643"/>
      <c r="I87" s="152"/>
      <c r="J87" s="156"/>
      <c r="K87" s="157"/>
      <c r="L87" s="152"/>
      <c r="M87" s="1"/>
      <c r="N87" s="152"/>
      <c r="O87" s="152"/>
      <c r="P87" s="152"/>
      <c r="Q87" s="152"/>
      <c r="R87" s="152"/>
      <c r="S87" s="152"/>
      <c r="T87" s="152"/>
      <c r="U87" s="152"/>
    </row>
    <row r="88" spans="2:21" x14ac:dyDescent="0.25">
      <c r="B88" s="1641"/>
      <c r="C88" s="1682"/>
      <c r="D88" s="1682"/>
      <c r="E88" s="1643"/>
      <c r="I88" s="152"/>
      <c r="J88" s="156"/>
      <c r="K88" s="157"/>
      <c r="L88" s="152"/>
      <c r="M88" s="1"/>
      <c r="N88" s="152"/>
      <c r="O88" s="152"/>
      <c r="P88" s="152"/>
      <c r="Q88" s="152"/>
      <c r="R88" s="152"/>
      <c r="S88" s="152"/>
      <c r="T88" s="152"/>
      <c r="U88" s="152"/>
    </row>
    <row r="89" spans="2:21" ht="24" customHeight="1" x14ac:dyDescent="0.25">
      <c r="B89" s="1641"/>
      <c r="C89" s="1682"/>
      <c r="D89" s="1682"/>
      <c r="E89" s="1643"/>
      <c r="I89" s="152"/>
      <c r="J89" s="156"/>
      <c r="K89" s="157"/>
      <c r="L89" s="152"/>
      <c r="M89" s="1"/>
      <c r="N89" s="152"/>
      <c r="O89" s="152"/>
      <c r="P89" s="152"/>
      <c r="Q89" s="152"/>
      <c r="R89" s="152"/>
      <c r="S89" s="152"/>
      <c r="T89" s="152"/>
      <c r="U89" s="152"/>
    </row>
    <row r="90" spans="2:21" x14ac:dyDescent="0.25">
      <c r="B90" s="1641"/>
      <c r="C90" s="1682"/>
      <c r="D90" s="1682"/>
      <c r="E90" s="1643"/>
      <c r="I90" s="152"/>
      <c r="J90" s="156"/>
      <c r="K90" s="157"/>
      <c r="L90" s="152"/>
      <c r="M90" s="1"/>
      <c r="N90" s="152"/>
      <c r="O90" s="152"/>
      <c r="P90" s="152"/>
      <c r="Q90" s="152"/>
      <c r="R90" s="152"/>
      <c r="S90" s="152"/>
      <c r="T90" s="152"/>
      <c r="U90" s="152"/>
    </row>
    <row r="91" spans="2:21" x14ac:dyDescent="0.25">
      <c r="B91" s="1641"/>
      <c r="C91" s="1682"/>
      <c r="D91" s="1682"/>
      <c r="E91" s="1643"/>
      <c r="I91" s="152"/>
      <c r="J91" s="156"/>
      <c r="K91" s="157"/>
      <c r="L91" s="152"/>
      <c r="M91" s="1"/>
      <c r="N91" s="152"/>
      <c r="O91" s="152"/>
      <c r="P91" s="152"/>
      <c r="Q91" s="152"/>
      <c r="R91" s="152"/>
      <c r="S91" s="152"/>
      <c r="T91" s="152"/>
      <c r="U91" s="152"/>
    </row>
    <row r="92" spans="2:21" x14ac:dyDescent="0.25">
      <c r="B92" s="1641"/>
      <c r="C92" s="1682"/>
      <c r="D92" s="1682"/>
      <c r="E92" s="1643"/>
      <c r="I92" s="152"/>
      <c r="J92" s="156"/>
      <c r="K92" s="157"/>
      <c r="L92" s="152"/>
      <c r="M92" s="1"/>
      <c r="N92" s="152"/>
      <c r="O92" s="152"/>
      <c r="P92" s="152"/>
      <c r="Q92" s="152"/>
      <c r="R92" s="152"/>
      <c r="S92" s="152"/>
      <c r="T92" s="152"/>
      <c r="U92" s="152"/>
    </row>
    <row r="93" spans="2:21" x14ac:dyDescent="0.25">
      <c r="B93" s="1641"/>
      <c r="C93" s="1682"/>
      <c r="D93" s="1682"/>
      <c r="E93" s="1643"/>
      <c r="I93" s="152"/>
      <c r="J93" s="156"/>
      <c r="K93" s="157"/>
      <c r="L93" s="152"/>
      <c r="M93" s="1"/>
      <c r="N93" s="152"/>
      <c r="O93" s="152"/>
      <c r="P93" s="152"/>
      <c r="Q93" s="152"/>
      <c r="R93" s="152"/>
      <c r="S93" s="152"/>
      <c r="T93" s="152"/>
      <c r="U93" s="152"/>
    </row>
    <row r="94" spans="2:21" x14ac:dyDescent="0.25">
      <c r="B94" s="1641"/>
      <c r="C94" s="1682"/>
      <c r="D94" s="1682"/>
      <c r="E94" s="1643"/>
      <c r="I94" s="152"/>
      <c r="J94" s="156"/>
      <c r="K94" s="160"/>
      <c r="L94" s="152"/>
      <c r="M94" s="1"/>
      <c r="N94" s="152"/>
      <c r="O94" s="152"/>
      <c r="P94" s="152"/>
      <c r="Q94" s="152"/>
      <c r="R94" s="152"/>
      <c r="S94" s="152"/>
      <c r="T94" s="152"/>
      <c r="U94" s="152"/>
    </row>
    <row r="95" spans="2:21" x14ac:dyDescent="0.25">
      <c r="B95" s="1641"/>
      <c r="C95" s="1682"/>
      <c r="D95" s="1682"/>
      <c r="E95" s="1643"/>
      <c r="I95" s="152"/>
      <c r="J95" s="156"/>
      <c r="K95" s="157"/>
      <c r="L95" s="152"/>
      <c r="M95" s="1"/>
      <c r="N95" s="152"/>
      <c r="O95" s="152"/>
      <c r="P95" s="152"/>
      <c r="Q95" s="152"/>
      <c r="R95" s="152"/>
      <c r="S95" s="152"/>
      <c r="T95" s="152"/>
      <c r="U95" s="152"/>
    </row>
    <row r="96" spans="2:21" x14ac:dyDescent="0.25">
      <c r="B96" s="1641"/>
      <c r="C96" s="1682"/>
      <c r="D96" s="1682"/>
      <c r="E96" s="1643"/>
      <c r="I96" s="152"/>
      <c r="J96" s="156"/>
      <c r="K96" s="157"/>
      <c r="L96" s="152"/>
      <c r="M96" s="1"/>
      <c r="N96" s="152"/>
      <c r="O96" s="152"/>
      <c r="P96" s="152"/>
      <c r="Q96" s="152"/>
      <c r="R96" s="152"/>
      <c r="S96" s="152"/>
      <c r="T96" s="152"/>
      <c r="U96" s="152"/>
    </row>
    <row r="97" spans="2:21" x14ac:dyDescent="0.25">
      <c r="B97" s="1641"/>
      <c r="C97" s="1682"/>
      <c r="D97" s="1682"/>
      <c r="E97" s="1643"/>
      <c r="I97" s="152"/>
      <c r="J97" s="156"/>
      <c r="K97" s="157"/>
      <c r="L97" s="152"/>
      <c r="M97" s="1"/>
      <c r="N97" s="152"/>
      <c r="O97" s="152"/>
      <c r="P97" s="152"/>
      <c r="Q97" s="152"/>
      <c r="R97" s="152"/>
      <c r="S97" s="152"/>
      <c r="T97" s="152"/>
      <c r="U97" s="152"/>
    </row>
    <row r="98" spans="2:21" x14ac:dyDescent="0.25">
      <c r="B98" s="1641"/>
      <c r="C98" s="1682"/>
      <c r="D98" s="1682"/>
      <c r="E98" s="1643"/>
      <c r="I98" s="152"/>
      <c r="J98" s="156"/>
      <c r="K98" s="157"/>
      <c r="L98" s="152"/>
      <c r="M98" s="1"/>
      <c r="N98" s="152"/>
      <c r="O98" s="152"/>
      <c r="P98" s="152"/>
      <c r="Q98" s="152"/>
      <c r="R98" s="152"/>
      <c r="S98" s="152"/>
      <c r="T98" s="152"/>
      <c r="U98" s="152"/>
    </row>
    <row r="99" spans="2:21" x14ac:dyDescent="0.25">
      <c r="B99" s="1641"/>
      <c r="C99" s="1682"/>
      <c r="D99" s="1682"/>
      <c r="E99" s="1643"/>
      <c r="I99" s="152"/>
      <c r="J99" s="156"/>
      <c r="K99" s="157"/>
      <c r="L99" s="152"/>
      <c r="M99" s="1"/>
      <c r="N99" s="152"/>
      <c r="O99" s="152"/>
      <c r="P99" s="152"/>
      <c r="Q99" s="152"/>
      <c r="R99" s="152"/>
      <c r="S99" s="152"/>
      <c r="T99" s="152"/>
      <c r="U99" s="152"/>
    </row>
    <row r="100" spans="2:21" x14ac:dyDescent="0.25">
      <c r="B100" s="1641"/>
      <c r="C100" s="1682"/>
      <c r="D100" s="1682"/>
      <c r="E100" s="1643"/>
      <c r="I100" s="152"/>
      <c r="J100" s="156"/>
      <c r="K100" s="157"/>
      <c r="L100" s="152"/>
      <c r="M100" s="1"/>
      <c r="N100" s="152"/>
      <c r="O100" s="152"/>
      <c r="P100" s="152"/>
      <c r="Q100" s="152"/>
      <c r="R100" s="152"/>
      <c r="S100" s="152"/>
      <c r="T100" s="152"/>
      <c r="U100" s="152"/>
    </row>
    <row r="101" spans="2:21" x14ac:dyDescent="0.25">
      <c r="B101" s="1641"/>
      <c r="C101" s="1682"/>
      <c r="D101" s="1682"/>
      <c r="E101" s="1643"/>
      <c r="I101" s="152"/>
      <c r="J101" s="156"/>
      <c r="K101" s="157"/>
      <c r="L101" s="152"/>
      <c r="M101" s="1"/>
      <c r="N101" s="152"/>
      <c r="O101" s="152"/>
      <c r="P101" s="152"/>
      <c r="Q101" s="152"/>
      <c r="R101" s="152"/>
      <c r="S101" s="152"/>
      <c r="T101" s="152"/>
      <c r="U101" s="152"/>
    </row>
    <row r="102" spans="2:21" x14ac:dyDescent="0.25">
      <c r="B102" s="1641"/>
      <c r="C102" s="1682"/>
      <c r="D102" s="1682"/>
      <c r="E102" s="1643"/>
      <c r="I102" s="152"/>
      <c r="J102" s="156"/>
      <c r="K102" s="157"/>
      <c r="L102" s="152"/>
      <c r="M102" s="1"/>
      <c r="N102" s="152"/>
      <c r="O102" s="152"/>
      <c r="P102" s="152"/>
      <c r="Q102" s="152"/>
      <c r="R102" s="152"/>
      <c r="S102" s="152"/>
      <c r="T102" s="152"/>
      <c r="U102" s="152"/>
    </row>
    <row r="103" spans="2:21" x14ac:dyDescent="0.25">
      <c r="B103" s="1641"/>
      <c r="C103" s="1682"/>
      <c r="D103" s="1682"/>
      <c r="E103" s="1643"/>
      <c r="I103" s="152"/>
      <c r="J103" s="156"/>
      <c r="K103" s="157"/>
      <c r="L103" s="152"/>
      <c r="M103" s="1"/>
      <c r="N103" s="152"/>
      <c r="O103" s="152"/>
      <c r="P103" s="152"/>
      <c r="Q103" s="152"/>
      <c r="R103" s="152"/>
      <c r="S103" s="152"/>
      <c r="T103" s="152"/>
      <c r="U103" s="152"/>
    </row>
    <row r="104" spans="2:21" x14ac:dyDescent="0.25">
      <c r="B104" s="1641"/>
      <c r="C104" s="1682"/>
      <c r="D104" s="1682"/>
      <c r="E104" s="1643"/>
      <c r="I104" s="152"/>
      <c r="J104" s="156"/>
      <c r="K104" s="157"/>
      <c r="L104" s="152"/>
      <c r="M104" s="1"/>
      <c r="N104" s="152"/>
      <c r="O104" s="152"/>
      <c r="P104" s="152"/>
      <c r="Q104" s="152"/>
      <c r="R104" s="152"/>
      <c r="S104" s="152"/>
      <c r="T104" s="152"/>
      <c r="U104" s="152"/>
    </row>
    <row r="105" spans="2:21" x14ac:dyDescent="0.25">
      <c r="B105" s="1641"/>
      <c r="C105" s="1682"/>
      <c r="D105" s="1682"/>
      <c r="E105" s="1643"/>
      <c r="I105" s="152"/>
      <c r="J105" s="156"/>
      <c r="K105" s="157"/>
      <c r="L105" s="152"/>
      <c r="M105" s="1"/>
      <c r="N105" s="152"/>
      <c r="O105" s="152"/>
      <c r="P105" s="152"/>
      <c r="Q105" s="152"/>
      <c r="R105" s="152"/>
      <c r="S105" s="152"/>
      <c r="T105" s="152"/>
      <c r="U105" s="152"/>
    </row>
    <row r="106" spans="2:21" x14ac:dyDescent="0.25">
      <c r="B106" s="1641"/>
      <c r="C106" s="1682"/>
      <c r="D106" s="1682"/>
      <c r="E106" s="1643"/>
      <c r="I106" s="152"/>
      <c r="J106" s="156"/>
      <c r="K106" s="157"/>
      <c r="L106" s="152"/>
      <c r="M106" s="1"/>
      <c r="N106" s="152"/>
      <c r="O106" s="152"/>
      <c r="P106" s="152"/>
      <c r="Q106" s="152"/>
      <c r="R106" s="152"/>
      <c r="S106" s="152"/>
      <c r="T106" s="152"/>
      <c r="U106" s="152"/>
    </row>
    <row r="107" spans="2:21" x14ac:dyDescent="0.25">
      <c r="B107" s="1641"/>
      <c r="C107" s="1682"/>
      <c r="D107" s="1682"/>
      <c r="E107" s="1643"/>
      <c r="I107" s="152"/>
      <c r="J107" s="156"/>
      <c r="K107" s="157"/>
      <c r="L107" s="152"/>
      <c r="M107" s="1"/>
      <c r="N107" s="152"/>
      <c r="O107" s="152"/>
      <c r="P107" s="152"/>
      <c r="Q107" s="152"/>
      <c r="R107" s="152"/>
      <c r="S107" s="152"/>
      <c r="T107" s="152"/>
      <c r="U107" s="152"/>
    </row>
    <row r="108" spans="2:21" x14ac:dyDescent="0.25">
      <c r="B108" s="1641"/>
      <c r="C108" s="1682"/>
      <c r="D108" s="1682"/>
      <c r="E108" s="1643"/>
      <c r="I108" s="152"/>
      <c r="J108" s="156"/>
      <c r="K108" s="157"/>
      <c r="L108" s="152"/>
      <c r="M108" s="1"/>
      <c r="N108" s="152"/>
      <c r="O108" s="152"/>
      <c r="P108" s="152"/>
      <c r="Q108" s="152"/>
      <c r="R108" s="152"/>
      <c r="S108" s="152"/>
      <c r="T108" s="152"/>
      <c r="U108" s="152"/>
    </row>
    <row r="109" spans="2:21" x14ac:dyDescent="0.25">
      <c r="B109" s="1641"/>
      <c r="C109" s="1682"/>
      <c r="D109" s="1682"/>
      <c r="E109" s="1643"/>
      <c r="I109" s="152"/>
      <c r="J109" s="156"/>
      <c r="K109" s="157"/>
      <c r="L109" s="152"/>
      <c r="M109" s="1"/>
      <c r="N109" s="152"/>
      <c r="O109" s="152"/>
      <c r="P109" s="152"/>
      <c r="Q109" s="152"/>
      <c r="R109" s="152"/>
      <c r="S109" s="152"/>
      <c r="T109" s="152"/>
      <c r="U109" s="152"/>
    </row>
    <row r="110" spans="2:21" x14ac:dyDescent="0.25">
      <c r="B110" s="1641"/>
      <c r="C110" s="1682"/>
      <c r="D110" s="1682"/>
      <c r="E110" s="1643"/>
      <c r="I110" s="152"/>
      <c r="J110" s="156"/>
      <c r="K110" s="157"/>
      <c r="L110" s="152"/>
      <c r="M110" s="1"/>
      <c r="N110" s="152"/>
      <c r="O110" s="152"/>
      <c r="P110" s="152"/>
      <c r="Q110" s="152"/>
      <c r="R110" s="152"/>
      <c r="S110" s="152"/>
      <c r="T110" s="152"/>
      <c r="U110" s="152"/>
    </row>
    <row r="111" spans="2:21" x14ac:dyDescent="0.25">
      <c r="B111" s="1641"/>
      <c r="C111" s="1682"/>
      <c r="D111" s="1682"/>
      <c r="E111" s="1643"/>
      <c r="I111" s="152"/>
      <c r="J111" s="156"/>
      <c r="K111" s="157"/>
      <c r="L111" s="152"/>
      <c r="M111" s="1"/>
      <c r="N111" s="152"/>
      <c r="O111" s="152"/>
      <c r="P111" s="152"/>
      <c r="Q111" s="152"/>
      <c r="R111" s="152"/>
      <c r="S111" s="152"/>
      <c r="T111" s="152"/>
      <c r="U111" s="152"/>
    </row>
    <row r="112" spans="2:21" x14ac:dyDescent="0.25">
      <c r="B112" s="1641"/>
      <c r="C112" s="1682"/>
      <c r="D112" s="1682"/>
      <c r="E112" s="1643"/>
      <c r="I112" s="152"/>
      <c r="J112" s="156"/>
      <c r="K112" s="157"/>
      <c r="L112" s="152"/>
      <c r="M112" s="1"/>
      <c r="N112" s="152"/>
      <c r="O112" s="152"/>
      <c r="P112" s="152"/>
      <c r="Q112" s="152"/>
      <c r="R112" s="152"/>
      <c r="S112" s="152"/>
      <c r="T112" s="152"/>
      <c r="U112" s="152"/>
    </row>
    <row r="113" spans="2:21" x14ac:dyDescent="0.25">
      <c r="B113" s="1641"/>
      <c r="C113" s="1682"/>
      <c r="D113" s="1682"/>
      <c r="E113" s="1643"/>
      <c r="I113" s="152"/>
      <c r="J113" s="156"/>
      <c r="K113" s="157"/>
      <c r="L113" s="152"/>
      <c r="M113" s="1"/>
      <c r="N113" s="152"/>
      <c r="O113" s="152"/>
      <c r="P113" s="152"/>
      <c r="Q113" s="152"/>
      <c r="R113" s="152"/>
      <c r="S113" s="152"/>
      <c r="T113" s="152"/>
      <c r="U113" s="152"/>
    </row>
    <row r="114" spans="2:21" x14ac:dyDescent="0.25">
      <c r="B114" s="1641"/>
      <c r="C114" s="1682"/>
      <c r="D114" s="1682"/>
      <c r="E114" s="1643"/>
      <c r="I114" s="152"/>
      <c r="J114" s="156"/>
      <c r="K114" s="157"/>
      <c r="L114" s="152"/>
      <c r="M114" s="1"/>
      <c r="N114" s="152"/>
      <c r="O114" s="152"/>
      <c r="P114" s="152"/>
      <c r="Q114" s="152"/>
      <c r="R114" s="152"/>
      <c r="S114" s="152"/>
      <c r="T114" s="152"/>
      <c r="U114" s="152"/>
    </row>
    <row r="115" spans="2:21" x14ac:dyDescent="0.25">
      <c r="B115" s="1641"/>
      <c r="C115" s="1682"/>
      <c r="D115" s="1682"/>
      <c r="E115" s="1643"/>
      <c r="I115" s="152"/>
      <c r="J115" s="156"/>
      <c r="K115" s="157"/>
      <c r="L115" s="152"/>
      <c r="M115" s="1"/>
      <c r="N115" s="152"/>
      <c r="O115" s="152"/>
      <c r="P115" s="152"/>
      <c r="Q115" s="152"/>
      <c r="R115" s="152"/>
      <c r="S115" s="152"/>
      <c r="T115" s="152"/>
      <c r="U115" s="152"/>
    </row>
    <row r="116" spans="2:21" x14ac:dyDescent="0.25">
      <c r="B116" s="1641"/>
      <c r="C116" s="1682"/>
      <c r="D116" s="1682"/>
      <c r="E116" s="1643"/>
      <c r="I116" s="152"/>
      <c r="J116" s="156"/>
      <c r="K116" s="160"/>
      <c r="L116" s="152"/>
      <c r="M116" s="1"/>
      <c r="N116" s="152"/>
      <c r="O116" s="152"/>
      <c r="P116" s="152"/>
      <c r="Q116" s="152"/>
      <c r="R116" s="152"/>
      <c r="S116" s="152"/>
      <c r="T116" s="152"/>
      <c r="U116" s="152"/>
    </row>
    <row r="117" spans="2:21" x14ac:dyDescent="0.25">
      <c r="B117" s="1641"/>
      <c r="C117" s="1682"/>
      <c r="D117" s="1682"/>
      <c r="E117" s="1643"/>
      <c r="I117" s="152"/>
      <c r="J117" s="156"/>
      <c r="K117" s="160"/>
      <c r="L117" s="152"/>
      <c r="M117" s="1"/>
      <c r="N117" s="152"/>
      <c r="O117" s="152"/>
      <c r="P117" s="152"/>
      <c r="Q117" s="152"/>
      <c r="R117" s="152"/>
      <c r="S117" s="152"/>
      <c r="T117" s="152"/>
      <c r="U117" s="152"/>
    </row>
    <row r="118" spans="2:21" x14ac:dyDescent="0.25">
      <c r="B118" s="1641"/>
      <c r="C118" s="1682"/>
      <c r="D118" s="1682"/>
      <c r="E118" s="1643"/>
      <c r="I118" s="152"/>
      <c r="J118" s="156"/>
      <c r="K118" s="157"/>
      <c r="L118" s="152"/>
      <c r="M118" s="1"/>
      <c r="N118" s="152"/>
      <c r="O118" s="152"/>
      <c r="P118" s="152"/>
      <c r="Q118" s="152"/>
      <c r="R118" s="152"/>
      <c r="S118" s="152"/>
      <c r="T118" s="152"/>
      <c r="U118" s="152"/>
    </row>
    <row r="119" spans="2:21" x14ac:dyDescent="0.25">
      <c r="B119" s="1641"/>
      <c r="C119" s="1682"/>
      <c r="D119" s="1682"/>
      <c r="E119" s="1643"/>
      <c r="I119" s="152"/>
      <c r="J119" s="156"/>
      <c r="K119" s="157"/>
      <c r="L119" s="152"/>
      <c r="M119" s="1"/>
      <c r="N119" s="152"/>
      <c r="O119" s="152"/>
      <c r="P119" s="152"/>
      <c r="Q119" s="152"/>
      <c r="R119" s="152"/>
      <c r="S119" s="152"/>
      <c r="T119" s="152"/>
      <c r="U119" s="152"/>
    </row>
    <row r="120" spans="2:21" x14ac:dyDescent="0.25">
      <c r="B120" s="1641"/>
      <c r="C120" s="1682"/>
      <c r="D120" s="1682"/>
      <c r="E120" s="1643"/>
      <c r="I120" s="152"/>
      <c r="J120" s="156"/>
      <c r="K120" s="157"/>
      <c r="L120" s="152"/>
      <c r="M120" s="1"/>
      <c r="N120" s="152"/>
      <c r="O120" s="152"/>
      <c r="P120" s="152"/>
      <c r="Q120" s="152"/>
      <c r="R120" s="152"/>
      <c r="S120" s="152"/>
      <c r="T120" s="152"/>
      <c r="U120" s="152"/>
    </row>
    <row r="121" spans="2:21" x14ac:dyDescent="0.25">
      <c r="B121" s="1641"/>
      <c r="C121" s="1682"/>
      <c r="D121" s="1682"/>
      <c r="E121" s="1643"/>
      <c r="I121" s="152"/>
      <c r="J121" s="156"/>
      <c r="K121" s="157"/>
      <c r="L121" s="152"/>
      <c r="M121" s="1"/>
      <c r="N121" s="152"/>
      <c r="O121" s="152"/>
      <c r="P121" s="152"/>
      <c r="Q121" s="152"/>
      <c r="R121" s="152"/>
      <c r="S121" s="152"/>
      <c r="T121" s="152"/>
      <c r="U121" s="152"/>
    </row>
    <row r="122" spans="2:21" x14ac:dyDescent="0.25">
      <c r="B122" s="1641"/>
      <c r="C122" s="1682"/>
      <c r="D122" s="1682"/>
      <c r="E122" s="1643"/>
      <c r="I122" s="152"/>
      <c r="J122" s="156"/>
      <c r="K122" s="157"/>
      <c r="L122" s="152"/>
      <c r="M122" s="1"/>
      <c r="N122" s="152"/>
      <c r="O122" s="152"/>
      <c r="P122" s="152"/>
      <c r="Q122" s="152"/>
      <c r="R122" s="152"/>
      <c r="S122" s="152"/>
      <c r="T122" s="152"/>
      <c r="U122" s="152"/>
    </row>
    <row r="123" spans="2:21" x14ac:dyDescent="0.25">
      <c r="B123" s="1641"/>
      <c r="C123" s="1682"/>
      <c r="D123" s="1682"/>
      <c r="E123" s="1643"/>
      <c r="I123" s="152"/>
      <c r="J123" s="156"/>
      <c r="K123" s="157"/>
      <c r="L123" s="152"/>
      <c r="M123" s="1"/>
      <c r="N123" s="152"/>
      <c r="O123" s="152"/>
      <c r="P123" s="152"/>
      <c r="Q123" s="152"/>
      <c r="R123" s="152"/>
      <c r="S123" s="152"/>
      <c r="T123" s="152"/>
      <c r="U123" s="152"/>
    </row>
    <row r="124" spans="2:21" x14ac:dyDescent="0.25">
      <c r="B124" s="1641"/>
      <c r="C124" s="1682"/>
      <c r="D124" s="1682"/>
      <c r="E124" s="1643"/>
      <c r="I124" s="152"/>
      <c r="J124" s="156"/>
      <c r="K124" s="157"/>
      <c r="L124" s="152"/>
      <c r="M124" s="1"/>
      <c r="N124" s="152"/>
      <c r="O124" s="152"/>
      <c r="P124" s="152"/>
      <c r="Q124" s="152"/>
      <c r="R124" s="152"/>
      <c r="S124" s="152"/>
      <c r="T124" s="152"/>
      <c r="U124" s="152"/>
    </row>
    <row r="125" spans="2:21" ht="15.75" thickBot="1" x14ac:dyDescent="0.3">
      <c r="B125" s="1644"/>
      <c r="C125" s="1645"/>
      <c r="D125" s="1645"/>
      <c r="E125" s="1646"/>
      <c r="I125" s="152"/>
      <c r="J125" s="156"/>
      <c r="K125" s="157"/>
      <c r="L125" s="152"/>
      <c r="M125" s="1"/>
      <c r="N125" s="152"/>
      <c r="O125" s="152"/>
      <c r="P125" s="152"/>
      <c r="Q125" s="152"/>
      <c r="R125" s="152"/>
      <c r="S125" s="152"/>
      <c r="T125" s="152"/>
      <c r="U125" s="152"/>
    </row>
    <row r="126" spans="2:21" x14ac:dyDescent="0.25">
      <c r="I126" s="152"/>
      <c r="J126" s="156"/>
      <c r="K126" s="157"/>
      <c r="L126" s="152"/>
      <c r="M126" s="1"/>
      <c r="N126" s="152"/>
      <c r="O126" s="152"/>
      <c r="P126" s="152"/>
      <c r="Q126" s="152"/>
      <c r="R126" s="152"/>
      <c r="S126" s="152"/>
      <c r="T126" s="152"/>
      <c r="U126" s="152"/>
    </row>
    <row r="127" spans="2:21" x14ac:dyDescent="0.25">
      <c r="G127" s="6"/>
      <c r="H127" s="6"/>
      <c r="I127" s="152"/>
      <c r="J127" s="156"/>
      <c r="K127" s="157"/>
      <c r="L127" s="152"/>
      <c r="M127" s="1"/>
      <c r="N127" s="152"/>
      <c r="O127" s="152"/>
      <c r="P127" s="152"/>
      <c r="Q127" s="152"/>
      <c r="R127" s="152"/>
      <c r="S127" s="152"/>
      <c r="T127" s="152"/>
      <c r="U127" s="152"/>
    </row>
    <row r="128" spans="2:21" x14ac:dyDescent="0.25">
      <c r="G128" s="6"/>
      <c r="H128" s="6"/>
      <c r="I128" s="152"/>
      <c r="J128" s="156"/>
      <c r="K128" s="157"/>
      <c r="L128" s="152"/>
      <c r="M128" s="1"/>
      <c r="N128" s="152"/>
      <c r="O128" s="152"/>
      <c r="P128" s="152"/>
      <c r="Q128" s="152"/>
      <c r="R128" s="152"/>
      <c r="S128" s="152"/>
      <c r="T128" s="152"/>
      <c r="U128" s="152"/>
    </row>
    <row r="129" spans="7:21" x14ac:dyDescent="0.25">
      <c r="G129" s="6"/>
      <c r="H129" s="6"/>
      <c r="I129" s="152"/>
      <c r="J129" s="156"/>
      <c r="K129" s="157"/>
      <c r="L129" s="152"/>
      <c r="M129" s="1"/>
      <c r="N129" s="152"/>
      <c r="O129" s="152"/>
      <c r="P129" s="152"/>
      <c r="Q129" s="152"/>
      <c r="R129" s="152"/>
      <c r="S129" s="152"/>
      <c r="T129" s="152"/>
      <c r="U129" s="152"/>
    </row>
    <row r="130" spans="7:21" x14ac:dyDescent="0.25">
      <c r="G130" s="6"/>
      <c r="H130" s="6"/>
      <c r="I130" s="152"/>
      <c r="J130" s="156"/>
      <c r="K130" s="157"/>
      <c r="L130" s="152"/>
      <c r="M130" s="1"/>
      <c r="N130" s="152"/>
      <c r="O130" s="152"/>
      <c r="P130" s="152"/>
      <c r="Q130" s="152"/>
      <c r="R130" s="152"/>
      <c r="S130" s="152"/>
      <c r="T130" s="152"/>
      <c r="U130" s="152"/>
    </row>
    <row r="131" spans="7:21" x14ac:dyDescent="0.25">
      <c r="G131" s="6"/>
      <c r="H131" s="6"/>
      <c r="I131" s="152"/>
      <c r="J131" s="156"/>
      <c r="K131" s="157"/>
      <c r="L131" s="152"/>
      <c r="M131" s="1"/>
      <c r="N131" s="152"/>
      <c r="O131" s="152"/>
      <c r="P131" s="152"/>
      <c r="Q131" s="152"/>
      <c r="R131" s="152"/>
      <c r="S131" s="152"/>
      <c r="T131" s="152"/>
      <c r="U131" s="152"/>
    </row>
    <row r="132" spans="7:21" x14ac:dyDescent="0.25">
      <c r="G132" s="6"/>
      <c r="H132" s="6"/>
      <c r="I132" s="152"/>
      <c r="J132" s="156"/>
      <c r="K132" s="157"/>
      <c r="L132" s="152"/>
      <c r="M132" s="1"/>
      <c r="N132" s="152"/>
      <c r="O132" s="152"/>
      <c r="P132" s="152"/>
      <c r="Q132" s="152"/>
      <c r="R132" s="152"/>
      <c r="S132" s="152"/>
      <c r="T132" s="152"/>
      <c r="U132" s="152"/>
    </row>
    <row r="133" spans="7:21" x14ac:dyDescent="0.25">
      <c r="G133" s="6"/>
      <c r="H133" s="6"/>
      <c r="I133" s="152"/>
      <c r="J133" s="156"/>
      <c r="K133" s="157"/>
      <c r="L133" s="152"/>
      <c r="M133" s="1"/>
      <c r="N133" s="152"/>
      <c r="O133" s="152"/>
      <c r="P133" s="152"/>
      <c r="Q133" s="152"/>
      <c r="R133" s="152"/>
      <c r="S133" s="152"/>
      <c r="T133" s="152"/>
      <c r="U133" s="152"/>
    </row>
    <row r="134" spans="7:21" x14ac:dyDescent="0.25">
      <c r="G134" s="6"/>
      <c r="H134" s="6"/>
      <c r="I134" s="152"/>
      <c r="J134" s="156"/>
      <c r="K134" s="157"/>
      <c r="L134" s="152"/>
      <c r="M134" s="1"/>
      <c r="N134" s="152"/>
      <c r="O134" s="152"/>
      <c r="P134" s="152"/>
      <c r="Q134" s="152"/>
      <c r="R134" s="152"/>
      <c r="S134" s="152"/>
      <c r="T134" s="152"/>
      <c r="U134" s="152"/>
    </row>
    <row r="135" spans="7:21" x14ac:dyDescent="0.25">
      <c r="G135" s="6"/>
      <c r="H135" s="6"/>
      <c r="I135" s="152"/>
      <c r="J135" s="156"/>
      <c r="K135" s="157"/>
      <c r="L135" s="152"/>
      <c r="M135" s="1"/>
      <c r="N135" s="152"/>
      <c r="O135" s="152"/>
      <c r="P135" s="152"/>
      <c r="Q135" s="152"/>
      <c r="R135" s="152"/>
      <c r="S135" s="152"/>
      <c r="T135" s="152"/>
      <c r="U135" s="152"/>
    </row>
    <row r="136" spans="7:21" x14ac:dyDescent="0.25">
      <c r="G136" s="6"/>
      <c r="H136" s="6"/>
      <c r="I136" s="152"/>
      <c r="J136" s="156"/>
      <c r="K136" s="157"/>
      <c r="L136" s="152"/>
      <c r="M136" s="1"/>
      <c r="N136" s="152"/>
      <c r="O136" s="152"/>
      <c r="P136" s="152"/>
      <c r="Q136" s="152"/>
      <c r="R136" s="152"/>
      <c r="S136" s="152"/>
      <c r="T136" s="152"/>
      <c r="U136" s="152"/>
    </row>
    <row r="137" spans="7:21" x14ac:dyDescent="0.25">
      <c r="G137" s="6"/>
      <c r="H137" s="6"/>
      <c r="I137" s="152"/>
      <c r="J137" s="156"/>
      <c r="K137" s="157"/>
      <c r="L137" s="152"/>
      <c r="M137" s="1"/>
      <c r="N137" s="152"/>
      <c r="O137" s="152"/>
      <c r="P137" s="152"/>
      <c r="Q137" s="152"/>
      <c r="R137" s="152"/>
      <c r="S137" s="152"/>
      <c r="T137" s="152"/>
      <c r="U137" s="152"/>
    </row>
    <row r="138" spans="7:21" x14ac:dyDescent="0.25">
      <c r="G138" s="6"/>
      <c r="H138" s="6"/>
      <c r="I138" s="152"/>
      <c r="J138" s="156"/>
      <c r="K138" s="157"/>
      <c r="L138" s="152"/>
      <c r="M138" s="1"/>
      <c r="N138" s="152"/>
      <c r="O138" s="152"/>
      <c r="P138" s="152"/>
      <c r="Q138" s="152"/>
      <c r="R138" s="152"/>
      <c r="S138" s="152"/>
      <c r="T138" s="152"/>
      <c r="U138" s="152"/>
    </row>
    <row r="139" spans="7:21" x14ac:dyDescent="0.25">
      <c r="G139" s="6"/>
      <c r="H139" s="6"/>
      <c r="I139" s="152"/>
      <c r="J139" s="156"/>
      <c r="K139" s="157"/>
      <c r="L139" s="152"/>
      <c r="M139" s="1"/>
      <c r="N139" s="152"/>
      <c r="O139" s="152"/>
      <c r="P139" s="152"/>
      <c r="Q139" s="152"/>
      <c r="R139" s="152"/>
      <c r="S139" s="152"/>
      <c r="T139" s="152"/>
      <c r="U139" s="152"/>
    </row>
    <row r="140" spans="7:21" x14ac:dyDescent="0.25">
      <c r="G140" s="6"/>
      <c r="H140" s="6"/>
      <c r="I140" s="152"/>
      <c r="J140" s="156"/>
      <c r="K140" s="157"/>
      <c r="L140" s="152"/>
      <c r="M140" s="1"/>
      <c r="N140" s="152"/>
      <c r="O140" s="152"/>
      <c r="P140" s="152"/>
      <c r="Q140" s="152"/>
      <c r="R140" s="152"/>
      <c r="S140" s="152"/>
      <c r="T140" s="152"/>
      <c r="U140" s="152"/>
    </row>
    <row r="141" spans="7:21" x14ac:dyDescent="0.25">
      <c r="G141" s="6"/>
      <c r="H141" s="6"/>
      <c r="I141" s="152"/>
      <c r="J141" s="156"/>
      <c r="K141" s="157"/>
      <c r="L141" s="152"/>
      <c r="M141" s="1"/>
      <c r="N141" s="152"/>
      <c r="O141" s="152"/>
      <c r="P141" s="152"/>
      <c r="Q141" s="152"/>
      <c r="R141" s="152"/>
      <c r="S141" s="152"/>
      <c r="T141" s="152"/>
      <c r="U141" s="152"/>
    </row>
    <row r="142" spans="7:21" x14ac:dyDescent="0.25">
      <c r="G142" s="6"/>
      <c r="H142" s="6"/>
      <c r="I142" s="152"/>
      <c r="J142" s="156"/>
      <c r="K142" s="157"/>
      <c r="L142" s="152"/>
      <c r="M142" s="1"/>
      <c r="N142" s="152"/>
      <c r="O142" s="152"/>
      <c r="P142" s="152"/>
      <c r="Q142" s="152"/>
      <c r="R142" s="152"/>
      <c r="S142" s="152"/>
      <c r="T142" s="152"/>
      <c r="U142" s="152"/>
    </row>
    <row r="143" spans="7:21" x14ac:dyDescent="0.25">
      <c r="G143" s="6"/>
      <c r="H143" s="6"/>
      <c r="I143" s="152"/>
      <c r="J143" s="156"/>
      <c r="K143" s="157"/>
      <c r="L143" s="152"/>
      <c r="M143" s="1"/>
      <c r="N143" s="152"/>
      <c r="O143" s="152"/>
      <c r="P143" s="152"/>
      <c r="Q143" s="152"/>
      <c r="R143" s="152"/>
      <c r="S143" s="152"/>
      <c r="T143" s="152"/>
      <c r="U143" s="152"/>
    </row>
    <row r="144" spans="7:21" x14ac:dyDescent="0.25">
      <c r="G144" s="6"/>
      <c r="H144" s="6"/>
      <c r="I144" s="152"/>
      <c r="J144" s="156"/>
      <c r="K144" s="157"/>
      <c r="L144" s="152"/>
      <c r="M144" s="1"/>
      <c r="N144" s="152"/>
      <c r="O144" s="152"/>
      <c r="P144" s="152"/>
      <c r="Q144" s="152"/>
      <c r="R144" s="152"/>
      <c r="S144" s="152"/>
      <c r="T144" s="152"/>
      <c r="U144" s="152"/>
    </row>
    <row r="145" spans="7:21" x14ac:dyDescent="0.25">
      <c r="G145" s="6"/>
      <c r="H145" s="6"/>
      <c r="I145" s="152"/>
      <c r="J145" s="156"/>
      <c r="K145" s="157"/>
      <c r="L145" s="152"/>
      <c r="M145" s="1"/>
      <c r="N145" s="152"/>
      <c r="O145" s="152"/>
      <c r="P145" s="152"/>
      <c r="Q145" s="152"/>
      <c r="R145" s="152"/>
      <c r="S145" s="152"/>
      <c r="T145" s="152"/>
      <c r="U145" s="152"/>
    </row>
    <row r="146" spans="7:21" x14ac:dyDescent="0.25">
      <c r="G146" s="6"/>
      <c r="H146" s="6"/>
      <c r="I146" s="152"/>
      <c r="J146" s="156"/>
      <c r="K146" s="157"/>
      <c r="L146" s="152"/>
      <c r="M146" s="1"/>
      <c r="N146" s="152"/>
      <c r="O146" s="152"/>
      <c r="P146" s="152"/>
      <c r="Q146" s="152"/>
      <c r="R146" s="152"/>
      <c r="S146" s="152"/>
      <c r="T146" s="152"/>
      <c r="U146" s="152"/>
    </row>
    <row r="147" spans="7:21" x14ac:dyDescent="0.25">
      <c r="G147" s="6"/>
      <c r="H147" s="6"/>
      <c r="I147" s="152"/>
      <c r="J147" s="156"/>
      <c r="K147" s="157"/>
      <c r="L147" s="152"/>
      <c r="M147" s="1"/>
      <c r="N147" s="152"/>
      <c r="O147" s="152"/>
      <c r="P147" s="152"/>
      <c r="Q147" s="152"/>
      <c r="R147" s="152"/>
      <c r="S147" s="152"/>
      <c r="T147" s="152"/>
      <c r="U147" s="152"/>
    </row>
    <row r="148" spans="7:21" x14ac:dyDescent="0.25">
      <c r="G148" s="6"/>
      <c r="H148" s="6"/>
      <c r="I148" s="152"/>
      <c r="J148" s="156"/>
      <c r="K148" s="157"/>
      <c r="L148" s="152"/>
      <c r="M148" s="1"/>
      <c r="N148" s="152"/>
      <c r="O148" s="152"/>
      <c r="P148" s="152"/>
      <c r="Q148" s="152"/>
      <c r="R148" s="152"/>
      <c r="S148" s="152"/>
      <c r="T148" s="152"/>
      <c r="U148" s="152"/>
    </row>
    <row r="149" spans="7:21" x14ac:dyDescent="0.25">
      <c r="G149" s="6"/>
      <c r="H149" s="6"/>
      <c r="I149" s="152"/>
      <c r="J149" s="156"/>
      <c r="K149" s="157"/>
      <c r="L149" s="152"/>
      <c r="M149" s="1"/>
      <c r="N149" s="152"/>
      <c r="O149" s="152"/>
      <c r="P149" s="152"/>
      <c r="Q149" s="152"/>
      <c r="R149" s="152"/>
      <c r="S149" s="152"/>
      <c r="T149" s="152"/>
      <c r="U149" s="152"/>
    </row>
    <row r="150" spans="7:21" x14ac:dyDescent="0.25">
      <c r="G150" s="6"/>
      <c r="H150" s="6"/>
      <c r="I150" s="152"/>
      <c r="J150" s="156"/>
      <c r="K150" s="157"/>
      <c r="L150" s="152"/>
      <c r="M150" s="1"/>
      <c r="N150" s="152"/>
      <c r="O150" s="152"/>
      <c r="P150" s="152"/>
      <c r="Q150" s="152"/>
      <c r="R150" s="152"/>
      <c r="S150" s="152"/>
      <c r="T150" s="152"/>
      <c r="U150" s="152"/>
    </row>
    <row r="151" spans="7:21" x14ac:dyDescent="0.25">
      <c r="G151" s="6"/>
      <c r="H151" s="6"/>
      <c r="I151" s="152"/>
      <c r="J151" s="156"/>
      <c r="K151" s="157"/>
      <c r="L151" s="152"/>
      <c r="M151" s="1"/>
      <c r="N151" s="152"/>
      <c r="O151" s="152"/>
      <c r="P151" s="152"/>
      <c r="Q151" s="152"/>
      <c r="R151" s="152"/>
      <c r="S151" s="152"/>
      <c r="T151" s="152"/>
      <c r="U151" s="152"/>
    </row>
    <row r="152" spans="7:21" x14ac:dyDescent="0.25">
      <c r="G152" s="6"/>
      <c r="H152" s="6"/>
      <c r="I152" s="152"/>
      <c r="J152" s="156"/>
      <c r="K152" s="157"/>
      <c r="L152" s="152"/>
      <c r="M152" s="1"/>
      <c r="N152" s="152"/>
      <c r="O152" s="152"/>
      <c r="P152" s="152"/>
      <c r="Q152" s="152"/>
      <c r="R152" s="152"/>
      <c r="S152" s="152"/>
      <c r="T152" s="152"/>
      <c r="U152" s="152"/>
    </row>
    <row r="153" spans="7:21" x14ac:dyDescent="0.25">
      <c r="G153" s="6"/>
      <c r="H153" s="6"/>
      <c r="I153" s="152"/>
      <c r="J153" s="156"/>
      <c r="K153" s="157"/>
      <c r="L153" s="152"/>
      <c r="M153" s="1"/>
      <c r="N153" s="152"/>
      <c r="O153" s="152"/>
      <c r="P153" s="152"/>
      <c r="Q153" s="152"/>
      <c r="R153" s="152"/>
      <c r="S153" s="152"/>
      <c r="T153" s="152"/>
      <c r="U153" s="152"/>
    </row>
    <row r="154" spans="7:21" x14ac:dyDescent="0.25">
      <c r="G154" s="6"/>
      <c r="H154" s="6"/>
      <c r="I154" s="152"/>
      <c r="J154" s="156"/>
      <c r="K154" s="157"/>
      <c r="L154" s="152"/>
      <c r="M154" s="1"/>
      <c r="N154" s="152"/>
      <c r="O154" s="152"/>
      <c r="P154" s="152"/>
      <c r="Q154" s="152"/>
      <c r="R154" s="152"/>
      <c r="S154" s="152"/>
      <c r="T154" s="152"/>
      <c r="U154" s="152"/>
    </row>
    <row r="155" spans="7:21" x14ac:dyDescent="0.25">
      <c r="G155" s="6"/>
      <c r="H155" s="6"/>
      <c r="I155" s="152"/>
      <c r="J155" s="156"/>
      <c r="K155" s="157"/>
      <c r="L155" s="152"/>
      <c r="M155" s="1"/>
      <c r="N155" s="152"/>
      <c r="O155" s="152"/>
      <c r="P155" s="152"/>
      <c r="Q155" s="152"/>
      <c r="R155" s="152"/>
      <c r="S155" s="152"/>
      <c r="T155" s="152"/>
      <c r="U155" s="152"/>
    </row>
    <row r="156" spans="7:21" x14ac:dyDescent="0.25">
      <c r="G156" s="6"/>
      <c r="H156" s="6"/>
      <c r="I156" s="152"/>
      <c r="J156" s="156"/>
      <c r="K156" s="157"/>
      <c r="L156" s="152"/>
      <c r="M156" s="1"/>
      <c r="N156" s="152"/>
      <c r="O156" s="152"/>
      <c r="P156" s="152"/>
      <c r="Q156" s="152"/>
      <c r="R156" s="152"/>
      <c r="S156" s="152"/>
      <c r="T156" s="152"/>
      <c r="U156" s="152"/>
    </row>
    <row r="157" spans="7:21" x14ac:dyDescent="0.25">
      <c r="G157" s="6"/>
      <c r="H157" s="6"/>
      <c r="I157" s="152"/>
      <c r="J157" s="156"/>
      <c r="K157" s="157"/>
      <c r="L157" s="152"/>
      <c r="M157" s="1"/>
      <c r="N157" s="152"/>
      <c r="O157" s="152"/>
      <c r="P157" s="152"/>
      <c r="Q157" s="152"/>
      <c r="R157" s="152"/>
      <c r="S157" s="152"/>
      <c r="T157" s="152"/>
      <c r="U157" s="152"/>
    </row>
    <row r="158" spans="7:21" x14ac:dyDescent="0.25">
      <c r="G158" s="6"/>
      <c r="H158" s="6"/>
      <c r="I158" s="152"/>
      <c r="J158" s="156"/>
      <c r="K158" s="157"/>
      <c r="L158" s="152"/>
      <c r="M158" s="1"/>
      <c r="N158" s="152"/>
      <c r="O158" s="152"/>
      <c r="P158" s="152"/>
      <c r="Q158" s="152"/>
      <c r="R158" s="152"/>
      <c r="S158" s="152"/>
      <c r="T158" s="152"/>
      <c r="U158" s="152"/>
    </row>
    <row r="159" spans="7:21" x14ac:dyDescent="0.25">
      <c r="G159" s="6"/>
      <c r="H159" s="6"/>
      <c r="I159" s="152"/>
      <c r="J159" s="156"/>
      <c r="K159" s="157"/>
      <c r="L159" s="152"/>
      <c r="M159" s="1"/>
      <c r="N159" s="152"/>
      <c r="O159" s="152"/>
      <c r="P159" s="152"/>
      <c r="Q159" s="152"/>
      <c r="R159" s="152"/>
      <c r="S159" s="152"/>
      <c r="T159" s="152"/>
      <c r="U159" s="152"/>
    </row>
    <row r="160" spans="7:21" x14ac:dyDescent="0.25">
      <c r="G160" s="6"/>
      <c r="H160" s="6"/>
      <c r="I160" s="152"/>
      <c r="J160" s="156"/>
      <c r="K160" s="157"/>
      <c r="L160" s="152"/>
      <c r="M160" s="1"/>
      <c r="N160" s="152"/>
      <c r="O160" s="152"/>
      <c r="P160" s="152"/>
      <c r="Q160" s="152"/>
      <c r="R160" s="152"/>
      <c r="S160" s="152"/>
      <c r="T160" s="152"/>
      <c r="U160" s="152"/>
    </row>
    <row r="161" spans="7:21" x14ac:dyDescent="0.25">
      <c r="G161" s="6"/>
      <c r="H161" s="6"/>
      <c r="I161" s="152"/>
      <c r="J161" s="156"/>
      <c r="K161" s="157"/>
      <c r="L161" s="152"/>
      <c r="M161" s="1"/>
      <c r="N161" s="152"/>
      <c r="O161" s="152"/>
      <c r="P161" s="152"/>
      <c r="Q161" s="152"/>
      <c r="R161" s="152"/>
      <c r="S161" s="152"/>
      <c r="T161" s="152"/>
      <c r="U161" s="152"/>
    </row>
    <row r="162" spans="7:21" x14ac:dyDescent="0.25">
      <c r="G162" s="6"/>
      <c r="H162" s="6"/>
      <c r="I162" s="152"/>
      <c r="J162" s="156"/>
      <c r="K162" s="157"/>
      <c r="L162" s="152"/>
      <c r="M162" s="1"/>
      <c r="N162" s="152"/>
      <c r="O162" s="152"/>
      <c r="P162" s="152"/>
      <c r="Q162" s="152"/>
      <c r="R162" s="152"/>
      <c r="S162" s="152"/>
      <c r="T162" s="152"/>
      <c r="U162" s="152"/>
    </row>
    <row r="163" spans="7:21" x14ac:dyDescent="0.25">
      <c r="G163" s="6"/>
      <c r="H163" s="6"/>
      <c r="I163" s="152"/>
      <c r="J163" s="156"/>
      <c r="K163" s="157"/>
      <c r="L163" s="152"/>
      <c r="M163" s="1"/>
      <c r="N163" s="152"/>
      <c r="O163" s="152"/>
      <c r="P163" s="152"/>
      <c r="Q163" s="152"/>
      <c r="R163" s="152"/>
      <c r="S163" s="152"/>
      <c r="T163" s="152"/>
      <c r="U163" s="152"/>
    </row>
    <row r="164" spans="7:21" x14ac:dyDescent="0.25">
      <c r="G164" s="6"/>
      <c r="H164" s="6"/>
      <c r="I164" s="152"/>
      <c r="J164" s="156"/>
      <c r="K164" s="157"/>
      <c r="L164" s="152"/>
      <c r="M164" s="1"/>
      <c r="N164" s="152"/>
      <c r="O164" s="152"/>
      <c r="P164" s="152"/>
      <c r="Q164" s="152"/>
      <c r="R164" s="152"/>
      <c r="S164" s="152"/>
      <c r="T164" s="152"/>
      <c r="U164" s="152"/>
    </row>
    <row r="165" spans="7:21" x14ac:dyDescent="0.25">
      <c r="G165" s="6"/>
      <c r="H165" s="6"/>
      <c r="I165" s="152"/>
      <c r="J165" s="156"/>
      <c r="K165" s="157"/>
      <c r="L165" s="152"/>
      <c r="M165" s="1"/>
      <c r="N165" s="152"/>
      <c r="O165" s="152"/>
      <c r="P165" s="152"/>
      <c r="Q165" s="152"/>
      <c r="R165" s="152"/>
      <c r="S165" s="152"/>
      <c r="T165" s="152"/>
      <c r="U165" s="152"/>
    </row>
    <row r="166" spans="7:21" x14ac:dyDescent="0.25">
      <c r="G166" s="6"/>
      <c r="H166" s="6"/>
      <c r="I166" s="152"/>
      <c r="J166" s="156"/>
      <c r="K166" s="157"/>
      <c r="L166" s="152"/>
      <c r="M166" s="1"/>
      <c r="N166" s="152"/>
      <c r="O166" s="152"/>
      <c r="P166" s="152"/>
      <c r="Q166" s="152"/>
      <c r="R166" s="152"/>
      <c r="S166" s="152"/>
      <c r="T166" s="152"/>
      <c r="U166" s="152"/>
    </row>
    <row r="167" spans="7:21" x14ac:dyDescent="0.25">
      <c r="G167" s="6"/>
      <c r="H167" s="6"/>
      <c r="I167" s="152"/>
      <c r="J167" s="156"/>
      <c r="K167" s="157"/>
      <c r="L167" s="152"/>
      <c r="M167" s="1"/>
      <c r="N167" s="152"/>
      <c r="O167" s="152"/>
      <c r="P167" s="152"/>
      <c r="Q167" s="152"/>
      <c r="R167" s="152"/>
      <c r="S167" s="152"/>
      <c r="T167" s="152"/>
      <c r="U167" s="152"/>
    </row>
    <row r="168" spans="7:21" x14ac:dyDescent="0.25">
      <c r="G168" s="6"/>
      <c r="H168" s="6"/>
      <c r="I168" s="152"/>
      <c r="J168" s="156"/>
      <c r="K168" s="157"/>
      <c r="L168" s="152"/>
      <c r="M168" s="1"/>
      <c r="N168" s="152"/>
      <c r="O168" s="152"/>
      <c r="P168" s="152"/>
      <c r="Q168" s="152"/>
      <c r="R168" s="152"/>
      <c r="S168" s="152"/>
      <c r="T168" s="152"/>
      <c r="U168" s="152"/>
    </row>
    <row r="169" spans="7:21" x14ac:dyDescent="0.25">
      <c r="G169" s="6"/>
      <c r="H169" s="6"/>
      <c r="I169" s="152"/>
      <c r="J169" s="156"/>
      <c r="K169" s="157"/>
      <c r="L169" s="152"/>
      <c r="M169" s="1"/>
      <c r="N169" s="152"/>
      <c r="O169" s="152"/>
      <c r="P169" s="152"/>
      <c r="Q169" s="152"/>
      <c r="R169" s="152"/>
      <c r="S169" s="152"/>
      <c r="T169" s="152"/>
      <c r="U169" s="152"/>
    </row>
    <row r="170" spans="7:21" x14ac:dyDescent="0.25">
      <c r="G170" s="6"/>
      <c r="H170" s="6"/>
      <c r="I170" s="152"/>
      <c r="J170" s="156"/>
      <c r="K170" s="157"/>
      <c r="L170" s="152"/>
      <c r="M170" s="1"/>
      <c r="N170" s="152"/>
      <c r="O170" s="152"/>
      <c r="P170" s="152"/>
      <c r="Q170" s="152"/>
      <c r="R170" s="152"/>
      <c r="S170" s="152"/>
      <c r="T170" s="152"/>
      <c r="U170" s="152"/>
    </row>
    <row r="171" spans="7:21" x14ac:dyDescent="0.25">
      <c r="G171" s="6"/>
      <c r="H171" s="6"/>
      <c r="I171" s="152"/>
      <c r="J171" s="156"/>
      <c r="K171" s="157"/>
      <c r="L171" s="152"/>
      <c r="M171" s="1"/>
      <c r="N171" s="152"/>
      <c r="O171" s="152"/>
      <c r="P171" s="152"/>
      <c r="Q171" s="152"/>
      <c r="R171" s="152"/>
      <c r="S171" s="152"/>
      <c r="T171" s="152"/>
      <c r="U171" s="152"/>
    </row>
    <row r="172" spans="7:21" x14ac:dyDescent="0.25">
      <c r="G172" s="6"/>
      <c r="H172" s="6"/>
      <c r="I172" s="152"/>
      <c r="J172" s="156"/>
      <c r="K172" s="157"/>
      <c r="L172" s="152"/>
      <c r="M172" s="1"/>
      <c r="N172" s="152"/>
      <c r="O172" s="152"/>
      <c r="P172" s="152"/>
      <c r="Q172" s="152"/>
      <c r="R172" s="152"/>
      <c r="S172" s="152"/>
      <c r="T172" s="152"/>
      <c r="U172" s="152"/>
    </row>
    <row r="173" spans="7:21" x14ac:dyDescent="0.25">
      <c r="G173" s="6"/>
      <c r="H173" s="6"/>
      <c r="I173" s="152"/>
      <c r="J173" s="156"/>
      <c r="K173" s="157"/>
      <c r="L173" s="152"/>
      <c r="M173" s="1"/>
      <c r="N173" s="152"/>
      <c r="O173" s="152"/>
      <c r="P173" s="152"/>
      <c r="Q173" s="152"/>
      <c r="R173" s="152"/>
      <c r="S173" s="152"/>
      <c r="T173" s="152"/>
      <c r="U173" s="152"/>
    </row>
    <row r="174" spans="7:21" x14ac:dyDescent="0.25">
      <c r="G174" s="6"/>
      <c r="H174" s="6"/>
      <c r="I174" s="152"/>
      <c r="J174" s="156"/>
      <c r="K174" s="157"/>
      <c r="L174" s="152"/>
      <c r="M174" s="1"/>
      <c r="N174" s="152"/>
      <c r="O174" s="152"/>
      <c r="P174" s="152"/>
      <c r="Q174" s="152"/>
      <c r="R174" s="152"/>
      <c r="S174" s="152"/>
      <c r="T174" s="152"/>
      <c r="U174" s="152"/>
    </row>
    <row r="175" spans="7:21" x14ac:dyDescent="0.25">
      <c r="G175" s="6"/>
      <c r="H175" s="6"/>
      <c r="I175" s="152"/>
      <c r="J175" s="156"/>
      <c r="K175" s="157"/>
      <c r="L175" s="152"/>
      <c r="M175" s="1"/>
      <c r="N175" s="152"/>
      <c r="O175" s="152"/>
      <c r="P175" s="152"/>
      <c r="Q175" s="152"/>
      <c r="R175" s="152"/>
      <c r="S175" s="152"/>
      <c r="T175" s="152"/>
      <c r="U175" s="152"/>
    </row>
    <row r="176" spans="7:21" x14ac:dyDescent="0.25">
      <c r="G176" s="6"/>
      <c r="H176" s="6"/>
      <c r="I176" s="152"/>
      <c r="J176" s="156"/>
      <c r="K176" s="157"/>
      <c r="L176" s="152"/>
      <c r="M176" s="1"/>
      <c r="N176" s="152"/>
      <c r="O176" s="152"/>
      <c r="P176" s="152"/>
      <c r="Q176" s="152"/>
      <c r="R176" s="152"/>
      <c r="S176" s="152"/>
      <c r="T176" s="152"/>
      <c r="U176" s="152"/>
    </row>
    <row r="177" spans="7:21" x14ac:dyDescent="0.25">
      <c r="G177" s="6"/>
      <c r="H177" s="6"/>
      <c r="I177" s="152"/>
      <c r="J177" s="156"/>
      <c r="K177" s="157"/>
      <c r="L177" s="152"/>
      <c r="M177" s="1"/>
      <c r="N177" s="152"/>
      <c r="O177" s="152"/>
      <c r="P177" s="152"/>
      <c r="Q177" s="152"/>
      <c r="R177" s="152"/>
      <c r="S177" s="152"/>
      <c r="T177" s="152"/>
      <c r="U177" s="152"/>
    </row>
    <row r="178" spans="7:21" x14ac:dyDescent="0.25">
      <c r="G178" s="6"/>
      <c r="H178" s="6"/>
      <c r="I178" s="152"/>
      <c r="J178" s="156"/>
      <c r="K178" s="157"/>
      <c r="L178" s="152"/>
      <c r="M178" s="1"/>
      <c r="N178" s="152"/>
      <c r="O178" s="152"/>
      <c r="P178" s="152"/>
      <c r="Q178" s="152"/>
      <c r="R178" s="152"/>
      <c r="S178" s="152"/>
      <c r="T178" s="152"/>
      <c r="U178" s="152"/>
    </row>
    <row r="179" spans="7:21" x14ac:dyDescent="0.25">
      <c r="G179" s="6"/>
      <c r="H179" s="6"/>
      <c r="I179" s="152"/>
      <c r="J179" s="156"/>
      <c r="K179" s="157"/>
      <c r="L179" s="152"/>
      <c r="M179" s="1"/>
      <c r="N179" s="152"/>
      <c r="O179" s="152"/>
      <c r="P179" s="152"/>
      <c r="Q179" s="152"/>
      <c r="R179" s="152"/>
      <c r="S179" s="152"/>
      <c r="T179" s="152"/>
      <c r="U179" s="152"/>
    </row>
    <row r="180" spans="7:21" x14ac:dyDescent="0.25">
      <c r="G180" s="6"/>
      <c r="H180" s="6"/>
      <c r="I180" s="152"/>
      <c r="J180" s="156"/>
      <c r="K180" s="160"/>
      <c r="L180" s="152"/>
      <c r="M180" s="1"/>
      <c r="N180" s="152"/>
      <c r="O180" s="152"/>
      <c r="P180" s="152"/>
      <c r="Q180" s="152"/>
      <c r="R180" s="152"/>
      <c r="S180" s="152"/>
      <c r="T180" s="152"/>
      <c r="U180" s="152"/>
    </row>
    <row r="181" spans="7:21" x14ac:dyDescent="0.25">
      <c r="G181" s="6"/>
      <c r="H181" s="6"/>
      <c r="I181" s="152"/>
      <c r="J181" s="156"/>
      <c r="K181" s="160"/>
      <c r="L181" s="152"/>
      <c r="M181" s="1"/>
      <c r="N181" s="152"/>
      <c r="O181" s="152"/>
      <c r="P181" s="152"/>
      <c r="Q181" s="152"/>
      <c r="R181" s="152"/>
      <c r="S181" s="152"/>
      <c r="T181" s="152"/>
      <c r="U181" s="152"/>
    </row>
    <row r="182" spans="7:21" x14ac:dyDescent="0.25">
      <c r="G182" s="6"/>
      <c r="H182" s="6"/>
      <c r="I182" s="152"/>
      <c r="J182" s="156"/>
      <c r="K182" s="157"/>
      <c r="L182" s="152"/>
      <c r="M182" s="1"/>
      <c r="N182" s="152"/>
      <c r="O182" s="152"/>
      <c r="P182" s="152"/>
      <c r="Q182" s="152"/>
      <c r="R182" s="152"/>
      <c r="S182" s="152"/>
      <c r="T182" s="152"/>
      <c r="U182" s="152"/>
    </row>
    <row r="183" spans="7:21" x14ac:dyDescent="0.25">
      <c r="G183" s="6"/>
      <c r="H183" s="6"/>
      <c r="I183" s="152"/>
      <c r="J183" s="156"/>
      <c r="K183" s="157"/>
      <c r="L183" s="152"/>
      <c r="M183" s="1"/>
      <c r="N183" s="152"/>
      <c r="O183" s="152"/>
      <c r="P183" s="152"/>
      <c r="Q183" s="152"/>
      <c r="R183" s="152"/>
      <c r="S183" s="152"/>
      <c r="T183" s="152"/>
      <c r="U183" s="152"/>
    </row>
    <row r="184" spans="7:21" x14ac:dyDescent="0.25">
      <c r="G184" s="6"/>
      <c r="H184" s="6"/>
      <c r="I184" s="152"/>
      <c r="J184" s="156"/>
      <c r="K184" s="157"/>
      <c r="L184" s="152"/>
      <c r="M184" s="1"/>
      <c r="N184" s="152"/>
      <c r="O184" s="152"/>
      <c r="P184" s="152"/>
      <c r="Q184" s="152"/>
      <c r="R184" s="152"/>
      <c r="S184" s="152"/>
      <c r="T184" s="152"/>
      <c r="U184" s="152"/>
    </row>
    <row r="185" spans="7:21" x14ac:dyDescent="0.25">
      <c r="G185" s="6"/>
      <c r="H185" s="6"/>
      <c r="I185" s="152"/>
      <c r="J185" s="156"/>
      <c r="K185" s="157"/>
      <c r="L185" s="152"/>
      <c r="M185" s="1"/>
      <c r="N185" s="152"/>
      <c r="O185" s="152"/>
      <c r="P185" s="152"/>
      <c r="Q185" s="152"/>
      <c r="R185" s="152"/>
      <c r="S185" s="152"/>
      <c r="T185" s="152"/>
      <c r="U185" s="152"/>
    </row>
    <row r="186" spans="7:21" x14ac:dyDescent="0.25">
      <c r="G186" s="6"/>
      <c r="H186" s="6"/>
      <c r="I186" s="152"/>
      <c r="J186" s="156"/>
      <c r="K186" s="157"/>
      <c r="L186" s="152"/>
      <c r="M186" s="1"/>
      <c r="N186" s="152"/>
      <c r="O186" s="152"/>
      <c r="P186" s="152"/>
      <c r="Q186" s="152"/>
      <c r="R186" s="152"/>
      <c r="S186" s="152"/>
      <c r="T186" s="152"/>
      <c r="U186" s="152"/>
    </row>
    <row r="187" spans="7:21" x14ac:dyDescent="0.25">
      <c r="G187" s="6"/>
      <c r="H187" s="6"/>
      <c r="I187" s="152"/>
      <c r="J187" s="156"/>
      <c r="K187" s="157"/>
      <c r="L187" s="152"/>
      <c r="M187" s="1"/>
      <c r="N187" s="152"/>
      <c r="O187" s="152"/>
      <c r="P187" s="152"/>
      <c r="Q187" s="152"/>
      <c r="R187" s="152"/>
      <c r="S187" s="152"/>
      <c r="T187" s="152"/>
      <c r="U187" s="152"/>
    </row>
    <row r="188" spans="7:21" x14ac:dyDescent="0.25">
      <c r="G188" s="6"/>
      <c r="H188" s="6"/>
      <c r="I188" s="152"/>
      <c r="J188" s="156"/>
      <c r="K188" s="157"/>
      <c r="L188" s="152"/>
      <c r="M188" s="1"/>
      <c r="N188" s="152"/>
      <c r="O188" s="152"/>
      <c r="P188" s="152"/>
      <c r="Q188" s="152"/>
      <c r="R188" s="152"/>
      <c r="S188" s="152"/>
      <c r="T188" s="152"/>
      <c r="U188" s="152"/>
    </row>
    <row r="189" spans="7:21" x14ac:dyDescent="0.25">
      <c r="G189" s="6"/>
      <c r="H189" s="6"/>
      <c r="I189" s="152"/>
      <c r="J189" s="156"/>
      <c r="K189" s="157"/>
      <c r="L189" s="152"/>
      <c r="M189" s="1"/>
      <c r="N189" s="152"/>
      <c r="O189" s="152"/>
      <c r="P189" s="152"/>
      <c r="Q189" s="152"/>
      <c r="R189" s="152"/>
      <c r="S189" s="152"/>
      <c r="T189" s="152"/>
      <c r="U189" s="152"/>
    </row>
    <row r="190" spans="7:21" x14ac:dyDescent="0.25">
      <c r="G190" s="6"/>
      <c r="H190" s="6"/>
      <c r="I190" s="152"/>
      <c r="J190" s="161"/>
      <c r="K190" s="161"/>
      <c r="L190" s="152"/>
      <c r="M190" s="1"/>
      <c r="N190" s="152"/>
      <c r="O190" s="152"/>
      <c r="P190" s="152"/>
      <c r="Q190" s="152"/>
      <c r="R190" s="152"/>
      <c r="S190" s="152"/>
      <c r="T190" s="152"/>
      <c r="U190" s="152"/>
    </row>
    <row r="191" spans="7:21" x14ac:dyDescent="0.25">
      <c r="G191" s="6"/>
      <c r="H191" s="6"/>
      <c r="I191" s="152"/>
      <c r="J191" s="152"/>
      <c r="K191" s="152"/>
      <c r="L191" s="152"/>
      <c r="M191" s="1"/>
      <c r="N191" s="152"/>
      <c r="O191" s="152"/>
      <c r="P191" s="152"/>
      <c r="Q191" s="152"/>
      <c r="R191" s="152"/>
      <c r="S191" s="152"/>
      <c r="T191" s="152"/>
      <c r="U191" s="152"/>
    </row>
    <row r="192" spans="7:21" x14ac:dyDescent="0.25">
      <c r="G192" s="6"/>
      <c r="H192" s="6"/>
      <c r="I192" s="152"/>
      <c r="J192" s="152"/>
      <c r="K192" s="152"/>
      <c r="L192" s="152"/>
      <c r="M192" s="1"/>
      <c r="N192" s="152"/>
      <c r="O192" s="152"/>
      <c r="P192" s="152"/>
      <c r="Q192" s="152"/>
      <c r="R192" s="152"/>
      <c r="S192" s="152"/>
      <c r="T192" s="152"/>
      <c r="U192" s="152"/>
    </row>
    <row r="193" spans="7:21" x14ac:dyDescent="0.25">
      <c r="G193" s="6"/>
      <c r="H193" s="6"/>
      <c r="I193" s="152"/>
      <c r="J193" s="152"/>
      <c r="K193" s="152"/>
      <c r="L193" s="152"/>
      <c r="M193" s="1"/>
      <c r="N193" s="152"/>
      <c r="O193" s="152"/>
      <c r="P193" s="152"/>
      <c r="Q193" s="152"/>
      <c r="R193" s="152"/>
      <c r="S193" s="152"/>
      <c r="T193" s="152"/>
      <c r="U193" s="152"/>
    </row>
    <row r="194" spans="7:21" x14ac:dyDescent="0.25">
      <c r="G194" s="6"/>
      <c r="H194" s="6"/>
      <c r="I194" s="152"/>
      <c r="J194" s="152"/>
      <c r="K194" s="152"/>
      <c r="L194" s="152"/>
      <c r="M194" s="1"/>
      <c r="N194" s="152"/>
      <c r="O194" s="152"/>
      <c r="P194" s="152"/>
      <c r="Q194" s="152"/>
      <c r="R194" s="152"/>
      <c r="S194" s="152"/>
      <c r="T194" s="152"/>
      <c r="U194" s="152"/>
    </row>
    <row r="195" spans="7:21" x14ac:dyDescent="0.25">
      <c r="G195" s="6"/>
      <c r="H195" s="6"/>
      <c r="I195" s="152"/>
      <c r="J195" s="152"/>
      <c r="K195" s="152"/>
      <c r="L195" s="152"/>
      <c r="M195" s="1"/>
      <c r="N195" s="152"/>
      <c r="O195" s="152"/>
      <c r="P195" s="152"/>
      <c r="Q195" s="152"/>
      <c r="R195" s="152"/>
      <c r="S195" s="152"/>
      <c r="T195" s="152"/>
      <c r="U195" s="152"/>
    </row>
    <row r="196" spans="7:21" x14ac:dyDescent="0.25">
      <c r="G196" s="6"/>
      <c r="H196" s="6"/>
      <c r="I196" s="152"/>
      <c r="J196" s="152"/>
      <c r="K196" s="152"/>
      <c r="L196" s="152"/>
      <c r="M196" s="1"/>
      <c r="N196" s="152"/>
      <c r="O196" s="152"/>
      <c r="P196" s="152"/>
      <c r="Q196" s="152"/>
      <c r="R196" s="152"/>
      <c r="S196" s="152"/>
      <c r="T196" s="152"/>
      <c r="U196" s="152"/>
    </row>
    <row r="197" spans="7:21" x14ac:dyDescent="0.25">
      <c r="G197" s="6"/>
      <c r="H197" s="6"/>
      <c r="I197" s="152"/>
      <c r="J197" s="152"/>
      <c r="K197" s="152"/>
      <c r="L197" s="152"/>
      <c r="M197" s="1"/>
      <c r="N197" s="152"/>
      <c r="O197" s="152"/>
      <c r="P197" s="152"/>
      <c r="Q197" s="152"/>
      <c r="R197" s="152"/>
      <c r="S197" s="152"/>
      <c r="T197" s="152"/>
      <c r="U197" s="152"/>
    </row>
    <row r="198" spans="7:21" x14ac:dyDescent="0.25">
      <c r="G198" s="6"/>
      <c r="H198" s="6"/>
      <c r="I198" s="152"/>
      <c r="J198" s="152"/>
      <c r="K198" s="152"/>
      <c r="L198" s="152"/>
      <c r="M198" s="1"/>
      <c r="N198" s="152"/>
      <c r="O198" s="152"/>
      <c r="P198" s="152"/>
      <c r="Q198" s="152"/>
      <c r="R198" s="152"/>
      <c r="S198" s="152"/>
      <c r="T198" s="152"/>
      <c r="U198" s="152"/>
    </row>
    <row r="199" spans="7:21" x14ac:dyDescent="0.25">
      <c r="G199" s="6"/>
      <c r="H199" s="6"/>
      <c r="I199" s="152"/>
      <c r="J199" s="152"/>
      <c r="K199" s="152"/>
      <c r="L199" s="152"/>
      <c r="M199" s="1"/>
      <c r="N199" s="152"/>
      <c r="O199" s="152"/>
      <c r="P199" s="152"/>
      <c r="Q199" s="152"/>
      <c r="R199" s="152"/>
      <c r="S199" s="152"/>
      <c r="T199" s="152"/>
      <c r="U199" s="152"/>
    </row>
    <row r="200" spans="7:21" x14ac:dyDescent="0.25">
      <c r="G200" s="6"/>
      <c r="H200" s="6"/>
      <c r="I200" s="152"/>
      <c r="J200" s="152"/>
      <c r="K200" s="152"/>
      <c r="L200" s="152"/>
      <c r="M200" s="1"/>
      <c r="N200" s="152"/>
      <c r="O200" s="152"/>
      <c r="P200" s="152"/>
      <c r="Q200" s="152"/>
      <c r="R200" s="152"/>
      <c r="S200" s="152"/>
      <c r="T200" s="152"/>
      <c r="U200" s="152"/>
    </row>
    <row r="201" spans="7:21" x14ac:dyDescent="0.25">
      <c r="G201" s="6"/>
      <c r="H201" s="6"/>
      <c r="I201" s="152"/>
      <c r="J201" s="152"/>
      <c r="K201" s="152"/>
      <c r="L201" s="152"/>
      <c r="M201" s="1"/>
      <c r="N201" s="152"/>
      <c r="O201" s="152"/>
      <c r="P201" s="152"/>
      <c r="Q201" s="152"/>
      <c r="R201" s="152"/>
      <c r="S201" s="152"/>
      <c r="T201" s="152"/>
      <c r="U201" s="152"/>
    </row>
    <row r="202" spans="7:21" x14ac:dyDescent="0.25">
      <c r="G202" s="6"/>
      <c r="H202" s="6"/>
      <c r="I202" s="152"/>
      <c r="J202" s="152"/>
      <c r="K202" s="152"/>
      <c r="L202" s="152"/>
      <c r="M202" s="1"/>
      <c r="N202" s="152"/>
      <c r="O202" s="152"/>
      <c r="P202" s="152"/>
      <c r="Q202" s="152"/>
      <c r="R202" s="152"/>
      <c r="S202" s="152"/>
      <c r="T202" s="152"/>
      <c r="U202" s="152"/>
    </row>
    <row r="203" spans="7:21" x14ac:dyDescent="0.25">
      <c r="G203" s="6"/>
      <c r="H203" s="6"/>
      <c r="I203" s="152"/>
      <c r="J203" s="152"/>
      <c r="K203" s="152"/>
      <c r="L203" s="152"/>
      <c r="M203" s="1"/>
      <c r="N203" s="152"/>
      <c r="O203" s="152"/>
      <c r="P203" s="152"/>
      <c r="Q203" s="152"/>
      <c r="R203" s="152"/>
      <c r="S203" s="152"/>
      <c r="T203" s="152"/>
      <c r="U203" s="152"/>
    </row>
    <row r="204" spans="7:21" x14ac:dyDescent="0.25">
      <c r="G204" s="6"/>
      <c r="H204" s="6"/>
      <c r="I204" s="152"/>
      <c r="J204" s="152"/>
      <c r="K204" s="152"/>
      <c r="L204" s="152"/>
      <c r="M204" s="1"/>
      <c r="N204" s="152"/>
      <c r="O204" s="152"/>
      <c r="P204" s="152"/>
      <c r="Q204" s="152"/>
      <c r="R204" s="152"/>
      <c r="S204" s="152"/>
      <c r="T204" s="152"/>
      <c r="U204" s="152"/>
    </row>
    <row r="205" spans="7:21" x14ac:dyDescent="0.25">
      <c r="G205" s="6"/>
      <c r="H205" s="6"/>
      <c r="I205" s="152"/>
      <c r="J205" s="152"/>
      <c r="K205" s="152"/>
      <c r="L205" s="152"/>
      <c r="M205" s="1"/>
      <c r="N205" s="152"/>
      <c r="O205" s="152"/>
      <c r="P205" s="152"/>
      <c r="Q205" s="152"/>
      <c r="R205" s="152"/>
      <c r="S205" s="152"/>
      <c r="T205" s="152"/>
      <c r="U205" s="152"/>
    </row>
    <row r="206" spans="7:21" x14ac:dyDescent="0.25">
      <c r="G206" s="6"/>
      <c r="H206" s="6"/>
      <c r="I206" s="152"/>
      <c r="J206" s="152"/>
      <c r="K206" s="152"/>
      <c r="L206" s="152"/>
      <c r="M206" s="1"/>
      <c r="N206" s="152"/>
      <c r="O206" s="152"/>
      <c r="P206" s="152"/>
      <c r="Q206" s="152"/>
      <c r="R206" s="152"/>
      <c r="S206" s="152"/>
      <c r="T206" s="152"/>
      <c r="U206" s="152"/>
    </row>
    <row r="207" spans="7:21" x14ac:dyDescent="0.25">
      <c r="G207" s="6"/>
      <c r="H207" s="6"/>
      <c r="I207" s="152"/>
      <c r="J207" s="152"/>
      <c r="K207" s="152"/>
      <c r="L207" s="152"/>
      <c r="M207" s="1"/>
      <c r="N207" s="152"/>
      <c r="O207" s="152"/>
      <c r="P207" s="152"/>
      <c r="Q207" s="152"/>
      <c r="R207" s="152"/>
      <c r="S207" s="152"/>
      <c r="T207" s="152"/>
      <c r="U207" s="152"/>
    </row>
    <row r="208" spans="7:21" x14ac:dyDescent="0.25">
      <c r="G208" s="6"/>
      <c r="H208" s="6"/>
      <c r="I208" s="152"/>
      <c r="J208" s="152"/>
      <c r="K208" s="152"/>
      <c r="L208" s="152"/>
      <c r="M208" s="1"/>
      <c r="N208" s="152"/>
      <c r="O208" s="152"/>
      <c r="P208" s="152"/>
      <c r="Q208" s="152"/>
      <c r="R208" s="152"/>
      <c r="S208" s="152"/>
      <c r="T208" s="152"/>
      <c r="U208" s="152"/>
    </row>
    <row r="209" spans="7:21" x14ac:dyDescent="0.25">
      <c r="G209" s="6"/>
      <c r="H209" s="6"/>
      <c r="I209" s="152"/>
      <c r="J209" s="152"/>
      <c r="K209" s="152"/>
      <c r="L209" s="152"/>
      <c r="M209" s="1"/>
      <c r="N209" s="152"/>
      <c r="O209" s="152"/>
      <c r="P209" s="152"/>
      <c r="Q209" s="152"/>
      <c r="R209" s="152"/>
      <c r="S209" s="152"/>
      <c r="T209" s="152"/>
      <c r="U209" s="152"/>
    </row>
    <row r="210" spans="7:21" x14ac:dyDescent="0.25">
      <c r="G210" s="6"/>
      <c r="H210" s="6"/>
      <c r="I210" s="152"/>
      <c r="J210" s="152"/>
      <c r="K210" s="152"/>
      <c r="L210" s="152"/>
      <c r="M210" s="1"/>
      <c r="N210" s="152"/>
      <c r="O210" s="152"/>
      <c r="P210" s="152"/>
      <c r="Q210" s="152"/>
      <c r="R210" s="152"/>
      <c r="S210" s="152"/>
      <c r="T210" s="152"/>
      <c r="U210" s="152"/>
    </row>
    <row r="211" spans="7:21" x14ac:dyDescent="0.25">
      <c r="G211" s="6"/>
      <c r="H211" s="6"/>
      <c r="I211" s="152"/>
      <c r="J211" s="152"/>
      <c r="K211" s="152"/>
      <c r="L211" s="152"/>
      <c r="M211" s="1"/>
      <c r="N211" s="152"/>
      <c r="O211" s="152"/>
      <c r="P211" s="152"/>
      <c r="Q211" s="152"/>
      <c r="R211" s="152"/>
      <c r="S211" s="152"/>
      <c r="T211" s="152"/>
      <c r="U211" s="152"/>
    </row>
    <row r="212" spans="7:21" x14ac:dyDescent="0.25">
      <c r="G212" s="6"/>
      <c r="H212" s="6"/>
      <c r="I212" s="152"/>
      <c r="J212" s="152"/>
      <c r="K212" s="152"/>
      <c r="L212" s="152"/>
      <c r="M212" s="1"/>
      <c r="N212" s="152"/>
      <c r="O212" s="152"/>
      <c r="P212" s="152"/>
      <c r="Q212" s="152"/>
      <c r="R212" s="152"/>
      <c r="S212" s="152"/>
      <c r="T212" s="152"/>
      <c r="U212" s="152"/>
    </row>
    <row r="213" spans="7:21" x14ac:dyDescent="0.25">
      <c r="G213" s="6"/>
      <c r="H213" s="6"/>
      <c r="I213" s="152"/>
      <c r="J213" s="152"/>
      <c r="K213" s="152"/>
      <c r="L213" s="152"/>
      <c r="M213" s="1"/>
      <c r="N213" s="152"/>
      <c r="O213" s="152"/>
      <c r="P213" s="152"/>
      <c r="Q213" s="152"/>
      <c r="R213" s="152"/>
      <c r="S213" s="152"/>
      <c r="T213" s="152"/>
      <c r="U213" s="152"/>
    </row>
    <row r="214" spans="7:21" x14ac:dyDescent="0.25">
      <c r="G214" s="6"/>
      <c r="H214" s="6"/>
      <c r="I214" s="152"/>
      <c r="J214" s="152"/>
      <c r="K214" s="152"/>
      <c r="L214" s="152"/>
      <c r="M214" s="1"/>
      <c r="N214" s="152"/>
      <c r="O214" s="152"/>
      <c r="P214" s="152"/>
      <c r="Q214" s="152"/>
      <c r="R214" s="152"/>
      <c r="S214" s="152"/>
      <c r="T214" s="152"/>
      <c r="U214" s="152"/>
    </row>
    <row r="215" spans="7:21" x14ac:dyDescent="0.25">
      <c r="G215" s="6"/>
      <c r="H215" s="6"/>
      <c r="I215" s="152"/>
      <c r="J215" s="152"/>
      <c r="K215" s="152"/>
      <c r="L215" s="152"/>
      <c r="M215" s="1"/>
      <c r="N215" s="152"/>
      <c r="O215" s="152"/>
      <c r="P215" s="152"/>
      <c r="Q215" s="152"/>
      <c r="R215" s="152"/>
      <c r="S215" s="152"/>
      <c r="T215" s="152"/>
      <c r="U215" s="152"/>
    </row>
    <row r="216" spans="7:21" x14ac:dyDescent="0.25">
      <c r="G216" s="6"/>
      <c r="H216" s="6"/>
      <c r="I216" s="152"/>
      <c r="J216" s="152"/>
      <c r="K216" s="152"/>
      <c r="L216" s="152"/>
      <c r="M216" s="1"/>
      <c r="N216" s="152"/>
      <c r="O216" s="152"/>
      <c r="P216" s="152"/>
      <c r="Q216" s="152"/>
      <c r="R216" s="152"/>
      <c r="S216" s="152"/>
      <c r="T216" s="152"/>
      <c r="U216" s="152"/>
    </row>
    <row r="217" spans="7:21" x14ac:dyDescent="0.25">
      <c r="G217" s="6"/>
      <c r="H217" s="6"/>
      <c r="I217" s="152"/>
      <c r="J217" s="152"/>
      <c r="K217" s="152"/>
      <c r="L217" s="152"/>
      <c r="M217" s="1"/>
      <c r="N217" s="152"/>
      <c r="O217" s="152"/>
      <c r="P217" s="152"/>
      <c r="Q217" s="152"/>
      <c r="R217" s="152"/>
      <c r="S217" s="152"/>
      <c r="T217" s="152"/>
      <c r="U217" s="152"/>
    </row>
    <row r="218" spans="7:21" x14ac:dyDescent="0.25">
      <c r="G218" s="6"/>
      <c r="H218" s="6"/>
      <c r="I218" s="152"/>
      <c r="J218" s="152"/>
      <c r="K218" s="152"/>
      <c r="L218" s="152"/>
      <c r="M218" s="1"/>
      <c r="N218" s="152"/>
      <c r="O218" s="152"/>
      <c r="P218" s="152"/>
      <c r="Q218" s="152"/>
      <c r="R218" s="152"/>
      <c r="S218" s="152"/>
      <c r="T218" s="152"/>
      <c r="U218" s="152"/>
    </row>
    <row r="219" spans="7:21" x14ac:dyDescent="0.25">
      <c r="G219" s="6"/>
      <c r="H219" s="6"/>
      <c r="I219" s="152"/>
      <c r="J219" s="152"/>
      <c r="K219" s="152"/>
      <c r="L219" s="152"/>
      <c r="M219" s="1"/>
      <c r="N219" s="152"/>
      <c r="O219" s="152"/>
      <c r="P219" s="152"/>
      <c r="Q219" s="152"/>
      <c r="R219" s="152"/>
      <c r="S219" s="152"/>
      <c r="T219" s="152"/>
      <c r="U219" s="152"/>
    </row>
    <row r="220" spans="7:21" x14ac:dyDescent="0.25">
      <c r="G220" s="6"/>
      <c r="H220" s="6"/>
      <c r="I220" s="152"/>
      <c r="J220" s="152"/>
      <c r="K220" s="152"/>
      <c r="L220" s="152"/>
      <c r="M220" s="1"/>
      <c r="N220" s="152"/>
      <c r="O220" s="152"/>
      <c r="P220" s="152"/>
      <c r="Q220" s="152"/>
      <c r="R220" s="152"/>
      <c r="S220" s="152"/>
      <c r="T220" s="152"/>
      <c r="U220" s="152"/>
    </row>
    <row r="221" spans="7:21" x14ac:dyDescent="0.25">
      <c r="G221" s="6"/>
      <c r="H221" s="6"/>
      <c r="I221" s="152"/>
      <c r="J221" s="152"/>
      <c r="K221" s="152"/>
      <c r="L221" s="152"/>
      <c r="M221" s="1"/>
      <c r="N221" s="152"/>
      <c r="O221" s="152"/>
      <c r="P221" s="152"/>
      <c r="Q221" s="152"/>
      <c r="R221" s="152"/>
      <c r="S221" s="152"/>
      <c r="T221" s="152"/>
      <c r="U221" s="152"/>
    </row>
    <row r="222" spans="7:21" x14ac:dyDescent="0.25">
      <c r="G222" s="6"/>
      <c r="H222" s="6"/>
      <c r="I222" s="152"/>
      <c r="J222" s="152"/>
      <c r="K222" s="152"/>
      <c r="L222" s="152"/>
      <c r="M222" s="1"/>
      <c r="N222" s="152"/>
      <c r="O222" s="152"/>
      <c r="P222" s="152"/>
      <c r="Q222" s="152"/>
      <c r="R222" s="152"/>
      <c r="S222" s="152"/>
      <c r="T222" s="152"/>
      <c r="U222" s="152"/>
    </row>
    <row r="223" spans="7:21" x14ac:dyDescent="0.25">
      <c r="G223" s="6"/>
      <c r="H223" s="6"/>
      <c r="I223" s="152"/>
      <c r="J223" s="152"/>
      <c r="K223" s="152"/>
      <c r="L223" s="152"/>
      <c r="M223" s="1"/>
      <c r="N223" s="152"/>
      <c r="O223" s="152"/>
      <c r="P223" s="152"/>
      <c r="Q223" s="152"/>
      <c r="R223" s="152"/>
      <c r="S223" s="152"/>
      <c r="T223" s="152"/>
      <c r="U223" s="152"/>
    </row>
    <row r="224" spans="7:21" x14ac:dyDescent="0.25">
      <c r="G224" s="6"/>
      <c r="H224" s="6"/>
      <c r="I224" s="152"/>
      <c r="J224" s="152"/>
      <c r="K224" s="152"/>
      <c r="L224" s="152"/>
      <c r="M224" s="1"/>
      <c r="N224" s="152"/>
      <c r="O224" s="152"/>
      <c r="P224" s="152"/>
      <c r="Q224" s="152"/>
      <c r="R224" s="152"/>
      <c r="S224" s="152"/>
      <c r="T224" s="152"/>
      <c r="U224" s="152"/>
    </row>
    <row r="225" spans="7:21" x14ac:dyDescent="0.25">
      <c r="G225" s="6"/>
      <c r="H225" s="6"/>
      <c r="I225" s="152"/>
      <c r="J225" s="152"/>
      <c r="K225" s="152"/>
      <c r="L225" s="152"/>
      <c r="M225" s="454"/>
      <c r="N225" s="152"/>
      <c r="O225" s="152"/>
      <c r="P225" s="152"/>
      <c r="Q225" s="152"/>
      <c r="R225" s="152"/>
      <c r="S225" s="152"/>
      <c r="T225" s="152"/>
      <c r="U225" s="152"/>
    </row>
    <row r="226" spans="7:21" x14ac:dyDescent="0.25">
      <c r="G226" s="6"/>
      <c r="H226" s="6"/>
      <c r="I226" s="152"/>
      <c r="J226" s="152"/>
      <c r="K226" s="152"/>
      <c r="L226" s="152"/>
      <c r="M226" s="454"/>
      <c r="N226" s="152"/>
      <c r="O226" s="152"/>
      <c r="P226" s="152"/>
      <c r="Q226" s="152"/>
      <c r="R226" s="152"/>
      <c r="S226" s="152"/>
      <c r="T226" s="152"/>
      <c r="U226" s="152"/>
    </row>
    <row r="227" spans="7:21" x14ac:dyDescent="0.25">
      <c r="G227" s="6"/>
      <c r="H227" s="6"/>
      <c r="I227" s="152"/>
      <c r="J227" s="152"/>
      <c r="K227" s="152"/>
      <c r="L227" s="152"/>
      <c r="M227" s="454"/>
      <c r="N227" s="152"/>
      <c r="O227" s="152"/>
      <c r="P227" s="152"/>
      <c r="Q227" s="152"/>
      <c r="R227" s="152"/>
      <c r="S227" s="152"/>
      <c r="T227" s="152"/>
      <c r="U227" s="152"/>
    </row>
    <row r="228" spans="7:21" x14ac:dyDescent="0.25">
      <c r="G228" s="6"/>
      <c r="H228" s="6"/>
      <c r="I228" s="152"/>
      <c r="M228" s="1"/>
      <c r="N228" s="152"/>
    </row>
    <row r="229" spans="7:21" x14ac:dyDescent="0.25">
      <c r="G229" s="6"/>
      <c r="H229" s="6"/>
      <c r="I229" s="152"/>
      <c r="M229" s="1"/>
      <c r="N229" s="152"/>
    </row>
    <row r="230" spans="7:21" x14ac:dyDescent="0.25">
      <c r="G230" s="6"/>
      <c r="H230" s="6"/>
      <c r="I230" s="152"/>
      <c r="M230" s="1"/>
      <c r="N230" s="152"/>
    </row>
    <row r="231" spans="7:21" x14ac:dyDescent="0.25">
      <c r="G231" s="6"/>
      <c r="H231" s="6"/>
      <c r="I231" s="152"/>
      <c r="M231" s="1"/>
      <c r="N231" s="152"/>
    </row>
    <row r="232" spans="7:21" ht="18.75" x14ac:dyDescent="0.3">
      <c r="G232" s="6"/>
      <c r="H232" s="6"/>
      <c r="I232" s="152"/>
      <c r="K232" s="148" t="s">
        <v>320</v>
      </c>
      <c r="M232" s="1"/>
      <c r="N232" s="152"/>
    </row>
    <row r="233" spans="7:21" x14ac:dyDescent="0.25">
      <c r="G233" s="6"/>
      <c r="H233" s="6"/>
      <c r="I233" s="152"/>
      <c r="M233" s="1"/>
      <c r="N233" s="152"/>
    </row>
    <row r="234" spans="7:21" x14ac:dyDescent="0.25">
      <c r="G234" s="6"/>
      <c r="H234" s="6"/>
      <c r="I234" s="152"/>
      <c r="M234" s="1"/>
      <c r="N234" s="152"/>
    </row>
    <row r="235" spans="7:21" x14ac:dyDescent="0.25">
      <c r="G235" s="6"/>
      <c r="H235" s="6"/>
      <c r="I235" s="152"/>
      <c r="M235" s="1"/>
      <c r="N235" s="152"/>
    </row>
    <row r="236" spans="7:21" x14ac:dyDescent="0.25">
      <c r="G236" s="6"/>
      <c r="H236" s="6"/>
      <c r="I236" s="152"/>
      <c r="M236" s="1"/>
      <c r="N236" s="152"/>
    </row>
    <row r="237" spans="7:21" x14ac:dyDescent="0.25">
      <c r="G237" s="6"/>
      <c r="H237" s="6"/>
      <c r="I237" s="152"/>
      <c r="M237" s="1"/>
      <c r="N237" s="152"/>
    </row>
    <row r="238" spans="7:21" x14ac:dyDescent="0.25">
      <c r="G238" s="6"/>
      <c r="H238" s="6"/>
      <c r="I238" s="152"/>
      <c r="M238" s="1"/>
      <c r="N238" s="152"/>
    </row>
    <row r="239" spans="7:21" x14ac:dyDescent="0.25">
      <c r="G239" s="6"/>
      <c r="H239" s="6"/>
      <c r="I239" s="152"/>
      <c r="M239" s="1"/>
      <c r="N239" s="152"/>
    </row>
    <row r="240" spans="7:21" x14ac:dyDescent="0.25">
      <c r="G240" s="6"/>
      <c r="H240" s="6"/>
      <c r="I240" s="152"/>
      <c r="M240" s="1"/>
      <c r="N240" s="152"/>
    </row>
    <row r="241" spans="7:14" x14ac:dyDescent="0.25">
      <c r="G241" s="6"/>
      <c r="H241" s="6"/>
      <c r="I241" s="152"/>
      <c r="M241" s="1"/>
      <c r="N241" s="152"/>
    </row>
    <row r="242" spans="7:14" x14ac:dyDescent="0.25">
      <c r="G242" s="6"/>
      <c r="H242" s="6"/>
      <c r="I242" s="152"/>
      <c r="M242" s="1"/>
      <c r="N242" s="152"/>
    </row>
    <row r="243" spans="7:14" x14ac:dyDescent="0.25">
      <c r="G243" s="6"/>
      <c r="H243" s="6"/>
      <c r="I243" s="152"/>
      <c r="M243" s="1"/>
      <c r="N243" s="152"/>
    </row>
    <row r="244" spans="7:14" x14ac:dyDescent="0.25">
      <c r="G244" s="6"/>
      <c r="H244" s="6"/>
      <c r="I244" s="152"/>
      <c r="M244" s="1"/>
      <c r="N244" s="152"/>
    </row>
    <row r="245" spans="7:14" x14ac:dyDescent="0.25">
      <c r="G245" s="6"/>
      <c r="H245" s="6"/>
      <c r="I245" s="152"/>
      <c r="M245" s="1"/>
      <c r="N245" s="152"/>
    </row>
    <row r="246" spans="7:14" x14ac:dyDescent="0.25">
      <c r="G246" s="6"/>
      <c r="H246" s="6"/>
      <c r="I246" s="152"/>
      <c r="M246" s="1"/>
      <c r="N246" s="152"/>
    </row>
    <row r="247" spans="7:14" x14ac:dyDescent="0.25">
      <c r="G247" s="6"/>
      <c r="H247" s="6"/>
      <c r="I247" s="152"/>
      <c r="M247" s="1"/>
      <c r="N247" s="152"/>
    </row>
    <row r="248" spans="7:14" x14ac:dyDescent="0.25">
      <c r="G248" s="6"/>
      <c r="H248" s="6"/>
      <c r="I248" s="152"/>
      <c r="M248" s="1"/>
      <c r="N248" s="152"/>
    </row>
    <row r="249" spans="7:14" x14ac:dyDescent="0.25">
      <c r="G249" s="6"/>
      <c r="H249" s="6"/>
      <c r="I249" s="152"/>
      <c r="M249" s="1"/>
      <c r="N249" s="152"/>
    </row>
    <row r="250" spans="7:14" x14ac:dyDescent="0.25">
      <c r="G250" s="6"/>
      <c r="H250" s="6"/>
      <c r="I250" s="152"/>
      <c r="M250" s="1"/>
      <c r="N250" s="152"/>
    </row>
    <row r="251" spans="7:14" x14ac:dyDescent="0.25">
      <c r="G251" s="6"/>
      <c r="H251" s="6"/>
      <c r="I251" s="152"/>
      <c r="M251" s="1"/>
      <c r="N251" s="152"/>
    </row>
    <row r="252" spans="7:14" x14ac:dyDescent="0.25">
      <c r="G252" s="6"/>
      <c r="H252" s="6"/>
      <c r="I252" s="152"/>
      <c r="M252" s="1"/>
      <c r="N252" s="152"/>
    </row>
    <row r="253" spans="7:14" x14ac:dyDescent="0.25">
      <c r="G253" s="6"/>
      <c r="H253" s="6"/>
      <c r="I253" s="152"/>
      <c r="M253" s="1"/>
      <c r="N253" s="152"/>
    </row>
    <row r="254" spans="7:14" x14ac:dyDescent="0.25">
      <c r="G254" s="6"/>
      <c r="H254" s="6"/>
      <c r="I254" s="152"/>
      <c r="M254" s="1"/>
      <c r="N254" s="152"/>
    </row>
    <row r="255" spans="7:14" x14ac:dyDescent="0.25">
      <c r="G255" s="6"/>
      <c r="H255" s="6"/>
      <c r="I255" s="152"/>
      <c r="M255" s="1"/>
      <c r="N255" s="152"/>
    </row>
    <row r="256" spans="7:14" x14ac:dyDescent="0.25">
      <c r="G256" s="6"/>
      <c r="H256" s="6"/>
      <c r="I256" s="152"/>
      <c r="M256" s="1"/>
      <c r="N256" s="152"/>
    </row>
    <row r="257" spans="7:14" x14ac:dyDescent="0.25">
      <c r="G257" s="6"/>
      <c r="H257" s="6"/>
      <c r="I257" s="152"/>
      <c r="M257" s="1"/>
      <c r="N257" s="152"/>
    </row>
    <row r="258" spans="7:14" x14ac:dyDescent="0.25">
      <c r="G258" s="6"/>
      <c r="H258" s="6"/>
      <c r="I258" s="152"/>
      <c r="M258" s="1"/>
      <c r="N258" s="152"/>
    </row>
    <row r="259" spans="7:14" x14ac:dyDescent="0.25">
      <c r="G259" s="6"/>
      <c r="H259" s="6"/>
      <c r="I259" s="152"/>
      <c r="M259" s="1"/>
      <c r="N259" s="152"/>
    </row>
    <row r="260" spans="7:14" x14ac:dyDescent="0.25">
      <c r="G260" s="6"/>
      <c r="H260" s="6"/>
      <c r="I260" s="152"/>
      <c r="M260" s="1"/>
      <c r="N260" s="152"/>
    </row>
    <row r="261" spans="7:14" x14ac:dyDescent="0.25">
      <c r="G261" s="6"/>
      <c r="H261" s="6"/>
      <c r="I261" s="152"/>
      <c r="M261" s="1"/>
      <c r="N261" s="152"/>
    </row>
    <row r="262" spans="7:14" x14ac:dyDescent="0.25">
      <c r="G262" s="6"/>
      <c r="H262" s="6"/>
      <c r="I262" s="152"/>
      <c r="M262" s="1"/>
      <c r="N262" s="152"/>
    </row>
    <row r="263" spans="7:14" x14ac:dyDescent="0.25">
      <c r="G263" s="6"/>
      <c r="H263" s="6"/>
      <c r="I263" s="152"/>
      <c r="M263" s="1"/>
      <c r="N263" s="152"/>
    </row>
    <row r="264" spans="7:14" x14ac:dyDescent="0.25">
      <c r="G264" s="6"/>
      <c r="H264" s="6"/>
      <c r="I264" s="152"/>
      <c r="M264" s="1"/>
      <c r="N264" s="152"/>
    </row>
    <row r="265" spans="7:14" x14ac:dyDescent="0.25">
      <c r="G265" s="6"/>
      <c r="H265" s="6"/>
      <c r="I265" s="152"/>
      <c r="M265" s="1"/>
      <c r="N265" s="152"/>
    </row>
    <row r="266" spans="7:14" x14ac:dyDescent="0.25">
      <c r="G266" s="6"/>
      <c r="H266" s="6"/>
      <c r="I266" s="152"/>
      <c r="M266" s="1"/>
      <c r="N266" s="152"/>
    </row>
    <row r="267" spans="7:14" x14ac:dyDescent="0.25">
      <c r="G267" s="6"/>
      <c r="H267" s="6"/>
      <c r="I267" s="152"/>
      <c r="M267" s="1"/>
      <c r="N267" s="152"/>
    </row>
    <row r="268" spans="7:14" x14ac:dyDescent="0.25">
      <c r="G268" s="6"/>
      <c r="H268" s="6"/>
      <c r="I268" s="152"/>
      <c r="M268" s="1"/>
      <c r="N268" s="152"/>
    </row>
    <row r="269" spans="7:14" x14ac:dyDescent="0.25">
      <c r="G269" s="6"/>
      <c r="H269" s="6"/>
      <c r="I269" s="152"/>
      <c r="M269" s="1"/>
      <c r="N269" s="152"/>
    </row>
    <row r="270" spans="7:14" x14ac:dyDescent="0.25">
      <c r="G270" s="6"/>
      <c r="H270" s="6"/>
      <c r="I270" s="152"/>
      <c r="L270" s="340"/>
      <c r="M270" s="1"/>
      <c r="N270" s="152"/>
    </row>
    <row r="271" spans="7:14" x14ac:dyDescent="0.25">
      <c r="G271" s="6"/>
      <c r="H271" s="6"/>
      <c r="I271" s="152"/>
      <c r="M271" s="1"/>
      <c r="N271" s="152"/>
    </row>
    <row r="272" spans="7:14" x14ac:dyDescent="0.25">
      <c r="G272" s="6"/>
      <c r="H272" s="6"/>
      <c r="I272" s="152"/>
      <c r="M272" s="1"/>
      <c r="N272" s="152"/>
    </row>
    <row r="273" spans="7:14" x14ac:dyDescent="0.25">
      <c r="G273" s="6"/>
      <c r="H273" s="6"/>
      <c r="I273" s="152"/>
      <c r="M273" s="1"/>
      <c r="N273" s="152"/>
    </row>
    <row r="274" spans="7:14" x14ac:dyDescent="0.25">
      <c r="G274" s="6"/>
      <c r="H274" s="6"/>
      <c r="I274" s="152"/>
      <c r="M274" s="1"/>
      <c r="N274" s="152"/>
    </row>
    <row r="275" spans="7:14" x14ac:dyDescent="0.25">
      <c r="G275" s="6"/>
      <c r="H275" s="6"/>
      <c r="I275" s="152"/>
      <c r="M275" s="1"/>
      <c r="N275" s="152"/>
    </row>
    <row r="276" spans="7:14" x14ac:dyDescent="0.25">
      <c r="G276" s="6"/>
      <c r="H276" s="6"/>
      <c r="I276" s="152"/>
      <c r="M276" s="1"/>
      <c r="N276" s="152"/>
    </row>
    <row r="277" spans="7:14" x14ac:dyDescent="0.25">
      <c r="G277" s="6"/>
      <c r="H277" s="6"/>
      <c r="I277" s="152"/>
      <c r="M277" s="1"/>
      <c r="N277" s="152"/>
    </row>
    <row r="278" spans="7:14" x14ac:dyDescent="0.25">
      <c r="G278" s="6"/>
      <c r="H278" s="6"/>
      <c r="I278" s="152"/>
      <c r="M278" s="1"/>
      <c r="N278" s="152"/>
    </row>
    <row r="279" spans="7:14" x14ac:dyDescent="0.25">
      <c r="G279" s="6"/>
      <c r="H279" s="6"/>
      <c r="I279" s="152"/>
      <c r="M279" s="1"/>
      <c r="N279" s="152"/>
    </row>
    <row r="280" spans="7:14" x14ac:dyDescent="0.25">
      <c r="G280" s="6"/>
      <c r="H280" s="6"/>
      <c r="I280" s="152"/>
      <c r="M280" s="1"/>
      <c r="N280" s="152"/>
    </row>
    <row r="281" spans="7:14" x14ac:dyDescent="0.25">
      <c r="G281" s="6"/>
      <c r="H281" s="6"/>
      <c r="I281" s="152"/>
      <c r="M281" s="1"/>
      <c r="N281" s="152"/>
    </row>
    <row r="282" spans="7:14" x14ac:dyDescent="0.25">
      <c r="G282" s="6"/>
      <c r="H282" s="6"/>
      <c r="I282" s="152"/>
      <c r="M282" s="1"/>
      <c r="N282" s="152"/>
    </row>
    <row r="283" spans="7:14" x14ac:dyDescent="0.25">
      <c r="G283" s="6"/>
      <c r="H283" s="6"/>
      <c r="I283" s="152"/>
      <c r="M283" s="1"/>
      <c r="N283" s="152"/>
    </row>
    <row r="284" spans="7:14" x14ac:dyDescent="0.25">
      <c r="G284" s="6"/>
      <c r="H284" s="6"/>
      <c r="I284" s="152"/>
      <c r="J284" s="152"/>
      <c r="K284" s="152"/>
      <c r="L284" s="152"/>
      <c r="M284" s="152"/>
      <c r="N284" s="152"/>
    </row>
    <row r="285" spans="7:14" x14ac:dyDescent="0.25">
      <c r="G285" s="6"/>
      <c r="H285" s="6"/>
      <c r="I285" s="152"/>
      <c r="J285" s="152"/>
      <c r="K285" s="152"/>
      <c r="L285" s="152"/>
      <c r="M285" s="152"/>
      <c r="N285" s="152"/>
    </row>
    <row r="286" spans="7:14" x14ac:dyDescent="0.25">
      <c r="G286" s="6"/>
      <c r="H286" s="6"/>
      <c r="I286" s="152"/>
      <c r="J286" s="152"/>
      <c r="K286" s="152"/>
      <c r="L286" s="152"/>
      <c r="M286" s="152"/>
      <c r="N286" s="152"/>
    </row>
    <row r="287" spans="7:14" x14ac:dyDescent="0.25">
      <c r="G287" s="6"/>
      <c r="H287" s="6"/>
      <c r="I287" s="152"/>
    </row>
    <row r="288" spans="7:14" x14ac:dyDescent="0.25">
      <c r="G288" s="6"/>
      <c r="H288" s="6"/>
      <c r="I288" s="152"/>
    </row>
    <row r="289" spans="7:9" x14ac:dyDescent="0.25">
      <c r="G289" s="6"/>
      <c r="H289" s="6"/>
      <c r="I289" s="152"/>
    </row>
    <row r="290" spans="7:9" x14ac:dyDescent="0.25">
      <c r="G290" s="6"/>
      <c r="H290" s="6"/>
      <c r="I290" s="152"/>
    </row>
    <row r="291" spans="7:9" x14ac:dyDescent="0.25">
      <c r="G291" s="6"/>
      <c r="H291" s="6"/>
      <c r="I291" s="152"/>
    </row>
    <row r="292" spans="7:9" x14ac:dyDescent="0.25">
      <c r="G292" s="6"/>
      <c r="H292" s="6"/>
      <c r="I292" s="152"/>
    </row>
    <row r="293" spans="7:9" x14ac:dyDescent="0.25">
      <c r="G293" s="6"/>
      <c r="H293" s="6"/>
      <c r="I293" s="152"/>
    </row>
    <row r="294" spans="7:9" x14ac:dyDescent="0.25">
      <c r="G294" s="6"/>
      <c r="H294" s="6"/>
      <c r="I294" s="152"/>
    </row>
    <row r="299" spans="7:9" ht="17.25" customHeight="1" x14ac:dyDescent="0.25">
      <c r="G299" s="6"/>
      <c r="H299" s="6"/>
    </row>
  </sheetData>
  <mergeCells count="13">
    <mergeCell ref="B84:E125"/>
    <mergeCell ref="AS3:AS4"/>
    <mergeCell ref="AL3:AL4"/>
    <mergeCell ref="A1:A2"/>
    <mergeCell ref="B39:D39"/>
    <mergeCell ref="B1:D2"/>
    <mergeCell ref="B29:D29"/>
    <mergeCell ref="B33:D33"/>
    <mergeCell ref="B35:D35"/>
    <mergeCell ref="B36:D37"/>
    <mergeCell ref="B28:D28"/>
    <mergeCell ref="B27:D27"/>
    <mergeCell ref="L16:L22"/>
  </mergeCells>
  <conditionalFormatting sqref="AT6:AT54">
    <cfRule type="containsText" dxfId="5" priority="4" stopIfTrue="1" operator="containsText" text="Enter field address">
      <formula>NOT(ISERROR(SEARCH("Enter field address",AT6)))</formula>
    </cfRule>
  </conditionalFormatting>
  <conditionalFormatting sqref="BD6">
    <cfRule type="containsText" dxfId="4" priority="3" stopIfTrue="1" operator="containsText" text="Enter field address">
      <formula>NOT(ISERROR(SEARCH("Enter field address",BD6)))</formula>
    </cfRule>
  </conditionalFormatting>
  <conditionalFormatting sqref="BN6">
    <cfRule type="containsText" dxfId="3" priority="2" stopIfTrue="1" operator="containsText" text="Enter field address">
      <formula>NOT(ISERROR(SEARCH("Enter field address",BN6)))</formula>
    </cfRule>
  </conditionalFormatting>
  <conditionalFormatting sqref="BX6">
    <cfRule type="containsText" dxfId="2" priority="1" stopIfTrue="1" operator="containsText" text="Enter field address">
      <formula>NOT(ISERROR(SEARCH("Enter field address",BX6)))</formula>
    </cfRule>
  </conditionalFormatting>
  <dataValidations count="14">
    <dataValidation type="list" allowBlank="1" showInputMessage="1" sqref="D13" xr:uid="{00000000-0002-0000-0400-000000000000}">
      <formula1>"Digital Radiography, Computer Radiography, Photographic Film, Other, Not known"</formula1>
    </dataValidation>
    <dataValidation type="list" allowBlank="1" showInputMessage="1" sqref="D31" xr:uid="{00000000-0002-0000-0400-000001000000}">
      <formula1>"Digital, Physical, Other, Not know, No Built-in DAP meter"</formula1>
    </dataValidation>
    <dataValidation type="list" allowBlank="1" showInputMessage="1" sqref="D30" xr:uid="{00000000-0002-0000-0400-000002000000}">
      <formula1>"Yes, No, Do not know"</formula1>
    </dataValidation>
    <dataValidation type="list" allowBlank="1" showInputMessage="1" sqref="D40" xr:uid="{00000000-0002-0000-0400-000003000000}">
      <formula1>"1, 2, 3, 4, 5, 6, 7, 8, 9, 10"</formula1>
    </dataValidation>
    <dataValidation type="list" allowBlank="1" showInputMessage="1" sqref="D18" xr:uid="{00000000-0002-0000-0400-000004000000}">
      <formula1>"Not measured, Yes: measured and applied, No: measured but not applied, Measured but not know if correction applied, No DAP meter, Not known"</formula1>
    </dataValidation>
    <dataValidation type="date" allowBlank="1" showInputMessage="1" showErrorMessage="1" sqref="D25" xr:uid="{00000000-0002-0000-0400-000005000000}">
      <formula1>36526</formula1>
      <formula2>44196</formula2>
    </dataValidation>
    <dataValidation type="list" allowBlank="1" showInputMessage="1" sqref="D46 D76:D77 D66:D67 D56:D57" xr:uid="{00000000-0002-0000-0400-000006000000}">
      <formula1>"Yes, No, Not known"</formula1>
    </dataValidation>
    <dataValidation type="list" allowBlank="1" showInputMessage="1" sqref="D47" xr:uid="{00000000-0002-0000-0400-000007000000}">
      <formula1>"Yes, No, Not Known"</formula1>
    </dataValidation>
    <dataValidation type="list" allowBlank="1" showInputMessage="1" sqref="D14" xr:uid="{00000000-0002-0000-0400-000008000000}">
      <formula1>$O$25:$O$30</formula1>
    </dataValidation>
    <dataValidation type="list" allowBlank="1" showInputMessage="1" sqref="D15" xr:uid="{00000000-0002-0000-0400-000009000000}">
      <formula1>$O$12:$O$23</formula1>
    </dataValidation>
    <dataValidation type="list" allowBlank="1" showInputMessage="1" sqref="D26" xr:uid="{00000000-0002-0000-0400-00000A000000}">
      <formula1>$O$5:$O$9</formula1>
    </dataValidation>
    <dataValidation type="list" allowBlank="1" showInputMessage="1" sqref="D22" xr:uid="{00000000-0002-0000-0400-00000B000000}">
      <formula1>$Q$6:$Q$14</formula1>
    </dataValidation>
    <dataValidation type="list" allowBlank="1" showInputMessage="1" sqref="D23" xr:uid="{00000000-0002-0000-0400-00000C000000}">
      <formula1>$O$32:$O$56</formula1>
    </dataValidation>
    <dataValidation type="list" allowBlank="1" showInputMessage="1" sqref="D52 D72 D62 D42" xr:uid="{00000000-0002-0000-0400-00000D000000}">
      <formula1>$Q$30:$Q$54</formula1>
    </dataValidation>
  </dataValidations>
  <printOptions headings="1"/>
  <pageMargins left="0.70866141732283472" right="0.70866141732283472" top="0.74803149606299213" bottom="0.74803149606299213" header="0.31496062992125984" footer="0.31496062992125984"/>
  <pageSetup paperSize="8" scale="10"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3:N82"/>
  <sheetViews>
    <sheetView workbookViewId="0"/>
  </sheetViews>
  <sheetFormatPr defaultColWidth="9.140625" defaultRowHeight="15" x14ac:dyDescent="0.25"/>
  <cols>
    <col min="1" max="16384" width="9.140625" style="6"/>
  </cols>
  <sheetData>
    <row r="3" spans="2:14" ht="21" x14ac:dyDescent="0.25">
      <c r="B3" s="713" t="s">
        <v>1676</v>
      </c>
    </row>
    <row r="4" spans="2:14" ht="15.75" x14ac:dyDescent="0.25">
      <c r="B4" s="965"/>
    </row>
    <row r="5" spans="2:14" ht="75" customHeight="1" x14ac:dyDescent="0.25">
      <c r="B5" s="1712" t="s">
        <v>1677</v>
      </c>
      <c r="C5" s="1713"/>
      <c r="D5" s="1713"/>
      <c r="E5" s="1713"/>
      <c r="F5" s="1713"/>
      <c r="G5" s="1713"/>
      <c r="H5" s="1713"/>
      <c r="I5" s="1713"/>
      <c r="J5" s="1713"/>
      <c r="K5" s="1713"/>
      <c r="L5" s="1713"/>
      <c r="M5" s="1713"/>
      <c r="N5" s="1713"/>
    </row>
    <row r="6" spans="2:14" ht="54.95" customHeight="1" x14ac:dyDescent="0.25">
      <c r="B6" s="1712" t="s">
        <v>1678</v>
      </c>
      <c r="C6" s="1713"/>
      <c r="D6" s="1713"/>
      <c r="E6" s="1713"/>
      <c r="F6" s="1713"/>
      <c r="G6" s="1713"/>
      <c r="H6" s="1713"/>
      <c r="I6" s="1713"/>
      <c r="J6" s="1713"/>
      <c r="K6" s="1713"/>
      <c r="L6" s="1713"/>
      <c r="M6" s="1713"/>
      <c r="N6" s="1713"/>
    </row>
    <row r="7" spans="2:14" ht="15.75" x14ac:dyDescent="0.25">
      <c r="B7" s="965"/>
    </row>
    <row r="8" spans="2:14" ht="18.75" x14ac:dyDescent="0.25">
      <c r="B8" s="966" t="s">
        <v>1679</v>
      </c>
    </row>
    <row r="9" spans="2:14" ht="30" customHeight="1" x14ac:dyDescent="0.25">
      <c r="B9" s="1714" t="s">
        <v>1680</v>
      </c>
      <c r="C9" s="1715"/>
      <c r="D9" s="1715"/>
      <c r="E9" s="1715"/>
      <c r="F9" s="1715"/>
      <c r="G9" s="1715"/>
      <c r="H9" s="1715"/>
      <c r="I9" s="1715"/>
      <c r="J9" s="1715"/>
      <c r="K9" s="1715"/>
      <c r="L9" s="1715"/>
      <c r="M9" s="1715"/>
      <c r="N9" s="1715"/>
    </row>
    <row r="10" spans="2:14" ht="39.75" customHeight="1" x14ac:dyDescent="0.25">
      <c r="B10" s="1716" t="s">
        <v>1688</v>
      </c>
      <c r="C10" s="1715"/>
      <c r="D10" s="1715"/>
      <c r="E10" s="1715"/>
      <c r="F10" s="1715"/>
      <c r="G10" s="1715"/>
      <c r="H10" s="1715"/>
      <c r="I10" s="1715"/>
      <c r="J10" s="1715"/>
      <c r="K10" s="1715"/>
      <c r="L10" s="1715"/>
      <c r="M10" s="1715"/>
      <c r="N10" s="1715"/>
    </row>
    <row r="11" spans="2:14" ht="18" customHeight="1" x14ac:dyDescent="0.25">
      <c r="B11" s="967" t="s">
        <v>1681</v>
      </c>
    </row>
    <row r="12" spans="2:14" ht="18" customHeight="1" x14ac:dyDescent="0.25">
      <c r="B12" s="967" t="s">
        <v>1682</v>
      </c>
    </row>
    <row r="13" spans="2:14" ht="18" customHeight="1" x14ac:dyDescent="0.25">
      <c r="B13" s="967" t="s">
        <v>1683</v>
      </c>
    </row>
    <row r="14" spans="2:14" ht="30" customHeight="1" x14ac:dyDescent="0.25">
      <c r="B14" s="1716" t="s">
        <v>1689</v>
      </c>
      <c r="C14" s="1715"/>
      <c r="D14" s="1715"/>
      <c r="E14" s="1715"/>
      <c r="F14" s="1715"/>
      <c r="G14" s="1715"/>
      <c r="H14" s="1715"/>
      <c r="I14" s="1715"/>
      <c r="J14" s="1715"/>
      <c r="K14" s="1715"/>
      <c r="L14" s="1715"/>
      <c r="M14" s="1715"/>
      <c r="N14" s="1715"/>
    </row>
    <row r="15" spans="2:14" ht="30" customHeight="1" x14ac:dyDescent="0.25">
      <c r="B15" s="1716" t="s">
        <v>1690</v>
      </c>
      <c r="C15" s="1715"/>
      <c r="D15" s="1715"/>
      <c r="E15" s="1715"/>
      <c r="F15" s="1715"/>
      <c r="G15" s="1715"/>
      <c r="H15" s="1715"/>
      <c r="I15" s="1715"/>
      <c r="J15" s="1715"/>
      <c r="K15" s="1715"/>
      <c r="L15" s="1715"/>
      <c r="M15" s="1715"/>
      <c r="N15" s="1715"/>
    </row>
    <row r="16" spans="2:14" ht="30" customHeight="1" x14ac:dyDescent="0.25">
      <c r="B16" s="1716" t="s">
        <v>1691</v>
      </c>
      <c r="C16" s="1715"/>
      <c r="D16" s="1715"/>
      <c r="E16" s="1715"/>
      <c r="F16" s="1715"/>
      <c r="G16" s="1715"/>
      <c r="H16" s="1715"/>
      <c r="I16" s="1715"/>
      <c r="J16" s="1715"/>
      <c r="K16" s="1715"/>
      <c r="L16" s="1715"/>
      <c r="M16" s="1715"/>
      <c r="N16" s="1715"/>
    </row>
    <row r="17" spans="2:14" ht="30" customHeight="1" x14ac:dyDescent="0.25">
      <c r="B17" s="1714" t="s">
        <v>1684</v>
      </c>
      <c r="C17" s="1715"/>
      <c r="D17" s="1715"/>
      <c r="E17" s="1715"/>
      <c r="F17" s="1715"/>
      <c r="G17" s="1715"/>
      <c r="H17" s="1715"/>
      <c r="I17" s="1715"/>
      <c r="J17" s="1715"/>
      <c r="K17" s="1715"/>
      <c r="L17" s="1715"/>
      <c r="M17" s="1715"/>
      <c r="N17" s="1715"/>
    </row>
    <row r="18" spans="2:14" ht="15.75" x14ac:dyDescent="0.25">
      <c r="B18" s="965"/>
    </row>
    <row r="19" spans="2:14" ht="15.75" x14ac:dyDescent="0.25">
      <c r="B19" s="968" t="s">
        <v>1685</v>
      </c>
    </row>
    <row r="20" spans="2:14" ht="15.75" x14ac:dyDescent="0.25">
      <c r="B20" s="965" t="s">
        <v>1686</v>
      </c>
    </row>
    <row r="21" spans="2:14" ht="15.75" x14ac:dyDescent="0.25">
      <c r="B21" s="965"/>
    </row>
    <row r="22" spans="2:14" ht="15.75" x14ac:dyDescent="0.25">
      <c r="B22" s="965" t="s">
        <v>1687</v>
      </c>
    </row>
    <row r="23" spans="2:14" ht="15.75" x14ac:dyDescent="0.25">
      <c r="B23" s="967" t="s">
        <v>2145</v>
      </c>
    </row>
    <row r="24" spans="2:14" ht="39.950000000000003" customHeight="1" x14ac:dyDescent="0.25">
      <c r="B24" s="1716" t="s">
        <v>1693</v>
      </c>
      <c r="C24" s="1715"/>
      <c r="D24" s="1715"/>
      <c r="E24" s="1715"/>
      <c r="F24" s="1715"/>
      <c r="G24" s="1715"/>
      <c r="H24" s="1715"/>
      <c r="I24" s="1715"/>
      <c r="J24" s="1715"/>
      <c r="K24" s="1715"/>
      <c r="L24" s="1715"/>
      <c r="M24" s="1715"/>
      <c r="N24" s="1715"/>
    </row>
    <row r="25" spans="2:14" ht="39.950000000000003" customHeight="1" x14ac:dyDescent="0.25">
      <c r="B25" s="1716" t="s">
        <v>1692</v>
      </c>
      <c r="C25" s="1715"/>
      <c r="D25" s="1715"/>
      <c r="E25" s="1715"/>
      <c r="F25" s="1715"/>
      <c r="G25" s="1715"/>
      <c r="H25" s="1715"/>
      <c r="I25" s="1715"/>
      <c r="J25" s="1715"/>
      <c r="K25" s="1715"/>
      <c r="L25" s="1715"/>
      <c r="M25" s="1715"/>
      <c r="N25" s="1715"/>
    </row>
    <row r="26" spans="2:14" ht="39.950000000000003" customHeight="1" x14ac:dyDescent="0.25">
      <c r="B26" s="1716" t="s">
        <v>1702</v>
      </c>
      <c r="C26" s="1715"/>
      <c r="D26" s="1715"/>
      <c r="E26" s="1715"/>
      <c r="F26" s="1715"/>
      <c r="G26" s="1715"/>
      <c r="H26" s="1715"/>
      <c r="I26" s="1715"/>
      <c r="J26" s="1715"/>
      <c r="K26" s="1715"/>
      <c r="L26" s="1715"/>
      <c r="M26" s="1715"/>
      <c r="N26" s="1715"/>
    </row>
    <row r="27" spans="2:14" ht="39.950000000000003" customHeight="1" x14ac:dyDescent="0.25">
      <c r="B27" s="1711" t="s">
        <v>1703</v>
      </c>
      <c r="C27" s="1513"/>
      <c r="D27" s="1513"/>
      <c r="E27" s="1513"/>
      <c r="F27" s="1513"/>
      <c r="G27" s="1513"/>
      <c r="H27" s="1513"/>
      <c r="I27" s="1513"/>
      <c r="J27" s="1513"/>
      <c r="K27" s="1513"/>
      <c r="L27" s="1513"/>
      <c r="M27" s="1513"/>
      <c r="N27" s="1513"/>
    </row>
    <row r="28" spans="2:14" ht="60" customHeight="1" x14ac:dyDescent="0.25">
      <c r="B28" s="1716" t="s">
        <v>1705</v>
      </c>
      <c r="C28" s="1715"/>
      <c r="D28" s="1715"/>
      <c r="E28" s="1715"/>
      <c r="F28" s="1715"/>
      <c r="G28" s="1715"/>
      <c r="H28" s="1715"/>
      <c r="I28" s="1715"/>
      <c r="J28" s="1715"/>
      <c r="K28" s="1715"/>
      <c r="L28" s="1715"/>
      <c r="M28" s="1715"/>
      <c r="N28" s="1715"/>
    </row>
    <row r="29" spans="2:14" ht="69.95" customHeight="1" x14ac:dyDescent="0.25">
      <c r="B29" s="1716" t="s">
        <v>1704</v>
      </c>
      <c r="C29" s="1715"/>
      <c r="D29" s="1715"/>
      <c r="E29" s="1715"/>
      <c r="F29" s="1715"/>
      <c r="G29" s="1715"/>
      <c r="H29" s="1715"/>
      <c r="I29" s="1715"/>
      <c r="J29" s="1715"/>
      <c r="K29" s="1715"/>
      <c r="L29" s="1715"/>
      <c r="M29" s="1715"/>
      <c r="N29" s="1715"/>
    </row>
    <row r="30" spans="2:14" ht="15.75" x14ac:dyDescent="0.25">
      <c r="B30" s="965"/>
    </row>
    <row r="31" spans="2:14" ht="15.75" x14ac:dyDescent="0.25">
      <c r="B31" s="965" t="s">
        <v>1694</v>
      </c>
    </row>
    <row r="32" spans="2:14" ht="15.75" x14ac:dyDescent="0.25">
      <c r="B32" s="969" t="s">
        <v>1695</v>
      </c>
    </row>
    <row r="33" spans="2:14" ht="15.75" x14ac:dyDescent="0.25">
      <c r="B33" s="969" t="s">
        <v>1696</v>
      </c>
    </row>
    <row r="34" spans="2:14" ht="50.1" customHeight="1" x14ac:dyDescent="0.25">
      <c r="B34" s="1714" t="s">
        <v>1706</v>
      </c>
      <c r="C34" s="1715"/>
      <c r="D34" s="1715"/>
      <c r="E34" s="1715"/>
      <c r="F34" s="1715"/>
      <c r="G34" s="1715"/>
      <c r="H34" s="1715"/>
      <c r="I34" s="1715"/>
      <c r="J34" s="1715"/>
      <c r="K34" s="1715"/>
      <c r="L34" s="1715"/>
      <c r="M34" s="1715"/>
      <c r="N34" s="1715"/>
    </row>
    <row r="35" spans="2:14" ht="15.75" x14ac:dyDescent="0.25">
      <c r="B35" s="965"/>
    </row>
    <row r="36" spans="2:14" ht="39.950000000000003" customHeight="1" x14ac:dyDescent="0.25">
      <c r="B36" s="1714" t="s">
        <v>1697</v>
      </c>
      <c r="C36" s="1715"/>
      <c r="D36" s="1715"/>
      <c r="E36" s="1715"/>
      <c r="F36" s="1715"/>
      <c r="G36" s="1715"/>
      <c r="H36" s="1715"/>
      <c r="I36" s="1715"/>
      <c r="J36" s="1715"/>
      <c r="K36" s="1715"/>
      <c r="L36" s="1715"/>
      <c r="M36" s="1715"/>
      <c r="N36" s="1715"/>
    </row>
    <row r="37" spans="2:14" ht="15.75" x14ac:dyDescent="0.25">
      <c r="B37" s="965"/>
    </row>
    <row r="38" spans="2:14" ht="18.75" x14ac:dyDescent="0.25">
      <c r="B38" s="970" t="s">
        <v>1698</v>
      </c>
    </row>
    <row r="39" spans="2:14" ht="95.1" customHeight="1" x14ac:dyDescent="0.25">
      <c r="B39" s="1714" t="s">
        <v>1699</v>
      </c>
      <c r="C39" s="1715"/>
      <c r="D39" s="1715"/>
      <c r="E39" s="1715"/>
      <c r="F39" s="1715"/>
      <c r="G39" s="1715"/>
      <c r="H39" s="1715"/>
      <c r="I39" s="1715"/>
      <c r="J39" s="1715"/>
      <c r="K39" s="1715"/>
      <c r="L39" s="1715"/>
      <c r="M39" s="1715"/>
      <c r="N39" s="1715"/>
    </row>
    <row r="40" spans="2:14" ht="15.75" x14ac:dyDescent="0.25">
      <c r="B40" s="965"/>
    </row>
    <row r="41" spans="2:14" ht="15.75" x14ac:dyDescent="0.25">
      <c r="B41" s="965" t="s">
        <v>1700</v>
      </c>
    </row>
    <row r="42" spans="2:14" ht="15.75" x14ac:dyDescent="0.25">
      <c r="B42" s="965"/>
    </row>
    <row r="43" spans="2:14" ht="18.75" x14ac:dyDescent="0.25">
      <c r="B43" s="968" t="s">
        <v>2035</v>
      </c>
    </row>
    <row r="44" spans="2:14" ht="20.100000000000001" customHeight="1" x14ac:dyDescent="0.25">
      <c r="B44" s="965" t="s">
        <v>1701</v>
      </c>
    </row>
    <row r="45" spans="2:14" ht="20.100000000000001" customHeight="1" x14ac:dyDescent="0.25">
      <c r="B45" s="965" t="s">
        <v>1707</v>
      </c>
    </row>
    <row r="46" spans="2:14" ht="20.100000000000001" customHeight="1" x14ac:dyDescent="0.25">
      <c r="B46" s="965" t="s">
        <v>1708</v>
      </c>
    </row>
    <row r="48" spans="2:14" ht="18.75" x14ac:dyDescent="0.25">
      <c r="B48" s="966" t="s">
        <v>1709</v>
      </c>
    </row>
    <row r="49" spans="2:14" ht="60" customHeight="1" x14ac:dyDescent="0.25">
      <c r="B49" s="1714" t="s">
        <v>1710</v>
      </c>
      <c r="C49" s="1715"/>
      <c r="D49" s="1715"/>
      <c r="E49" s="1715"/>
      <c r="F49" s="1715"/>
      <c r="G49" s="1715"/>
      <c r="H49" s="1715"/>
      <c r="I49" s="1715"/>
      <c r="J49" s="1715"/>
      <c r="K49" s="1715"/>
      <c r="L49" s="1715"/>
      <c r="M49" s="1715"/>
      <c r="N49" s="1715"/>
    </row>
    <row r="50" spans="2:14" ht="39.950000000000003" customHeight="1" x14ac:dyDescent="0.25">
      <c r="B50" s="1714" t="s">
        <v>1711</v>
      </c>
      <c r="C50" s="1715"/>
      <c r="D50" s="1715"/>
      <c r="E50" s="1715"/>
      <c r="F50" s="1715"/>
      <c r="G50" s="1715"/>
      <c r="H50" s="1715"/>
      <c r="I50" s="1715"/>
      <c r="J50" s="1715"/>
      <c r="K50" s="1715"/>
      <c r="L50" s="1715"/>
      <c r="M50" s="1715"/>
      <c r="N50" s="1715"/>
    </row>
    <row r="51" spans="2:14" ht="20.100000000000001" customHeight="1" x14ac:dyDescent="0.25">
      <c r="B51" s="965" t="s">
        <v>1712</v>
      </c>
    </row>
    <row r="52" spans="2:14" ht="15.75" x14ac:dyDescent="0.25">
      <c r="B52" s="965"/>
    </row>
    <row r="53" spans="2:14" ht="18.75" x14ac:dyDescent="0.25">
      <c r="B53" s="966" t="s">
        <v>1713</v>
      </c>
    </row>
    <row r="54" spans="2:14" ht="15.75" x14ac:dyDescent="0.25">
      <c r="B54" s="965" t="s">
        <v>1714</v>
      </c>
    </row>
    <row r="55" spans="2:14" ht="39.950000000000003" customHeight="1" x14ac:dyDescent="0.25">
      <c r="B55" s="1714" t="s">
        <v>1715</v>
      </c>
      <c r="C55" s="1715"/>
      <c r="D55" s="1715"/>
      <c r="E55" s="1715"/>
      <c r="F55" s="1715"/>
      <c r="G55" s="1715"/>
      <c r="H55" s="1715"/>
      <c r="I55" s="1715"/>
      <c r="J55" s="1715"/>
      <c r="K55" s="1715"/>
      <c r="L55" s="1715"/>
      <c r="M55" s="1715"/>
      <c r="N55" s="1715"/>
    </row>
    <row r="56" spans="2:14" ht="18" x14ac:dyDescent="0.25">
      <c r="B56" s="965" t="s">
        <v>1716</v>
      </c>
    </row>
    <row r="57" spans="2:14" ht="15.75" x14ac:dyDescent="0.25">
      <c r="C57" s="965" t="s">
        <v>1717</v>
      </c>
      <c r="K57" s="965"/>
    </row>
    <row r="58" spans="2:14" ht="15.75" x14ac:dyDescent="0.25">
      <c r="B58" s="965" t="s">
        <v>1718</v>
      </c>
      <c r="C58" s="965" t="s">
        <v>1719</v>
      </c>
    </row>
    <row r="59" spans="2:14" ht="60" customHeight="1" x14ac:dyDescent="0.25">
      <c r="B59" s="1714" t="s">
        <v>1720</v>
      </c>
      <c r="C59" s="1715"/>
      <c r="D59" s="1715"/>
      <c r="E59" s="1715"/>
      <c r="F59" s="1715"/>
      <c r="G59" s="1715"/>
      <c r="H59" s="1715"/>
      <c r="I59" s="1715"/>
      <c r="J59" s="1715"/>
      <c r="K59" s="1715"/>
      <c r="L59" s="1715"/>
      <c r="M59" s="1715"/>
      <c r="N59" s="1715"/>
    </row>
    <row r="60" spans="2:14" ht="39.950000000000003" customHeight="1" x14ac:dyDescent="0.25">
      <c r="B60" s="1714" t="s">
        <v>1721</v>
      </c>
      <c r="C60" s="1715"/>
      <c r="D60" s="1715"/>
      <c r="E60" s="1715"/>
      <c r="F60" s="1715"/>
      <c r="G60" s="1715"/>
      <c r="H60" s="1715"/>
      <c r="I60" s="1715"/>
      <c r="J60" s="1715"/>
      <c r="K60" s="1715"/>
      <c r="L60" s="1715"/>
      <c r="M60" s="1715"/>
      <c r="N60" s="1715"/>
    </row>
    <row r="61" spans="2:14" ht="39.950000000000003" customHeight="1" x14ac:dyDescent="0.25">
      <c r="B61" s="1714" t="s">
        <v>1722</v>
      </c>
      <c r="C61" s="1715"/>
      <c r="D61" s="1715"/>
      <c r="E61" s="1715"/>
      <c r="F61" s="1715"/>
      <c r="G61" s="1715"/>
      <c r="H61" s="1715"/>
      <c r="I61" s="1715"/>
      <c r="J61" s="1715"/>
      <c r="K61" s="1715"/>
      <c r="L61" s="1715"/>
      <c r="M61" s="1715"/>
      <c r="N61" s="1715"/>
    </row>
    <row r="62" spans="2:14" ht="60" customHeight="1" x14ac:dyDescent="0.25">
      <c r="B62" s="1714" t="s">
        <v>1723</v>
      </c>
      <c r="C62" s="1715"/>
      <c r="D62" s="1715"/>
      <c r="E62" s="1715"/>
      <c r="F62" s="1715"/>
      <c r="G62" s="1715"/>
      <c r="H62" s="1715"/>
      <c r="I62" s="1715"/>
      <c r="J62" s="1715"/>
      <c r="K62" s="1715"/>
      <c r="L62" s="1715"/>
      <c r="M62" s="1715"/>
      <c r="N62" s="1715"/>
    </row>
    <row r="63" spans="2:14" ht="15.75" x14ac:dyDescent="0.25">
      <c r="B63" s="965" t="s">
        <v>1724</v>
      </c>
    </row>
    <row r="64" spans="2:14" ht="15.75" x14ac:dyDescent="0.25">
      <c r="B64" s="965"/>
    </row>
    <row r="65" spans="2:14" ht="21" x14ac:dyDescent="0.25">
      <c r="B65" s="966" t="s">
        <v>1728</v>
      </c>
    </row>
    <row r="66" spans="2:14" ht="69.95" customHeight="1" x14ac:dyDescent="0.25">
      <c r="B66" s="1714" t="s">
        <v>1725</v>
      </c>
      <c r="C66" s="1715"/>
      <c r="D66" s="1715"/>
      <c r="E66" s="1715"/>
      <c r="F66" s="1715"/>
      <c r="G66" s="1715"/>
      <c r="H66" s="1715"/>
      <c r="I66" s="1715"/>
      <c r="J66" s="1715"/>
      <c r="K66" s="1715"/>
      <c r="L66" s="1715"/>
      <c r="M66" s="1715"/>
      <c r="N66" s="1715"/>
    </row>
    <row r="67" spans="2:14" ht="20.100000000000001" customHeight="1" x14ac:dyDescent="0.25">
      <c r="B67" s="965"/>
    </row>
    <row r="68" spans="2:14" ht="20.100000000000001" customHeight="1" x14ac:dyDescent="0.25">
      <c r="B68" s="965" t="s">
        <v>1726</v>
      </c>
    </row>
    <row r="69" spans="2:14" ht="20.100000000000001" customHeight="1" x14ac:dyDescent="0.25">
      <c r="B69" s="969" t="s">
        <v>1727</v>
      </c>
    </row>
    <row r="70" spans="2:14" ht="20.100000000000001" customHeight="1" x14ac:dyDescent="0.25">
      <c r="B70" s="969" t="s">
        <v>1729</v>
      </c>
    </row>
    <row r="71" spans="2:14" ht="20.100000000000001" customHeight="1" x14ac:dyDescent="0.25">
      <c r="B71" s="965" t="s">
        <v>1730</v>
      </c>
    </row>
    <row r="72" spans="2:14" ht="20.100000000000001" customHeight="1" x14ac:dyDescent="0.25">
      <c r="B72" s="969" t="s">
        <v>1731</v>
      </c>
    </row>
    <row r="73" spans="2:14" ht="20.100000000000001" customHeight="1" x14ac:dyDescent="0.25">
      <c r="B73" s="969" t="s">
        <v>1732</v>
      </c>
    </row>
    <row r="74" spans="2:14" ht="20.100000000000001" customHeight="1" x14ac:dyDescent="0.25">
      <c r="B74" s="965"/>
    </row>
    <row r="75" spans="2:14" ht="20.100000000000001" customHeight="1" x14ac:dyDescent="0.25">
      <c r="B75" s="966" t="s">
        <v>1733</v>
      </c>
    </row>
    <row r="76" spans="2:14" ht="60" customHeight="1" x14ac:dyDescent="0.25">
      <c r="B76" s="1714" t="s">
        <v>1734</v>
      </c>
      <c r="C76" s="1715"/>
      <c r="D76" s="1715"/>
      <c r="E76" s="1715"/>
      <c r="F76" s="1715"/>
      <c r="G76" s="1715"/>
      <c r="H76" s="1715"/>
      <c r="I76" s="1715"/>
      <c r="J76" s="1715"/>
      <c r="K76" s="1715"/>
      <c r="L76" s="1715"/>
      <c r="M76" s="1715"/>
      <c r="N76" s="1715"/>
    </row>
    <row r="77" spans="2:14" ht="15.75" x14ac:dyDescent="0.25">
      <c r="B77" s="965"/>
    </row>
    <row r="78" spans="2:14" ht="50.1" customHeight="1" x14ac:dyDescent="0.25">
      <c r="B78" s="1714" t="s">
        <v>1735</v>
      </c>
      <c r="C78" s="1715"/>
      <c r="D78" s="1715"/>
      <c r="E78" s="1715"/>
      <c r="F78" s="1715"/>
      <c r="G78" s="1715"/>
      <c r="H78" s="1715"/>
      <c r="I78" s="1715"/>
      <c r="J78" s="1715"/>
      <c r="K78" s="1715"/>
      <c r="L78" s="1715"/>
      <c r="M78" s="1715"/>
      <c r="N78" s="1715"/>
    </row>
    <row r="79" spans="2:14" ht="15.75" x14ac:dyDescent="0.25">
      <c r="B79" s="965"/>
    </row>
    <row r="80" spans="2:14" ht="50.1" customHeight="1" x14ac:dyDescent="0.25">
      <c r="B80" s="1714" t="s">
        <v>1736</v>
      </c>
      <c r="C80" s="1715"/>
      <c r="D80" s="1715"/>
      <c r="E80" s="1715"/>
      <c r="F80" s="1715"/>
      <c r="G80" s="1715"/>
      <c r="H80" s="1715"/>
      <c r="I80" s="1715"/>
      <c r="J80" s="1715"/>
      <c r="K80" s="1715"/>
      <c r="L80" s="1715"/>
      <c r="M80" s="1715"/>
      <c r="N80" s="1715"/>
    </row>
    <row r="81" spans="2:14" ht="15.75" x14ac:dyDescent="0.25">
      <c r="B81" s="965"/>
    </row>
    <row r="82" spans="2:14" ht="39.950000000000003" customHeight="1" x14ac:dyDescent="0.25">
      <c r="B82" s="1714" t="s">
        <v>1737</v>
      </c>
      <c r="C82" s="1715"/>
      <c r="D82" s="1715"/>
      <c r="E82" s="1715"/>
      <c r="F82" s="1715"/>
      <c r="G82" s="1715"/>
      <c r="H82" s="1715"/>
      <c r="I82" s="1715"/>
      <c r="J82" s="1715"/>
      <c r="K82" s="1715"/>
      <c r="L82" s="1715"/>
      <c r="M82" s="1715"/>
      <c r="N82" s="1715"/>
    </row>
  </sheetData>
  <mergeCells count="29">
    <mergeCell ref="B66:N66"/>
    <mergeCell ref="B76:N76"/>
    <mergeCell ref="B78:N78"/>
    <mergeCell ref="B80:N80"/>
    <mergeCell ref="B82:N82"/>
    <mergeCell ref="B62:N62"/>
    <mergeCell ref="B28:N28"/>
    <mergeCell ref="B29:N29"/>
    <mergeCell ref="B34:N34"/>
    <mergeCell ref="B36:N36"/>
    <mergeCell ref="B39:N39"/>
    <mergeCell ref="B49:N49"/>
    <mergeCell ref="B50:N50"/>
    <mergeCell ref="B55:N55"/>
    <mergeCell ref="B59:N59"/>
    <mergeCell ref="B60:N60"/>
    <mergeCell ref="B61:N61"/>
    <mergeCell ref="B27:N27"/>
    <mergeCell ref="B5:N5"/>
    <mergeCell ref="B6:N6"/>
    <mergeCell ref="B9:N9"/>
    <mergeCell ref="B10:N10"/>
    <mergeCell ref="B14:N14"/>
    <mergeCell ref="B15:N15"/>
    <mergeCell ref="B16:N16"/>
    <mergeCell ref="B17:N17"/>
    <mergeCell ref="B25:N25"/>
    <mergeCell ref="B24:N24"/>
    <mergeCell ref="B26:N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sheetPr>
  <dimension ref="A1:LD300"/>
  <sheetViews>
    <sheetView zoomScale="80" zoomScaleNormal="80" workbookViewId="0"/>
  </sheetViews>
  <sheetFormatPr defaultColWidth="11.5703125" defaultRowHeight="15.75" customHeight="1" x14ac:dyDescent="0.25"/>
  <cols>
    <col min="1" max="1" width="12.7109375" style="343" customWidth="1"/>
    <col min="2" max="2" width="11.5703125" style="343" customWidth="1"/>
    <col min="3" max="3" width="25.42578125" style="343" customWidth="1"/>
    <col min="4" max="4" width="37.42578125" style="348" customWidth="1"/>
    <col min="5" max="5" width="40.7109375" style="348" customWidth="1"/>
    <col min="6" max="6" width="35.7109375" style="348" customWidth="1"/>
    <col min="7" max="7" width="24.5703125" style="343" customWidth="1"/>
    <col min="8" max="8" width="19.140625" style="343" customWidth="1"/>
    <col min="9" max="10" width="15.7109375" style="343" customWidth="1"/>
    <col min="11" max="11" width="36" style="343" customWidth="1"/>
    <col min="12" max="12" width="20.7109375" customWidth="1"/>
    <col min="13" max="13" width="42.7109375" style="343" customWidth="1"/>
    <col min="14" max="15" width="17.7109375" style="343" customWidth="1"/>
    <col min="16" max="16" width="24.140625" style="343" customWidth="1"/>
    <col min="17" max="18" width="20.7109375" customWidth="1"/>
    <col min="19" max="19" width="20.7109375" style="343" customWidth="1"/>
    <col min="20" max="23" width="15.7109375" style="343" customWidth="1"/>
    <col min="24" max="24" width="30.7109375" style="343" customWidth="1"/>
    <col min="25" max="26" width="19.7109375" style="343" customWidth="1"/>
    <col min="27" max="27" width="30.7109375" style="343" customWidth="1"/>
    <col min="28" max="29" width="19.7109375" style="343" customWidth="1"/>
    <col min="30" max="30" width="30.7109375" style="343" customWidth="1"/>
    <col min="31" max="32" width="19.7109375" style="343" customWidth="1"/>
    <col min="33" max="33" width="30.7109375" style="343" customWidth="1"/>
    <col min="34" max="35" width="19.7109375" style="343" customWidth="1"/>
    <col min="36" max="36" width="30.7109375" style="343" customWidth="1"/>
    <col min="37" max="38" width="19.7109375" style="343" customWidth="1"/>
    <col min="39" max="39" width="30.7109375" style="343" customWidth="1"/>
    <col min="40" max="41" width="19.7109375" style="343" customWidth="1"/>
    <col min="42" max="42" width="30.7109375" style="343" customWidth="1"/>
    <col min="43" max="47" width="14.7109375" style="343" customWidth="1"/>
    <col min="48" max="49" width="19.28515625" style="343" customWidth="1"/>
    <col min="50" max="51" width="14.7109375" style="343" customWidth="1"/>
    <col min="52" max="52" width="14.7109375" style="558" customWidth="1"/>
    <col min="53" max="60" width="14.7109375" style="343" customWidth="1"/>
    <col min="61" max="61" width="18.5703125" style="343" customWidth="1"/>
    <col min="62" max="68" width="14.7109375" style="343" customWidth="1"/>
    <col min="69" max="69" width="20.42578125" style="343" customWidth="1"/>
    <col min="70" max="70" width="28.7109375" style="343" bestFit="1" customWidth="1"/>
    <col min="71" max="71" width="16.28515625" style="343" customWidth="1"/>
    <col min="72" max="72" width="20.42578125" style="343" customWidth="1"/>
    <col min="73" max="73" width="29" style="343" customWidth="1"/>
    <col min="74" max="74" width="20.7109375" style="343" customWidth="1"/>
    <col min="75" max="75" width="25" style="343" customWidth="1"/>
    <col min="76" max="76" width="32.28515625" style="343" bestFit="1" customWidth="1"/>
    <col min="77" max="77" width="39.85546875" style="343" bestFit="1" customWidth="1"/>
    <col min="78" max="78" width="36.42578125" customWidth="1"/>
    <col min="79" max="79" width="20.42578125" style="343" customWidth="1"/>
    <col min="80" max="80" width="28.7109375" style="343" bestFit="1" customWidth="1"/>
    <col min="81" max="81" width="16.28515625" style="343" customWidth="1"/>
    <col min="82" max="82" width="20.42578125" style="343" customWidth="1"/>
    <col min="83" max="83" width="29" style="343" customWidth="1"/>
    <col min="84" max="84" width="20.7109375" style="343" customWidth="1"/>
    <col min="85" max="85" width="24.42578125" style="343" customWidth="1"/>
    <col min="86" max="86" width="32.28515625" style="343" bestFit="1" customWidth="1"/>
    <col min="87" max="87" width="39.85546875" style="343" bestFit="1" customWidth="1"/>
    <col min="88" max="88" width="36.42578125" customWidth="1"/>
    <col min="89" max="89" width="20.42578125" style="343" customWidth="1"/>
    <col min="90" max="90" width="28.7109375" style="343" bestFit="1" customWidth="1"/>
    <col min="91" max="91" width="16.28515625" style="343" customWidth="1"/>
    <col min="92" max="92" width="20.42578125" style="343" customWidth="1"/>
    <col min="93" max="93" width="29" style="343" customWidth="1"/>
    <col min="94" max="94" width="20.7109375" style="343" customWidth="1"/>
    <col min="95" max="95" width="24.7109375" style="343" customWidth="1"/>
    <col min="96" max="96" width="32.28515625" style="343" bestFit="1" customWidth="1"/>
    <col min="97" max="97" width="39.85546875" style="343" bestFit="1" customWidth="1"/>
    <col min="98" max="98" width="36.42578125" customWidth="1"/>
    <col min="99" max="99" width="20.42578125" style="343" customWidth="1"/>
    <col min="100" max="100" width="28.7109375" style="343" bestFit="1" customWidth="1"/>
    <col min="101" max="101" width="16.28515625" style="343" customWidth="1"/>
    <col min="102" max="102" width="20.42578125" style="343" customWidth="1"/>
    <col min="103" max="103" width="29" style="343" customWidth="1"/>
    <col min="104" max="104" width="20.7109375" style="343" customWidth="1"/>
    <col min="105" max="105" width="23.85546875" style="343" customWidth="1"/>
    <col min="106" max="106" width="32.28515625" style="343" bestFit="1" customWidth="1"/>
    <col min="107" max="107" width="39.85546875" style="343" bestFit="1" customWidth="1"/>
    <col min="108" max="108" width="36.42578125" customWidth="1"/>
    <col min="109" max="109" width="20.42578125" style="343" customWidth="1"/>
    <col min="110" max="110" width="28.7109375" style="343" bestFit="1" customWidth="1"/>
    <col min="111" max="111" width="16.28515625" style="343" customWidth="1"/>
    <col min="112" max="112" width="20.42578125" style="343" customWidth="1"/>
    <col min="113" max="113" width="29" style="343" customWidth="1"/>
    <col min="114" max="114" width="20.7109375" style="343" customWidth="1"/>
    <col min="115" max="115" width="24.5703125" style="343" customWidth="1"/>
    <col min="116" max="116" width="32.28515625" style="343" bestFit="1" customWidth="1"/>
    <col min="117" max="117" width="39.85546875" style="343" bestFit="1" customWidth="1"/>
    <col min="118" max="118" width="36.42578125" customWidth="1"/>
    <col min="119" max="119" width="20.42578125" style="343" customWidth="1"/>
    <col min="120" max="120" width="28.7109375" style="343" bestFit="1" customWidth="1"/>
    <col min="121" max="121" width="16.28515625" style="343" customWidth="1"/>
    <col min="122" max="122" width="20.42578125" style="343" customWidth="1"/>
    <col min="123" max="123" width="29" style="343" customWidth="1"/>
    <col min="124" max="124" width="20.7109375" style="343" customWidth="1"/>
    <col min="125" max="125" width="25.85546875" style="343" customWidth="1"/>
    <col min="126" max="126" width="32.28515625" style="343" bestFit="1" customWidth="1"/>
    <col min="127" max="127" width="39.85546875" style="343" bestFit="1" customWidth="1"/>
    <col min="128" max="128" width="36.42578125" customWidth="1"/>
    <col min="129" max="129" width="48.28515625" style="343" customWidth="1"/>
    <col min="130" max="139" width="14.7109375" style="343" customWidth="1"/>
    <col min="140" max="140" width="52.140625" style="343" customWidth="1"/>
    <col min="141" max="141" width="16.7109375" style="343" customWidth="1"/>
    <col min="142" max="142" width="48.140625" style="343" customWidth="1"/>
    <col min="143" max="143" width="52.28515625" style="343" customWidth="1"/>
    <col min="144" max="144" width="14.7109375" style="343" customWidth="1"/>
    <col min="145" max="145" width="48.28515625" style="343" customWidth="1"/>
    <col min="146" max="146" width="56.42578125" style="343" customWidth="1"/>
    <col min="147" max="148" width="56.28515625" style="343" customWidth="1"/>
    <col min="149" max="149" width="100.140625" style="343" customWidth="1"/>
    <col min="150" max="150" width="11" style="1" customWidth="1"/>
    <col min="151" max="151" width="14.140625" style="1" customWidth="1"/>
    <col min="152" max="152" width="66.42578125" style="343" hidden="1" customWidth="1"/>
    <col min="153" max="153" width="88.7109375" style="343" hidden="1" customWidth="1"/>
    <col min="154" max="154" width="68.7109375" style="343" hidden="1" customWidth="1"/>
    <col min="155" max="155" width="53.28515625" style="343" hidden="1" customWidth="1"/>
    <col min="156" max="156" width="6.7109375" style="343" hidden="1" customWidth="1"/>
    <col min="157" max="157" width="16.140625" style="343" hidden="1" customWidth="1"/>
    <col min="158" max="158" width="5.140625" style="1" hidden="1" customWidth="1"/>
    <col min="159" max="159" width="5.28515625" style="1" hidden="1" customWidth="1"/>
    <col min="160" max="160" width="17.140625" style="341" hidden="1" customWidth="1"/>
    <col min="161" max="161" width="59.7109375" style="341" hidden="1" customWidth="1"/>
    <col min="162" max="162" width="31.28515625" style="341" hidden="1" customWidth="1"/>
    <col min="163" max="164" width="41.140625" style="341" hidden="1" customWidth="1"/>
    <col min="165" max="165" width="13.28515625" style="342" hidden="1" customWidth="1"/>
    <col min="166" max="166" width="40.7109375" style="342" hidden="1" customWidth="1"/>
    <col min="167" max="167" width="44.7109375" style="342" hidden="1" customWidth="1"/>
    <col min="168" max="168" width="16.7109375" style="342" hidden="1" customWidth="1"/>
    <col min="169" max="169" width="40.7109375" style="342" hidden="1" customWidth="1"/>
    <col min="170" max="170" width="47.42578125" style="342" hidden="1" customWidth="1"/>
    <col min="171" max="171" width="15.42578125" style="342" hidden="1" customWidth="1"/>
    <col min="172" max="172" width="40.7109375" style="342" hidden="1" customWidth="1"/>
    <col min="173" max="173" width="43.7109375" style="342" hidden="1" customWidth="1"/>
    <col min="174" max="174" width="40.7109375" style="342" hidden="1" customWidth="1"/>
    <col min="175" max="175" width="23.42578125" style="341" hidden="1" customWidth="1"/>
    <col min="176" max="182" width="20.7109375" style="341" hidden="1" customWidth="1"/>
    <col min="183" max="183" width="20.7109375" style="634" hidden="1" customWidth="1"/>
    <col min="184" max="184" width="20.7109375" style="638" hidden="1" customWidth="1"/>
    <col min="185" max="185" width="34.42578125" style="341" hidden="1" customWidth="1"/>
    <col min="186" max="212" width="20.7109375" style="341" hidden="1" customWidth="1"/>
    <col min="213" max="213" width="21.5703125" style="341" hidden="1" customWidth="1"/>
    <col min="214" max="243" width="20.7109375" style="341" hidden="1" customWidth="1"/>
    <col min="244" max="244" width="27.42578125" style="341" hidden="1" customWidth="1"/>
    <col min="245" max="246" width="20.7109375" style="341" hidden="1" customWidth="1"/>
    <col min="247" max="247" width="27.42578125" style="341" hidden="1" customWidth="1"/>
    <col min="248" max="249" width="20.7109375" style="341" hidden="1" customWidth="1"/>
    <col min="250" max="250" width="30" style="341" hidden="1" customWidth="1"/>
    <col min="251" max="251" width="37.42578125" style="341" hidden="1" customWidth="1"/>
    <col min="252" max="253" width="20.7109375" style="341" hidden="1" customWidth="1"/>
    <col min="254" max="254" width="27.42578125" style="341" hidden="1" customWidth="1"/>
    <col min="255" max="256" width="20.7109375" style="341" hidden="1" customWidth="1"/>
    <col min="257" max="257" width="27.42578125" style="341" hidden="1" customWidth="1"/>
    <col min="258" max="259" width="20.7109375" style="341" hidden="1" customWidth="1"/>
    <col min="260" max="260" width="30" style="341" hidden="1" customWidth="1"/>
    <col min="261" max="261" width="37.42578125" style="341" hidden="1" customWidth="1"/>
    <col min="262" max="263" width="20.7109375" style="341" hidden="1" customWidth="1"/>
    <col min="264" max="264" width="27.42578125" style="341" hidden="1" customWidth="1"/>
    <col min="265" max="266" width="20.7109375" style="341" hidden="1" customWidth="1"/>
    <col min="267" max="267" width="27.42578125" style="341" hidden="1" customWidth="1"/>
    <col min="268" max="269" width="20.7109375" style="341" hidden="1" customWidth="1"/>
    <col min="270" max="270" width="30" style="341" hidden="1" customWidth="1"/>
    <col min="271" max="271" width="37.42578125" style="341" hidden="1" customWidth="1"/>
    <col min="272" max="273" width="20.7109375" style="341" hidden="1" customWidth="1"/>
    <col min="274" max="274" width="27.42578125" style="341" hidden="1" customWidth="1"/>
    <col min="275" max="276" width="20.7109375" style="341" hidden="1" customWidth="1"/>
    <col min="277" max="277" width="27.42578125" style="341" hidden="1" customWidth="1"/>
    <col min="278" max="279" width="20.7109375" style="341" hidden="1" customWidth="1"/>
    <col min="280" max="280" width="30" style="341" hidden="1" customWidth="1"/>
    <col min="281" max="281" width="37.42578125" style="341" hidden="1" customWidth="1"/>
    <col min="282" max="282" width="20.7109375" style="341" hidden="1" customWidth="1"/>
    <col min="283" max="283" width="22.28515625" style="341" hidden="1" customWidth="1"/>
    <col min="284" max="284" width="27.42578125" style="341" hidden="1" customWidth="1"/>
    <col min="285" max="286" width="20.7109375" style="341" hidden="1" customWidth="1"/>
    <col min="287" max="287" width="27.42578125" style="341" hidden="1" customWidth="1"/>
    <col min="288" max="289" width="20.7109375" style="341" hidden="1" customWidth="1"/>
    <col min="290" max="290" width="30" style="341" hidden="1" customWidth="1"/>
    <col min="291" max="291" width="37.42578125" style="341" hidden="1" customWidth="1"/>
    <col min="292" max="293" width="20.7109375" style="341" hidden="1" customWidth="1"/>
    <col min="294" max="294" width="27.42578125" style="341" hidden="1" customWidth="1"/>
    <col min="295" max="296" width="20.7109375" style="341" hidden="1" customWidth="1"/>
    <col min="297" max="297" width="28.5703125" style="341" hidden="1" customWidth="1"/>
    <col min="298" max="299" width="20.7109375" style="341" hidden="1" customWidth="1"/>
    <col min="300" max="300" width="30" style="341" hidden="1" customWidth="1"/>
    <col min="301" max="301" width="37.42578125" style="341" hidden="1" customWidth="1"/>
    <col min="302" max="302" width="20.7109375" style="341" hidden="1" customWidth="1"/>
    <col min="303" max="303" width="49.140625" style="341" hidden="1" customWidth="1"/>
    <col min="304" max="313" width="23.85546875" style="342" hidden="1" customWidth="1"/>
    <col min="314" max="314" width="40.7109375" style="342" hidden="1" customWidth="1"/>
    <col min="315" max="316" width="11.5703125" style="343" hidden="1" customWidth="1"/>
    <col min="317" max="325" width="11.5703125" style="343" customWidth="1"/>
    <col min="326" max="16384" width="11.5703125" style="343"/>
  </cols>
  <sheetData>
    <row r="1" spans="1:314" s="6" customFormat="1" ht="43.5" customHeight="1" thickBot="1" x14ac:dyDescent="0.5">
      <c r="A1" s="813" t="s">
        <v>861</v>
      </c>
      <c r="B1" s="1733" t="s">
        <v>1301</v>
      </c>
      <c r="C1" s="1734"/>
      <c r="D1" s="1734"/>
      <c r="E1" s="560" t="s">
        <v>838</v>
      </c>
      <c r="F1" s="1191" t="s">
        <v>911</v>
      </c>
      <c r="G1" s="1192" t="s">
        <v>912</v>
      </c>
      <c r="H1" s="448" t="s">
        <v>913</v>
      </c>
      <c r="I1" s="611" t="s">
        <v>914</v>
      </c>
      <c r="J1" s="561" t="s">
        <v>915</v>
      </c>
      <c r="M1" s="1260" t="s">
        <v>1991</v>
      </c>
      <c r="T1" s="1"/>
      <c r="U1" s="553"/>
      <c r="AQ1" s="184"/>
      <c r="AR1" s="184"/>
      <c r="AS1" s="184"/>
      <c r="AT1" s="184"/>
      <c r="AU1" s="184"/>
      <c r="AV1" s="556"/>
      <c r="AW1" s="1142"/>
      <c r="AX1" s="549"/>
      <c r="AY1" s="549"/>
      <c r="AZ1" s="184"/>
      <c r="BA1" s="551"/>
      <c r="BB1" s="549"/>
      <c r="BC1" s="549"/>
      <c r="BD1" s="549"/>
      <c r="BG1" s="549"/>
      <c r="BH1" s="549"/>
      <c r="BI1" s="838"/>
      <c r="BJ1" s="424"/>
      <c r="BK1" s="553"/>
      <c r="BL1" s="553"/>
      <c r="BM1" s="553"/>
      <c r="BN1" s="553"/>
      <c r="BO1" s="553"/>
      <c r="BP1" s="553"/>
      <c r="BQ1" s="709" t="s">
        <v>1398</v>
      </c>
      <c r="BR1" s="571"/>
      <c r="BS1" s="571"/>
      <c r="BT1" s="571"/>
      <c r="BU1" s="553"/>
      <c r="BV1" s="571"/>
      <c r="BW1" s="571"/>
      <c r="BX1" s="424"/>
      <c r="BY1" s="571"/>
      <c r="CA1" s="570"/>
      <c r="CB1" s="571"/>
      <c r="CC1" s="571"/>
      <c r="CD1" s="571"/>
      <c r="CE1" s="553"/>
      <c r="CF1" s="571"/>
      <c r="CG1" s="571"/>
      <c r="CH1" s="424"/>
      <c r="CI1" s="571"/>
      <c r="CK1" s="570"/>
      <c r="CL1" s="571"/>
      <c r="CM1" s="571"/>
      <c r="CN1" s="571"/>
      <c r="CO1" s="553"/>
      <c r="CP1" s="571"/>
      <c r="CQ1" s="571"/>
      <c r="CR1" s="424"/>
      <c r="CS1" s="571"/>
      <c r="CU1" s="570"/>
      <c r="CV1" s="571"/>
      <c r="CW1" s="571"/>
      <c r="CX1" s="571"/>
      <c r="CY1" s="553"/>
      <c r="CZ1" s="571"/>
      <c r="DA1" s="571"/>
      <c r="DB1" s="424"/>
      <c r="DC1" s="571"/>
      <c r="DE1" s="570"/>
      <c r="DF1" s="571"/>
      <c r="DG1" s="571"/>
      <c r="DH1" s="571"/>
      <c r="DI1" s="553"/>
      <c r="DJ1" s="571"/>
      <c r="DK1" s="571"/>
      <c r="DL1" s="424"/>
      <c r="DM1" s="571"/>
      <c r="DO1" s="570"/>
      <c r="DP1" s="571"/>
      <c r="DQ1" s="571"/>
      <c r="DR1" s="571"/>
      <c r="DS1" s="553"/>
      <c r="DT1" s="571"/>
      <c r="DU1" s="571"/>
      <c r="DV1" s="424"/>
      <c r="DW1" s="571"/>
      <c r="DY1" s="556"/>
      <c r="DZ1" s="556"/>
      <c r="EA1" s="556"/>
      <c r="EB1" s="556"/>
      <c r="EC1" s="556"/>
      <c r="ED1" s="556"/>
      <c r="EE1" s="556"/>
      <c r="EF1" s="556"/>
      <c r="EG1" s="556"/>
      <c r="EH1" s="556"/>
      <c r="EI1" s="556"/>
      <c r="EJ1" s="556"/>
      <c r="EK1" s="556"/>
      <c r="EL1" s="571"/>
      <c r="EM1" s="424"/>
      <c r="EN1" s="571"/>
      <c r="EO1" s="571"/>
      <c r="EP1" s="571"/>
      <c r="EQ1" s="1722" t="s">
        <v>743</v>
      </c>
      <c r="ER1" s="1723"/>
      <c r="ES1" s="1723"/>
      <c r="ET1" s="369"/>
      <c r="EU1" s="369"/>
      <c r="EV1" s="501" t="s">
        <v>888</v>
      </c>
      <c r="EW1" s="152"/>
      <c r="EX1" s="152"/>
      <c r="EY1" s="147" t="s">
        <v>227</v>
      </c>
      <c r="EZ1" s="46"/>
      <c r="FA1" s="47"/>
      <c r="FB1" s="369"/>
      <c r="FC1" s="369"/>
      <c r="FD1" s="623" t="s">
        <v>1337</v>
      </c>
      <c r="FF1" s="249"/>
      <c r="FG1" s="213"/>
      <c r="FH1" s="213"/>
      <c r="FI1" s="249" t="s">
        <v>1337</v>
      </c>
      <c r="FJ1" s="247"/>
      <c r="FK1" s="247"/>
      <c r="FL1" s="247"/>
      <c r="FM1" s="247"/>
      <c r="FN1" s="247"/>
      <c r="FO1" s="249"/>
      <c r="FP1" s="247"/>
      <c r="FQ1" s="247"/>
      <c r="FR1" s="247"/>
      <c r="FS1" s="213"/>
      <c r="FT1" s="213"/>
      <c r="FU1" s="213"/>
      <c r="FV1" s="213"/>
      <c r="FW1" s="213"/>
      <c r="FX1" s="213"/>
      <c r="FY1" s="213"/>
      <c r="FZ1" s="213"/>
      <c r="GA1" s="629"/>
      <c r="GB1" s="635"/>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c r="JT1" s="213"/>
      <c r="JU1" s="213"/>
      <c r="JV1" s="213"/>
      <c r="JW1" s="213"/>
      <c r="JX1" s="213"/>
      <c r="JY1" s="213"/>
      <c r="JZ1" s="213"/>
      <c r="KA1" s="213"/>
      <c r="KB1" s="213"/>
      <c r="KC1" s="213"/>
      <c r="KD1" s="213"/>
      <c r="KE1" s="213"/>
      <c r="KF1" s="213"/>
      <c r="KG1" s="213"/>
      <c r="KH1" s="213"/>
      <c r="KI1" s="213"/>
      <c r="KJ1" s="213"/>
      <c r="KK1" s="213"/>
      <c r="KL1" s="213"/>
      <c r="KM1" s="213"/>
      <c r="KN1" s="213"/>
      <c r="KO1" s="213"/>
      <c r="KP1" s="213"/>
      <c r="KQ1" s="213"/>
      <c r="KR1" s="247"/>
      <c r="KS1" s="247"/>
      <c r="KT1" s="247"/>
      <c r="KU1" s="247"/>
      <c r="KV1" s="247"/>
      <c r="KW1" s="247"/>
      <c r="KX1" s="247"/>
      <c r="KY1" s="247"/>
      <c r="KZ1" s="247"/>
      <c r="LA1" s="247"/>
      <c r="LB1" s="247"/>
    </row>
    <row r="2" spans="1:314" s="6" customFormat="1" ht="20.100000000000001" customHeight="1" thickBot="1" x14ac:dyDescent="0.5">
      <c r="B2" s="837" t="s">
        <v>909</v>
      </c>
      <c r="C2" s="1729" t="str">
        <f>IF(Radiology_System_General_Info!D12&lt;&gt;"",Radiology_System_General_Info!D12,"No entry")</f>
        <v>No entry</v>
      </c>
      <c r="D2" s="1730"/>
      <c r="F2" s="555"/>
      <c r="G2" s="553"/>
      <c r="H2" s="553"/>
      <c r="I2" s="1246"/>
      <c r="J2" s="553"/>
      <c r="K2" s="553"/>
      <c r="M2" s="549"/>
      <c r="N2" s="549"/>
      <c r="O2" s="549"/>
      <c r="P2" s="610"/>
      <c r="Q2" s="1742" t="s">
        <v>1304</v>
      </c>
      <c r="R2" s="1743"/>
      <c r="S2" s="1744"/>
      <c r="T2" s="553"/>
      <c r="U2" s="553"/>
      <c r="V2" s="553"/>
      <c r="W2" s="553"/>
      <c r="Z2" s="559"/>
      <c r="AA2" s="667"/>
      <c r="AB2" s="559"/>
      <c r="AC2" s="559"/>
      <c r="AD2" s="667"/>
      <c r="AE2" s="559"/>
      <c r="AF2" s="559"/>
      <c r="AG2" s="667"/>
      <c r="AH2" s="559"/>
      <c r="AI2" s="559"/>
      <c r="AJ2" s="667"/>
      <c r="AK2" s="559"/>
      <c r="AL2" s="559"/>
      <c r="AM2" s="667"/>
      <c r="AN2" s="559"/>
      <c r="AO2" s="559"/>
      <c r="AP2" s="553"/>
      <c r="AQ2" s="184"/>
      <c r="AR2" s="184"/>
      <c r="AS2" s="184"/>
      <c r="AT2" s="184"/>
      <c r="AU2" s="184"/>
      <c r="AV2" s="556"/>
      <c r="AW2" s="1142"/>
      <c r="AX2" s="549"/>
      <c r="AY2" s="549"/>
      <c r="AZ2" s="184"/>
      <c r="BA2" s="550"/>
      <c r="BB2" s="549"/>
      <c r="BC2" s="549"/>
      <c r="BD2" s="549"/>
      <c r="BE2" s="549"/>
      <c r="BF2" s="549"/>
      <c r="BG2" s="549"/>
      <c r="BH2" s="549"/>
      <c r="BI2" s="838"/>
      <c r="BJ2" s="553"/>
      <c r="BK2" s="553"/>
      <c r="BL2" s="553"/>
      <c r="BM2" s="553"/>
      <c r="BN2" s="553"/>
      <c r="BO2" s="553"/>
      <c r="BP2" s="553"/>
      <c r="BQ2" s="553"/>
      <c r="BR2" s="571"/>
      <c r="BS2" s="571"/>
      <c r="BT2" s="571"/>
      <c r="BU2" s="553"/>
      <c r="BV2" s="571"/>
      <c r="BW2" s="571"/>
      <c r="BX2" s="571"/>
      <c r="BY2" s="571"/>
      <c r="CA2" s="553"/>
      <c r="CB2" s="571"/>
      <c r="CC2" s="571"/>
      <c r="CD2" s="571"/>
      <c r="CE2" s="553"/>
      <c r="CF2" s="571"/>
      <c r="CG2" s="571"/>
      <c r="CH2" s="571"/>
      <c r="CI2" s="571"/>
      <c r="CK2" s="553"/>
      <c r="CL2" s="571"/>
      <c r="CM2" s="571"/>
      <c r="CN2" s="571"/>
      <c r="CO2" s="553"/>
      <c r="CP2" s="571"/>
      <c r="CQ2" s="571"/>
      <c r="CR2" s="571"/>
      <c r="CS2" s="571"/>
      <c r="CU2" s="553"/>
      <c r="CV2" s="571"/>
      <c r="CW2" s="571"/>
      <c r="CX2" s="571"/>
      <c r="CY2" s="553"/>
      <c r="CZ2" s="571"/>
      <c r="DA2" s="571"/>
      <c r="DB2" s="571"/>
      <c r="DC2" s="571"/>
      <c r="DE2" s="553"/>
      <c r="DF2" s="571"/>
      <c r="DG2" s="571"/>
      <c r="DH2" s="571"/>
      <c r="DI2" s="553"/>
      <c r="DJ2" s="571"/>
      <c r="DK2" s="571"/>
      <c r="DL2" s="571"/>
      <c r="DM2" s="571"/>
      <c r="DO2" s="553"/>
      <c r="DP2" s="571"/>
      <c r="DQ2" s="571"/>
      <c r="DR2" s="571"/>
      <c r="DS2" s="553"/>
      <c r="DT2" s="571"/>
      <c r="DU2" s="571"/>
      <c r="DV2" s="571"/>
      <c r="DW2" s="571"/>
      <c r="DY2" s="556"/>
      <c r="DZ2" s="556"/>
      <c r="EA2" s="556"/>
      <c r="EB2" s="556"/>
      <c r="EC2" s="556"/>
      <c r="ED2" s="556"/>
      <c r="EE2" s="556"/>
      <c r="EF2" s="556"/>
      <c r="EG2" s="556"/>
      <c r="EH2" s="556"/>
      <c r="EI2" s="556"/>
      <c r="EJ2" s="556"/>
      <c r="EK2" s="556"/>
      <c r="EL2" s="571"/>
      <c r="EM2" s="571"/>
      <c r="EN2" s="571"/>
      <c r="EO2" s="571"/>
      <c r="EP2" s="571"/>
      <c r="EQ2" s="1723"/>
      <c r="ER2" s="1723"/>
      <c r="ES2" s="1723"/>
      <c r="ET2" s="369"/>
      <c r="EU2" s="369"/>
      <c r="EV2" s="1720" t="s">
        <v>641</v>
      </c>
      <c r="EW2" s="1721"/>
      <c r="EX2" s="152"/>
      <c r="EY2" s="260" t="s">
        <v>870</v>
      </c>
      <c r="EZ2" s="261"/>
      <c r="FA2" s="618" t="str">
        <f>IF('Contact_Information '!$K$18&lt;&gt;"",'Contact_Information '!$K$18,"No entry")</f>
        <v>PRSxxxxa</v>
      </c>
      <c r="FB2" s="369"/>
      <c r="FC2" s="369"/>
      <c r="FD2" s="248"/>
      <c r="FF2" s="619"/>
      <c r="FG2" s="619"/>
      <c r="FH2" s="619"/>
      <c r="FJ2" s="249"/>
      <c r="FK2" s="247"/>
      <c r="FM2" s="249"/>
      <c r="FN2" s="249"/>
      <c r="FO2" s="247"/>
      <c r="FP2" s="249"/>
      <c r="FQ2" s="249"/>
      <c r="FR2" s="249"/>
      <c r="FT2" s="619"/>
      <c r="FU2" s="619"/>
      <c r="FV2" s="619"/>
      <c r="FW2" s="619"/>
      <c r="FX2" s="619"/>
      <c r="FY2" s="619"/>
      <c r="FZ2" s="619"/>
      <c r="GA2" s="647" t="s">
        <v>1962</v>
      </c>
      <c r="GB2" s="630"/>
      <c r="GC2" s="619"/>
      <c r="GD2" s="619"/>
      <c r="GE2" s="619"/>
      <c r="GF2" s="619"/>
      <c r="GG2" s="619"/>
      <c r="GH2" s="619"/>
      <c r="GI2" s="619"/>
      <c r="GJ2" s="619"/>
      <c r="GK2" s="619"/>
      <c r="GL2" s="619"/>
      <c r="GM2" s="619"/>
      <c r="GN2" s="619"/>
      <c r="GO2" s="619"/>
      <c r="GP2" s="619"/>
      <c r="GQ2" s="619"/>
      <c r="GR2" s="619"/>
      <c r="GS2" s="619"/>
      <c r="GT2" s="619"/>
      <c r="GU2" s="619"/>
      <c r="GV2" s="619"/>
      <c r="GW2" s="619"/>
      <c r="GX2" s="619"/>
      <c r="GY2" s="619"/>
      <c r="GZ2" s="619"/>
      <c r="HA2" s="619"/>
      <c r="HB2" s="619"/>
      <c r="HC2" s="619"/>
      <c r="HD2" s="619"/>
      <c r="HE2" s="619"/>
      <c r="HF2" s="619"/>
      <c r="HG2" s="619"/>
      <c r="HH2" s="619"/>
      <c r="HI2" s="619"/>
      <c r="HJ2" s="619"/>
      <c r="HK2" s="619"/>
      <c r="HL2" s="619"/>
      <c r="HM2" s="619"/>
      <c r="HN2" s="619"/>
      <c r="HO2" s="619"/>
      <c r="HP2" s="619"/>
      <c r="HQ2" s="619"/>
      <c r="HR2" s="619"/>
      <c r="HS2" s="619"/>
      <c r="HT2" s="619"/>
      <c r="HU2" s="619"/>
      <c r="HV2" s="619"/>
      <c r="HW2" s="619"/>
      <c r="HX2" s="619"/>
      <c r="HY2" s="619"/>
      <c r="HZ2" s="619"/>
      <c r="IA2" s="619"/>
      <c r="IB2" s="619"/>
      <c r="IC2" s="619"/>
      <c r="ID2" s="619"/>
      <c r="IE2" s="619"/>
      <c r="IF2" s="619"/>
      <c r="IG2" s="619"/>
      <c r="IH2" s="619"/>
      <c r="II2" s="619"/>
      <c r="IJ2" s="619"/>
      <c r="IK2" s="619"/>
      <c r="IL2" s="619"/>
      <c r="IM2" s="619"/>
      <c r="IN2" s="619"/>
      <c r="IO2" s="619"/>
      <c r="IP2" s="619"/>
      <c r="IQ2" s="619"/>
      <c r="IR2" s="619"/>
      <c r="IS2" s="619"/>
      <c r="IT2" s="619"/>
      <c r="IU2" s="619"/>
      <c r="IV2" s="619"/>
      <c r="IW2" s="619"/>
      <c r="IX2" s="619"/>
      <c r="IY2" s="619"/>
      <c r="IZ2" s="619"/>
      <c r="JA2" s="619"/>
      <c r="JB2" s="619"/>
      <c r="JC2" s="619"/>
      <c r="JD2" s="619"/>
      <c r="JE2" s="619"/>
      <c r="JF2" s="619"/>
      <c r="JG2" s="619"/>
      <c r="JH2" s="619"/>
      <c r="JI2" s="619"/>
      <c r="JJ2" s="619"/>
      <c r="JK2" s="619"/>
      <c r="JL2" s="619"/>
      <c r="JM2" s="619"/>
      <c r="JN2" s="619"/>
      <c r="JO2" s="619"/>
      <c r="JP2" s="619"/>
      <c r="JQ2" s="619"/>
      <c r="JR2" s="619"/>
      <c r="JS2" s="619"/>
      <c r="JT2" s="619"/>
      <c r="JU2" s="619"/>
      <c r="JV2" s="619"/>
      <c r="JW2" s="619"/>
      <c r="JX2" s="619"/>
      <c r="JY2" s="619"/>
      <c r="JZ2" s="619"/>
      <c r="KA2" s="619"/>
      <c r="KB2" s="619"/>
      <c r="KC2" s="619"/>
      <c r="KD2" s="619"/>
      <c r="KE2" s="619"/>
      <c r="KF2" s="619"/>
      <c r="KG2" s="619"/>
      <c r="KH2" s="619"/>
      <c r="KI2" s="619"/>
      <c r="KJ2" s="619"/>
      <c r="KK2" s="619"/>
      <c r="KL2" s="619"/>
      <c r="KM2" s="619"/>
      <c r="KN2" s="619"/>
      <c r="KO2" s="619"/>
      <c r="KP2" s="619"/>
      <c r="KQ2" s="619"/>
      <c r="KR2" s="249"/>
      <c r="KS2" s="249"/>
      <c r="KT2" s="249"/>
      <c r="KU2" s="249"/>
      <c r="KV2" s="249"/>
      <c r="KW2" s="249"/>
      <c r="KX2" s="249"/>
      <c r="KY2" s="249"/>
      <c r="KZ2" s="249"/>
      <c r="LA2" s="247"/>
      <c r="LB2" s="249"/>
    </row>
    <row r="3" spans="1:314" s="6" customFormat="1" ht="20.100000000000001" customHeight="1" thickBot="1" x14ac:dyDescent="0.4">
      <c r="A3" s="167"/>
      <c r="B3" s="246" t="s">
        <v>214</v>
      </c>
      <c r="C3" s="1731" t="str">
        <f>IF('Contact_Information '!D28&lt;&gt;"",'Contact_Information '!D28,"No entry")</f>
        <v>No entry</v>
      </c>
      <c r="D3" s="1732"/>
      <c r="E3" s="614"/>
      <c r="F3" s="357"/>
      <c r="G3" s="1375"/>
      <c r="I3" s="612" t="s">
        <v>1305</v>
      </c>
      <c r="K3" s="562" t="s">
        <v>916</v>
      </c>
      <c r="M3" s="184"/>
      <c r="O3" s="184"/>
      <c r="Q3" s="1745" t="s">
        <v>2138</v>
      </c>
      <c r="R3" s="1746"/>
      <c r="S3" s="1532"/>
      <c r="X3" s="615" t="s">
        <v>993</v>
      </c>
      <c r="Y3" s="615"/>
      <c r="Z3" s="616"/>
      <c r="AA3" s="616"/>
      <c r="AB3" s="616"/>
      <c r="AC3" s="616"/>
      <c r="AD3" s="616"/>
      <c r="AE3" s="616"/>
      <c r="AF3" s="616"/>
      <c r="AG3" s="616"/>
      <c r="AH3" s="613"/>
      <c r="AI3" s="613"/>
      <c r="AJ3" s="613"/>
      <c r="AK3" s="613"/>
      <c r="AL3" s="613"/>
      <c r="AM3" s="613"/>
      <c r="AN3" s="613"/>
      <c r="AO3" s="613"/>
      <c r="AQ3" s="1203" t="s">
        <v>1921</v>
      </c>
      <c r="AR3" s="1182"/>
      <c r="AS3" s="1182"/>
      <c r="AT3" s="1182"/>
      <c r="AU3" s="1182"/>
      <c r="AV3" s="1182"/>
      <c r="AW3" s="566"/>
      <c r="AY3" s="184"/>
      <c r="BA3" s="184"/>
      <c r="BB3" s="184"/>
      <c r="BC3" s="184"/>
      <c r="BD3" s="184"/>
      <c r="BE3" s="814"/>
      <c r="BF3" s="184"/>
      <c r="BG3" s="184"/>
      <c r="BH3" s="184"/>
      <c r="BI3" s="566"/>
      <c r="BK3" s="370"/>
      <c r="BL3" s="370"/>
      <c r="BM3" s="370"/>
      <c r="BO3" s="370"/>
      <c r="BP3" s="370"/>
      <c r="BQ3" s="710" t="s">
        <v>1033</v>
      </c>
      <c r="BR3" s="370"/>
      <c r="BS3" s="370"/>
      <c r="BT3" s="370"/>
      <c r="BU3" s="553"/>
      <c r="BV3" s="554"/>
      <c r="BW3" s="554"/>
      <c r="BX3" s="370"/>
      <c r="BY3" s="370"/>
      <c r="CA3" s="553"/>
      <c r="CB3" s="554"/>
      <c r="CC3" s="554"/>
      <c r="CD3" s="554"/>
      <c r="CE3" s="553"/>
      <c r="CF3" s="554"/>
      <c r="CG3" s="554"/>
      <c r="CH3" s="554"/>
      <c r="CI3" s="554"/>
      <c r="CK3" s="553"/>
      <c r="CL3" s="554"/>
      <c r="CM3" s="554"/>
      <c r="CN3" s="554"/>
      <c r="CO3" s="553"/>
      <c r="CP3" s="554"/>
      <c r="CQ3" s="554"/>
      <c r="CR3" s="554"/>
      <c r="CS3" s="554"/>
      <c r="CU3" s="553"/>
      <c r="CV3" s="554"/>
      <c r="CW3" s="554"/>
      <c r="CX3" s="554"/>
      <c r="CY3" s="553"/>
      <c r="CZ3" s="554"/>
      <c r="DA3" s="554"/>
      <c r="DB3" s="554"/>
      <c r="DC3" s="554"/>
      <c r="DE3" s="553"/>
      <c r="DF3" s="554"/>
      <c r="DG3" s="554"/>
      <c r="DH3" s="554"/>
      <c r="DI3" s="553"/>
      <c r="DJ3" s="554"/>
      <c r="DK3" s="554"/>
      <c r="DL3" s="554"/>
      <c r="DM3" s="554"/>
      <c r="DO3" s="553"/>
      <c r="DP3" s="554"/>
      <c r="DQ3" s="554"/>
      <c r="DR3" s="554"/>
      <c r="DS3" s="553"/>
      <c r="DT3" s="554"/>
      <c r="DU3" s="554"/>
      <c r="DV3" s="554"/>
      <c r="DW3" s="554"/>
      <c r="DY3" s="370"/>
      <c r="DZ3" s="370"/>
      <c r="EA3" s="554"/>
      <c r="EB3" s="554"/>
      <c r="EC3" s="554"/>
      <c r="ED3" s="554"/>
      <c r="EE3" s="554"/>
      <c r="EF3" s="554"/>
      <c r="EG3" s="370"/>
      <c r="EH3" s="370"/>
      <c r="EI3" s="370"/>
      <c r="EJ3" s="179" t="s">
        <v>359</v>
      </c>
      <c r="EK3" s="370"/>
      <c r="EL3" s="370"/>
      <c r="EM3" s="370"/>
      <c r="EN3" s="370"/>
      <c r="EO3" s="554"/>
      <c r="EP3" s="370"/>
      <c r="EQ3" s="370"/>
      <c r="ER3" s="370"/>
      <c r="ES3" s="370"/>
      <c r="ET3" s="370"/>
      <c r="EU3" s="551"/>
      <c r="EV3" s="152"/>
      <c r="EW3" s="152"/>
      <c r="EX3" s="152"/>
      <c r="EY3" s="260" t="s">
        <v>871</v>
      </c>
      <c r="EZ3" s="261"/>
      <c r="FA3" s="450" t="s">
        <v>1306</v>
      </c>
      <c r="FB3" s="551"/>
      <c r="FC3" s="551"/>
      <c r="FD3" s="624" t="s">
        <v>367</v>
      </c>
      <c r="FF3" s="625"/>
      <c r="FG3" s="625" t="s">
        <v>366</v>
      </c>
      <c r="FH3" s="625"/>
      <c r="FI3" s="626"/>
      <c r="FJ3" s="510"/>
      <c r="FK3" s="510"/>
      <c r="FL3" s="510"/>
      <c r="FM3" s="510"/>
      <c r="FN3" s="510"/>
      <c r="FO3" s="510"/>
      <c r="FP3" s="510"/>
      <c r="FQ3" s="510"/>
      <c r="FR3" s="510"/>
      <c r="FT3" s="625"/>
      <c r="FU3" s="625"/>
      <c r="FV3" s="625"/>
      <c r="FW3" s="625"/>
      <c r="FX3" s="625"/>
      <c r="FY3" s="625"/>
      <c r="FZ3" s="625"/>
      <c r="GA3" s="648" t="s">
        <v>1963</v>
      </c>
      <c r="GB3" s="636"/>
      <c r="GC3" s="562" t="s">
        <v>992</v>
      </c>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625"/>
      <c r="IX3" s="625"/>
      <c r="IY3" s="625"/>
      <c r="IZ3" s="625"/>
      <c r="JA3" s="625"/>
      <c r="JB3" s="625"/>
      <c r="JC3" s="625"/>
      <c r="JD3" s="625"/>
      <c r="JE3" s="625"/>
      <c r="JF3" s="625"/>
      <c r="JG3" s="625"/>
      <c r="JH3" s="625"/>
      <c r="JI3" s="625"/>
      <c r="JJ3" s="625"/>
      <c r="JK3" s="625"/>
      <c r="JL3" s="625"/>
      <c r="JM3" s="625"/>
      <c r="JN3" s="625"/>
      <c r="JO3" s="625"/>
      <c r="JP3" s="625"/>
      <c r="JQ3" s="625"/>
      <c r="JR3" s="625"/>
      <c r="JS3" s="625"/>
      <c r="JT3" s="625"/>
      <c r="JU3" s="625"/>
      <c r="JV3" s="625"/>
      <c r="JW3" s="625"/>
      <c r="JX3" s="625"/>
      <c r="JY3" s="625"/>
      <c r="JZ3" s="625"/>
      <c r="KA3" s="625"/>
      <c r="KB3" s="625"/>
      <c r="KC3" s="625"/>
      <c r="KD3" s="625"/>
      <c r="KE3" s="625"/>
      <c r="KF3" s="625"/>
      <c r="KG3" s="625"/>
      <c r="KH3" s="625"/>
      <c r="KI3" s="625"/>
      <c r="KJ3" s="625"/>
      <c r="KK3" s="625"/>
      <c r="KL3" s="625"/>
      <c r="KM3" s="625"/>
      <c r="KN3" s="625"/>
      <c r="KO3" s="625"/>
      <c r="KP3" s="625"/>
      <c r="KQ3" s="625"/>
      <c r="KR3" s="510"/>
      <c r="KS3" s="510"/>
      <c r="KT3" s="510"/>
      <c r="KU3" s="510"/>
      <c r="KV3" s="510"/>
      <c r="KW3" s="510"/>
      <c r="KX3" s="510"/>
      <c r="KY3" s="510"/>
      <c r="KZ3" s="510"/>
      <c r="LA3" s="510"/>
      <c r="LB3" s="510"/>
    </row>
    <row r="4" spans="1:314" s="6" customFormat="1" ht="42.75" customHeight="1" thickBot="1" x14ac:dyDescent="0.35">
      <c r="A4" s="119"/>
      <c r="B4" s="1724" t="s">
        <v>1924</v>
      </c>
      <c r="C4" s="1725"/>
      <c r="D4" s="1726"/>
      <c r="E4" s="176"/>
      <c r="F4" s="176"/>
      <c r="G4" s="1394" t="s">
        <v>2050</v>
      </c>
      <c r="H4" s="1737" t="s">
        <v>2054</v>
      </c>
      <c r="I4" s="1737"/>
      <c r="J4" s="1738"/>
      <c r="K4" s="643" t="str">
        <f>IF(Radiology_System_General_Info!D15&lt;&gt;"",IF(Radiology_System_General_Info!D15&lt;&gt;"Other",Radiology_System_General_Info!D15,IF(Radiology_System_General_Info!D16&lt;&gt;"",Radiology_System_General_Info!D16,"No alternate entry")),IF(Radiology_System_General_Info!D16&lt;&gt;"",Radiology_System_General_Info!D16,"No dose units entered"))</f>
        <v>No dose units entered</v>
      </c>
      <c r="M4" s="27"/>
      <c r="N4" s="1372" t="s">
        <v>354</v>
      </c>
      <c r="O4" s="1371"/>
      <c r="P4" s="27"/>
      <c r="Q4" s="1747"/>
      <c r="R4" s="1595"/>
      <c r="S4" s="1595"/>
      <c r="T4" s="1739" t="s">
        <v>1917</v>
      </c>
      <c r="U4" s="1740"/>
      <c r="V4" s="1740"/>
      <c r="W4" s="1741"/>
      <c r="X4" s="1735" t="s">
        <v>1399</v>
      </c>
      <c r="Y4" s="1735"/>
      <c r="Z4" s="1736"/>
      <c r="AA4" s="1736"/>
      <c r="AB4" s="1736"/>
      <c r="AC4" s="1736"/>
      <c r="AD4" s="1736"/>
      <c r="AE4" s="1736"/>
      <c r="AF4" s="1736"/>
      <c r="AG4" s="668"/>
      <c r="AH4" s="650"/>
      <c r="AI4" s="650"/>
      <c r="AJ4" s="650"/>
      <c r="AK4" s="650"/>
      <c r="AL4" s="650"/>
      <c r="AM4" s="650"/>
      <c r="AN4" s="650"/>
      <c r="AO4" s="650"/>
      <c r="AP4" s="649"/>
      <c r="AQ4" s="1748" t="s">
        <v>2047</v>
      </c>
      <c r="AR4" s="1749"/>
      <c r="AS4" s="1749"/>
      <c r="AT4" s="1749"/>
      <c r="AU4" s="1749"/>
      <c r="AV4" s="1750"/>
      <c r="AW4" s="1751" t="s">
        <v>1922</v>
      </c>
      <c r="AX4" s="1752"/>
      <c r="AY4" s="1752"/>
      <c r="AZ4" s="1752"/>
      <c r="BA4" s="1752"/>
      <c r="BB4" s="1752"/>
      <c r="BC4" s="1752"/>
      <c r="BD4" s="1753"/>
      <c r="BE4" s="1754" t="s">
        <v>997</v>
      </c>
      <c r="BF4" s="1755"/>
      <c r="BG4" s="1755"/>
      <c r="BH4" s="1756"/>
      <c r="BI4" s="1717" t="s">
        <v>1923</v>
      </c>
      <c r="BJ4" s="1718"/>
      <c r="BK4" s="1718"/>
      <c r="BL4" s="1718"/>
      <c r="BM4" s="1718"/>
      <c r="BN4" s="1718"/>
      <c r="BO4" s="1718"/>
      <c r="BP4" s="1719"/>
      <c r="BQ4" s="572" t="s">
        <v>920</v>
      </c>
      <c r="BR4" s="592"/>
      <c r="BS4" s="592"/>
      <c r="BT4" s="592"/>
      <c r="BU4" s="593"/>
      <c r="BV4" s="592"/>
      <c r="BW4" s="592"/>
      <c r="BX4" s="592"/>
      <c r="BY4" s="594"/>
      <c r="BZ4" s="595"/>
      <c r="CA4" s="572" t="s">
        <v>954</v>
      </c>
      <c r="CB4" s="592"/>
      <c r="CC4" s="592"/>
      <c r="CD4" s="592"/>
      <c r="CE4" s="593"/>
      <c r="CF4" s="592"/>
      <c r="CG4" s="592"/>
      <c r="CH4" s="592"/>
      <c r="CI4" s="594"/>
      <c r="CJ4" s="595"/>
      <c r="CK4" s="572" t="s">
        <v>956</v>
      </c>
      <c r="CL4" s="592"/>
      <c r="CM4" s="592"/>
      <c r="CN4" s="592"/>
      <c r="CO4" s="593"/>
      <c r="CP4" s="592"/>
      <c r="CQ4" s="592"/>
      <c r="CR4" s="592"/>
      <c r="CS4" s="594"/>
      <c r="CT4" s="595"/>
      <c r="CU4" s="572" t="s">
        <v>958</v>
      </c>
      <c r="CV4" s="592"/>
      <c r="CW4" s="592"/>
      <c r="CX4" s="592"/>
      <c r="CY4" s="593"/>
      <c r="CZ4" s="592"/>
      <c r="DA4" s="592"/>
      <c r="DB4" s="592"/>
      <c r="DC4" s="594"/>
      <c r="DD4" s="595"/>
      <c r="DE4" s="572" t="s">
        <v>963</v>
      </c>
      <c r="DF4" s="592"/>
      <c r="DG4" s="592"/>
      <c r="DH4" s="592"/>
      <c r="DI4" s="593"/>
      <c r="DJ4" s="592"/>
      <c r="DK4" s="592"/>
      <c r="DL4" s="592"/>
      <c r="DM4" s="594"/>
      <c r="DN4" s="595"/>
      <c r="DO4" s="572" t="s">
        <v>961</v>
      </c>
      <c r="DP4" s="592"/>
      <c r="DQ4" s="592"/>
      <c r="DR4" s="592"/>
      <c r="DS4" s="593"/>
      <c r="DT4" s="592"/>
      <c r="DU4" s="592"/>
      <c r="DV4" s="592"/>
      <c r="DW4" s="594"/>
      <c r="DX4" s="595"/>
      <c r="DY4" s="27"/>
      <c r="DZ4" s="703" t="s">
        <v>1032</v>
      </c>
      <c r="EA4" s="857"/>
      <c r="EB4" s="857"/>
      <c r="EC4" s="857"/>
      <c r="ED4" s="857"/>
      <c r="EE4" s="857"/>
      <c r="EF4" s="857"/>
      <c r="EG4" s="701"/>
      <c r="EH4" s="701"/>
      <c r="EI4" s="702"/>
      <c r="EK4" s="170"/>
      <c r="EL4" s="170"/>
      <c r="EM4" s="170"/>
      <c r="EN4" s="170"/>
      <c r="EO4" s="170"/>
      <c r="EP4" s="170"/>
      <c r="EQ4" s="609" t="s">
        <v>405</v>
      </c>
      <c r="ER4" s="608"/>
      <c r="ES4" s="180"/>
      <c r="ET4" s="365"/>
      <c r="EU4" s="551"/>
      <c r="EV4" s="152"/>
      <c r="EW4" s="152"/>
      <c r="EX4" s="152"/>
      <c r="EY4" s="152"/>
      <c r="EZ4" s="843"/>
      <c r="FA4" s="844" t="s">
        <v>1307</v>
      </c>
      <c r="FB4" s="551"/>
      <c r="FC4" s="551"/>
      <c r="FD4" s="859" t="s">
        <v>986</v>
      </c>
      <c r="FE4" s="863"/>
      <c r="FF4" s="873" t="s">
        <v>1334</v>
      </c>
      <c r="FG4" s="862"/>
      <c r="FH4" s="99"/>
      <c r="FI4" s="874" t="s">
        <v>1335</v>
      </c>
      <c r="FJ4" s="99"/>
      <c r="FK4" s="875" t="s">
        <v>1029</v>
      </c>
      <c r="FL4" s="99"/>
      <c r="FM4" s="99"/>
      <c r="FN4" s="99"/>
      <c r="FO4" s="99"/>
      <c r="FP4" s="99"/>
      <c r="FQ4" s="876" t="s">
        <v>405</v>
      </c>
      <c r="FR4" s="99"/>
      <c r="FS4" s="881" t="s">
        <v>340</v>
      </c>
      <c r="FT4" s="698"/>
      <c r="FU4" s="662"/>
      <c r="FV4" s="699" t="s">
        <v>1020</v>
      </c>
      <c r="FW4" s="661"/>
      <c r="FX4" s="661"/>
      <c r="FY4" s="661"/>
      <c r="FZ4" s="662"/>
      <c r="GA4" s="700" t="s">
        <v>354</v>
      </c>
      <c r="GB4" s="884"/>
      <c r="GC4" s="885" t="str">
        <f>IF(K4&lt;&gt;"",K4,"No Default System Units")</f>
        <v>No dose units entered</v>
      </c>
      <c r="GD4" s="890" t="s">
        <v>975</v>
      </c>
      <c r="GE4" s="651"/>
      <c r="GF4" s="651"/>
      <c r="GG4" s="651"/>
      <c r="GH4" s="651"/>
      <c r="GI4" s="651"/>
      <c r="GJ4" s="652"/>
      <c r="GK4" s="888" t="s">
        <v>1339</v>
      </c>
      <c r="GL4" s="661"/>
      <c r="GM4" s="661"/>
      <c r="GN4" s="661"/>
      <c r="GO4" s="661"/>
      <c r="GP4" s="661"/>
      <c r="GQ4" s="661"/>
      <c r="GR4" s="661"/>
      <c r="GS4" s="661"/>
      <c r="GT4" s="661"/>
      <c r="GU4" s="661"/>
      <c r="GV4" s="661"/>
      <c r="GW4" s="661"/>
      <c r="GX4" s="661"/>
      <c r="GY4" s="661"/>
      <c r="GZ4" s="661"/>
      <c r="HA4" s="661"/>
      <c r="HB4" s="661"/>
      <c r="HC4" s="662"/>
      <c r="HD4" s="699" t="s">
        <v>917</v>
      </c>
      <c r="HE4" s="665"/>
      <c r="HF4" s="665"/>
      <c r="HG4" s="665"/>
      <c r="HH4" s="665"/>
      <c r="HI4" s="665"/>
      <c r="HJ4" s="665"/>
      <c r="HK4" s="665"/>
      <c r="HL4" s="665"/>
      <c r="HM4" s="665"/>
      <c r="HN4" s="665"/>
      <c r="HO4" s="666"/>
      <c r="HP4" s="660" t="s">
        <v>918</v>
      </c>
      <c r="HQ4" s="665"/>
      <c r="HR4" s="665"/>
      <c r="HS4" s="665"/>
      <c r="HT4" s="665"/>
      <c r="HU4" s="661"/>
      <c r="HV4" s="661"/>
      <c r="HW4" s="665"/>
      <c r="HX4" s="665"/>
      <c r="HY4" s="666"/>
      <c r="HZ4" s="669" t="s">
        <v>919</v>
      </c>
      <c r="IA4" s="193"/>
      <c r="IB4" s="193"/>
      <c r="IC4" s="193"/>
      <c r="ID4" s="193"/>
      <c r="IE4" s="193"/>
      <c r="IF4" s="193"/>
      <c r="IG4" s="193"/>
      <c r="IH4" s="193"/>
      <c r="II4" s="899" t="s">
        <v>920</v>
      </c>
      <c r="IJ4" s="661"/>
      <c r="IK4" s="661"/>
      <c r="IL4" s="661"/>
      <c r="IM4" s="661"/>
      <c r="IN4" s="661"/>
      <c r="IO4" s="661"/>
      <c r="IP4" s="661"/>
      <c r="IQ4" s="661"/>
      <c r="IR4" s="662"/>
      <c r="IS4" s="711" t="s">
        <v>954</v>
      </c>
      <c r="IT4" s="661"/>
      <c r="IU4" s="661"/>
      <c r="IV4" s="661"/>
      <c r="IW4" s="661"/>
      <c r="IX4" s="661"/>
      <c r="IY4" s="661"/>
      <c r="IZ4" s="661"/>
      <c r="JA4" s="661"/>
      <c r="JB4" s="662"/>
      <c r="JC4" s="900" t="s">
        <v>956</v>
      </c>
      <c r="JD4" s="661"/>
      <c r="JE4" s="661"/>
      <c r="JF4" s="661"/>
      <c r="JG4" s="661"/>
      <c r="JH4" s="661"/>
      <c r="JI4" s="661"/>
      <c r="JJ4" s="661"/>
      <c r="JK4" s="661"/>
      <c r="JL4" s="662"/>
      <c r="JM4" s="711" t="s">
        <v>958</v>
      </c>
      <c r="JN4" s="661"/>
      <c r="JO4" s="661"/>
      <c r="JP4" s="661"/>
      <c r="JQ4" s="661"/>
      <c r="JR4" s="661"/>
      <c r="JS4" s="661"/>
      <c r="JT4" s="661"/>
      <c r="JU4" s="661"/>
      <c r="JV4" s="662"/>
      <c r="JW4" s="900" t="s">
        <v>963</v>
      </c>
      <c r="JX4" s="661"/>
      <c r="JY4" s="661"/>
      <c r="JZ4" s="661"/>
      <c r="KA4" s="661"/>
      <c r="KB4" s="661"/>
      <c r="KC4" s="661"/>
      <c r="KD4" s="661"/>
      <c r="KE4" s="661"/>
      <c r="KF4" s="662"/>
      <c r="KG4" s="900" t="s">
        <v>961</v>
      </c>
      <c r="KH4" s="661"/>
      <c r="KI4" s="661"/>
      <c r="KJ4" s="661"/>
      <c r="KK4" s="661"/>
      <c r="KL4" s="661"/>
      <c r="KM4" s="661"/>
      <c r="KN4" s="661"/>
      <c r="KO4" s="661"/>
      <c r="KP4" s="662"/>
      <c r="KQ4" s="902"/>
      <c r="KR4" s="278" t="s">
        <v>464</v>
      </c>
      <c r="KS4" s="860"/>
      <c r="KT4" s="860"/>
      <c r="KU4" s="860"/>
      <c r="KV4" s="860"/>
      <c r="KW4" s="860"/>
      <c r="KX4" s="860"/>
      <c r="KY4" s="277"/>
      <c r="KZ4" s="277"/>
      <c r="LA4" s="279"/>
      <c r="LB4" s="878"/>
    </row>
    <row r="5" spans="1:314" s="6" customFormat="1" ht="93.75" customHeight="1" thickBot="1" x14ac:dyDescent="0.3">
      <c r="B5" s="800" t="s">
        <v>1227</v>
      </c>
      <c r="C5" s="1131" t="s">
        <v>1894</v>
      </c>
      <c r="D5" s="600" t="s">
        <v>985</v>
      </c>
      <c r="E5" s="557" t="s">
        <v>1400</v>
      </c>
      <c r="F5" s="1376" t="s">
        <v>2044</v>
      </c>
      <c r="G5" s="1437" t="s">
        <v>2130</v>
      </c>
      <c r="H5" s="1143" t="s">
        <v>1993</v>
      </c>
      <c r="I5" s="840" t="s">
        <v>1417</v>
      </c>
      <c r="J5" s="601" t="s">
        <v>1308</v>
      </c>
      <c r="K5" s="1200" t="s">
        <v>2015</v>
      </c>
      <c r="M5" s="1212" t="s">
        <v>1947</v>
      </c>
      <c r="N5" s="579" t="s">
        <v>2051</v>
      </c>
      <c r="O5" s="579" t="s">
        <v>2052</v>
      </c>
      <c r="P5" s="1206" t="s">
        <v>1010</v>
      </c>
      <c r="Q5" s="602" t="s">
        <v>1918</v>
      </c>
      <c r="R5" s="579" t="s">
        <v>1919</v>
      </c>
      <c r="S5" s="601" t="s">
        <v>1920</v>
      </c>
      <c r="T5" s="1351" t="s">
        <v>1309</v>
      </c>
      <c r="U5" s="841" t="s">
        <v>1303</v>
      </c>
      <c r="V5" s="842" t="s">
        <v>1302</v>
      </c>
      <c r="W5" s="841" t="s">
        <v>1310</v>
      </c>
      <c r="X5" s="671" t="s">
        <v>2104</v>
      </c>
      <c r="Y5" s="672" t="s">
        <v>998</v>
      </c>
      <c r="Z5" s="673" t="s">
        <v>1000</v>
      </c>
      <c r="AA5" s="671" t="s">
        <v>2105</v>
      </c>
      <c r="AB5" s="672" t="s">
        <v>1011</v>
      </c>
      <c r="AC5" s="673" t="s">
        <v>1012</v>
      </c>
      <c r="AD5" s="671" t="s">
        <v>2106</v>
      </c>
      <c r="AE5" s="689" t="s">
        <v>1001</v>
      </c>
      <c r="AF5" s="674" t="s">
        <v>1002</v>
      </c>
      <c r="AG5" s="671" t="s">
        <v>2107</v>
      </c>
      <c r="AH5" s="672" t="s">
        <v>1003</v>
      </c>
      <c r="AI5" s="673" t="s">
        <v>1004</v>
      </c>
      <c r="AJ5" s="671" t="s">
        <v>2108</v>
      </c>
      <c r="AK5" s="672" t="s">
        <v>1005</v>
      </c>
      <c r="AL5" s="673" t="s">
        <v>1006</v>
      </c>
      <c r="AM5" s="671" t="s">
        <v>2109</v>
      </c>
      <c r="AN5" s="672" t="s">
        <v>1007</v>
      </c>
      <c r="AO5" s="673" t="s">
        <v>999</v>
      </c>
      <c r="AP5" s="675" t="s">
        <v>275</v>
      </c>
      <c r="AQ5" s="842" t="s">
        <v>1250</v>
      </c>
      <c r="AR5" s="842" t="s">
        <v>380</v>
      </c>
      <c r="AS5" s="842" t="s">
        <v>381</v>
      </c>
      <c r="AT5" s="842" t="s">
        <v>374</v>
      </c>
      <c r="AU5" s="841" t="s">
        <v>373</v>
      </c>
      <c r="AV5" s="846" t="s">
        <v>1311</v>
      </c>
      <c r="AW5" s="602" t="s">
        <v>1899</v>
      </c>
      <c r="AX5" s="579" t="s">
        <v>353</v>
      </c>
      <c r="AY5" s="579" t="s">
        <v>372</v>
      </c>
      <c r="AZ5" s="1143" t="s">
        <v>376</v>
      </c>
      <c r="BA5" s="842" t="s">
        <v>375</v>
      </c>
      <c r="BB5" s="848" t="s">
        <v>1256</v>
      </c>
      <c r="BC5" s="842" t="s">
        <v>1312</v>
      </c>
      <c r="BD5" s="841" t="s">
        <v>1313</v>
      </c>
      <c r="BE5" s="856" t="s">
        <v>994</v>
      </c>
      <c r="BF5" s="842" t="s">
        <v>995</v>
      </c>
      <c r="BG5" s="842" t="s">
        <v>996</v>
      </c>
      <c r="BH5" s="846" t="s">
        <v>414</v>
      </c>
      <c r="BI5" s="602" t="s">
        <v>1314</v>
      </c>
      <c r="BJ5" s="850" t="s">
        <v>1346</v>
      </c>
      <c r="BK5" s="603" t="s">
        <v>1348</v>
      </c>
      <c r="BL5" s="849" t="s">
        <v>1347</v>
      </c>
      <c r="BM5" s="841" t="s">
        <v>1349</v>
      </c>
      <c r="BN5" s="842" t="s">
        <v>1350</v>
      </c>
      <c r="BO5" s="841" t="s">
        <v>1351</v>
      </c>
      <c r="BP5" s="841" t="s">
        <v>1352</v>
      </c>
      <c r="BQ5" s="704" t="s">
        <v>942</v>
      </c>
      <c r="BR5" s="579" t="s">
        <v>952</v>
      </c>
      <c r="BS5" s="579" t="s">
        <v>953</v>
      </c>
      <c r="BT5" s="576" t="s">
        <v>951</v>
      </c>
      <c r="BU5" s="580" t="s">
        <v>943</v>
      </c>
      <c r="BV5" s="577" t="s">
        <v>950</v>
      </c>
      <c r="BW5" s="927" t="s">
        <v>1483</v>
      </c>
      <c r="BX5" s="581" t="s">
        <v>1553</v>
      </c>
      <c r="BY5" s="581" t="s">
        <v>944</v>
      </c>
      <c r="BZ5" s="582" t="s">
        <v>949</v>
      </c>
      <c r="CA5" s="578" t="s">
        <v>942</v>
      </c>
      <c r="CB5" s="579" t="s">
        <v>952</v>
      </c>
      <c r="CC5" s="579" t="s">
        <v>953</v>
      </c>
      <c r="CD5" s="576" t="s">
        <v>951</v>
      </c>
      <c r="CE5" s="580" t="s">
        <v>943</v>
      </c>
      <c r="CF5" s="577" t="s">
        <v>950</v>
      </c>
      <c r="CG5" s="927" t="s">
        <v>1483</v>
      </c>
      <c r="CH5" s="581" t="s">
        <v>1554</v>
      </c>
      <c r="CI5" s="581" t="s">
        <v>944</v>
      </c>
      <c r="CJ5" s="582" t="s">
        <v>955</v>
      </c>
      <c r="CK5" s="578" t="s">
        <v>942</v>
      </c>
      <c r="CL5" s="579" t="s">
        <v>952</v>
      </c>
      <c r="CM5" s="579" t="s">
        <v>953</v>
      </c>
      <c r="CN5" s="576" t="s">
        <v>951</v>
      </c>
      <c r="CO5" s="604" t="s">
        <v>943</v>
      </c>
      <c r="CP5" s="577" t="s">
        <v>950</v>
      </c>
      <c r="CQ5" s="927" t="s">
        <v>1483</v>
      </c>
      <c r="CR5" s="581" t="s">
        <v>1555</v>
      </c>
      <c r="CS5" s="581" t="s">
        <v>944</v>
      </c>
      <c r="CT5" s="582" t="s">
        <v>957</v>
      </c>
      <c r="CU5" s="578" t="s">
        <v>942</v>
      </c>
      <c r="CV5" s="579" t="s">
        <v>952</v>
      </c>
      <c r="CW5" s="579" t="s">
        <v>953</v>
      </c>
      <c r="CX5" s="576" t="s">
        <v>951</v>
      </c>
      <c r="CY5" s="604" t="s">
        <v>943</v>
      </c>
      <c r="CZ5" s="577" t="s">
        <v>950</v>
      </c>
      <c r="DA5" s="927" t="s">
        <v>1483</v>
      </c>
      <c r="DB5" s="581" t="s">
        <v>1556</v>
      </c>
      <c r="DC5" s="581" t="s">
        <v>944</v>
      </c>
      <c r="DD5" s="582" t="s">
        <v>959</v>
      </c>
      <c r="DE5" s="578" t="s">
        <v>942</v>
      </c>
      <c r="DF5" s="579" t="s">
        <v>952</v>
      </c>
      <c r="DG5" s="579" t="s">
        <v>953</v>
      </c>
      <c r="DH5" s="576" t="s">
        <v>951</v>
      </c>
      <c r="DI5" s="604" t="s">
        <v>943</v>
      </c>
      <c r="DJ5" s="577" t="s">
        <v>950</v>
      </c>
      <c r="DK5" s="927" t="s">
        <v>1483</v>
      </c>
      <c r="DL5" s="581" t="s">
        <v>1557</v>
      </c>
      <c r="DM5" s="581" t="s">
        <v>944</v>
      </c>
      <c r="DN5" s="582" t="s">
        <v>962</v>
      </c>
      <c r="DO5" s="578" t="s">
        <v>942</v>
      </c>
      <c r="DP5" s="579" t="s">
        <v>952</v>
      </c>
      <c r="DQ5" s="579" t="s">
        <v>953</v>
      </c>
      <c r="DR5" s="576" t="s">
        <v>951</v>
      </c>
      <c r="DS5" s="604" t="s">
        <v>943</v>
      </c>
      <c r="DT5" s="577" t="s">
        <v>950</v>
      </c>
      <c r="DU5" s="927" t="s">
        <v>1483</v>
      </c>
      <c r="DV5" s="581" t="s">
        <v>1558</v>
      </c>
      <c r="DW5" s="581" t="s">
        <v>944</v>
      </c>
      <c r="DX5" s="582" t="s">
        <v>960</v>
      </c>
      <c r="DY5" s="904" t="s">
        <v>1344</v>
      </c>
      <c r="DZ5" s="858" t="s">
        <v>1031</v>
      </c>
      <c r="EA5" s="858" t="s">
        <v>1031</v>
      </c>
      <c r="EB5" s="858" t="s">
        <v>1031</v>
      </c>
      <c r="EC5" s="858" t="s">
        <v>1031</v>
      </c>
      <c r="ED5" s="858" t="s">
        <v>1031</v>
      </c>
      <c r="EE5" s="858" t="s">
        <v>1031</v>
      </c>
      <c r="EF5" s="858" t="s">
        <v>1031</v>
      </c>
      <c r="EG5" s="858" t="s">
        <v>1031</v>
      </c>
      <c r="EH5" s="858" t="s">
        <v>1031</v>
      </c>
      <c r="EI5" s="858" t="s">
        <v>1031</v>
      </c>
      <c r="EJ5" s="604" t="s">
        <v>1401</v>
      </c>
      <c r="EK5" s="604" t="s">
        <v>968</v>
      </c>
      <c r="EL5" s="605" t="s">
        <v>1287</v>
      </c>
      <c r="EM5" s="604" t="s">
        <v>1402</v>
      </c>
      <c r="EN5" s="604" t="s">
        <v>969</v>
      </c>
      <c r="EO5" s="605" t="s">
        <v>967</v>
      </c>
      <c r="EP5" s="617" t="s">
        <v>1008</v>
      </c>
      <c r="EQ5" s="606" t="s">
        <v>1294</v>
      </c>
      <c r="ER5" s="606" t="s">
        <v>1030</v>
      </c>
      <c r="ES5" s="607" t="s">
        <v>1009</v>
      </c>
      <c r="ET5" s="365"/>
      <c r="EU5" s="202"/>
      <c r="EV5" s="250"/>
      <c r="EW5" s="250"/>
      <c r="EX5" s="250"/>
      <c r="EY5" s="250"/>
      <c r="EZ5" s="250"/>
      <c r="FA5" s="250"/>
      <c r="FB5" s="551"/>
      <c r="FC5" s="551"/>
      <c r="FD5" s="861" t="s">
        <v>1328</v>
      </c>
      <c r="FE5" s="864" t="s">
        <v>981</v>
      </c>
      <c r="FF5" s="872" t="s">
        <v>1332</v>
      </c>
      <c r="FG5" s="267" t="s">
        <v>1333</v>
      </c>
      <c r="FH5" s="233" t="s">
        <v>461</v>
      </c>
      <c r="FI5" s="268" t="s">
        <v>1028</v>
      </c>
      <c r="FJ5" s="691" t="s">
        <v>462</v>
      </c>
      <c r="FK5" s="146" t="s">
        <v>745</v>
      </c>
      <c r="FL5" s="695" t="s">
        <v>1403</v>
      </c>
      <c r="FM5" s="146" t="s">
        <v>966</v>
      </c>
      <c r="FN5" s="146" t="s">
        <v>746</v>
      </c>
      <c r="FO5" s="695" t="s">
        <v>744</v>
      </c>
      <c r="FP5" s="146" t="s">
        <v>967</v>
      </c>
      <c r="FQ5" s="146" t="s">
        <v>1331</v>
      </c>
      <c r="FR5" s="146" t="s">
        <v>1336</v>
      </c>
      <c r="FS5" s="693" t="s">
        <v>1338</v>
      </c>
      <c r="FT5" s="1236" t="s">
        <v>987</v>
      </c>
      <c r="FU5" s="627" t="s">
        <v>17</v>
      </c>
      <c r="FV5" s="639" t="s">
        <v>989</v>
      </c>
      <c r="FW5" s="639" t="s">
        <v>990</v>
      </c>
      <c r="FX5" s="639" t="s">
        <v>991</v>
      </c>
      <c r="FY5" s="639" t="s">
        <v>988</v>
      </c>
      <c r="FZ5" s="654" t="s">
        <v>1019</v>
      </c>
      <c r="GA5" s="628" t="s">
        <v>355</v>
      </c>
      <c r="GB5" s="640" t="s">
        <v>356</v>
      </c>
      <c r="GC5" s="886" t="s">
        <v>1027</v>
      </c>
      <c r="GD5" s="641" t="s">
        <v>970</v>
      </c>
      <c r="GE5" s="642" t="s">
        <v>1341</v>
      </c>
      <c r="GF5" s="889" t="s">
        <v>971</v>
      </c>
      <c r="GG5" s="642" t="s">
        <v>972</v>
      </c>
      <c r="GH5" s="642" t="s">
        <v>973</v>
      </c>
      <c r="GI5" s="664" t="s">
        <v>1023</v>
      </c>
      <c r="GJ5" s="642" t="s">
        <v>974</v>
      </c>
      <c r="GK5" s="642" t="s">
        <v>1013</v>
      </c>
      <c r="GL5" s="646" t="s">
        <v>998</v>
      </c>
      <c r="GM5" s="676" t="s">
        <v>1000</v>
      </c>
      <c r="GN5" s="678" t="s">
        <v>1014</v>
      </c>
      <c r="GO5" s="646" t="s">
        <v>1011</v>
      </c>
      <c r="GP5" s="679" t="s">
        <v>1012</v>
      </c>
      <c r="GQ5" s="677" t="s">
        <v>1015</v>
      </c>
      <c r="GR5" s="646" t="s">
        <v>1001</v>
      </c>
      <c r="GS5" s="676" t="s">
        <v>1002</v>
      </c>
      <c r="GT5" s="678" t="s">
        <v>1016</v>
      </c>
      <c r="GU5" s="646" t="s">
        <v>1003</v>
      </c>
      <c r="GV5" s="679" t="s">
        <v>1004</v>
      </c>
      <c r="GW5" s="677" t="s">
        <v>1017</v>
      </c>
      <c r="GX5" s="646" t="s">
        <v>1005</v>
      </c>
      <c r="GY5" s="676" t="s">
        <v>1006</v>
      </c>
      <c r="GZ5" s="678" t="s">
        <v>1018</v>
      </c>
      <c r="HA5" s="646" t="s">
        <v>1007</v>
      </c>
      <c r="HB5" s="679" t="s">
        <v>999</v>
      </c>
      <c r="HC5" s="685" t="s">
        <v>275</v>
      </c>
      <c r="HD5" s="684" t="s">
        <v>1404</v>
      </c>
      <c r="HE5" s="663" t="s">
        <v>1021</v>
      </c>
      <c r="HF5" s="663" t="s">
        <v>1022</v>
      </c>
      <c r="HG5" s="646" t="s">
        <v>1405</v>
      </c>
      <c r="HH5" s="646" t="s">
        <v>1340</v>
      </c>
      <c r="HI5" s="646" t="s">
        <v>1406</v>
      </c>
      <c r="HJ5" s="646" t="s">
        <v>380</v>
      </c>
      <c r="HK5" s="646" t="s">
        <v>381</v>
      </c>
      <c r="HL5" s="663" t="s">
        <v>2008</v>
      </c>
      <c r="HM5" s="639" t="s">
        <v>374</v>
      </c>
      <c r="HN5" s="639" t="s">
        <v>373</v>
      </c>
      <c r="HO5" s="639" t="s">
        <v>1311</v>
      </c>
      <c r="HP5" s="684" t="s">
        <v>1900</v>
      </c>
      <c r="HQ5" s="686" t="s">
        <v>353</v>
      </c>
      <c r="HR5" s="653" t="s">
        <v>2000</v>
      </c>
      <c r="HS5" s="686" t="s">
        <v>372</v>
      </c>
      <c r="HT5" s="653" t="s">
        <v>2001</v>
      </c>
      <c r="HU5" s="653" t="s">
        <v>2002</v>
      </c>
      <c r="HV5" s="663" t="s">
        <v>1026</v>
      </c>
      <c r="HW5" s="686" t="s">
        <v>376</v>
      </c>
      <c r="HX5" s="654" t="s">
        <v>2003</v>
      </c>
      <c r="HY5" s="1279" t="s">
        <v>375</v>
      </c>
      <c r="HZ5" s="1283" t="s">
        <v>1314</v>
      </c>
      <c r="IA5" s="670" t="s">
        <v>357</v>
      </c>
      <c r="IB5" s="670" t="s">
        <v>2004</v>
      </c>
      <c r="IC5" s="670" t="s">
        <v>358</v>
      </c>
      <c r="ID5" s="670" t="s">
        <v>378</v>
      </c>
      <c r="IE5" s="670" t="s">
        <v>379</v>
      </c>
      <c r="IF5" s="663" t="s">
        <v>2005</v>
      </c>
      <c r="IG5" s="670" t="s">
        <v>377</v>
      </c>
      <c r="IH5" s="688" t="s">
        <v>910</v>
      </c>
      <c r="II5" s="222" t="s">
        <v>1034</v>
      </c>
      <c r="IJ5" s="222" t="s">
        <v>1035</v>
      </c>
      <c r="IK5" s="222" t="s">
        <v>1036</v>
      </c>
      <c r="IL5" s="222" t="s">
        <v>1037</v>
      </c>
      <c r="IM5" s="222" t="s">
        <v>1040</v>
      </c>
      <c r="IN5" s="222" t="s">
        <v>1038</v>
      </c>
      <c r="IO5" s="222" t="s">
        <v>1039</v>
      </c>
      <c r="IP5" s="94" t="s">
        <v>1041</v>
      </c>
      <c r="IQ5" s="94" t="s">
        <v>1042</v>
      </c>
      <c r="IR5" s="94" t="s">
        <v>1043</v>
      </c>
      <c r="IS5" s="222" t="s">
        <v>1044</v>
      </c>
      <c r="IT5" s="222" t="s">
        <v>1045</v>
      </c>
      <c r="IU5" s="222" t="s">
        <v>1046</v>
      </c>
      <c r="IV5" s="222" t="s">
        <v>1047</v>
      </c>
      <c r="IW5" s="94" t="s">
        <v>1050</v>
      </c>
      <c r="IX5" s="222" t="s">
        <v>1048</v>
      </c>
      <c r="IY5" s="222" t="s">
        <v>1049</v>
      </c>
      <c r="IZ5" s="94" t="s">
        <v>1051</v>
      </c>
      <c r="JA5" s="94" t="s">
        <v>1052</v>
      </c>
      <c r="JB5" s="94" t="s">
        <v>1053</v>
      </c>
      <c r="JC5" s="222" t="s">
        <v>1054</v>
      </c>
      <c r="JD5" s="222" t="s">
        <v>1055</v>
      </c>
      <c r="JE5" s="222" t="s">
        <v>1056</v>
      </c>
      <c r="JF5" s="222" t="s">
        <v>1057</v>
      </c>
      <c r="JG5" s="222" t="s">
        <v>1060</v>
      </c>
      <c r="JH5" s="222" t="s">
        <v>1058</v>
      </c>
      <c r="JI5" s="222" t="s">
        <v>1059</v>
      </c>
      <c r="JJ5" s="94" t="s">
        <v>1061</v>
      </c>
      <c r="JK5" s="94" t="s">
        <v>1062</v>
      </c>
      <c r="JL5" s="94" t="s">
        <v>1063</v>
      </c>
      <c r="JM5" s="222" t="s">
        <v>1064</v>
      </c>
      <c r="JN5" s="222" t="s">
        <v>1065</v>
      </c>
      <c r="JO5" s="222" t="s">
        <v>1066</v>
      </c>
      <c r="JP5" s="222" t="s">
        <v>1067</v>
      </c>
      <c r="JQ5" s="222" t="s">
        <v>1070</v>
      </c>
      <c r="JR5" s="222" t="s">
        <v>1068</v>
      </c>
      <c r="JS5" s="222" t="s">
        <v>1069</v>
      </c>
      <c r="JT5" s="94" t="s">
        <v>1071</v>
      </c>
      <c r="JU5" s="94" t="s">
        <v>1072</v>
      </c>
      <c r="JV5" s="94" t="s">
        <v>1073</v>
      </c>
      <c r="JW5" s="901" t="s">
        <v>1342</v>
      </c>
      <c r="JX5" s="222" t="s">
        <v>1074</v>
      </c>
      <c r="JY5" s="222" t="s">
        <v>1075</v>
      </c>
      <c r="JZ5" s="222" t="s">
        <v>1076</v>
      </c>
      <c r="KA5" s="222" t="s">
        <v>1079</v>
      </c>
      <c r="KB5" s="222" t="s">
        <v>1077</v>
      </c>
      <c r="KC5" s="222" t="s">
        <v>1078</v>
      </c>
      <c r="KD5" s="94" t="s">
        <v>1080</v>
      </c>
      <c r="KE5" s="94" t="s">
        <v>1081</v>
      </c>
      <c r="KF5" s="94" t="s">
        <v>1082</v>
      </c>
      <c r="KG5" s="222" t="s">
        <v>1083</v>
      </c>
      <c r="KH5" s="222" t="s">
        <v>1084</v>
      </c>
      <c r="KI5" s="222" t="s">
        <v>1085</v>
      </c>
      <c r="KJ5" s="222" t="s">
        <v>1086</v>
      </c>
      <c r="KK5" s="222" t="s">
        <v>1089</v>
      </c>
      <c r="KL5" s="222" t="s">
        <v>1087</v>
      </c>
      <c r="KM5" s="222" t="s">
        <v>1088</v>
      </c>
      <c r="KN5" s="94" t="s">
        <v>1090</v>
      </c>
      <c r="KO5" s="94" t="s">
        <v>1091</v>
      </c>
      <c r="KP5" s="712" t="s">
        <v>1092</v>
      </c>
      <c r="KQ5" s="903" t="s">
        <v>1343</v>
      </c>
      <c r="KR5" s="364" t="str">
        <f>IF(DZ5&lt;&gt;"Enter field name here",IF(LEN(DZ5)&lt;250,DZ5,"Long header:- see workbook"),"No heading entered")</f>
        <v>No heading entered</v>
      </c>
      <c r="KS5" s="364" t="str">
        <f t="shared" ref="KS5:KY5" si="0">IF(EA5&lt;&gt;"Enter field name here",IF(LEN(EA5)&lt;250,EA5,"Long header:- see workbook"),"No heading entered")</f>
        <v>No heading entered</v>
      </c>
      <c r="KT5" s="364" t="str">
        <f t="shared" si="0"/>
        <v>No heading entered</v>
      </c>
      <c r="KU5" s="364" t="str">
        <f t="shared" si="0"/>
        <v>No heading entered</v>
      </c>
      <c r="KV5" s="364" t="str">
        <f t="shared" si="0"/>
        <v>No heading entered</v>
      </c>
      <c r="KW5" s="364" t="str">
        <f t="shared" si="0"/>
        <v>No heading entered</v>
      </c>
      <c r="KX5" s="364" t="str">
        <f t="shared" si="0"/>
        <v>No heading entered</v>
      </c>
      <c r="KY5" s="364" t="str">
        <f t="shared" si="0"/>
        <v>No heading entered</v>
      </c>
      <c r="KZ5" s="364" t="str">
        <f>IF(EH5&lt;&gt;"Enter field name here",IF(LEN(EH5)&lt;250,EH5,"Long header:- see workbook"),"No heading entered")</f>
        <v>No heading entered</v>
      </c>
      <c r="LA5" s="364" t="str">
        <f>IF(EI5&lt;&gt;"Enter field name here",IF(LEN(EI5)&lt;250,EI5,"Long header:- see workbook"),"No heading entered")</f>
        <v>No heading entered</v>
      </c>
      <c r="LB5" s="879" t="s">
        <v>1009</v>
      </c>
    </row>
    <row r="6" spans="1:314" s="6" customFormat="1" ht="26.25" x14ac:dyDescent="0.25">
      <c r="A6" s="1727" t="s">
        <v>2053</v>
      </c>
      <c r="B6" s="809" t="s">
        <v>415</v>
      </c>
      <c r="C6" s="1193" t="s">
        <v>977</v>
      </c>
      <c r="D6" s="1193" t="s">
        <v>787</v>
      </c>
      <c r="E6" s="1269" t="str">
        <f>VLOOKUP($D6,'Info Exam and Projection List'!$M$4:$P$34,2)</f>
        <v xml:space="preserve">A requested projection to provide a clear bench mark dose. </v>
      </c>
      <c r="F6" s="1377"/>
      <c r="G6" s="1384" t="s">
        <v>1024</v>
      </c>
      <c r="H6" s="1381">
        <v>64</v>
      </c>
      <c r="I6" s="1219">
        <v>90</v>
      </c>
      <c r="J6" s="1220">
        <v>86</v>
      </c>
      <c r="K6" s="1231" t="s">
        <v>386</v>
      </c>
      <c r="M6" s="1213" t="s">
        <v>636</v>
      </c>
      <c r="N6" s="1364">
        <v>42799</v>
      </c>
      <c r="O6" s="1364">
        <v>42884</v>
      </c>
      <c r="P6" s="1207">
        <v>1</v>
      </c>
      <c r="Q6" s="1202">
        <v>64</v>
      </c>
      <c r="R6" s="656">
        <v>74.2</v>
      </c>
      <c r="S6" s="273">
        <v>74.7</v>
      </c>
      <c r="T6" s="1352">
        <v>28</v>
      </c>
      <c r="U6" s="273">
        <v>56</v>
      </c>
      <c r="V6" s="273">
        <v>93</v>
      </c>
      <c r="W6" s="270">
        <v>130</v>
      </c>
      <c r="X6" s="1052" t="s">
        <v>929</v>
      </c>
      <c r="Y6" s="1058"/>
      <c r="Z6" s="1059"/>
      <c r="AA6" s="1052"/>
      <c r="AB6" s="1069"/>
      <c r="AC6" s="1059"/>
      <c r="AD6" s="1052"/>
      <c r="AE6" s="1069"/>
      <c r="AF6" s="1059"/>
      <c r="AG6" s="1052"/>
      <c r="AH6" s="1069"/>
      <c r="AI6" s="1059"/>
      <c r="AJ6" s="1052"/>
      <c r="AK6" s="1069"/>
      <c r="AL6" s="1059"/>
      <c r="AM6" s="1052"/>
      <c r="AN6" s="1069"/>
      <c r="AO6" s="1059"/>
      <c r="AP6" s="1077"/>
      <c r="AQ6" s="273">
        <v>10.8</v>
      </c>
      <c r="AR6" s="273">
        <v>60.7</v>
      </c>
      <c r="AS6" s="273">
        <v>88.2</v>
      </c>
      <c r="AT6" s="309">
        <v>52.3</v>
      </c>
      <c r="AU6" s="309">
        <v>92.5</v>
      </c>
      <c r="AV6" s="1083"/>
      <c r="AW6" s="680">
        <v>64</v>
      </c>
      <c r="AX6" s="1357">
        <v>52.6</v>
      </c>
      <c r="AY6" s="309">
        <v>58.7</v>
      </c>
      <c r="AZ6" s="1205">
        <v>18.350000000000001</v>
      </c>
      <c r="BA6" s="309">
        <v>87.21</v>
      </c>
      <c r="BB6" s="1204">
        <v>21.2</v>
      </c>
      <c r="BC6" s="308">
        <v>38.5</v>
      </c>
      <c r="BD6" s="308">
        <v>69.099999999999994</v>
      </c>
      <c r="BE6" s="680">
        <v>31</v>
      </c>
      <c r="BF6" s="309">
        <v>33</v>
      </c>
      <c r="BG6" s="309">
        <v>0</v>
      </c>
      <c r="BH6" s="563">
        <v>0</v>
      </c>
      <c r="BI6" s="680"/>
      <c r="BJ6" s="851"/>
      <c r="BK6" s="271"/>
      <c r="BL6" s="271"/>
      <c r="BM6" s="271"/>
      <c r="BN6" s="271"/>
      <c r="BO6" s="271"/>
      <c r="BP6" s="271"/>
      <c r="BQ6" s="705" t="s">
        <v>301</v>
      </c>
      <c r="BR6" s="1110" t="s">
        <v>352</v>
      </c>
      <c r="BS6" s="1111">
        <v>120</v>
      </c>
      <c r="BT6" s="1111">
        <v>3</v>
      </c>
      <c r="BU6" s="928" t="s">
        <v>352</v>
      </c>
      <c r="BV6" s="1111"/>
      <c r="BW6" s="1111"/>
      <c r="BX6" s="1095" t="s">
        <v>940</v>
      </c>
      <c r="BY6" s="1089" t="s">
        <v>947</v>
      </c>
      <c r="BZ6" s="1100"/>
      <c r="CA6" s="596"/>
      <c r="CB6" s="1110"/>
      <c r="CC6" s="1111"/>
      <c r="CD6" s="1111"/>
      <c r="CE6" s="1104"/>
      <c r="CF6" s="1111"/>
      <c r="CG6" s="1111"/>
      <c r="CH6" s="1095"/>
      <c r="CI6" s="1089"/>
      <c r="CJ6" s="1100"/>
      <c r="CK6" s="596"/>
      <c r="CL6" s="1110"/>
      <c r="CM6" s="1111"/>
      <c r="CN6" s="1111"/>
      <c r="CO6" s="1104"/>
      <c r="CP6" s="1111"/>
      <c r="CQ6" s="1111"/>
      <c r="CR6" s="1095"/>
      <c r="CS6" s="1089"/>
      <c r="CT6" s="1100"/>
      <c r="CU6" s="596"/>
      <c r="CV6" s="597"/>
      <c r="CW6" s="573"/>
      <c r="CX6" s="573"/>
      <c r="CY6" s="928"/>
      <c r="CZ6" s="573"/>
      <c r="DA6" s="573"/>
      <c r="DB6" s="1095"/>
      <c r="DC6" s="1089"/>
      <c r="DD6" s="1100"/>
      <c r="DE6" s="596"/>
      <c r="DF6" s="597"/>
      <c r="DG6" s="573"/>
      <c r="DH6" s="573"/>
      <c r="DI6" s="928"/>
      <c r="DJ6" s="573"/>
      <c r="DK6" s="573"/>
      <c r="DL6" s="1095"/>
      <c r="DM6" s="1089"/>
      <c r="DN6" s="1100"/>
      <c r="DO6" s="596"/>
      <c r="DP6" s="1110"/>
      <c r="DQ6" s="1111"/>
      <c r="DR6" s="1111"/>
      <c r="DS6" s="1104"/>
      <c r="DT6" s="1111"/>
      <c r="DU6" s="1111"/>
      <c r="DV6" s="1095"/>
      <c r="DW6" s="1089"/>
      <c r="DX6" s="1100"/>
      <c r="DY6" s="598"/>
      <c r="DZ6" s="599"/>
      <c r="EA6" s="599"/>
      <c r="EB6" s="599"/>
      <c r="EC6" s="599"/>
      <c r="ED6" s="599"/>
      <c r="EE6" s="599"/>
      <c r="EF6" s="599"/>
      <c r="EG6" s="299"/>
      <c r="EH6" s="299"/>
      <c r="EI6" s="299"/>
      <c r="EJ6" s="832" t="str">
        <f>VLOOKUP($D6,$EV$57:$EY$87,3)</f>
        <v>Radiography of cervical spine (procedure) (66769009)</v>
      </c>
      <c r="EK6" s="1398" t="s">
        <v>1</v>
      </c>
      <c r="EL6" s="301"/>
      <c r="EM6" s="588" t="str">
        <f>VLOOKUP($D6,$EV$57:$EY$87,4)</f>
        <v>XR Cervical spine (XCSPN)</v>
      </c>
      <c r="EN6" s="1398" t="s">
        <v>1</v>
      </c>
      <c r="EO6" s="1116"/>
      <c r="EP6" s="1116"/>
      <c r="EQ6" s="1117" t="s">
        <v>400</v>
      </c>
      <c r="ER6" s="1117"/>
      <c r="ES6" s="1118"/>
      <c r="ET6" s="365"/>
      <c r="EU6" s="1"/>
      <c r="EV6" s="250"/>
      <c r="EW6" s="250"/>
      <c r="EX6" s="250"/>
      <c r="EY6" s="250"/>
      <c r="EZ6" s="250"/>
      <c r="FA6" s="250"/>
      <c r="FB6" s="551"/>
      <c r="FC6" s="551"/>
      <c r="FD6" s="868" t="s">
        <v>415</v>
      </c>
      <c r="FE6" s="869" t="str">
        <f>IF($C6&lt;&gt;"",CONCATENATE('Contact_Information '!$AO$5,R_System_Mean_Median_Dose_Data!$FA$3,"-",$B6),"No record entry")</f>
        <v>No entry-No entry-Hyyyy-Rzzzz-PRSxxxxa-SMD-example a</v>
      </c>
      <c r="FF6" s="870" t="str">
        <f>IF($C6&lt;&gt;"",$C6,"No record entry")</f>
        <v>Room1_2016_CervSp_AP</v>
      </c>
      <c r="FG6" s="867" t="str">
        <f>IF(D6&lt;&gt;"",IF(D6&lt;&gt;"Y01. Other",D6, IF(F6&lt;&gt;"",F6,"No alternate entry")),"No record entry")</f>
        <v>X03. Cervical Spine  AP view</v>
      </c>
      <c r="FH6" s="871" t="str">
        <f>IF($M6&lt;&gt;"",$M6,"No entry")</f>
        <v>X-ray Cervical Spine</v>
      </c>
      <c r="FI6" s="694" t="s">
        <v>460</v>
      </c>
      <c r="FJ6" s="692" t="str">
        <f>IF($C6&lt;&gt;"",IF(EP6&lt;&gt;"",EP6,"No entry"),"N/A")</f>
        <v>No entry</v>
      </c>
      <c r="FK6" s="690" t="str">
        <f>IF($C6&lt;&gt;"",IF($EJ6&lt;&gt;"",$EJ6,"No entry"),"No record entry")</f>
        <v>Radiography of cervical spine (procedure) (66769009)</v>
      </c>
      <c r="FL6" s="696" t="str">
        <f>IF($C6&lt;&gt;"",IF($EK6&lt;&gt;"",$EK6,"Blank"),"N/A")</f>
        <v>Yes</v>
      </c>
      <c r="FM6" s="690" t="str">
        <f>IF($C6&lt;&gt;"",IF($EL6&lt;&gt;"",$EL6,"No entry"),"No record entry")</f>
        <v>No entry</v>
      </c>
      <c r="FN6" s="690" t="str">
        <f>IF($C6&lt;&gt;"",IF($EM6&lt;&gt;"",$EM6,"No entry"),"No record entry")</f>
        <v>XR Cervical spine (XCSPN)</v>
      </c>
      <c r="FO6" s="696" t="str">
        <f>IF($C6&lt;&gt;"",IF($EN6&lt;&gt;"",$EN6,"Blank"),"N/A")</f>
        <v>Yes</v>
      </c>
      <c r="FP6" s="690" t="str">
        <f>IF($C6&lt;&gt;"",IF($EO6&lt;&gt;"",$EO6,"No entry"),"No record entry")</f>
        <v>No entry</v>
      </c>
      <c r="FQ6" s="877" t="str">
        <f>IF($C6&lt;&gt;"",IF($EQ6&lt;&gt;"",$EQ6,"No entry"),"No record entry")</f>
        <v>No: See Dose Data Collection Methodology Box</v>
      </c>
      <c r="FR6" s="877" t="str">
        <f>IF($C6&lt;&gt;"",IF($ER6&lt;&gt;"",$ER6,"No entry"),"No record entry")</f>
        <v>No entry</v>
      </c>
      <c r="FS6" s="882">
        <f>IF($C6&lt;&gt;"",IF(P6&lt;&gt;"",P6,-15),-45)</f>
        <v>1</v>
      </c>
      <c r="FT6" s="883" t="str">
        <f>IF($C6&lt;&gt;"",IF($G6&lt;&gt;"",$G6,"No entry"),"No Record Entry")</f>
        <v>All patients</v>
      </c>
      <c r="FU6" s="883">
        <f>IF($C6&lt;&gt;"",IF($H6&lt;&gt;"",$H6,-15),-45)</f>
        <v>64</v>
      </c>
      <c r="FV6" s="230">
        <f>IF($C6&lt;&gt;"",IF($BE6&lt;&gt;"",$BE6,-15),-45)</f>
        <v>31</v>
      </c>
      <c r="FW6" s="230">
        <f>IF($C6&lt;&gt;"",IF($BF6&lt;&gt;"",$BF6,-15),-45)</f>
        <v>33</v>
      </c>
      <c r="FX6" s="230">
        <f>IF($C6&lt;&gt;"",IF($BG6&lt;&gt;"",$BG6,-15),-45)</f>
        <v>0</v>
      </c>
      <c r="FY6" s="230">
        <f>IF($C6&lt;&gt;"",IF($BH6&lt;&gt;"",$BH6,-15),-45)</f>
        <v>0</v>
      </c>
      <c r="FZ6" s="655" t="str">
        <f>IF($C6&lt;&gt;"",IF($BE6&lt;&gt;"","Yes",IF(BF6&lt;&gt;"","Yes",IF(BG6&lt;&gt;"","Yes","No"))),"No record entry")</f>
        <v>Yes</v>
      </c>
      <c r="GA6" s="1138">
        <f>IF($C6&lt;&gt;"",IF($N6&lt;&gt;"",$N6,DATEVALUE("01/01/1900")),DATEVALUE("31/01/1900"))</f>
        <v>42799</v>
      </c>
      <c r="GB6" s="1139">
        <f>IF($C6&lt;&gt;"",IF($O6&lt;&gt;"",$O6,DATEVALUE("01/01/1900")),DATEVALUE("31/01/1900"))</f>
        <v>42884</v>
      </c>
      <c r="GC6" s="887" t="str">
        <f>IF($C6&lt;&gt;"",IF($K6&lt;&gt;"",IF($K6&lt;&gt;"Default for this radiology system",$K6,IF($K$4&lt;&gt;"No dose units entered",$K$4,"Error: No dose units entered")), IF($K$4&lt;&gt;"No dose units entered",$K$4,"Error: No dose units entered")),"No record entry")</f>
        <v xml:space="preserve">mGy x cm2 (or shown as MGYCM2) </v>
      </c>
      <c r="GD6" s="891">
        <f>IF($C6&lt;&gt;"",IF($I6&lt;&gt;"",$I6,-15),-45)</f>
        <v>90</v>
      </c>
      <c r="GE6" s="883">
        <f>IF($C6&lt;&gt;"",IF($T6&lt;&gt;"",$T6,-15),-45)</f>
        <v>28</v>
      </c>
      <c r="GF6" s="883">
        <f>IF($C6&lt;&gt;"",IF($J6&lt;&gt;"",$J6,-15),-45)</f>
        <v>86</v>
      </c>
      <c r="GG6" s="883">
        <f>IF($C6&lt;&gt;"",IF($U6&lt;&gt;"",$U6,-15),-45)</f>
        <v>56</v>
      </c>
      <c r="GH6" s="883">
        <f>IF($C6&lt;&gt;"",IF($V6&lt;&gt;"",$V6,-15),-45)</f>
        <v>93</v>
      </c>
      <c r="GI6" s="883">
        <f>IF($C6&lt;&gt;"",IF($GG6&gt;0, IF($GH6&gt;0,$GH6-$GG6, -15),-15),-45)</f>
        <v>37</v>
      </c>
      <c r="GJ6" s="883">
        <f>IF($C6&lt;&gt;"",IF($W6&lt;&gt;"",$W6,-15),-45)</f>
        <v>130</v>
      </c>
      <c r="GK6" s="883" t="str">
        <f>IF($C6&lt;&gt;"",IF($X6&lt;&gt;"",$X6,"No entry"),"No record entry")</f>
        <v>AP - Antero-Posterior</v>
      </c>
      <c r="GL6" s="883">
        <f>IF($C6&lt;&gt;"",IF($Y6&lt;&gt;"",$Y6,-15),-45)</f>
        <v>-15</v>
      </c>
      <c r="GM6" s="892">
        <f>IF($C6&lt;&gt;"",IF($Z6&lt;&gt;"",$Z6,-15),-45)</f>
        <v>-15</v>
      </c>
      <c r="GN6" s="891" t="str">
        <f>IF($C6&lt;&gt;"",IF($AA6&lt;&gt;"",$AA6,"No entry"),"No record entry")</f>
        <v>No entry</v>
      </c>
      <c r="GO6" s="883">
        <f>IF($C6&lt;&gt;"",IF($AB6&lt;&gt;"",$AB6,-15),-45)</f>
        <v>-15</v>
      </c>
      <c r="GP6" s="893">
        <f>IF($C6&lt;&gt;"",IF($AC6&lt;&gt;"",$AC6,-15),-45)</f>
        <v>-15</v>
      </c>
      <c r="GQ6" s="894" t="str">
        <f>IF($C6&lt;&gt;"",IF($AD6&lt;&gt;"",$AD6,"No entry"),"No record entry")</f>
        <v>No entry</v>
      </c>
      <c r="GR6" s="883">
        <f>IF($C6&lt;&gt;"",IF($AE6&lt;&gt;"",$AE6,-15),-45)</f>
        <v>-15</v>
      </c>
      <c r="GS6" s="892">
        <f>IF($C6&lt;&gt;"",IF($AF6&lt;&gt;"",$AF6,-15),-45)</f>
        <v>-15</v>
      </c>
      <c r="GT6" s="891" t="str">
        <f>IF($C6&lt;&gt;"",IF($AG6&lt;&gt;"",$AG6,"No entry"),"No record entry")</f>
        <v>No entry</v>
      </c>
      <c r="GU6" s="883">
        <f>IF($C6&lt;&gt;"",IF($AH6&lt;&gt;"",$AH6,-15),-45)</f>
        <v>-15</v>
      </c>
      <c r="GV6" s="893">
        <f>IF($C6&lt;&gt;"",IF($AI6&lt;&gt;"",$AI6,-15),-45)</f>
        <v>-15</v>
      </c>
      <c r="GW6" s="894" t="str">
        <f>IF($C6&lt;&gt;"",IF($AJ6&lt;&gt;"",$AJ6,"No entry"),"No record entry")</f>
        <v>No entry</v>
      </c>
      <c r="GX6" s="883">
        <f>IF($C6&lt;&gt;"",IF($AK6&lt;&gt;"",$AK6,-15),-45)</f>
        <v>-15</v>
      </c>
      <c r="GY6" s="892">
        <f>IF($C6&lt;&gt;"",IF($AL6&lt;&gt;"",$AL6,-15),-45)</f>
        <v>-15</v>
      </c>
      <c r="GZ6" s="891" t="str">
        <f>IF($C6&lt;&gt;"",IF($AM6&lt;&gt;"",$AM6,"No entry"),"No record entry")</f>
        <v>No entry</v>
      </c>
      <c r="HA6" s="883">
        <f>IF($C6&lt;&gt;"",IF($AN6&lt;&gt;"",$AN6,-15),-45)</f>
        <v>-15</v>
      </c>
      <c r="HB6" s="893">
        <f>IF($C6&lt;&gt;"",IF($AO6&lt;&gt;"",$AO6,-15),-45)</f>
        <v>-15</v>
      </c>
      <c r="HC6" s="895" t="str">
        <f>IF($C6&lt;&gt;"",IF($AP6&lt;&gt;"",$AP6,"No entry"),"No record entry")</f>
        <v>No entry</v>
      </c>
      <c r="HD6" s="897">
        <f>IF($C6&lt;&gt;"",IF($Q6&lt;&gt;"",$Q6,-15),-45)</f>
        <v>64</v>
      </c>
      <c r="HE6" s="1276" t="str">
        <f>IF($C6&lt;&gt;"",
IF($R6&lt;&gt;"",
IF($Q6&lt;&gt;H6,IF(Q6&lt;&gt;"","Weight data entered, different sample sizes","Weight data entered, weight sample size not given"),"Weight data entered, same sample size"),
IF(S6&lt;&gt;"",
IF($Q6&lt;&gt;H6,IF(Q6&lt;&gt;"","Weight data entered, different sample sizes","Weight data entered, weight sample size not given"),"Weight data entered, same sample size"),
IF($S6&lt;&gt;"","Weight sample size not given","No weight data"))),
"No record entry")</f>
        <v>Weight data entered, same sample size</v>
      </c>
      <c r="HF6" s="883"/>
      <c r="HG6" s="883">
        <f>IF($C6&lt;&gt;"",IF($R6&lt;&gt;"",$R6,-15),-45)</f>
        <v>74.2</v>
      </c>
      <c r="HH6" s="883">
        <f>IF($C6&lt;&gt;"",IF($AQ6&lt;&gt;"",$AQ6,-15),-45)</f>
        <v>10.8</v>
      </c>
      <c r="HI6" s="883">
        <f>IF($C6&lt;&gt;"",IF($S6&lt;&gt;"",$S6,-15),-45)</f>
        <v>74.7</v>
      </c>
      <c r="HJ6" s="883">
        <f>IF($C6&lt;&gt;"",IF($AR6&lt;&gt;"",$AR6,-15),-45)</f>
        <v>60.7</v>
      </c>
      <c r="HK6" s="883">
        <f>IF($C6&lt;&gt;"",IF($AS6&lt;&gt;"",$AS6,-15),-45)</f>
        <v>88.2</v>
      </c>
      <c r="HL6" s="883">
        <f>IF($C6&lt;&gt;"",IF($HJ6&gt;0, IF($HK6&gt;0,$HK6-$HJ6, -15),-15),-45)</f>
        <v>27.5</v>
      </c>
      <c r="HM6" s="883">
        <f>IF($C6&lt;&gt;"",IF($AT6&lt;&gt;"",$AT6,-15),-45)</f>
        <v>52.3</v>
      </c>
      <c r="HN6" s="883">
        <f>IF($C6&lt;&gt;"",IF($AU6&lt;&gt;"",$AU6,-15),-45)</f>
        <v>92.5</v>
      </c>
      <c r="HO6" s="230" t="str">
        <f>IF($C6&lt;&gt;"",IF($AV6&lt;&gt;"",$AV6,"No entry"),"No Record Entry")</f>
        <v>No entry</v>
      </c>
      <c r="HP6" s="230">
        <f>IF($C6&lt;&gt;"",IF($AW6&lt;&gt;"",$AW6,-15),-45)</f>
        <v>64</v>
      </c>
      <c r="HQ6" s="230">
        <f>IF($C6&lt;&gt;"",IF($AX6&lt;&gt;"",$AX6,-15),-45)</f>
        <v>52.6</v>
      </c>
      <c r="HR6" s="230">
        <f>IF($C6&lt;&gt;"",IF($BB6&lt;&gt;"",$BB6,-15),-45)</f>
        <v>21.2</v>
      </c>
      <c r="HS6" s="230">
        <f>IF($C6&lt;&gt;"",IF($AY6&lt;&gt;"",$AY6,-15),-45)</f>
        <v>58.7</v>
      </c>
      <c r="HT6" s="230">
        <f>IF($C6&lt;&gt;"",IF($BC6&lt;&gt;"",$BC6,-15),-45)</f>
        <v>38.5</v>
      </c>
      <c r="HU6" s="230">
        <f>IF($C6&lt;&gt;"",IF($BD6&lt;&gt;"",$BD6,-15),-45)</f>
        <v>69.099999999999994</v>
      </c>
      <c r="HV6" s="230">
        <f>IF($C6&lt;&gt;"",IF($HT6&gt;0, IF($HU6&gt;0,$HU6-$HT6, -15),-15),-45)</f>
        <v>30.599999999999994</v>
      </c>
      <c r="HW6" s="230">
        <f>IF($C6&lt;&gt;"",IF($AZ6&lt;&gt;"",$AZ6,-15),-45)</f>
        <v>18.350000000000001</v>
      </c>
      <c r="HX6" s="230" t="str">
        <f>IF($C6&lt;&gt;"",IF($HW6&gt;0,IF($HW6&lt;16,"Child in sample","All adults"),"No entry"),"No record entry")</f>
        <v>All adults</v>
      </c>
      <c r="HY6" s="1280">
        <f>IF($C6&lt;&gt;"",IF($BA6&lt;&gt;"",$BA6,-15),-45)</f>
        <v>87.21</v>
      </c>
      <c r="HZ6" s="1284">
        <f>IF($C6&lt;&gt;"",IF($BI6&lt;&gt;"",$BI6,-15),-45)</f>
        <v>-15</v>
      </c>
      <c r="IA6" s="687">
        <f>IF($C6&lt;&gt;"",IF($BJ6&lt;&gt;"",$BJ6,-15),-45)</f>
        <v>-15</v>
      </c>
      <c r="IB6" s="687">
        <f>IF($C6&lt;&gt;"",IF($BL6&lt;&gt;"",$BL6,-15),-45)</f>
        <v>-15</v>
      </c>
      <c r="IC6" s="687">
        <f>IF($C6&lt;&gt;"",IF($BK6&lt;&gt;"",$BK6,-15),-45)</f>
        <v>-15</v>
      </c>
      <c r="ID6" s="687">
        <f>IF($C6&lt;&gt;"",IF($BM6&lt;&gt;"",$BM6,-15),-45)</f>
        <v>-15</v>
      </c>
      <c r="IE6" s="687">
        <f>IF($C6&lt;&gt;"",IF($BN6&lt;&gt;"",$BN6,-15),-45)</f>
        <v>-15</v>
      </c>
      <c r="IF6" s="1278">
        <f>IF($C6&lt;&gt;"",IF($ID6&gt;0, IF($IE6&gt;0,$IE6-$ID6, -15),-15),-45)</f>
        <v>-15</v>
      </c>
      <c r="IG6" s="687">
        <f>IF($C6&lt;&gt;"",IF($BO6&lt;&gt;"",$BO6,-15),-45)</f>
        <v>-15</v>
      </c>
      <c r="IH6" s="687">
        <f>IF($C6&lt;&gt;"",IF($BP6&lt;&gt;"",$BP6,-15),-45)</f>
        <v>-15</v>
      </c>
      <c r="II6" s="898" t="str">
        <f>IF($C6&lt;&gt;"",IF($BQ6&lt;&gt;"",BQ6, "No entry"), "N/A")</f>
        <v>Detector 1</v>
      </c>
      <c r="IJ6" s="655" t="str">
        <f t="shared" ref="IJ6:IJ10" si="1">IF($C6&lt;&gt;"",IF(BR6&lt;&gt;"",BR6, "No entry"), "N/A")</f>
        <v>Yes: used for most exposures</v>
      </c>
      <c r="IK6" s="655">
        <f t="shared" ref="IK6:IL10" si="2">IF($C6&lt;&gt;"",IF(BS6&lt;&gt;"",BS6, -15), -45)</f>
        <v>120</v>
      </c>
      <c r="IL6" s="655">
        <f t="shared" si="2"/>
        <v>3</v>
      </c>
      <c r="IM6" s="655" t="str">
        <f t="shared" ref="IM6:IM10" si="3">IF($C6&lt;&gt;"",IF(BU6&lt;&gt;"",BU6, "No entry"), "N/A")</f>
        <v>Yes: used for most exposures</v>
      </c>
      <c r="IN6" s="655">
        <f t="shared" ref="IN6:IO10" si="4">IF($C6&lt;&gt;"",IF(BV6&lt;&gt;"",BV6, -15), -45)</f>
        <v>-15</v>
      </c>
      <c r="IO6" s="655">
        <f t="shared" si="4"/>
        <v>-15</v>
      </c>
      <c r="IP6" s="655" t="str">
        <f>IF($C6&lt;&gt;"",IF(BX6&lt;&gt;"",BX6, "No entry"), "N/A")</f>
        <v>Lateral Decubitus (lying on side)</v>
      </c>
      <c r="IQ6" s="655" t="str">
        <f>IF($C6&lt;&gt;"",IF(BY6&lt;&gt;"",BY6, "No entry"), "N/A")</f>
        <v>Yes, Detector usually in bed/table bucky</v>
      </c>
      <c r="IR6" s="655" t="str">
        <f>IF($C6&lt;&gt;"",IF(BZ6&lt;&gt;"",BZ6, "No entry"), "N/A")</f>
        <v>No entry</v>
      </c>
      <c r="IS6" s="655" t="str">
        <f>IF($C6&lt;&gt;"",IF($CA6&lt;&gt;"",CA6, "No entry"), "No Record Entry")</f>
        <v>No entry</v>
      </c>
      <c r="IT6" s="655" t="str">
        <f>IF($C6&lt;&gt;"",IF($CB6&lt;&gt;"",$CB6, "No entry"), "No Record Entry")</f>
        <v>No entry</v>
      </c>
      <c r="IU6" s="655">
        <f>IF($C6&lt;&gt;"",IF(CC6&lt;&gt;"",CC6, -15), -45)</f>
        <v>-15</v>
      </c>
      <c r="IV6" s="655">
        <f>IF($C6&lt;&gt;"",IF($CD6&lt;&gt;"",$CD6,-15), -45)</f>
        <v>-15</v>
      </c>
      <c r="IW6" s="655" t="str">
        <f>IF($C6&lt;&gt;"",IF($CE6&lt;&gt;"",$CE6, "No entry"), "No Record Entry")</f>
        <v>No entry</v>
      </c>
      <c r="IX6" s="655">
        <f>IF($C6&lt;&gt;"",IF($CF6&lt;&gt;"",$CF6, -15), -45)</f>
        <v>-15</v>
      </c>
      <c r="IY6" s="655">
        <f>IF($C6&lt;&gt;"",IF($CG6&lt;&gt;"",$CG6, -15), -45)</f>
        <v>-15</v>
      </c>
      <c r="IZ6" s="655" t="str">
        <f>IF($C6&lt;&gt;"",IF($CH6&lt;&gt;"",$CH6, "No entry"), "No Record Entry")</f>
        <v>No entry</v>
      </c>
      <c r="JA6" s="655" t="str">
        <f>IF($C6&lt;&gt;"",IF($CI6&lt;&gt;"",$CI6, "No entry"), "No Recod Entry")</f>
        <v>No entry</v>
      </c>
      <c r="JB6" s="655" t="str">
        <f>IF($C6&lt;&gt;"",IF($CJ6&lt;&gt;"",$CJ6, "No entry"), "No Record Entry")</f>
        <v>No entry</v>
      </c>
      <c r="JC6" s="655" t="str">
        <f>IF($C6&lt;&gt;"",IF($CK6&lt;&gt;"",$CK6, "No entry"), "No Record Entry")</f>
        <v>No entry</v>
      </c>
      <c r="JD6" s="655" t="str">
        <f>IF($C6&lt;&gt;"",IF($CL6&lt;&gt;"",$CL6, "No entry"), "No Record Entry")</f>
        <v>No entry</v>
      </c>
      <c r="JE6" s="655">
        <f>IF($C6&lt;&gt;"",IF($CM6&lt;&gt;"",$CM6, -15), -45)</f>
        <v>-15</v>
      </c>
      <c r="JF6" s="655">
        <f>IF($C6&lt;&gt;"",IF($CN6&lt;&gt;"",$CN6, -15), -45)</f>
        <v>-15</v>
      </c>
      <c r="JG6" s="655" t="str">
        <f>IF($C6&lt;&gt;"",IF($CO6&lt;&gt;"",$CO6, "No entry"), "No Record Entry")</f>
        <v>No entry</v>
      </c>
      <c r="JH6" s="655">
        <f>IF($C6&lt;&gt;"",IF($CP6&lt;&gt;"",$CP6, -15), -45)</f>
        <v>-15</v>
      </c>
      <c r="JI6" s="655">
        <f>IF($C6&lt;&gt;"",IF($CQ6&lt;&gt;"",$CQ6, -15), -45)</f>
        <v>-15</v>
      </c>
      <c r="JJ6" s="655" t="str">
        <f>IF($C6&lt;&gt;"",IF($CR6&lt;&gt;"",$CR6, "No entry"), "No Record Entry")</f>
        <v>No entry</v>
      </c>
      <c r="JK6" s="655" t="str">
        <f>IF($C6&lt;&gt;"",IF($CS6&lt;&gt;"",$CS6, "No entry"), "No Record Entry")</f>
        <v>No entry</v>
      </c>
      <c r="JL6" s="655" t="str">
        <f>IF($C6&lt;&gt;"",IF($CT6&lt;&gt;"",$CT6, "No entry"), "No Record Entry")</f>
        <v>No entry</v>
      </c>
      <c r="JM6" s="655" t="str">
        <f>IF($C6&lt;&gt;"",IF($CU6&lt;&gt;"",$CU6, "No entry"), "No Record Entry")</f>
        <v>No entry</v>
      </c>
      <c r="JN6" s="655" t="str">
        <f>IF($C6&lt;&gt;"",IF($CV6&lt;&gt;"",$CV6, "No entry"), "No Record Entry")</f>
        <v>No entry</v>
      </c>
      <c r="JO6" s="655">
        <f>IF($C6&lt;&gt;"",IF($CW6&lt;&gt;"",$CW6, -15), -45)</f>
        <v>-15</v>
      </c>
      <c r="JP6" s="655">
        <f>IF($C6&lt;&gt;"",IF($CX6&lt;&gt;"",$CX6, -15), -45)</f>
        <v>-15</v>
      </c>
      <c r="JQ6" s="655" t="str">
        <f>IF($C6&lt;&gt;"",IF($CY6&lt;&gt;"",$CY6, "No entry"), "No Record Entry")</f>
        <v>No entry</v>
      </c>
      <c r="JR6" s="655">
        <f>IF($C6&lt;&gt;"",IF($CZ6&lt;&gt;"",$CZ6, -15), -45)</f>
        <v>-15</v>
      </c>
      <c r="JS6" s="655">
        <f>IF($C6&lt;&gt;"",IF($DA6&lt;&gt;"",$DA6, -15), -45)</f>
        <v>-15</v>
      </c>
      <c r="JT6" s="655" t="str">
        <f>IF($C6&lt;&gt;"",IF($DB6&lt;&gt;"",$DB6, "No entry"), "No Record Entry")</f>
        <v>No entry</v>
      </c>
      <c r="JU6" s="655" t="str">
        <f>IF($C6&lt;&gt;"",IF($DC6&lt;&gt;"",$DC6, "No entry"), "No Record Entry")</f>
        <v>No entry</v>
      </c>
      <c r="JV6" s="655" t="str">
        <f>IF($C6&lt;&gt;"",IF($DD6&lt;&gt;"",$DD6, "No entry"), "No Record Entry")</f>
        <v>No entry</v>
      </c>
      <c r="JW6" s="655" t="str">
        <f>IF($C6&lt;&gt;"",IF($DE6&lt;&gt;"",$DE6, "No entry"), "No Record")</f>
        <v>No entry</v>
      </c>
      <c r="JX6" s="655" t="str">
        <f>IF($C6&lt;&gt;"",IF($DF6&lt;&gt;"",$DF6, "No entry"), "No Record")</f>
        <v>No entry</v>
      </c>
      <c r="JY6" s="655">
        <f>IF($C6&lt;&gt;"",IF($DG6&lt;&gt;"",$DG6, -15), -45)</f>
        <v>-15</v>
      </c>
      <c r="JZ6" s="655">
        <f>IF($C6&lt;&gt;"",IF($DH6&lt;&gt;"",$DH6, -15), -45)</f>
        <v>-15</v>
      </c>
      <c r="KA6" s="655" t="str">
        <f>IF($C6&lt;&gt;"",IF($DI6&lt;&gt;"",$DI6, "No entry"), "No Record Entry")</f>
        <v>No entry</v>
      </c>
      <c r="KB6" s="655">
        <f>IF($C6&lt;&gt;"",IF($DJ6&lt;&gt;"",$DJ6, -15), -45)</f>
        <v>-15</v>
      </c>
      <c r="KC6" s="655">
        <f>IF($C6&lt;&gt;"",IF($DK6&lt;&gt;"",$DK6, -15), -45)</f>
        <v>-15</v>
      </c>
      <c r="KD6" s="655" t="str">
        <f>IF($C6&lt;&gt;"",IF($DL6&lt;&gt;"",$DL6, "No entry"), "No Record Entry")</f>
        <v>No entry</v>
      </c>
      <c r="KE6" s="655" t="str">
        <f>IF($C6&lt;&gt;"",IF($DM6&lt;&gt;"",$DM6, "No entry"), "No Record Entry")</f>
        <v>No entry</v>
      </c>
      <c r="KF6" s="655" t="str">
        <f>IF($C6&lt;&gt;"",IF($DN6&lt;&gt;"",$DN6, "No entry"), "No Record Entry")</f>
        <v>No entry</v>
      </c>
      <c r="KG6" s="655" t="str">
        <f>IF($C6&lt;&gt;"",IF($DO6&lt;&gt;"",$DO6, "No entry"), "No Record Entry")</f>
        <v>No entry</v>
      </c>
      <c r="KH6" s="655" t="str">
        <f>IF($C6&lt;&gt;"",IF($DP6&lt;&gt;"",$DP6, "No entry"), "No Record Entry")</f>
        <v>No entry</v>
      </c>
      <c r="KI6" s="655">
        <f>IF($C6&lt;&gt;"",IF($DQ6&lt;&gt;"",$DQ6, -15), -45)</f>
        <v>-15</v>
      </c>
      <c r="KJ6" s="655">
        <f>IF($C6&lt;&gt;"",IF($DR6&lt;&gt;"",$DR6, -15), -45)</f>
        <v>-15</v>
      </c>
      <c r="KK6" s="655" t="str">
        <f>IF($C6&lt;&gt;"",IF($DS6&lt;&gt;"",$DS6, "No entry"), "No Record Emtry")</f>
        <v>No entry</v>
      </c>
      <c r="KL6" s="655">
        <f>IF($C6&lt;&gt;"",IF($DT6&lt;&gt;"",$DT6, -15), -45)</f>
        <v>-15</v>
      </c>
      <c r="KM6" s="655">
        <f>IF($C6&lt;&gt;"",IF($DU6&lt;&gt;"",$DU6, -15), -45)</f>
        <v>-15</v>
      </c>
      <c r="KN6" s="655" t="str">
        <f>IF($C6&lt;&gt;"",IF($DV6&lt;&gt;"",$DV6, "No entry"), "No Record Entry")</f>
        <v>No entry</v>
      </c>
      <c r="KO6" s="655" t="str">
        <f>IF($C6&lt;&gt;"",IF($DW6&lt;&gt;"",$DW6, "No entry"), "No Record Entry")</f>
        <v>No entry</v>
      </c>
      <c r="KP6" s="655" t="str">
        <f>IF($C6&lt;&gt;"",IF($DX6&lt;&gt;"",$DX6, "No entry"), "No Record Entry")</f>
        <v>No entry</v>
      </c>
      <c r="KQ6" s="896" t="str">
        <f>IF($C6&lt;&gt;"",IF($DY6&lt;&gt;"",$DY6, "No entry"), "No Record Entry")</f>
        <v>No entry</v>
      </c>
      <c r="KR6" s="1322">
        <f>IF($C6&lt;&gt;"",IF($KR$5&lt;&gt;"No heading entered",IF($DZ6&lt;&gt;"",$DZ6, -15),-15), -45)</f>
        <v>-15</v>
      </c>
      <c r="KS6" s="1322">
        <f>IF($C6&lt;&gt;"",IF($KS$5&lt;&gt;"No heading entered",IF($EA6&lt;&gt;"",$EA6, -15),-15), -45)</f>
        <v>-15</v>
      </c>
      <c r="KT6" s="1322">
        <f>IF($C6&lt;&gt;"",IF($KT$5&lt;&gt;"No heading entered",IF($EB6&lt;&gt;"",$EB6, -15),-15), -45)</f>
        <v>-15</v>
      </c>
      <c r="KU6" s="1322">
        <f>IF($C6&lt;&gt;"",IF($KU$5&lt;&gt;"No heading entered",IF($EC6&lt;&gt;"",$EC6, -15),-15), -45)</f>
        <v>-15</v>
      </c>
      <c r="KV6" s="1322">
        <f>IF($C6&lt;&gt;"",IF($KV$5&lt;&gt;"No heading entered",IF($ED6&lt;&gt;"",$ED6, -15),-15), -45)</f>
        <v>-15</v>
      </c>
      <c r="KW6" s="1322">
        <f>IF($C6&lt;&gt;"",IF($KW$5&lt;&gt;"No heading entered",IF($EE6&lt;&gt;"",$EE6, -15),-15), -45)</f>
        <v>-15</v>
      </c>
      <c r="KX6" s="1322">
        <f>IF($C6&lt;&gt;"",IF($KX$5&lt;&gt;"No heading entered",IF($EF6&lt;&gt;"",$EF6, -15),-15), -45)</f>
        <v>-15</v>
      </c>
      <c r="KY6" s="1322">
        <f>IF($C6&lt;&gt;"",IF($KY$5&lt;&gt;"No heading entered",IF($EG6&lt;&gt;"",$EG6, -15),-15), -45)</f>
        <v>-15</v>
      </c>
      <c r="KZ6" s="1322">
        <f>IF($C6&lt;&gt;"",IF($KZ$5&lt;&gt;"No heading entered",IF($EH6&lt;&gt;"",$EH6, -15),-15), -45)</f>
        <v>-15</v>
      </c>
      <c r="LA6" s="1322">
        <f>IF($C6&lt;&gt;"",IF($LA$5&lt;&gt;"No heading entered",IF($EI6&lt;&gt;"",$EI6, -15),-15), -45)</f>
        <v>-15</v>
      </c>
      <c r="LB6" s="880" t="str">
        <f>IF($C6&lt;&gt;"",IF($ES6&lt;&gt;"",$ES6,"No entry"),"No record entry")</f>
        <v>No entry</v>
      </c>
    </row>
    <row r="7" spans="1:314" s="6" customFormat="1" ht="38.25" x14ac:dyDescent="0.35">
      <c r="A7" s="1728"/>
      <c r="B7" s="810" t="s">
        <v>416</v>
      </c>
      <c r="C7" s="1193" t="s">
        <v>978</v>
      </c>
      <c r="D7" s="1193" t="s">
        <v>788</v>
      </c>
      <c r="E7" s="1269" t="str">
        <f>VLOOKUP($D7,'Info Exam and Projection List'!$M$4:$P$34,2)</f>
        <v xml:space="preserve">A requested projection to provide a clear bench mark dose. </v>
      </c>
      <c r="F7" s="1378"/>
      <c r="G7" s="1384" t="s">
        <v>1024</v>
      </c>
      <c r="H7" s="1381">
        <v>63</v>
      </c>
      <c r="I7" s="1221">
        <v>105</v>
      </c>
      <c r="J7" s="1220">
        <v>98</v>
      </c>
      <c r="K7" s="1231" t="s">
        <v>386</v>
      </c>
      <c r="M7" s="1213" t="s">
        <v>636</v>
      </c>
      <c r="N7" s="1365">
        <v>42799</v>
      </c>
      <c r="O7" s="1365">
        <v>42884</v>
      </c>
      <c r="P7" s="1208">
        <v>1</v>
      </c>
      <c r="Q7" s="273"/>
      <c r="R7" s="657">
        <v>73.2</v>
      </c>
      <c r="S7" s="274">
        <v>74.599999999999994</v>
      </c>
      <c r="T7" s="1353">
        <v>32</v>
      </c>
      <c r="U7" s="273"/>
      <c r="V7" s="273">
        <v>40</v>
      </c>
      <c r="W7" s="270">
        <v>145</v>
      </c>
      <c r="X7" s="1053" t="s">
        <v>931</v>
      </c>
      <c r="Y7" s="1060"/>
      <c r="Z7" s="1061"/>
      <c r="AA7" s="1053"/>
      <c r="AB7" s="1070"/>
      <c r="AC7" s="1071"/>
      <c r="AD7" s="1053"/>
      <c r="AE7" s="1070"/>
      <c r="AF7" s="1071"/>
      <c r="AG7" s="1053"/>
      <c r="AH7" s="1070"/>
      <c r="AI7" s="1071"/>
      <c r="AJ7" s="1053"/>
      <c r="AK7" s="1070"/>
      <c r="AL7" s="1071"/>
      <c r="AM7" s="1053"/>
      <c r="AN7" s="1070"/>
      <c r="AO7" s="1071"/>
      <c r="AP7" s="1078"/>
      <c r="AQ7" s="274">
        <v>10.7</v>
      </c>
      <c r="AR7" s="274"/>
      <c r="AS7" s="274">
        <v>24.2</v>
      </c>
      <c r="AT7" s="360">
        <v>52.3</v>
      </c>
      <c r="AU7" s="360">
        <v>92.5</v>
      </c>
      <c r="AV7" s="1084"/>
      <c r="AW7" s="680">
        <v>63</v>
      </c>
      <c r="AX7" s="1357">
        <v>52.4</v>
      </c>
      <c r="AY7" s="309">
        <v>58.3</v>
      </c>
      <c r="AZ7" s="656">
        <v>18.350000000000001</v>
      </c>
      <c r="BA7" s="309">
        <v>87.21</v>
      </c>
      <c r="BB7" s="309">
        <v>21.1</v>
      </c>
      <c r="BC7" s="308">
        <v>38.4</v>
      </c>
      <c r="BD7" s="308">
        <v>68.540000000000006</v>
      </c>
      <c r="BE7" s="681">
        <v>31</v>
      </c>
      <c r="BF7" s="309">
        <v>32</v>
      </c>
      <c r="BG7" s="309">
        <v>0</v>
      </c>
      <c r="BH7" s="563">
        <v>0</v>
      </c>
      <c r="BI7" s="680"/>
      <c r="BJ7" s="852"/>
      <c r="BK7" s="303"/>
      <c r="BL7" s="303"/>
      <c r="BM7" s="303"/>
      <c r="BN7" s="303"/>
      <c r="BO7" s="303"/>
      <c r="BP7" s="303"/>
      <c r="BQ7" s="706" t="s">
        <v>301</v>
      </c>
      <c r="BR7" s="950" t="s">
        <v>352</v>
      </c>
      <c r="BS7" s="951">
        <v>120</v>
      </c>
      <c r="BT7" s="242">
        <v>3</v>
      </c>
      <c r="BU7" s="928" t="s">
        <v>352</v>
      </c>
      <c r="BV7" s="574"/>
      <c r="BW7" s="574"/>
      <c r="BX7" s="1096" t="s">
        <v>295</v>
      </c>
      <c r="BY7" s="1090" t="s">
        <v>283</v>
      </c>
      <c r="BZ7" s="1101"/>
      <c r="CA7" s="567"/>
      <c r="CB7" s="950"/>
      <c r="CC7" s="951"/>
      <c r="CD7" s="242"/>
      <c r="CE7" s="1104"/>
      <c r="CF7" s="574"/>
      <c r="CG7" s="574"/>
      <c r="CH7" s="1096"/>
      <c r="CI7" s="1090"/>
      <c r="CJ7" s="1101"/>
      <c r="CK7" s="567"/>
      <c r="CL7" s="950"/>
      <c r="CM7" s="951"/>
      <c r="CN7" s="242"/>
      <c r="CO7" s="1104"/>
      <c r="CP7" s="574"/>
      <c r="CQ7" s="574"/>
      <c r="CR7" s="1096"/>
      <c r="CS7" s="1090"/>
      <c r="CT7" s="1101"/>
      <c r="CU7" s="567"/>
      <c r="CV7" s="238"/>
      <c r="CW7" s="241"/>
      <c r="CX7" s="242"/>
      <c r="CY7" s="928"/>
      <c r="CZ7" s="574"/>
      <c r="DA7" s="574"/>
      <c r="DB7" s="1096"/>
      <c r="DC7" s="1090"/>
      <c r="DD7" s="1101"/>
      <c r="DE7" s="567"/>
      <c r="DF7" s="238"/>
      <c r="DG7" s="241"/>
      <c r="DH7" s="242"/>
      <c r="DI7" s="928"/>
      <c r="DJ7" s="574"/>
      <c r="DK7" s="574"/>
      <c r="DL7" s="1096"/>
      <c r="DM7" s="1090"/>
      <c r="DN7" s="1101"/>
      <c r="DO7" s="567"/>
      <c r="DP7" s="950"/>
      <c r="DQ7" s="951"/>
      <c r="DR7" s="242"/>
      <c r="DS7" s="1104"/>
      <c r="DT7" s="574"/>
      <c r="DU7" s="574"/>
      <c r="DV7" s="1096"/>
      <c r="DW7" s="1090"/>
      <c r="DX7" s="1101"/>
      <c r="DY7" s="583"/>
      <c r="DZ7" s="300"/>
      <c r="EA7" s="300"/>
      <c r="EB7" s="300"/>
      <c r="EC7" s="300"/>
      <c r="ED7" s="300"/>
      <c r="EE7" s="300"/>
      <c r="EF7" s="300"/>
      <c r="EG7" s="300"/>
      <c r="EH7" s="300"/>
      <c r="EI7" s="300"/>
      <c r="EJ7" s="832" t="str">
        <f>VLOOKUP($D7,$EV$57:$EY$87,3)</f>
        <v>Radiography of cervical spine (procedure) (66769009)</v>
      </c>
      <c r="EK7" s="1399" t="s">
        <v>1</v>
      </c>
      <c r="EL7" s="301"/>
      <c r="EM7" s="588" t="str">
        <f>VLOOKUP($D7,$EV$57:$EY$87,4)</f>
        <v>XR Cervical spine (XCSPN)</v>
      </c>
      <c r="EN7" s="1399" t="s">
        <v>1</v>
      </c>
      <c r="EO7" s="1116"/>
      <c r="EP7" s="1116"/>
      <c r="EQ7" s="1117" t="s">
        <v>400</v>
      </c>
      <c r="ER7" s="1117"/>
      <c r="ES7" s="304"/>
      <c r="ET7" s="180"/>
      <c r="EU7" s="180"/>
      <c r="EV7" s="1488" t="s">
        <v>466</v>
      </c>
      <c r="EW7" s="251"/>
      <c r="EX7" s="251"/>
      <c r="EY7" s="251"/>
      <c r="EZ7" s="252"/>
      <c r="FA7" s="251"/>
      <c r="FB7" s="180"/>
      <c r="FC7" s="180"/>
      <c r="FD7" s="868" t="s">
        <v>416</v>
      </c>
      <c r="FE7" s="869" t="str">
        <f>IF($C7&lt;&gt;"",CONCATENATE('Contact_Information '!$AO$5,R_System_Mean_Median_Dose_Data!$FA$3,"-",$B7),"No record entry")</f>
        <v>No entry-No entry-Hyyyy-Rzzzz-PRSxxxxa-SMD-example b</v>
      </c>
      <c r="FF7" s="870" t="str">
        <f t="shared" ref="FF7:FF10" si="5">IF($C7&lt;&gt;"",$C7,"No record entry")</f>
        <v>Room1_2016_CervSp_LAT</v>
      </c>
      <c r="FG7" s="867" t="str">
        <f>IF(D7&lt;&gt;"",IF(D7&lt;&gt;"Y01. Other",D7, IF(F7&lt;&gt;"",F7,"No alternate entry")),"No record entry")</f>
        <v>X04. Cervical Spine LAT view</v>
      </c>
      <c r="FH7" s="871" t="str">
        <f>IF($M7&lt;&gt;"",$M7,"No entry")</f>
        <v>X-ray Cervical Spine</v>
      </c>
      <c r="FI7" s="694"/>
      <c r="FJ7" s="692" t="str">
        <f>IF($C7&lt;&gt;"",IF(EP7&lt;&gt;"",EP7,"No entry"),"N/A")</f>
        <v>No entry</v>
      </c>
      <c r="FK7" s="690" t="str">
        <f>IF($C7&lt;&gt;"",IF($EJ7&lt;&gt;"",$EJ7,"No entry"),"No record entry")</f>
        <v>Radiography of cervical spine (procedure) (66769009)</v>
      </c>
      <c r="FL7" s="696" t="str">
        <f>IF($C7&lt;&gt;"",IF($EK7&lt;&gt;"",$EK7,"Blank"),"N/A")</f>
        <v>Yes</v>
      </c>
      <c r="FM7" s="690" t="str">
        <f>IF($C7&lt;&gt;"",IF($EL7&lt;&gt;"",$EL7,"No entry"),"No record entry")</f>
        <v>No entry</v>
      </c>
      <c r="FN7" s="690" t="str">
        <f>IF($C7&lt;&gt;"",IF($EM7&lt;&gt;"",$EM7,"No entry"),"No record entry")</f>
        <v>XR Cervical spine (XCSPN)</v>
      </c>
      <c r="FO7" s="696" t="str">
        <f>IF($C7&lt;&gt;"",IF($EN7&lt;&gt;"",$EN7,"Blank"),"N/A")</f>
        <v>Yes</v>
      </c>
      <c r="FP7" s="690" t="str">
        <f>IF($C7&lt;&gt;"",IF($EO7&lt;&gt;"",$EO7,"No entry"),"No record entry")</f>
        <v>No entry</v>
      </c>
      <c r="FQ7" s="877" t="str">
        <f>IF($C7&lt;&gt;"",IF($EQ7&lt;&gt;"",$EQ7,"No entry"),"No record entry")</f>
        <v>No: See Dose Data Collection Methodology Box</v>
      </c>
      <c r="FR7" s="877" t="str">
        <f>IF($C7&lt;&gt;"",IF($ER7&lt;&gt;"",$ER7,"No entry"),"No record entry")</f>
        <v>No entry</v>
      </c>
      <c r="FS7" s="882">
        <f>IF($C7&lt;&gt;"",IF(P7&lt;&gt;"",P7,-15),-45)</f>
        <v>1</v>
      </c>
      <c r="FT7" s="883" t="str">
        <f>IF($C7&lt;&gt;"",IF($G7&lt;&gt;"",$G7,"No entry"),"No Record Entry")</f>
        <v>All patients</v>
      </c>
      <c r="FU7" s="883">
        <f>IF($C7&lt;&gt;"",IF($H7&lt;&gt;"",$H7,-15),-45)</f>
        <v>63</v>
      </c>
      <c r="FV7" s="230">
        <f>IF($C7&lt;&gt;"",IF($BE7&lt;&gt;"",$BE7,-15),-45)</f>
        <v>31</v>
      </c>
      <c r="FW7" s="230">
        <f>IF($C7&lt;&gt;"",IF($BF7&lt;&gt;"",$BF7,-15),-45)</f>
        <v>32</v>
      </c>
      <c r="FX7" s="230">
        <f>IF($C7&lt;&gt;"",IF($BG7&lt;&gt;"",$BG7,-15),-45)</f>
        <v>0</v>
      </c>
      <c r="FY7" s="230">
        <f>IF($C7&lt;&gt;"",IF($BH7&lt;&gt;"",$BH7,-15),-45)</f>
        <v>0</v>
      </c>
      <c r="FZ7" s="655" t="str">
        <f>IF($C7&lt;&gt;"",IF($BE7&lt;&gt;"","Yes",IF(BF7&lt;&gt;"","Yes",IF(BG7&lt;&gt;"","Yes","No"))),"No record entry")</f>
        <v>Yes</v>
      </c>
      <c r="GA7" s="1138">
        <f>IF($C7&lt;&gt;"",IF($N7&lt;&gt;"",$N7,DATEVALUE("01/01/1900")),DATEVALUE("31/01/1900"))</f>
        <v>42799</v>
      </c>
      <c r="GB7" s="1139">
        <f>IF($C7&lt;&gt;"",IF($O7&lt;&gt;"",$O7,DATEVALUE("01/01/1900")),DATEVALUE("31/01/1900"))</f>
        <v>42884</v>
      </c>
      <c r="GC7" s="887" t="str">
        <f>IF($C7&lt;&gt;"",IF($K7&lt;&gt;"",IF($K7&lt;&gt;"Default for this radiology system",$K7,IF($K$4&lt;&gt;"No dose units entered",$K$4,"Error: No dose units entered")), IF($K$4&lt;&gt;"No dose units entered",$K$4,"Error: No dose units entered")),"No record entry")</f>
        <v xml:space="preserve">mGy x cm2 (or shown as MGYCM2) </v>
      </c>
      <c r="GD7" s="891">
        <f>IF($C7&lt;&gt;"",IF($I7&lt;&gt;"",$I7,-15),-45)</f>
        <v>105</v>
      </c>
      <c r="GE7" s="883">
        <f>IF($C7&lt;&gt;"",IF($T7&lt;&gt;"",$T7,-15),-45)</f>
        <v>32</v>
      </c>
      <c r="GF7" s="883">
        <f>IF($C7&lt;&gt;"",IF($J7&lt;&gt;"",$J7,-15),-45)</f>
        <v>98</v>
      </c>
      <c r="GG7" s="883">
        <f>IF($C7&lt;&gt;"",IF($U7&lt;&gt;"",$U7,-15),-45)</f>
        <v>-15</v>
      </c>
      <c r="GH7" s="883">
        <f>IF($C7&lt;&gt;"",IF($V7&lt;&gt;"",$V7,-15),-45)</f>
        <v>40</v>
      </c>
      <c r="GI7" s="883">
        <f>IF($C7&lt;&gt;"",IF($GG7&gt;0, IF($GH7&gt;0,$GH7-$GG7, -15),-15),-45)</f>
        <v>-15</v>
      </c>
      <c r="GJ7" s="883">
        <f>IF($C7&lt;&gt;"",IF($W7&lt;&gt;"",$W7,-15),-45)</f>
        <v>145</v>
      </c>
      <c r="GK7" s="883" t="str">
        <f>IF($C7&lt;&gt;"",IF($X7&lt;&gt;"",$X7,"No entry"),"No record entry")</f>
        <v>Lateral</v>
      </c>
      <c r="GL7" s="883">
        <f>IF($C7&lt;&gt;"",IF($Y7&lt;&gt;"",$Y7,-15),-45)</f>
        <v>-15</v>
      </c>
      <c r="GM7" s="892">
        <f>IF($C7&lt;&gt;"",IF($Z7&lt;&gt;"",$Z7,-15),-45)</f>
        <v>-15</v>
      </c>
      <c r="GN7" s="891" t="str">
        <f>IF($C7&lt;&gt;"",IF($AA7&lt;&gt;"",$AA7,"No entry"),"No record entry")</f>
        <v>No entry</v>
      </c>
      <c r="GO7" s="883">
        <f>IF($C7&lt;&gt;"",IF($AB7&lt;&gt;"",$AB7,-15),-45)</f>
        <v>-15</v>
      </c>
      <c r="GP7" s="893">
        <f>IF($C7&lt;&gt;"",IF($AC7&lt;&gt;"",$AC7,-15),-45)</f>
        <v>-15</v>
      </c>
      <c r="GQ7" s="894" t="str">
        <f>IF($C7&lt;&gt;"",IF($AD7&lt;&gt;"",$AD7,"No entry"),"No record entry")</f>
        <v>No entry</v>
      </c>
      <c r="GR7" s="883">
        <f>IF($C7&lt;&gt;"",IF($AE7&lt;&gt;"",$AE7,-15),-45)</f>
        <v>-15</v>
      </c>
      <c r="GS7" s="892">
        <f>IF($C7&lt;&gt;"",IF($AF7&lt;&gt;"",$AF7,-15),-45)</f>
        <v>-15</v>
      </c>
      <c r="GT7" s="891" t="str">
        <f>IF($C7&lt;&gt;"",IF($AG7&lt;&gt;"",$AG7,"No entry"),"No record entry")</f>
        <v>No entry</v>
      </c>
      <c r="GU7" s="883">
        <f>IF($C7&lt;&gt;"",IF($AH7&lt;&gt;"",$AH7,-15),-45)</f>
        <v>-15</v>
      </c>
      <c r="GV7" s="893">
        <f>IF($C7&lt;&gt;"",IF($AI7&lt;&gt;"",$AI7,-15),-45)</f>
        <v>-15</v>
      </c>
      <c r="GW7" s="894" t="str">
        <f>IF($C7&lt;&gt;"",IF($AJ7&lt;&gt;"",$AJ7,"No entry"),"No record entry")</f>
        <v>No entry</v>
      </c>
      <c r="GX7" s="883">
        <f>IF($C7&lt;&gt;"",IF($AK7&lt;&gt;"",$AK7,-15),-45)</f>
        <v>-15</v>
      </c>
      <c r="GY7" s="892">
        <f>IF($C7&lt;&gt;"",IF($AL7&lt;&gt;"",$AL7,-15),-45)</f>
        <v>-15</v>
      </c>
      <c r="GZ7" s="891" t="str">
        <f>IF($C7&lt;&gt;"",IF($AM7&lt;&gt;"",$AM7,"No entry"),"No record entry")</f>
        <v>No entry</v>
      </c>
      <c r="HA7" s="883">
        <f>IF($C7&lt;&gt;"",IF($AN7&lt;&gt;"",$AN7,-15),-45)</f>
        <v>-15</v>
      </c>
      <c r="HB7" s="893">
        <f>IF($C7&lt;&gt;"",IF($AO7&lt;&gt;"",$AO7,-15),-45)</f>
        <v>-15</v>
      </c>
      <c r="HC7" s="895" t="str">
        <f>IF($C7&lt;&gt;"",IF($AP7&lt;&gt;"",$AP7,"No entry"),"No record entry")</f>
        <v>No entry</v>
      </c>
      <c r="HD7" s="897">
        <f>IF($C7&lt;&gt;"",IF($Q7&lt;&gt;"",$Q7,-15),-45)</f>
        <v>-15</v>
      </c>
      <c r="HE7" s="1276" t="str">
        <f>IF($C7&lt;&gt;"",
IF($R7&lt;&gt;"",
IF($Q7&lt;&gt;H7,IF(Q7&lt;&gt;"","Weight data entered, different sample sizes","Weight data entered, weight sample size not given"),"Weight data entered, same sample size"),
IF(S7&lt;&gt;"",
IF($Q7&lt;&gt;H7,IF(Q7&lt;&gt;"","Weight data entered, different sample sizes","Weight data entered, weight sample size not given"),"Weight data entered, same sample size"),
IF($S7&lt;&gt;"","Weight sample size not given","No weight data"))),
"No record entry")</f>
        <v>Weight data entered, weight sample size not given</v>
      </c>
      <c r="HF7" s="883"/>
      <c r="HG7" s="883">
        <f>IF($C7&lt;&gt;"",IF($R7&lt;&gt;"",$R7,-15),-45)</f>
        <v>73.2</v>
      </c>
      <c r="HH7" s="883">
        <f>IF($C7&lt;&gt;"",IF($AQ7&lt;&gt;"",$AQ7,-15),-45)</f>
        <v>10.7</v>
      </c>
      <c r="HI7" s="883">
        <f>IF($C7&lt;&gt;"",IF($S7&lt;&gt;"",$S7,-15),-45)</f>
        <v>74.599999999999994</v>
      </c>
      <c r="HJ7" s="883">
        <f>IF($C7&lt;&gt;"",IF($AR7&lt;&gt;"",$AR7,-15),-45)</f>
        <v>-15</v>
      </c>
      <c r="HK7" s="883">
        <f>IF($C7&lt;&gt;"",IF($AS7&lt;&gt;"",$AS7,-15),-45)</f>
        <v>24.2</v>
      </c>
      <c r="HL7" s="883">
        <f>IF($C7&lt;&gt;"",IF($HJ7&gt;0, IF($HK7&gt;0,$HK7-$HJ7, -15),-15),-45)</f>
        <v>-15</v>
      </c>
      <c r="HM7" s="883">
        <f>IF($C7&lt;&gt;"",IF($AT7&lt;&gt;"",$AT7,-15),-45)</f>
        <v>52.3</v>
      </c>
      <c r="HN7" s="883">
        <f>IF($C7&lt;&gt;"",IF($AU7&lt;&gt;"",$AU7,-15),-45)</f>
        <v>92.5</v>
      </c>
      <c r="HO7" s="230" t="str">
        <f>IF($C7&lt;&gt;"",IF($AV7&lt;&gt;"",$AV7,"No entry"),"No Record Entry")</f>
        <v>No entry</v>
      </c>
      <c r="HP7" s="230">
        <f>IF($C7&lt;&gt;"",IF($AW7&lt;&gt;"",$AW7,-15),-45)</f>
        <v>63</v>
      </c>
      <c r="HQ7" s="230">
        <f>IF($C7&lt;&gt;"",IF($AX7&lt;&gt;"",$AX7,-15),-45)</f>
        <v>52.4</v>
      </c>
      <c r="HR7" s="230">
        <f>IF($C7&lt;&gt;"",IF($BB7&lt;&gt;"",$BB7,-15),-45)</f>
        <v>21.1</v>
      </c>
      <c r="HS7" s="230">
        <f>IF($C7&lt;&gt;"",IF($AY7&lt;&gt;"",$AY7,-15),-45)</f>
        <v>58.3</v>
      </c>
      <c r="HT7" s="230">
        <f>IF($C7&lt;&gt;"",IF($BC7&lt;&gt;"",$BC7,-15),-45)</f>
        <v>38.4</v>
      </c>
      <c r="HU7" s="230">
        <f>IF($C7&lt;&gt;"",IF($BD7&lt;&gt;"",$BD7,-15),-45)</f>
        <v>68.540000000000006</v>
      </c>
      <c r="HV7" s="230">
        <f>IF($C7&lt;&gt;"",IF($HT7&gt;0, IF($HU7&gt;0,$HU7-$HT7, -15),-15),-45)</f>
        <v>30.140000000000008</v>
      </c>
      <c r="HW7" s="230">
        <f>IF($C7&lt;&gt;"",IF($AZ7&lt;&gt;"",$AZ7,-15),-45)</f>
        <v>18.350000000000001</v>
      </c>
      <c r="HX7" s="230" t="str">
        <f>IF($C7&lt;&gt;"",IF($HW7&gt;0,IF($HW7&lt;16,"Child in sample","All adults"),"No entry"),"No record entry")</f>
        <v>All adults</v>
      </c>
      <c r="HY7" s="1280">
        <f>IF($C7&lt;&gt;"",IF($BA7&lt;&gt;"",$BA7,-15),-45)</f>
        <v>87.21</v>
      </c>
      <c r="HZ7" s="1284">
        <f>IF($C7&lt;&gt;"",IF($BI7&lt;&gt;"",$BI7,-15),-45)</f>
        <v>-15</v>
      </c>
      <c r="IA7" s="687">
        <f>IF($C7&lt;&gt;"",IF($BJ7&lt;&gt;"",$BJ7,-15),-45)</f>
        <v>-15</v>
      </c>
      <c r="IB7" s="687">
        <f>IF($C7&lt;&gt;"",IF($BL7&lt;&gt;"",$BL7,-15),-45)</f>
        <v>-15</v>
      </c>
      <c r="IC7" s="687">
        <f>IF($C7&lt;&gt;"",IF($BK7&lt;&gt;"",$BK7,-15),-45)</f>
        <v>-15</v>
      </c>
      <c r="ID7" s="687">
        <f>IF($C7&lt;&gt;"",IF($BM7&lt;&gt;"",$BM7,-15),-45)</f>
        <v>-15</v>
      </c>
      <c r="IE7" s="687">
        <f>IF($C7&lt;&gt;"",IF($BN7&lt;&gt;"",$BN7,-15),-45)</f>
        <v>-15</v>
      </c>
      <c r="IF7" s="1278">
        <f>IF($C7&lt;&gt;"",IF($ID7&gt;0, IF($IE7&gt;0,$IE7-$ID7, -15),-15),-45)</f>
        <v>-15</v>
      </c>
      <c r="IG7" s="687">
        <f>IF($C7&lt;&gt;"",IF($BO7&lt;&gt;"",$BO7,-15),-45)</f>
        <v>-15</v>
      </c>
      <c r="IH7" s="687">
        <f>IF($C7&lt;&gt;"",IF($BP7&lt;&gt;"",$BP7,-15),-45)</f>
        <v>-15</v>
      </c>
      <c r="II7" s="898" t="str">
        <f>IF($C7&lt;&gt;"",IF($BQ7&lt;&gt;"",BQ7, "No entry"), "N/A")</f>
        <v>Detector 1</v>
      </c>
      <c r="IJ7" s="655" t="str">
        <f t="shared" si="1"/>
        <v>Yes: used for most exposures</v>
      </c>
      <c r="IK7" s="655">
        <f t="shared" si="2"/>
        <v>120</v>
      </c>
      <c r="IL7" s="655">
        <f t="shared" si="2"/>
        <v>3</v>
      </c>
      <c r="IM7" s="655" t="str">
        <f t="shared" si="3"/>
        <v>Yes: used for most exposures</v>
      </c>
      <c r="IN7" s="655">
        <f t="shared" si="4"/>
        <v>-15</v>
      </c>
      <c r="IO7" s="655">
        <f t="shared" si="4"/>
        <v>-15</v>
      </c>
      <c r="IP7" s="655" t="str">
        <f t="shared" ref="IP7:IP10" si="6">IF($C7&lt;&gt;"",IF(BX7&lt;&gt;"",BX7, "No entry"), "N/A")</f>
        <v>Standing</v>
      </c>
      <c r="IQ7" s="655" t="str">
        <f t="shared" ref="IQ7:IQ10" si="7">IF($C7&lt;&gt;"",IF(BY7&lt;&gt;"",BY7, "No entry"), "N/A")</f>
        <v>Detector in upright bucky</v>
      </c>
      <c r="IR7" s="655" t="str">
        <f t="shared" ref="IR7:IR10" si="8">IF($C7&lt;&gt;"",IF(BZ7&lt;&gt;"",BZ7, "No entry"), "N/A")</f>
        <v>No entry</v>
      </c>
      <c r="IS7" s="655" t="str">
        <f>IF($C7&lt;&gt;"",IF($CA7&lt;&gt;"",CA7, "No entry"), "No Record Entry")</f>
        <v>No entry</v>
      </c>
      <c r="IT7" s="655" t="str">
        <f>IF($C7&lt;&gt;"",IF($CB7&lt;&gt;"",$CB7, "No entry"), "No Record Entry")</f>
        <v>No entry</v>
      </c>
      <c r="IU7" s="655">
        <f t="shared" ref="IU7:IU12" si="9">IF($C7&lt;&gt;"",IF(CC7&lt;&gt;"",CC7, -15), -45)</f>
        <v>-15</v>
      </c>
      <c r="IV7" s="655">
        <f>IF($C7&lt;&gt;"",IF($CD7&lt;&gt;"",$CD7,-15), -45)</f>
        <v>-15</v>
      </c>
      <c r="IW7" s="655" t="str">
        <f>IF($C7&lt;&gt;"",IF($CE7&lt;&gt;"",$CE7, "No entry"), "No Record Entry")</f>
        <v>No entry</v>
      </c>
      <c r="IX7" s="655">
        <f>IF($C7&lt;&gt;"",IF($CF7&lt;&gt;"",$CF7, -15), -45)</f>
        <v>-15</v>
      </c>
      <c r="IY7" s="655">
        <f>IF($C7&lt;&gt;"",IF($CG7&lt;&gt;"",$CG7, -15), -45)</f>
        <v>-15</v>
      </c>
      <c r="IZ7" s="655" t="str">
        <f>IF($C7&lt;&gt;"",IF($CH7&lt;&gt;"",$CH7, "No entry"), "No Record Entry")</f>
        <v>No entry</v>
      </c>
      <c r="JA7" s="655" t="str">
        <f>IF($C7&lt;&gt;"",IF($CI7&lt;&gt;"",$CI7, "No entry"), "No Recod Entry")</f>
        <v>No entry</v>
      </c>
      <c r="JB7" s="655" t="str">
        <f>IF($C7&lt;&gt;"",IF($CJ7&lt;&gt;"",$CJ7, "No entry"), "No Record Entry")</f>
        <v>No entry</v>
      </c>
      <c r="JC7" s="655" t="str">
        <f>IF($C7&lt;&gt;"",IF($CK7&lt;&gt;"",$CK7, "No entry"), "No Record Entry")</f>
        <v>No entry</v>
      </c>
      <c r="JD7" s="655" t="str">
        <f>IF($C7&lt;&gt;"",IF($CL7&lt;&gt;"",$CL7, "No entry"), "No Record Entry")</f>
        <v>No entry</v>
      </c>
      <c r="JE7" s="655">
        <f>IF($C7&lt;&gt;"",IF($CM7&lt;&gt;"",$CM7, -15), -45)</f>
        <v>-15</v>
      </c>
      <c r="JF7" s="655">
        <f>IF($C7&lt;&gt;"",IF($CN7&lt;&gt;"",$CN7, -15), -45)</f>
        <v>-15</v>
      </c>
      <c r="JG7" s="655" t="str">
        <f>IF($C7&lt;&gt;"",IF($CO7&lt;&gt;"",$CO7, "No entry"), "No Record Entry")</f>
        <v>No entry</v>
      </c>
      <c r="JH7" s="655">
        <f>IF($C7&lt;&gt;"",IF($CP7&lt;&gt;"",$CP7, -15), -45)</f>
        <v>-15</v>
      </c>
      <c r="JI7" s="655">
        <f>IF($C7&lt;&gt;"",IF($CQ7&lt;&gt;"",$CQ7, -15), -45)</f>
        <v>-15</v>
      </c>
      <c r="JJ7" s="655" t="str">
        <f>IF($C7&lt;&gt;"",IF($CR7&lt;&gt;"",$CR7, "No entry"), "No Record Entry")</f>
        <v>No entry</v>
      </c>
      <c r="JK7" s="655" t="str">
        <f>IF($C7&lt;&gt;"",IF($CS7&lt;&gt;"",$CS7, "No entry"), "No Record Entry")</f>
        <v>No entry</v>
      </c>
      <c r="JL7" s="655" t="str">
        <f>IF($C7&lt;&gt;"",IF($CT7&lt;&gt;"",$CT7, "No entry"), "No Record Entry")</f>
        <v>No entry</v>
      </c>
      <c r="JM7" s="655" t="str">
        <f>IF($C7&lt;&gt;"",IF($CU7&lt;&gt;"",$CU7, "No entry"), "No Record Entry")</f>
        <v>No entry</v>
      </c>
      <c r="JN7" s="655" t="str">
        <f>IF($C7&lt;&gt;"",IF($CV7&lt;&gt;"",$CV7, "No entry"), "No Record Entry")</f>
        <v>No entry</v>
      </c>
      <c r="JO7" s="655">
        <f>IF($C7&lt;&gt;"",IF($CW7&lt;&gt;"",$CW7, -15), -45)</f>
        <v>-15</v>
      </c>
      <c r="JP7" s="655">
        <f>IF($C7&lt;&gt;"",IF($CX7&lt;&gt;"",$CX7, -15), -45)</f>
        <v>-15</v>
      </c>
      <c r="JQ7" s="655" t="str">
        <f>IF($C7&lt;&gt;"",IF($CY7&lt;&gt;"",$CY7, "No entry"), "No Record Entry")</f>
        <v>No entry</v>
      </c>
      <c r="JR7" s="655">
        <f>IF($C7&lt;&gt;"",IF($CZ7&lt;&gt;"",$CZ7, -15), -45)</f>
        <v>-15</v>
      </c>
      <c r="JS7" s="655">
        <f>IF($C7&lt;&gt;"",IF($DA7&lt;&gt;"",$DA7, -15), -45)</f>
        <v>-15</v>
      </c>
      <c r="JT7" s="655" t="str">
        <f>IF($C7&lt;&gt;"",IF($DB7&lt;&gt;"",$DB7, "No entry"), "No Record Entry")</f>
        <v>No entry</v>
      </c>
      <c r="JU7" s="655" t="str">
        <f>IF($C7&lt;&gt;"",IF($DC7&lt;&gt;"",$DC7, "No entry"), "No Record Entry")</f>
        <v>No entry</v>
      </c>
      <c r="JV7" s="655" t="str">
        <f>IF($C7&lt;&gt;"",IF($DD7&lt;&gt;"",$DD7, "No entry"), "No Record Entry")</f>
        <v>No entry</v>
      </c>
      <c r="JW7" s="655" t="str">
        <f>IF($C7&lt;&gt;"",IF($DE7&lt;&gt;"",$DE7, "No entry"), "No Record")</f>
        <v>No entry</v>
      </c>
      <c r="JX7" s="655" t="str">
        <f>IF($C7&lt;&gt;"",IF($DF7&lt;&gt;"",$DF7, "No entry"), "No Record")</f>
        <v>No entry</v>
      </c>
      <c r="JY7" s="655">
        <f>IF($C7&lt;&gt;"",IF($DG7&lt;&gt;"",$DG7, -15), -45)</f>
        <v>-15</v>
      </c>
      <c r="JZ7" s="655">
        <f>IF($C7&lt;&gt;"",IF($DH7&lt;&gt;"",$DH7, -15), -45)</f>
        <v>-15</v>
      </c>
      <c r="KA7" s="655" t="str">
        <f>IF($C7&lt;&gt;"",IF($DI7&lt;&gt;"",$DI7, "No entry"), "No Record Entry")</f>
        <v>No entry</v>
      </c>
      <c r="KB7" s="655">
        <f>IF($C7&lt;&gt;"",IF($DJ7&lt;&gt;"",$DJ7, -15), -45)</f>
        <v>-15</v>
      </c>
      <c r="KC7" s="655">
        <f>IF($C7&lt;&gt;"",IF($DK7&lt;&gt;"",$DK7, -15), -45)</f>
        <v>-15</v>
      </c>
      <c r="KD7" s="655" t="str">
        <f>IF($C7&lt;&gt;"",IF($DL7&lt;&gt;"",$DL7, "No entry"), "No Record Entry")</f>
        <v>No entry</v>
      </c>
      <c r="KE7" s="655" t="str">
        <f>IF($C7&lt;&gt;"",IF($DM7&lt;&gt;"",$DM7, "No entry"), "No Record Entry")</f>
        <v>No entry</v>
      </c>
      <c r="KF7" s="655" t="str">
        <f>IF($C7&lt;&gt;"",IF($DN7&lt;&gt;"",$DN7, "No entry"), "No Record Entry")</f>
        <v>No entry</v>
      </c>
      <c r="KG7" s="655" t="str">
        <f>IF($C7&lt;&gt;"",IF($DO7&lt;&gt;"",$DO7, "No entry"), "No Record Entry")</f>
        <v>No entry</v>
      </c>
      <c r="KH7" s="655" t="str">
        <f>IF($C7&lt;&gt;"",IF($DP7&lt;&gt;"",$DP7, "No entry"), "No Record Entry")</f>
        <v>No entry</v>
      </c>
      <c r="KI7" s="655">
        <f>IF($C7&lt;&gt;"",IF($DQ7&lt;&gt;"",$DQ7, -15), -45)</f>
        <v>-15</v>
      </c>
      <c r="KJ7" s="655">
        <f>IF($C7&lt;&gt;"",IF($DR7&lt;&gt;"",$DR7, -15), -45)</f>
        <v>-15</v>
      </c>
      <c r="KK7" s="655" t="str">
        <f>IF($C7&lt;&gt;"",IF($DS7&lt;&gt;"",$DS7, "No entry"), "No Record Emtry")</f>
        <v>No entry</v>
      </c>
      <c r="KL7" s="655">
        <f>IF($C7&lt;&gt;"",IF($DT7&lt;&gt;"",$DT7, -15), -45)</f>
        <v>-15</v>
      </c>
      <c r="KM7" s="655">
        <f>IF($C7&lt;&gt;"",IF($DU7&lt;&gt;"",$DU7, -15), -45)</f>
        <v>-15</v>
      </c>
      <c r="KN7" s="655" t="str">
        <f>IF($C7&lt;&gt;"",IF($DV7&lt;&gt;"",$DV7, "No entry"), "No Record Entry")</f>
        <v>No entry</v>
      </c>
      <c r="KO7" s="655" t="str">
        <f>IF($C7&lt;&gt;"",IF($DW7&lt;&gt;"",$DW7, "No entry"), "No Record Entry")</f>
        <v>No entry</v>
      </c>
      <c r="KP7" s="655" t="str">
        <f>IF($C7&lt;&gt;"",IF($DX7&lt;&gt;"",$DX7, "No entry"), "No Record Entry")</f>
        <v>No entry</v>
      </c>
      <c r="KQ7" s="896" t="str">
        <f>IF($C7&lt;&gt;"",IF($DY7&lt;&gt;"",$DY7, "No entry"), "No Record Entry")</f>
        <v>No entry</v>
      </c>
      <c r="KR7" s="1322">
        <f>IF($C7&lt;&gt;"",IF($KR$5&lt;&gt;"No heading entered",IF($DZ7&lt;&gt;"",$DZ7, -15),-15), -45)</f>
        <v>-15</v>
      </c>
      <c r="KS7" s="1322">
        <f>IF($C7&lt;&gt;"",IF($KS$5&lt;&gt;"No heading entered",IF($EA7&lt;&gt;"",$EA7, -15),-15), -45)</f>
        <v>-15</v>
      </c>
      <c r="KT7" s="1322">
        <f>IF($C7&lt;&gt;"",IF($KT$5&lt;&gt;"No heading entered",IF($EB7&lt;&gt;"",$EB7, -15),-15), -45)</f>
        <v>-15</v>
      </c>
      <c r="KU7" s="1322">
        <f>IF($C7&lt;&gt;"",IF($KU$5&lt;&gt;"No heading entered",IF($EC7&lt;&gt;"",$EC7, -15),-15), -45)</f>
        <v>-15</v>
      </c>
      <c r="KV7" s="1322">
        <f>IF($C7&lt;&gt;"",IF($KV$5&lt;&gt;"No heading entered",IF($ED7&lt;&gt;"",$ED7, -15),-15), -45)</f>
        <v>-15</v>
      </c>
      <c r="KW7" s="1322">
        <f>IF($C7&lt;&gt;"",IF($KW$5&lt;&gt;"No heading entered",IF($EE7&lt;&gt;"",$EE7, -15),-15), -45)</f>
        <v>-15</v>
      </c>
      <c r="KX7" s="1322">
        <f>IF($C7&lt;&gt;"",IF($KX$5&lt;&gt;"No heading entered",IF($EF7&lt;&gt;"",$EF7, -15),-15), -45)</f>
        <v>-15</v>
      </c>
      <c r="KY7" s="1322">
        <f>IF($C7&lt;&gt;"",IF($KY$5&lt;&gt;"No heading entered",IF($EG7&lt;&gt;"",$EG7, -15),-15), -45)</f>
        <v>-15</v>
      </c>
      <c r="KZ7" s="1322">
        <f>IF($C7&lt;&gt;"",IF($KZ$5&lt;&gt;"No heading entered",IF($EH7&lt;&gt;"",$EH7, -15),-15), -45)</f>
        <v>-15</v>
      </c>
      <c r="LA7" s="1322">
        <f>IF($C7&lt;&gt;"",IF($LA$5&lt;&gt;"No heading entered",IF($EI7&lt;&gt;"",$EI7, -15),-15), -45)</f>
        <v>-15</v>
      </c>
      <c r="LB7" s="880" t="str">
        <f>IF($C7&lt;&gt;"",IF($ES7&lt;&gt;"",$ES7,"No entry"),"No record entry")</f>
        <v>No entry</v>
      </c>
    </row>
    <row r="8" spans="1:314" s="6" customFormat="1" ht="38.25" x14ac:dyDescent="0.25">
      <c r="A8" s="1728"/>
      <c r="B8" s="811" t="s">
        <v>417</v>
      </c>
      <c r="C8" s="1194" t="s">
        <v>979</v>
      </c>
      <c r="D8" s="1194" t="s">
        <v>789</v>
      </c>
      <c r="E8" s="1269" t="str">
        <f>VLOOKUP($D8,'Info Exam and Projection List'!$M$4:$P$34,2)</f>
        <v>Complete exam assumed to be AP and Lateral. If not, and if possible, list the projections used for complete exam in the projection name columns.</v>
      </c>
      <c r="F8" s="1379"/>
      <c r="G8" s="1385" t="s">
        <v>1024</v>
      </c>
      <c r="H8" s="1382">
        <v>63</v>
      </c>
      <c r="I8" s="1222">
        <v>0.2</v>
      </c>
      <c r="J8" s="1223">
        <v>0.185</v>
      </c>
      <c r="K8" s="1232" t="s">
        <v>463</v>
      </c>
      <c r="M8" s="1213" t="s">
        <v>636</v>
      </c>
      <c r="N8" s="1366">
        <v>42799</v>
      </c>
      <c r="O8" s="1366">
        <v>42884</v>
      </c>
      <c r="P8" s="1209">
        <v>2</v>
      </c>
      <c r="Q8" s="276"/>
      <c r="R8" s="658">
        <v>73.2</v>
      </c>
      <c r="S8" s="275">
        <v>74.599999999999994</v>
      </c>
      <c r="T8" s="1354">
        <v>3.5999999999999997E-2</v>
      </c>
      <c r="U8" s="276"/>
      <c r="V8" s="276">
        <v>0.04</v>
      </c>
      <c r="W8" s="272">
        <v>0.26</v>
      </c>
      <c r="X8" s="1053" t="s">
        <v>1409</v>
      </c>
      <c r="Y8" s="1060"/>
      <c r="Z8" s="1061"/>
      <c r="AA8" s="1053" t="s">
        <v>931</v>
      </c>
      <c r="AB8" s="1072"/>
      <c r="AC8" s="1073"/>
      <c r="AD8" s="1053"/>
      <c r="AE8" s="1072"/>
      <c r="AF8" s="1073"/>
      <c r="AG8" s="1053"/>
      <c r="AH8" s="1072"/>
      <c r="AI8" s="1073"/>
      <c r="AJ8" s="1053"/>
      <c r="AK8" s="1072"/>
      <c r="AL8" s="1073"/>
      <c r="AM8" s="1053"/>
      <c r="AN8" s="1072"/>
      <c r="AO8" s="1073"/>
      <c r="AP8" s="1079"/>
      <c r="AQ8" s="275">
        <v>10.7</v>
      </c>
      <c r="AR8" s="275"/>
      <c r="AS8" s="275">
        <v>24.2</v>
      </c>
      <c r="AT8" s="386">
        <v>52.3</v>
      </c>
      <c r="AU8" s="386">
        <v>92.5</v>
      </c>
      <c r="AV8" s="1084"/>
      <c r="AW8" s="855">
        <v>63</v>
      </c>
      <c r="AX8" s="1358">
        <v>52.4</v>
      </c>
      <c r="AY8" s="311">
        <v>58.3</v>
      </c>
      <c r="AZ8" s="847">
        <v>18.350000000000001</v>
      </c>
      <c r="BA8" s="311">
        <v>87.21</v>
      </c>
      <c r="BB8" s="311">
        <v>21.1</v>
      </c>
      <c r="BC8" s="310">
        <v>38.4</v>
      </c>
      <c r="BD8" s="310">
        <v>68.540000000000006</v>
      </c>
      <c r="BE8" s="682">
        <v>31</v>
      </c>
      <c r="BF8" s="311">
        <v>32</v>
      </c>
      <c r="BG8" s="311">
        <v>0</v>
      </c>
      <c r="BH8" s="564">
        <v>0</v>
      </c>
      <c r="BI8" s="855"/>
      <c r="BJ8" s="853"/>
      <c r="BK8" s="306"/>
      <c r="BL8" s="306"/>
      <c r="BM8" s="306"/>
      <c r="BN8" s="306"/>
      <c r="BO8" s="306"/>
      <c r="BP8" s="306"/>
      <c r="BQ8" s="707" t="s">
        <v>301</v>
      </c>
      <c r="BR8" s="948" t="s">
        <v>352</v>
      </c>
      <c r="BS8" s="949">
        <v>120</v>
      </c>
      <c r="BT8" s="245">
        <v>3</v>
      </c>
      <c r="BU8" s="929" t="s">
        <v>352</v>
      </c>
      <c r="BV8" s="575"/>
      <c r="BW8" s="575"/>
      <c r="BX8" s="1097" t="s">
        <v>295</v>
      </c>
      <c r="BY8" s="1091" t="s">
        <v>283</v>
      </c>
      <c r="BZ8" s="1101"/>
      <c r="CA8" s="568" t="s">
        <v>301</v>
      </c>
      <c r="CB8" s="948" t="s">
        <v>352</v>
      </c>
      <c r="CC8" s="949">
        <v>120</v>
      </c>
      <c r="CD8" s="245">
        <v>3</v>
      </c>
      <c r="CE8" s="1105" t="s">
        <v>352</v>
      </c>
      <c r="CF8" s="575"/>
      <c r="CG8" s="575"/>
      <c r="CH8" s="1097" t="s">
        <v>295</v>
      </c>
      <c r="CI8" s="1091" t="s">
        <v>283</v>
      </c>
      <c r="CJ8" s="1101"/>
      <c r="CK8" s="568" t="s">
        <v>301</v>
      </c>
      <c r="CL8" s="948" t="s">
        <v>352</v>
      </c>
      <c r="CM8" s="949">
        <v>120</v>
      </c>
      <c r="CN8" s="245">
        <v>3</v>
      </c>
      <c r="CO8" s="1105" t="s">
        <v>352</v>
      </c>
      <c r="CP8" s="575"/>
      <c r="CQ8" s="575"/>
      <c r="CR8" s="1097" t="s">
        <v>295</v>
      </c>
      <c r="CS8" s="1091" t="s">
        <v>283</v>
      </c>
      <c r="CT8" s="1101"/>
      <c r="CU8" s="568" t="s">
        <v>301</v>
      </c>
      <c r="CV8" s="243" t="s">
        <v>352</v>
      </c>
      <c r="CW8" s="244">
        <v>120</v>
      </c>
      <c r="CX8" s="245">
        <v>3</v>
      </c>
      <c r="CY8" s="929" t="s">
        <v>352</v>
      </c>
      <c r="CZ8" s="575"/>
      <c r="DA8" s="575"/>
      <c r="DB8" s="1097" t="s">
        <v>295</v>
      </c>
      <c r="DC8" s="1091" t="s">
        <v>283</v>
      </c>
      <c r="DD8" s="1101"/>
      <c r="DE8" s="568" t="s">
        <v>301</v>
      </c>
      <c r="DF8" s="948" t="s">
        <v>352</v>
      </c>
      <c r="DG8" s="949">
        <v>120</v>
      </c>
      <c r="DH8" s="245">
        <v>3</v>
      </c>
      <c r="DI8" s="929" t="s">
        <v>352</v>
      </c>
      <c r="DJ8" s="575"/>
      <c r="DK8" s="575"/>
      <c r="DL8" s="1097" t="s">
        <v>295</v>
      </c>
      <c r="DM8" s="1091" t="s">
        <v>283</v>
      </c>
      <c r="DN8" s="1101"/>
      <c r="DO8" s="568" t="s">
        <v>301</v>
      </c>
      <c r="DP8" s="948" t="s">
        <v>352</v>
      </c>
      <c r="DQ8" s="949">
        <v>120</v>
      </c>
      <c r="DR8" s="245">
        <v>3</v>
      </c>
      <c r="DS8" s="1105" t="s">
        <v>352</v>
      </c>
      <c r="DT8" s="575"/>
      <c r="DU8" s="575"/>
      <c r="DV8" s="1097" t="s">
        <v>295</v>
      </c>
      <c r="DW8" s="1091" t="s">
        <v>283</v>
      </c>
      <c r="DX8" s="1101"/>
      <c r="DY8" s="584"/>
      <c r="DZ8" s="305"/>
      <c r="EA8" s="305"/>
      <c r="EB8" s="305"/>
      <c r="EC8" s="305"/>
      <c r="ED8" s="305"/>
      <c r="EE8" s="305"/>
      <c r="EF8" s="305"/>
      <c r="EG8" s="305"/>
      <c r="EH8" s="305"/>
      <c r="EI8" s="305"/>
      <c r="EJ8" s="833" t="str">
        <f>VLOOKUP($D8,$EV$57:$EY$87,3)</f>
        <v>Radiography of cervical spine (procedure) (66769009)</v>
      </c>
      <c r="EK8" s="1399" t="s">
        <v>2</v>
      </c>
      <c r="EL8" s="307"/>
      <c r="EM8" s="589" t="str">
        <f>VLOOKUP($D8,$EV$57:$EY$87,4)</f>
        <v>XR Cervical spine (XCSPN)</v>
      </c>
      <c r="EN8" s="1400" t="s">
        <v>1</v>
      </c>
      <c r="EO8" s="1119"/>
      <c r="EP8" s="1119"/>
      <c r="EQ8" s="1120" t="s">
        <v>400</v>
      </c>
      <c r="ER8" s="1120"/>
      <c r="ES8" s="1121"/>
      <c r="ET8" s="365"/>
      <c r="EU8" s="551"/>
      <c r="EV8" s="1489" t="s">
        <v>2515</v>
      </c>
      <c r="EW8" s="253"/>
      <c r="EX8" s="253"/>
      <c r="EY8" s="253"/>
      <c r="EZ8" s="254"/>
      <c r="FA8" s="253"/>
      <c r="FB8" s="551"/>
      <c r="FC8" s="551"/>
      <c r="FD8" s="868" t="s">
        <v>417</v>
      </c>
      <c r="FE8" s="869" t="str">
        <f>IF($C8&lt;&gt;"",CONCATENATE('Contact_Information '!$AO$5,R_System_Mean_Median_Dose_Data!$FA$3,"-",$B8),"No record entry")</f>
        <v>No entry-No entry-Hyyyy-Rzzzz-PRSxxxxa-SMD-example c</v>
      </c>
      <c r="FF8" s="870" t="str">
        <f t="shared" si="5"/>
        <v>Room1_2016_CervSP_Ex</v>
      </c>
      <c r="FG8" s="867" t="str">
        <f>IF(D8&lt;&gt;"",IF(D8&lt;&gt;"Y01. Other",D8, IF(F8&lt;&gt;"",F8,"No alternate entry")),"No record entry")</f>
        <v>X05. Cervical Spine complete exam</v>
      </c>
      <c r="FH8" s="871" t="str">
        <f>IF($M8&lt;&gt;"",$M8,"No entry")</f>
        <v>X-ray Cervical Spine</v>
      </c>
      <c r="FI8" s="694"/>
      <c r="FJ8" s="692" t="str">
        <f>IF($C8&lt;&gt;"",IF(EP8&lt;&gt;"",EP8,"No entry"),"N/A")</f>
        <v>No entry</v>
      </c>
      <c r="FK8" s="690" t="str">
        <f>IF($C8&lt;&gt;"",IF($EJ8&lt;&gt;"",$EJ8,"No entry"),"No record entry")</f>
        <v>Radiography of cervical spine (procedure) (66769009)</v>
      </c>
      <c r="FL8" s="696" t="str">
        <f>IF($C8&lt;&gt;"",IF($EK8&lt;&gt;"",$EK8,"Blank"),"N/A")</f>
        <v>No</v>
      </c>
      <c r="FM8" s="690" t="str">
        <f>IF($C8&lt;&gt;"",IF($EL8&lt;&gt;"",$EL8,"No entry"),"No record entry")</f>
        <v>No entry</v>
      </c>
      <c r="FN8" s="690" t="str">
        <f>IF($C8&lt;&gt;"",IF($EM8&lt;&gt;"",$EM8,"No entry"),"No record entry")</f>
        <v>XR Cervical spine (XCSPN)</v>
      </c>
      <c r="FO8" s="696" t="str">
        <f>IF($C8&lt;&gt;"",IF($EN8&lt;&gt;"",$EN8,"Blank"),"N/A")</f>
        <v>Yes</v>
      </c>
      <c r="FP8" s="690" t="str">
        <f>IF($C8&lt;&gt;"",IF($EO8&lt;&gt;"",$EO8,"No entry"),"No record entry")</f>
        <v>No entry</v>
      </c>
      <c r="FQ8" s="877" t="str">
        <f>IF($C8&lt;&gt;"",IF($EQ8&lt;&gt;"",$EQ8,"No entry"),"No record entry")</f>
        <v>No: See Dose Data Collection Methodology Box</v>
      </c>
      <c r="FR8" s="877" t="str">
        <f>IF($C8&lt;&gt;"",IF($ER8&lt;&gt;"",$ER8,"No entry"),"No record entry")</f>
        <v>No entry</v>
      </c>
      <c r="FS8" s="882">
        <f>IF($C8&lt;&gt;"",IF(P8&lt;&gt;"",P8,-15),-45)</f>
        <v>2</v>
      </c>
      <c r="FT8" s="883" t="str">
        <f>IF($C8&lt;&gt;"",IF($G8&lt;&gt;"",$G8,"No entry"),"No Record Entry")</f>
        <v>All patients</v>
      </c>
      <c r="FU8" s="883">
        <f>IF($C8&lt;&gt;"",IF($H8&lt;&gt;"",$H8,-15),-45)</f>
        <v>63</v>
      </c>
      <c r="FV8" s="230">
        <f>IF($C8&lt;&gt;"",IF($BE8&lt;&gt;"",$BE8,-15),-45)</f>
        <v>31</v>
      </c>
      <c r="FW8" s="230">
        <f>IF($C8&lt;&gt;"",IF($BF8&lt;&gt;"",$BF8,-15),-45)</f>
        <v>32</v>
      </c>
      <c r="FX8" s="230">
        <f>IF($C8&lt;&gt;"",IF($BG8&lt;&gt;"",$BG8,-15),-45)</f>
        <v>0</v>
      </c>
      <c r="FY8" s="230">
        <f>IF($C8&lt;&gt;"",IF($BH8&lt;&gt;"",$BH8,-15),-45)</f>
        <v>0</v>
      </c>
      <c r="FZ8" s="655" t="str">
        <f>IF($C8&lt;&gt;"",IF($BE8&lt;&gt;"","Yes",IF(BF8&lt;&gt;"","Yes",IF(BG8&lt;&gt;"","Yes","No"))),"No record entry")</f>
        <v>Yes</v>
      </c>
      <c r="GA8" s="1138">
        <f>IF($C8&lt;&gt;"",IF($N8&lt;&gt;"",$N8,DATEVALUE("01/01/1900")),DATEVALUE("31/01/1900"))</f>
        <v>42799</v>
      </c>
      <c r="GB8" s="1139">
        <f>IF($C8&lt;&gt;"",IF($O8&lt;&gt;"",$O8,DATEVALUE("01/01/1900")),DATEVALUE("31/01/1900"))</f>
        <v>42884</v>
      </c>
      <c r="GC8" s="887" t="str">
        <f>IF($C8&lt;&gt;"",IF($K8&lt;&gt;"",IF($K8&lt;&gt;"Default for this radiology system",$K8,IF($K$4&lt;&gt;"No dose units entered",$K$4,"Error: No dose units entered")), IF($K$4&lt;&gt;"No dose units entered",$K$4,"Error: No dose units entered")),"No record entry")</f>
        <v xml:space="preserve">Gy x cm2   (or shown as  GYCM2) </v>
      </c>
      <c r="GD8" s="891">
        <f>IF($C8&lt;&gt;"",IF($I8&lt;&gt;"",$I8,-15),-45)</f>
        <v>0.2</v>
      </c>
      <c r="GE8" s="883">
        <f>IF($C8&lt;&gt;"",IF($T8&lt;&gt;"",$T8,-15),-45)</f>
        <v>3.5999999999999997E-2</v>
      </c>
      <c r="GF8" s="883">
        <f>IF($C8&lt;&gt;"",IF($J8&lt;&gt;"",$J8,-15),-45)</f>
        <v>0.185</v>
      </c>
      <c r="GG8" s="883">
        <f>IF($C8&lt;&gt;"",IF($U8&lt;&gt;"",$U8,-15),-45)</f>
        <v>-15</v>
      </c>
      <c r="GH8" s="883">
        <f>IF($C8&lt;&gt;"",IF($V8&lt;&gt;"",$V8,-15),-45)</f>
        <v>0.04</v>
      </c>
      <c r="GI8" s="883">
        <f>IF($C8&lt;&gt;"",IF($GG8&gt;0, IF($GH8&gt;0,$GH8-$GG8, -15),-15),-45)</f>
        <v>-15</v>
      </c>
      <c r="GJ8" s="883">
        <f>IF($C8&lt;&gt;"",IF($W8&lt;&gt;"",$W8,-15),-45)</f>
        <v>0.26</v>
      </c>
      <c r="GK8" s="883" t="str">
        <f>IF($C8&lt;&gt;"",IF($X8&lt;&gt;"",$X8,"No entry"),"No record entry")</f>
        <v>PA - Posterior-Anterior</v>
      </c>
      <c r="GL8" s="883">
        <f>IF($C8&lt;&gt;"",IF($Y8&lt;&gt;"",$Y8,-15),-45)</f>
        <v>-15</v>
      </c>
      <c r="GM8" s="892">
        <f>IF($C8&lt;&gt;"",IF($Z8&lt;&gt;"",$Z8,-15),-45)</f>
        <v>-15</v>
      </c>
      <c r="GN8" s="891" t="str">
        <f>IF($C8&lt;&gt;"",IF($AA8&lt;&gt;"",$AA8,"No entry"),"No record entry")</f>
        <v>Lateral</v>
      </c>
      <c r="GO8" s="883">
        <f>IF($C8&lt;&gt;"",IF($AB8&lt;&gt;"",$AB8,-15),-45)</f>
        <v>-15</v>
      </c>
      <c r="GP8" s="893">
        <f>IF($C8&lt;&gt;"",IF($AC8&lt;&gt;"",$AC8,-15),-45)</f>
        <v>-15</v>
      </c>
      <c r="GQ8" s="894" t="str">
        <f>IF($C8&lt;&gt;"",IF($AD8&lt;&gt;"",$AD8,"No entry"),"No record entry")</f>
        <v>No entry</v>
      </c>
      <c r="GR8" s="883">
        <f>IF($C8&lt;&gt;"",IF($AE8&lt;&gt;"",$AE8,-15),-45)</f>
        <v>-15</v>
      </c>
      <c r="GS8" s="892">
        <f>IF($C8&lt;&gt;"",IF($AF8&lt;&gt;"",$AF8,-15),-45)</f>
        <v>-15</v>
      </c>
      <c r="GT8" s="891" t="str">
        <f>IF($C8&lt;&gt;"",IF($AG8&lt;&gt;"",$AG8,"No entry"),"No record entry")</f>
        <v>No entry</v>
      </c>
      <c r="GU8" s="883">
        <f>IF($C8&lt;&gt;"",IF($AH8&lt;&gt;"",$AH8,-15),-45)</f>
        <v>-15</v>
      </c>
      <c r="GV8" s="893">
        <f>IF($C8&lt;&gt;"",IF($AI8&lt;&gt;"",$AI8,-15),-45)</f>
        <v>-15</v>
      </c>
      <c r="GW8" s="894" t="str">
        <f>IF($C8&lt;&gt;"",IF($AJ8&lt;&gt;"",$AJ8,"No entry"),"No record entry")</f>
        <v>No entry</v>
      </c>
      <c r="GX8" s="883">
        <f>IF($C8&lt;&gt;"",IF($AK8&lt;&gt;"",$AK8,-15),-45)</f>
        <v>-15</v>
      </c>
      <c r="GY8" s="892">
        <f>IF($C8&lt;&gt;"",IF($AL8&lt;&gt;"",$AL8,-15),-45)</f>
        <v>-15</v>
      </c>
      <c r="GZ8" s="891" t="str">
        <f>IF($C8&lt;&gt;"",IF($AM8&lt;&gt;"",$AM8,"No entry"),"No record entry")</f>
        <v>No entry</v>
      </c>
      <c r="HA8" s="883">
        <f>IF($C8&lt;&gt;"",IF($AN8&lt;&gt;"",$AN8,-15),-45)</f>
        <v>-15</v>
      </c>
      <c r="HB8" s="893">
        <f>IF($C8&lt;&gt;"",IF($AO8&lt;&gt;"",$AO8,-15),-45)</f>
        <v>-15</v>
      </c>
      <c r="HC8" s="895" t="str">
        <f>IF($C8&lt;&gt;"",IF($AP8&lt;&gt;"",$AP8,"No entry"),"No record entry")</f>
        <v>No entry</v>
      </c>
      <c r="HD8" s="897">
        <f>IF($C8&lt;&gt;"",IF($Q8&lt;&gt;"",$Q8,-15),-45)</f>
        <v>-15</v>
      </c>
      <c r="HE8" s="1276" t="str">
        <f>IF($C8&lt;&gt;"",
IF($R8&lt;&gt;"",
IF($Q8&lt;&gt;H8,IF(Q8&lt;&gt;"","Weight data entered, different sample sizes","Weight data entered, weight sample size not given"),"Weight data entered, same sample size"),
IF(S8&lt;&gt;"",
IF($Q8&lt;&gt;H8,IF(Q8&lt;&gt;"","Weight data entered, different sample sizes","Weight data entered, weight sample size not given"),"Weight data entered, same sample size"),
IF($S8&lt;&gt;"","Weight sample size not given","No weight data"))),
"No record entry")</f>
        <v>Weight data entered, weight sample size not given</v>
      </c>
      <c r="HF8" s="883"/>
      <c r="HG8" s="883">
        <f>IF($C8&lt;&gt;"",IF($R8&lt;&gt;"",$R8,-15),-45)</f>
        <v>73.2</v>
      </c>
      <c r="HH8" s="883">
        <f>IF($C8&lt;&gt;"",IF($AQ8&lt;&gt;"",$AQ8,-15),-45)</f>
        <v>10.7</v>
      </c>
      <c r="HI8" s="883">
        <f>IF($C8&lt;&gt;"",IF($S8&lt;&gt;"",$S8,-15),-45)</f>
        <v>74.599999999999994</v>
      </c>
      <c r="HJ8" s="883">
        <f>IF($C8&lt;&gt;"",IF($AR8&lt;&gt;"",$AR8,-15),-45)</f>
        <v>-15</v>
      </c>
      <c r="HK8" s="883">
        <f>IF($C8&lt;&gt;"",IF($AS8&lt;&gt;"",$AS8,-15),-45)</f>
        <v>24.2</v>
      </c>
      <c r="HL8" s="883">
        <f>IF($C8&lt;&gt;"",IF($HJ8&gt;0, IF($HK8&gt;0,$HK8-$HJ8, -15),-15),-45)</f>
        <v>-15</v>
      </c>
      <c r="HM8" s="883">
        <f>IF($C8&lt;&gt;"",IF($AT8&lt;&gt;"",$AT8,-15),-45)</f>
        <v>52.3</v>
      </c>
      <c r="HN8" s="883">
        <f>IF($C8&lt;&gt;"",IF($AU8&lt;&gt;"",$AU8,-15),-45)</f>
        <v>92.5</v>
      </c>
      <c r="HO8" s="230" t="str">
        <f>IF($C8&lt;&gt;"",IF($AV8&lt;&gt;"",$AV8,"No entry"),"No Record Entry")</f>
        <v>No entry</v>
      </c>
      <c r="HP8" s="230">
        <f>IF($C8&lt;&gt;"",IF($AW8&lt;&gt;"",$AW8,-15),-45)</f>
        <v>63</v>
      </c>
      <c r="HQ8" s="230">
        <f>IF($C8&lt;&gt;"",IF($AX8&lt;&gt;"",$AX8,-15),-45)</f>
        <v>52.4</v>
      </c>
      <c r="HR8" s="230">
        <f>IF($C8&lt;&gt;"",IF($BB8&lt;&gt;"",$BB8,-15),-45)</f>
        <v>21.1</v>
      </c>
      <c r="HS8" s="230">
        <f>IF($C8&lt;&gt;"",IF($AY8&lt;&gt;"",$AY8,-15),-45)</f>
        <v>58.3</v>
      </c>
      <c r="HT8" s="230">
        <f>IF($C8&lt;&gt;"",IF($BC8&lt;&gt;"",$BC8,-15),-45)</f>
        <v>38.4</v>
      </c>
      <c r="HU8" s="230">
        <f>IF($C8&lt;&gt;"",IF($BD8&lt;&gt;"",$BD8,-15),-45)</f>
        <v>68.540000000000006</v>
      </c>
      <c r="HV8" s="230">
        <f>IF($C8&lt;&gt;"",IF($HT8&gt;0, IF($HU8&gt;0,$HU8-$HT8, -15),-15),-45)</f>
        <v>30.140000000000008</v>
      </c>
      <c r="HW8" s="230">
        <f>IF($C8&lt;&gt;"",IF($AZ8&lt;&gt;"",$AZ8,-15),-45)</f>
        <v>18.350000000000001</v>
      </c>
      <c r="HX8" s="230" t="str">
        <f>IF($C8&lt;&gt;"",IF($HW8&gt;0,IF($HW8&lt;16,"Child in sample","All adults"),"No entry"),"No record entry")</f>
        <v>All adults</v>
      </c>
      <c r="HY8" s="1280">
        <f>IF($C8&lt;&gt;"",IF($BA8&lt;&gt;"",$BA8,-15),-45)</f>
        <v>87.21</v>
      </c>
      <c r="HZ8" s="1284">
        <f>IF($C8&lt;&gt;"",IF($BI8&lt;&gt;"",$BI8,-15),-45)</f>
        <v>-15</v>
      </c>
      <c r="IA8" s="687">
        <f>IF($C8&lt;&gt;"",IF($BJ8&lt;&gt;"",$BJ8,-15),-45)</f>
        <v>-15</v>
      </c>
      <c r="IB8" s="687">
        <f>IF($C8&lt;&gt;"",IF($BL8&lt;&gt;"",$BL8,-15),-45)</f>
        <v>-15</v>
      </c>
      <c r="IC8" s="687">
        <f>IF($C8&lt;&gt;"",IF($BK8&lt;&gt;"",$BK8,-15),-45)</f>
        <v>-15</v>
      </c>
      <c r="ID8" s="687">
        <f>IF($C8&lt;&gt;"",IF($BM8&lt;&gt;"",$BM8,-15),-45)</f>
        <v>-15</v>
      </c>
      <c r="IE8" s="687">
        <f>IF($C8&lt;&gt;"",IF($BN8&lt;&gt;"",$BN8,-15),-45)</f>
        <v>-15</v>
      </c>
      <c r="IF8" s="1278">
        <f>IF($C8&lt;&gt;"",IF($ID8&gt;0, IF($IE8&gt;0,$IE8-$ID8, -15),-15),-45)</f>
        <v>-15</v>
      </c>
      <c r="IG8" s="687">
        <f>IF($C8&lt;&gt;"",IF($BO8&lt;&gt;"",$BO8,-15),-45)</f>
        <v>-15</v>
      </c>
      <c r="IH8" s="687">
        <f>IF($C8&lt;&gt;"",IF($BP8&lt;&gt;"",$BP8,-15),-45)</f>
        <v>-15</v>
      </c>
      <c r="II8" s="898" t="str">
        <f>IF($C8&lt;&gt;"",IF($BQ8&lt;&gt;"",BQ8, "No entry"), "N/A")</f>
        <v>Detector 1</v>
      </c>
      <c r="IJ8" s="655" t="str">
        <f t="shared" si="1"/>
        <v>Yes: used for most exposures</v>
      </c>
      <c r="IK8" s="655">
        <f t="shared" si="2"/>
        <v>120</v>
      </c>
      <c r="IL8" s="655">
        <f t="shared" si="2"/>
        <v>3</v>
      </c>
      <c r="IM8" s="655" t="str">
        <f t="shared" si="3"/>
        <v>Yes: used for most exposures</v>
      </c>
      <c r="IN8" s="655">
        <f t="shared" si="4"/>
        <v>-15</v>
      </c>
      <c r="IO8" s="655">
        <f t="shared" si="4"/>
        <v>-15</v>
      </c>
      <c r="IP8" s="655" t="str">
        <f t="shared" si="6"/>
        <v>Standing</v>
      </c>
      <c r="IQ8" s="655" t="str">
        <f t="shared" si="7"/>
        <v>Detector in upright bucky</v>
      </c>
      <c r="IR8" s="655" t="str">
        <f t="shared" si="8"/>
        <v>No entry</v>
      </c>
      <c r="IS8" s="655" t="str">
        <f>IF($C8&lt;&gt;"",IF($CA8&lt;&gt;"",CA8, "No entry"), "No Record Entry")</f>
        <v>Detector 1</v>
      </c>
      <c r="IT8" s="655" t="str">
        <f>IF($C8&lt;&gt;"",IF($CB8&lt;&gt;"",$CB8, "No entry"), "No Record Entry")</f>
        <v>Yes: used for most exposures</v>
      </c>
      <c r="IU8" s="655">
        <f t="shared" si="9"/>
        <v>120</v>
      </c>
      <c r="IV8" s="655">
        <f>IF($C8&lt;&gt;"",IF($CD8&lt;&gt;"",$CD8,-15), -45)</f>
        <v>3</v>
      </c>
      <c r="IW8" s="655" t="str">
        <f>IF($C8&lt;&gt;"",IF($CE8&lt;&gt;"",$CE8, "No entry"), "No Record Entry")</f>
        <v>Yes: used for most exposures</v>
      </c>
      <c r="IX8" s="655">
        <f>IF($C8&lt;&gt;"",IF($CF8&lt;&gt;"",$CF8, -15), -45)</f>
        <v>-15</v>
      </c>
      <c r="IY8" s="655">
        <f>IF($C8&lt;&gt;"",IF($CG8&lt;&gt;"",$CG8, -15), -45)</f>
        <v>-15</v>
      </c>
      <c r="IZ8" s="655" t="str">
        <f>IF($C8&lt;&gt;"",IF($CH8&lt;&gt;"",$CH8, "No entry"), "No Record Entry")</f>
        <v>Standing</v>
      </c>
      <c r="JA8" s="655" t="str">
        <f>IF($C8&lt;&gt;"",IF($CI8&lt;&gt;"",$CI8, "No entry"), "No Recod Entry")</f>
        <v>Detector in upright bucky</v>
      </c>
      <c r="JB8" s="655" t="str">
        <f>IF($C8&lt;&gt;"",IF($CJ8&lt;&gt;"",$CJ8, "No entry"), "No Record Entry")</f>
        <v>No entry</v>
      </c>
      <c r="JC8" s="655" t="str">
        <f>IF($C8&lt;&gt;"",IF($CK8&lt;&gt;"",$CK8, "No entry"), "No Record Entry")</f>
        <v>Detector 1</v>
      </c>
      <c r="JD8" s="655" t="str">
        <f>IF($C8&lt;&gt;"",IF($CL8&lt;&gt;"",$CL8, "No entry"), "No Record Entry")</f>
        <v>Yes: used for most exposures</v>
      </c>
      <c r="JE8" s="655">
        <f>IF($C8&lt;&gt;"",IF($CM8&lt;&gt;"",$CM8, -15), -45)</f>
        <v>120</v>
      </c>
      <c r="JF8" s="655">
        <f>IF($C8&lt;&gt;"",IF($CN8&lt;&gt;"",$CN8, -15), -45)</f>
        <v>3</v>
      </c>
      <c r="JG8" s="655" t="str">
        <f>IF($C8&lt;&gt;"",IF($CO8&lt;&gt;"",$CO8, "No entry"), "No Record Entry")</f>
        <v>Yes: used for most exposures</v>
      </c>
      <c r="JH8" s="655">
        <f>IF($C8&lt;&gt;"",IF($CP8&lt;&gt;"",$CP8, -15), -45)</f>
        <v>-15</v>
      </c>
      <c r="JI8" s="655">
        <f>IF($C8&lt;&gt;"",IF($CQ8&lt;&gt;"",$CQ8, -15), -45)</f>
        <v>-15</v>
      </c>
      <c r="JJ8" s="655" t="str">
        <f>IF($C8&lt;&gt;"",IF($CR8&lt;&gt;"",$CR8, "No entry"), "No Record Entry")</f>
        <v>Standing</v>
      </c>
      <c r="JK8" s="655" t="str">
        <f>IF($C8&lt;&gt;"",IF($CS8&lt;&gt;"",$CS8, "No entry"), "No Record Entry")</f>
        <v>Detector in upright bucky</v>
      </c>
      <c r="JL8" s="655" t="str">
        <f>IF($C8&lt;&gt;"",IF($CT8&lt;&gt;"",$CT8, "No entry"), "No Record Entry")</f>
        <v>No entry</v>
      </c>
      <c r="JM8" s="655" t="str">
        <f>IF($C8&lt;&gt;"",IF($CU8&lt;&gt;"",$CU8, "No entry"), "No Record Entry")</f>
        <v>Detector 1</v>
      </c>
      <c r="JN8" s="655" t="str">
        <f>IF($C8&lt;&gt;"",IF($CV8&lt;&gt;"",$CV8, "No entry"), "No Record Entry")</f>
        <v>Yes: used for most exposures</v>
      </c>
      <c r="JO8" s="655">
        <f>IF($C8&lt;&gt;"",IF($CW8&lt;&gt;"",$CW8, -15), -45)</f>
        <v>120</v>
      </c>
      <c r="JP8" s="655">
        <f>IF($C8&lt;&gt;"",IF($CX8&lt;&gt;"",$CX8, -15), -45)</f>
        <v>3</v>
      </c>
      <c r="JQ8" s="655" t="str">
        <f>IF($C8&lt;&gt;"",IF($CY8&lt;&gt;"",$CY8, "No entry"), "No Record Entry")</f>
        <v>Yes: used for most exposures</v>
      </c>
      <c r="JR8" s="655">
        <f>IF($C8&lt;&gt;"",IF($CZ8&lt;&gt;"",$CZ8, -15), -45)</f>
        <v>-15</v>
      </c>
      <c r="JS8" s="655">
        <f>IF($C8&lt;&gt;"",IF($DA8&lt;&gt;"",$DA8, -15), -45)</f>
        <v>-15</v>
      </c>
      <c r="JT8" s="655" t="str">
        <f>IF($C8&lt;&gt;"",IF($DB8&lt;&gt;"",$DB8, "No entry"), "No Record Entry")</f>
        <v>Standing</v>
      </c>
      <c r="JU8" s="655" t="str">
        <f>IF($C8&lt;&gt;"",IF($DC8&lt;&gt;"",$DC8, "No entry"), "No Record Entry")</f>
        <v>Detector in upright bucky</v>
      </c>
      <c r="JV8" s="655" t="str">
        <f>IF($C8&lt;&gt;"",IF($DD8&lt;&gt;"",$DD8, "No entry"), "No Record Entry")</f>
        <v>No entry</v>
      </c>
      <c r="JW8" s="655" t="str">
        <f>IF($C8&lt;&gt;"",IF($DE8&lt;&gt;"",$DE8, "No entry"), "No Record")</f>
        <v>Detector 1</v>
      </c>
      <c r="JX8" s="655" t="str">
        <f>IF($C8&lt;&gt;"",IF($DF8&lt;&gt;"",$DF8, "No entry"), "No Record")</f>
        <v>Yes: used for most exposures</v>
      </c>
      <c r="JY8" s="655">
        <f>IF($C8&lt;&gt;"",IF($DG8&lt;&gt;"",$DG8, -15), -45)</f>
        <v>120</v>
      </c>
      <c r="JZ8" s="655">
        <f>IF($C8&lt;&gt;"",IF($DH8&lt;&gt;"",$DH8, -15), -45)</f>
        <v>3</v>
      </c>
      <c r="KA8" s="655" t="str">
        <f>IF($C8&lt;&gt;"",IF($DI8&lt;&gt;"",$DI8, "No entry"), "No Record Entry")</f>
        <v>Yes: used for most exposures</v>
      </c>
      <c r="KB8" s="655">
        <f>IF($C8&lt;&gt;"",IF($DJ8&lt;&gt;"",$DJ8, -15), -45)</f>
        <v>-15</v>
      </c>
      <c r="KC8" s="655">
        <f>IF($C8&lt;&gt;"",IF($DK8&lt;&gt;"",$DK8, -15), -45)</f>
        <v>-15</v>
      </c>
      <c r="KD8" s="655" t="str">
        <f>IF($C8&lt;&gt;"",IF($DL8&lt;&gt;"",$DL8, "No entry"), "No Record Entry")</f>
        <v>Standing</v>
      </c>
      <c r="KE8" s="655" t="str">
        <f>IF($C8&lt;&gt;"",IF($DM8&lt;&gt;"",$DM8, "No entry"), "No Record Entry")</f>
        <v>Detector in upright bucky</v>
      </c>
      <c r="KF8" s="655" t="str">
        <f>IF($C8&lt;&gt;"",IF($DN8&lt;&gt;"",$DN8, "No entry"), "No Record Entry")</f>
        <v>No entry</v>
      </c>
      <c r="KG8" s="655" t="str">
        <f>IF($C8&lt;&gt;"",IF($DO8&lt;&gt;"",$DO8, "No entry"), "No Record Entry")</f>
        <v>Detector 1</v>
      </c>
      <c r="KH8" s="655" t="str">
        <f>IF($C8&lt;&gt;"",IF($DP8&lt;&gt;"",$DP8, "No entry"), "No Record Entry")</f>
        <v>Yes: used for most exposures</v>
      </c>
      <c r="KI8" s="655">
        <f>IF($C8&lt;&gt;"",IF($DQ8&lt;&gt;"",$DQ8, -15), -45)</f>
        <v>120</v>
      </c>
      <c r="KJ8" s="655">
        <f>IF($C8&lt;&gt;"",IF($DR8&lt;&gt;"",$DR8, -15), -45)</f>
        <v>3</v>
      </c>
      <c r="KK8" s="655" t="str">
        <f>IF($C8&lt;&gt;"",IF($DS8&lt;&gt;"",$DS8, "No entry"), "No Record Emtry")</f>
        <v>Yes: used for most exposures</v>
      </c>
      <c r="KL8" s="655">
        <f>IF($C8&lt;&gt;"",IF($DT8&lt;&gt;"",$DT8, -15), -45)</f>
        <v>-15</v>
      </c>
      <c r="KM8" s="655">
        <f>IF($C8&lt;&gt;"",IF($DU8&lt;&gt;"",$DU8, -15), -45)</f>
        <v>-15</v>
      </c>
      <c r="KN8" s="655" t="str">
        <f>IF($C8&lt;&gt;"",IF($DV8&lt;&gt;"",$DV8, "No entry"), "No Record Entry")</f>
        <v>Standing</v>
      </c>
      <c r="KO8" s="655" t="str">
        <f>IF($C8&lt;&gt;"",IF($DW8&lt;&gt;"",$DW8, "No entry"), "No Record Entry")</f>
        <v>Detector in upright bucky</v>
      </c>
      <c r="KP8" s="655" t="str">
        <f>IF($C8&lt;&gt;"",IF($DX8&lt;&gt;"",$DX8, "No entry"), "No Record Entry")</f>
        <v>No entry</v>
      </c>
      <c r="KQ8" s="896" t="str">
        <f>IF($C8&lt;&gt;"",IF($DY8&lt;&gt;"",$DY8, "No entry"), "No Record Entry")</f>
        <v>No entry</v>
      </c>
      <c r="KR8" s="1322">
        <f>IF($C8&lt;&gt;"",IF($KR$5&lt;&gt;"No heading entered",IF($DZ8&lt;&gt;"",$DZ8, -15),-15), -45)</f>
        <v>-15</v>
      </c>
      <c r="KS8" s="1322">
        <f>IF($C8&lt;&gt;"",IF($KS$5&lt;&gt;"No heading entered",IF($EA8&lt;&gt;"",$EA8, -15),-15), -45)</f>
        <v>-15</v>
      </c>
      <c r="KT8" s="1322">
        <f>IF($C8&lt;&gt;"",IF($KT$5&lt;&gt;"No heading entered",IF($EB8&lt;&gt;"",$EB8, -15),-15), -45)</f>
        <v>-15</v>
      </c>
      <c r="KU8" s="1322">
        <f>IF($C8&lt;&gt;"",IF($KU$5&lt;&gt;"No heading entered",IF($EC8&lt;&gt;"",$EC8, -15),-15), -45)</f>
        <v>-15</v>
      </c>
      <c r="KV8" s="1322">
        <f>IF($C8&lt;&gt;"",IF($KV$5&lt;&gt;"No heading entered",IF($ED8&lt;&gt;"",$ED8, -15),-15), -45)</f>
        <v>-15</v>
      </c>
      <c r="KW8" s="1322">
        <f>IF($C8&lt;&gt;"",IF($KW$5&lt;&gt;"No heading entered",IF($EE8&lt;&gt;"",$EE8, -15),-15), -45)</f>
        <v>-15</v>
      </c>
      <c r="KX8" s="1322">
        <f>IF($C8&lt;&gt;"",IF($KX$5&lt;&gt;"No heading entered",IF($EF8&lt;&gt;"",$EF8, -15),-15), -45)</f>
        <v>-15</v>
      </c>
      <c r="KY8" s="1322">
        <f>IF($C8&lt;&gt;"",IF($KY$5&lt;&gt;"No heading entered",IF($EG8&lt;&gt;"",$EG8, -15),-15), -45)</f>
        <v>-15</v>
      </c>
      <c r="KZ8" s="1322">
        <f>IF($C8&lt;&gt;"",IF($KZ$5&lt;&gt;"No heading entered",IF($EH8&lt;&gt;"",$EH8, -15),-15), -45)</f>
        <v>-15</v>
      </c>
      <c r="LA8" s="1322">
        <f>IF($C8&lt;&gt;"",IF($LA$5&lt;&gt;"No heading entered",IF($EI8&lt;&gt;"",$EI8, -15),-15), -45)</f>
        <v>-15</v>
      </c>
      <c r="LB8" s="880" t="str">
        <f>IF($C8&lt;&gt;"",IF($ES8&lt;&gt;"",$ES8,"No entry"),"No record entry")</f>
        <v>No entry</v>
      </c>
    </row>
    <row r="9" spans="1:314" s="6" customFormat="1" ht="39" thickBot="1" x14ac:dyDescent="0.3">
      <c r="A9" s="1728"/>
      <c r="B9" s="810" t="s">
        <v>735</v>
      </c>
      <c r="C9" s="1195" t="s">
        <v>976</v>
      </c>
      <c r="D9" s="1195" t="s">
        <v>1997</v>
      </c>
      <c r="E9" s="1269" t="str">
        <f>VLOOKUP($D9,'Info Exam and Projection List'!$M$4:$P$34,2)</f>
        <v>Enter name of exam or local protocol name in Column F and any notes on the exam in the "Additional Information" column.</v>
      </c>
      <c r="F9" s="1380" t="s">
        <v>738</v>
      </c>
      <c r="G9" s="1386" t="s">
        <v>1024</v>
      </c>
      <c r="H9" s="1383">
        <v>42</v>
      </c>
      <c r="I9" s="1224">
        <v>3.2</v>
      </c>
      <c r="J9" s="1225">
        <v>2.7</v>
      </c>
      <c r="K9" s="1233" t="s">
        <v>463</v>
      </c>
      <c r="M9" s="1214" t="s">
        <v>739</v>
      </c>
      <c r="N9" s="1365">
        <v>42790</v>
      </c>
      <c r="O9" s="1365">
        <v>42885</v>
      </c>
      <c r="P9" s="1208">
        <v>2</v>
      </c>
      <c r="Q9" s="274"/>
      <c r="R9" s="657">
        <v>74.900000000000006</v>
      </c>
      <c r="S9" s="274">
        <v>76.3</v>
      </c>
      <c r="T9" s="1353">
        <v>0.3</v>
      </c>
      <c r="U9" s="274"/>
      <c r="V9" s="274">
        <v>0.4</v>
      </c>
      <c r="W9" s="302">
        <v>3.5</v>
      </c>
      <c r="X9" s="1053" t="s">
        <v>1409</v>
      </c>
      <c r="Y9" s="1060"/>
      <c r="Z9" s="1061"/>
      <c r="AA9" s="1053" t="s">
        <v>931</v>
      </c>
      <c r="AB9" s="1074"/>
      <c r="AC9" s="1061"/>
      <c r="AD9" s="1053"/>
      <c r="AE9" s="1074"/>
      <c r="AF9" s="1061"/>
      <c r="AG9" s="1053"/>
      <c r="AH9" s="1074"/>
      <c r="AI9" s="1061"/>
      <c r="AJ9" s="1053"/>
      <c r="AK9" s="1074"/>
      <c r="AL9" s="1061"/>
      <c r="AM9" s="1053"/>
      <c r="AN9" s="1074"/>
      <c r="AO9" s="1061"/>
      <c r="AP9" s="1080"/>
      <c r="AQ9" s="274">
        <v>13.2</v>
      </c>
      <c r="AR9" s="274"/>
      <c r="AS9" s="274">
        <v>26.1</v>
      </c>
      <c r="AT9" s="360">
        <v>49.8</v>
      </c>
      <c r="AU9" s="360">
        <v>89.6</v>
      </c>
      <c r="AV9" s="1084"/>
      <c r="AW9" s="681">
        <v>42</v>
      </c>
      <c r="AX9" s="1359">
        <v>56.7</v>
      </c>
      <c r="AY9" s="360">
        <v>62.3</v>
      </c>
      <c r="AZ9" s="657">
        <v>19.95</v>
      </c>
      <c r="BA9" s="360">
        <v>93.67</v>
      </c>
      <c r="BB9" s="360">
        <v>19.2</v>
      </c>
      <c r="BC9" s="359">
        <v>45.04</v>
      </c>
      <c r="BD9" s="359">
        <v>76.53</v>
      </c>
      <c r="BE9" s="681">
        <v>11</v>
      </c>
      <c r="BF9" s="360">
        <v>28</v>
      </c>
      <c r="BG9" s="360">
        <v>1</v>
      </c>
      <c r="BH9" s="565">
        <v>2</v>
      </c>
      <c r="BI9" s="681"/>
      <c r="BJ9" s="852"/>
      <c r="BK9" s="303"/>
      <c r="BL9" s="303"/>
      <c r="BM9" s="303"/>
      <c r="BN9" s="303"/>
      <c r="BO9" s="303"/>
      <c r="BP9" s="303"/>
      <c r="BQ9" s="706" t="s">
        <v>226</v>
      </c>
      <c r="BR9" s="950" t="s">
        <v>352</v>
      </c>
      <c r="BS9" s="951">
        <v>100</v>
      </c>
      <c r="BT9" s="242">
        <v>3.5</v>
      </c>
      <c r="BU9" s="930" t="s">
        <v>352</v>
      </c>
      <c r="BV9" s="242"/>
      <c r="BW9" s="242"/>
      <c r="BX9" s="1096" t="s">
        <v>298</v>
      </c>
      <c r="BY9" s="1090" t="s">
        <v>282</v>
      </c>
      <c r="BZ9" s="1101"/>
      <c r="CA9" s="567" t="s">
        <v>226</v>
      </c>
      <c r="CB9" s="950" t="s">
        <v>352</v>
      </c>
      <c r="CC9" s="951">
        <v>100</v>
      </c>
      <c r="CD9" s="242">
        <v>3.5</v>
      </c>
      <c r="CE9" s="1106" t="s">
        <v>352</v>
      </c>
      <c r="CF9" s="242"/>
      <c r="CG9" s="242"/>
      <c r="CH9" s="1096" t="s">
        <v>298</v>
      </c>
      <c r="CI9" s="1090" t="s">
        <v>282</v>
      </c>
      <c r="CJ9" s="1101"/>
      <c r="CK9" s="567" t="s">
        <v>226</v>
      </c>
      <c r="CL9" s="950" t="s">
        <v>352</v>
      </c>
      <c r="CM9" s="951">
        <v>100</v>
      </c>
      <c r="CN9" s="242">
        <v>3.5</v>
      </c>
      <c r="CO9" s="1106" t="s">
        <v>352</v>
      </c>
      <c r="CP9" s="242"/>
      <c r="CQ9" s="242"/>
      <c r="CR9" s="1096" t="s">
        <v>298</v>
      </c>
      <c r="CS9" s="1090" t="s">
        <v>282</v>
      </c>
      <c r="CT9" s="1101"/>
      <c r="CU9" s="567" t="s">
        <v>226</v>
      </c>
      <c r="CV9" s="238" t="s">
        <v>352</v>
      </c>
      <c r="CW9" s="241">
        <v>100</v>
      </c>
      <c r="CX9" s="242">
        <v>3.5</v>
      </c>
      <c r="CY9" s="930" t="s">
        <v>352</v>
      </c>
      <c r="CZ9" s="242"/>
      <c r="DA9" s="242"/>
      <c r="DB9" s="1096" t="s">
        <v>298</v>
      </c>
      <c r="DC9" s="1090" t="s">
        <v>282</v>
      </c>
      <c r="DD9" s="1101"/>
      <c r="DE9" s="567" t="s">
        <v>226</v>
      </c>
      <c r="DF9" s="950" t="s">
        <v>352</v>
      </c>
      <c r="DG9" s="951">
        <v>100</v>
      </c>
      <c r="DH9" s="242">
        <v>3.5</v>
      </c>
      <c r="DI9" s="930" t="s">
        <v>352</v>
      </c>
      <c r="DJ9" s="242"/>
      <c r="DK9" s="242"/>
      <c r="DL9" s="1096" t="s">
        <v>298</v>
      </c>
      <c r="DM9" s="1090" t="s">
        <v>282</v>
      </c>
      <c r="DN9" s="1101"/>
      <c r="DO9" s="567" t="s">
        <v>226</v>
      </c>
      <c r="DP9" s="950" t="s">
        <v>352</v>
      </c>
      <c r="DQ9" s="951">
        <v>100</v>
      </c>
      <c r="DR9" s="242">
        <v>3.5</v>
      </c>
      <c r="DS9" s="1106" t="s">
        <v>352</v>
      </c>
      <c r="DT9" s="242"/>
      <c r="DU9" s="242"/>
      <c r="DV9" s="1096" t="s">
        <v>298</v>
      </c>
      <c r="DW9" s="1090" t="s">
        <v>282</v>
      </c>
      <c r="DX9" s="1101"/>
      <c r="DY9" s="585" t="s">
        <v>741</v>
      </c>
      <c r="DZ9" s="300"/>
      <c r="EA9" s="300"/>
      <c r="EB9" s="300"/>
      <c r="EC9" s="300"/>
      <c r="ED9" s="300"/>
      <c r="EE9" s="300"/>
      <c r="EF9" s="300"/>
      <c r="EG9" s="300"/>
      <c r="EH9" s="300"/>
      <c r="EI9" s="300"/>
      <c r="EJ9" s="834" t="str">
        <f>VLOOKUP($D9,$EV$57:$EY$87,3)</f>
        <v>N/A: Enter in column EL</v>
      </c>
      <c r="EK9" s="1399" t="s">
        <v>1330</v>
      </c>
      <c r="EL9" s="361" t="s">
        <v>964</v>
      </c>
      <c r="EM9" s="590" t="str">
        <f>VLOOKUP($D9,$EV$57:$EY$87,4)</f>
        <v>N/A: Enter in column EO</v>
      </c>
      <c r="EN9" s="1399" t="s">
        <v>1329</v>
      </c>
      <c r="EO9" s="1122" t="s">
        <v>965</v>
      </c>
      <c r="EP9" s="1122"/>
      <c r="EQ9" s="1123" t="s">
        <v>403</v>
      </c>
      <c r="ER9" s="363" t="s">
        <v>740</v>
      </c>
      <c r="ES9" s="304"/>
      <c r="ET9" s="27"/>
      <c r="EU9" s="27"/>
      <c r="EV9" s="251"/>
      <c r="EW9" s="251"/>
      <c r="EX9" s="251"/>
      <c r="EY9" s="251"/>
      <c r="EZ9" s="252"/>
      <c r="FA9" s="251"/>
      <c r="FB9" s="27"/>
      <c r="FC9" s="27"/>
      <c r="FD9" s="868" t="s">
        <v>735</v>
      </c>
      <c r="FE9" s="869" t="str">
        <f>IF($C9&lt;&gt;"",CONCATENATE('Contact_Information '!$AO$5,R_System_Mean_Median_Dose_Data!$FA$3,"-",$B9),"No record entry")</f>
        <v>No entry-No entry-Hyyyy-Rzzzz-PRSxxxxa-SMD-example e</v>
      </c>
      <c r="FF9" s="870" t="str">
        <f t="shared" si="5"/>
        <v>Room1_2016_Upper_Femur</v>
      </c>
      <c r="FG9" s="867" t="str">
        <f>IF(D9&lt;&gt;"",IF(D9&lt;&gt;"Y01. Other",D9, IF(F9&lt;&gt;"",F9,"No alternate entry")),"No record entry")</f>
        <v>Y01. Other Exam</v>
      </c>
      <c r="FH9" s="871" t="str">
        <f>IF($M9&lt;&gt;"",$M9,"No entry")</f>
        <v xml:space="preserve">X-ray Proximal Femur </v>
      </c>
      <c r="FI9" s="694"/>
      <c r="FJ9" s="692" t="str">
        <f>IF($C9&lt;&gt;"",IF(EP9&lt;&gt;"",EP9,"No entry"),"N/A")</f>
        <v>No entry</v>
      </c>
      <c r="FK9" s="690" t="str">
        <f>IF($C9&lt;&gt;"",IF($EJ9&lt;&gt;"",$EJ9,"No entry"),"No record entry")</f>
        <v>N/A: Enter in column EL</v>
      </c>
      <c r="FL9" s="696" t="str">
        <f>IF($C9&lt;&gt;"",IF($EK9&lt;&gt;"",$EK9,"Blank"),"N/A")</f>
        <v>N/A ("Other" entry)</v>
      </c>
      <c r="FM9" s="690" t="str">
        <f>IF($C9&lt;&gt;"",IF($EL9&lt;&gt;"",$EL9,"No entry"),"No record entry")</f>
        <v xml:space="preserve">Femur X-ray (procedure) (241075002)  </v>
      </c>
      <c r="FN9" s="690" t="str">
        <f>IF($C9&lt;&gt;"",IF($EM9&lt;&gt;"",$EM9,"No entry"),"No record entry")</f>
        <v>N/A: Enter in column EO</v>
      </c>
      <c r="FO9" s="696" t="str">
        <f>IF($C9&lt;&gt;"",IF($EN9&lt;&gt;"",$EN9,"Blank"),"N/A")</f>
        <v>N/A (Other entry)</v>
      </c>
      <c r="FP9" s="690" t="str">
        <f>IF($C9&lt;&gt;"",IF($EO9&lt;&gt;"",$EO9,"No entry"),"No record entry")</f>
        <v>XR Femur Rt, XFEMR, and  XR Femur Lt, XFEML</v>
      </c>
      <c r="FQ9" s="877" t="str">
        <f>IF($C9&lt;&gt;"",IF($EQ9&lt;&gt;"",$EQ9,"No entry"),"No record entry")</f>
        <v>Yes: Prospectively using in-house survey procedures</v>
      </c>
      <c r="FR9" s="877" t="str">
        <f>IF($C9&lt;&gt;"",IF($ER9&lt;&gt;"",$ER9,"No entry"),"No record entry")</f>
        <v>Special one-off in house survey following rise in motorcycle accidents in older males.</v>
      </c>
      <c r="FS9" s="882">
        <f>IF($C9&lt;&gt;"",IF(P9&lt;&gt;"",P9,-15),-45)</f>
        <v>2</v>
      </c>
      <c r="FT9" s="883" t="str">
        <f>IF($C9&lt;&gt;"",IF($G9&lt;&gt;"",$G9,"No entry"),"No Record Entry")</f>
        <v>All patients</v>
      </c>
      <c r="FU9" s="883">
        <f>IF($C9&lt;&gt;"",IF($H9&lt;&gt;"",$H9,-15),-45)</f>
        <v>42</v>
      </c>
      <c r="FV9" s="230">
        <f>IF($C9&lt;&gt;"",IF($BE9&lt;&gt;"",$BE9,-15),-45)</f>
        <v>11</v>
      </c>
      <c r="FW9" s="230">
        <f>IF($C9&lt;&gt;"",IF($BF9&lt;&gt;"",$BF9,-15),-45)</f>
        <v>28</v>
      </c>
      <c r="FX9" s="230">
        <f>IF($C9&lt;&gt;"",IF($BG9&lt;&gt;"",$BG9,-15),-45)</f>
        <v>1</v>
      </c>
      <c r="FY9" s="230">
        <f>IF($C9&lt;&gt;"",IF($BH9&lt;&gt;"",$BH9,-15),-45)</f>
        <v>2</v>
      </c>
      <c r="FZ9" s="655" t="str">
        <f>IF($C9&lt;&gt;"",IF($BE9&lt;&gt;"","Yes",IF(BF9&lt;&gt;"","Yes",IF(BG9&lt;&gt;"","Yes","No"))),"No record entry")</f>
        <v>Yes</v>
      </c>
      <c r="GA9" s="1138">
        <f>IF($C9&lt;&gt;"",IF($N9&lt;&gt;"",$N9,DATEVALUE("01/01/1900")),DATEVALUE("31/01/1900"))</f>
        <v>42790</v>
      </c>
      <c r="GB9" s="1139">
        <f>IF($C9&lt;&gt;"",IF($O9&lt;&gt;"",$O9,DATEVALUE("01/01/1900")),DATEVALUE("31/01/1900"))</f>
        <v>42885</v>
      </c>
      <c r="GC9" s="887" t="str">
        <f>IF($C9&lt;&gt;"",IF($K9&lt;&gt;"",IF($K9&lt;&gt;"Default for this radiology system",$K9,IF($K$4&lt;&gt;"No dose units entered",$K$4,"Error: No dose units entered")), IF($K$4&lt;&gt;"No dose units entered",$K$4,"Error: No dose units entered")),"No record entry")</f>
        <v xml:space="preserve">Gy x cm2   (or shown as  GYCM2) </v>
      </c>
      <c r="GD9" s="891">
        <f>IF($C9&lt;&gt;"",IF($I9&lt;&gt;"",$I9,-15),-45)</f>
        <v>3.2</v>
      </c>
      <c r="GE9" s="883">
        <f>IF($C9&lt;&gt;"",IF($T9&lt;&gt;"",$T9,-15),-45)</f>
        <v>0.3</v>
      </c>
      <c r="GF9" s="883">
        <f>IF($C9&lt;&gt;"",IF($J9&lt;&gt;"",$J9,-15),-45)</f>
        <v>2.7</v>
      </c>
      <c r="GG9" s="883">
        <f>IF($C9&lt;&gt;"",IF($U9&lt;&gt;"",$U9,-15),-45)</f>
        <v>-15</v>
      </c>
      <c r="GH9" s="883">
        <f>IF($C9&lt;&gt;"",IF($V9&lt;&gt;"",$V9,-15),-45)</f>
        <v>0.4</v>
      </c>
      <c r="GI9" s="883">
        <f>IF($C9&lt;&gt;"",IF($GG9&gt;0, IF($GH9&gt;0,$GH9-$GG9, -15),-15),-45)</f>
        <v>-15</v>
      </c>
      <c r="GJ9" s="883">
        <f>IF($C9&lt;&gt;"",IF($W9&lt;&gt;"",$W9,-15),-45)</f>
        <v>3.5</v>
      </c>
      <c r="GK9" s="883" t="str">
        <f>IF($C9&lt;&gt;"",IF($X9&lt;&gt;"",$X9,"No entry"),"No record entry")</f>
        <v>PA - Posterior-Anterior</v>
      </c>
      <c r="GL9" s="883">
        <f>IF($C9&lt;&gt;"",IF($Y9&lt;&gt;"",$Y9,-15),-45)</f>
        <v>-15</v>
      </c>
      <c r="GM9" s="892">
        <f>IF($C9&lt;&gt;"",IF($Z9&lt;&gt;"",$Z9,-15),-45)</f>
        <v>-15</v>
      </c>
      <c r="GN9" s="891" t="str">
        <f>IF($C9&lt;&gt;"",IF($AA9&lt;&gt;"",$AA9,"No entry"),"No record entry")</f>
        <v>Lateral</v>
      </c>
      <c r="GO9" s="883">
        <f>IF($C9&lt;&gt;"",IF($AB9&lt;&gt;"",$AB9,-15),-45)</f>
        <v>-15</v>
      </c>
      <c r="GP9" s="893">
        <f>IF($C9&lt;&gt;"",IF($AC9&lt;&gt;"",$AC9,-15),-45)</f>
        <v>-15</v>
      </c>
      <c r="GQ9" s="894" t="str">
        <f>IF($C9&lt;&gt;"",IF($AD9&lt;&gt;"",$AD9,"No entry"),"No record entry")</f>
        <v>No entry</v>
      </c>
      <c r="GR9" s="883">
        <f>IF($C9&lt;&gt;"",IF($AE9&lt;&gt;"",$AE9,-15),-45)</f>
        <v>-15</v>
      </c>
      <c r="GS9" s="892">
        <f>IF($C9&lt;&gt;"",IF($AF9&lt;&gt;"",$AF9,-15),-45)</f>
        <v>-15</v>
      </c>
      <c r="GT9" s="891" t="str">
        <f>IF($C9&lt;&gt;"",IF($AG9&lt;&gt;"",$AG9,"No entry"),"No record entry")</f>
        <v>No entry</v>
      </c>
      <c r="GU9" s="883">
        <f>IF($C9&lt;&gt;"",IF($AH9&lt;&gt;"",$AH9,-15),-45)</f>
        <v>-15</v>
      </c>
      <c r="GV9" s="893">
        <f>IF($C9&lt;&gt;"",IF($AI9&lt;&gt;"",$AI9,-15),-45)</f>
        <v>-15</v>
      </c>
      <c r="GW9" s="894" t="str">
        <f>IF($C9&lt;&gt;"",IF($AJ9&lt;&gt;"",$AJ9,"No entry"),"No record entry")</f>
        <v>No entry</v>
      </c>
      <c r="GX9" s="883">
        <f>IF($C9&lt;&gt;"",IF($AK9&lt;&gt;"",$AK9,-15),-45)</f>
        <v>-15</v>
      </c>
      <c r="GY9" s="892">
        <f>IF($C9&lt;&gt;"",IF($AL9&lt;&gt;"",$AL9,-15),-45)</f>
        <v>-15</v>
      </c>
      <c r="GZ9" s="891" t="str">
        <f>IF($C9&lt;&gt;"",IF($AM9&lt;&gt;"",$AM9,"No entry"),"No record entry")</f>
        <v>No entry</v>
      </c>
      <c r="HA9" s="883">
        <f>IF($C9&lt;&gt;"",IF($AN9&lt;&gt;"",$AN9,-15),-45)</f>
        <v>-15</v>
      </c>
      <c r="HB9" s="893">
        <f>IF($C9&lt;&gt;"",IF($AO9&lt;&gt;"",$AO9,-15),-45)</f>
        <v>-15</v>
      </c>
      <c r="HC9" s="895" t="str">
        <f>IF($C9&lt;&gt;"",IF($AP9&lt;&gt;"",$AP9,"No entry"),"No record entry")</f>
        <v>No entry</v>
      </c>
      <c r="HD9" s="897">
        <f>IF($C9&lt;&gt;"",IF($Q9&lt;&gt;"",$Q9,-15),-45)</f>
        <v>-15</v>
      </c>
      <c r="HE9" s="1276" t="str">
        <f>IF($C9&lt;&gt;"",
IF($R9&lt;&gt;"",
IF($Q9&lt;&gt;H9,IF(Q9&lt;&gt;"","Weight data entered, different sample sizes","Weight data entered, weight sample size not given"),"Weight data entered, same sample size"),
IF(S9&lt;&gt;"",
IF($Q9&lt;&gt;H9,IF(Q9&lt;&gt;"","Weight data entered, different sample sizes","Weight data entered, weight sample size not given"),"Weight data entered, same sample size"),
IF($S9&lt;&gt;"","Weight sample size not given","No weight data"))),
"No record entry")</f>
        <v>Weight data entered, weight sample size not given</v>
      </c>
      <c r="HF9" s="883"/>
      <c r="HG9" s="883">
        <f>IF($C9&lt;&gt;"",IF($R9&lt;&gt;"",$R9,-15),-45)</f>
        <v>74.900000000000006</v>
      </c>
      <c r="HH9" s="883">
        <f>IF($C9&lt;&gt;"",IF($AQ9&lt;&gt;"",$AQ9,-15),-45)</f>
        <v>13.2</v>
      </c>
      <c r="HI9" s="883">
        <f>IF($C9&lt;&gt;"",IF($S9&lt;&gt;"",$S9,-15),-45)</f>
        <v>76.3</v>
      </c>
      <c r="HJ9" s="883">
        <f>IF($C9&lt;&gt;"",IF($AR9&lt;&gt;"",$AR9,-15),-45)</f>
        <v>-15</v>
      </c>
      <c r="HK9" s="883">
        <f>IF($C9&lt;&gt;"",IF($AS9&lt;&gt;"",$AS9,-15),-45)</f>
        <v>26.1</v>
      </c>
      <c r="HL9" s="883">
        <f>IF($C9&lt;&gt;"",IF($HJ9&gt;0, IF($HK9&gt;0,$HK9-$HJ9, -15),-15),-45)</f>
        <v>-15</v>
      </c>
      <c r="HM9" s="883">
        <f>IF($C9&lt;&gt;"",IF($AT9&lt;&gt;"",$AT9,-15),-45)</f>
        <v>49.8</v>
      </c>
      <c r="HN9" s="883">
        <f>IF($C9&lt;&gt;"",IF($AU9&lt;&gt;"",$AU9,-15),-45)</f>
        <v>89.6</v>
      </c>
      <c r="HO9" s="230" t="str">
        <f>IF($C9&lt;&gt;"",IF($AV9&lt;&gt;"",$AV9,"No entry"),"No Record Entry")</f>
        <v>No entry</v>
      </c>
      <c r="HP9" s="230">
        <f>IF($C9&lt;&gt;"",IF($AW9&lt;&gt;"",$AW9,-15),-45)</f>
        <v>42</v>
      </c>
      <c r="HQ9" s="230">
        <f>IF($C9&lt;&gt;"",IF($AX9&lt;&gt;"",$AX9,-15),-45)</f>
        <v>56.7</v>
      </c>
      <c r="HR9" s="230">
        <f>IF($C9&lt;&gt;"",IF($BB9&lt;&gt;"",$BB9,-15),-45)</f>
        <v>19.2</v>
      </c>
      <c r="HS9" s="230">
        <f>IF($C9&lt;&gt;"",IF($AY9&lt;&gt;"",$AY9,-15),-45)</f>
        <v>62.3</v>
      </c>
      <c r="HT9" s="230">
        <f>IF($C9&lt;&gt;"",IF($BC9&lt;&gt;"",$BC9,-15),-45)</f>
        <v>45.04</v>
      </c>
      <c r="HU9" s="230">
        <f>IF($C9&lt;&gt;"",IF($BD9&lt;&gt;"",$BD9,-15),-45)</f>
        <v>76.53</v>
      </c>
      <c r="HV9" s="230">
        <f>IF($C9&lt;&gt;"",IF($HT9&gt;0, IF($HU9&gt;0,$HU9-$HT9, -15),-15),-45)</f>
        <v>31.490000000000002</v>
      </c>
      <c r="HW9" s="230">
        <f>IF($C9&lt;&gt;"",IF($AZ9&lt;&gt;"",$AZ9,-15),-45)</f>
        <v>19.95</v>
      </c>
      <c r="HX9" s="230" t="str">
        <f>IF($C9&lt;&gt;"",IF($HW9&gt;0,IF($HW9&lt;16,"Child in sample","All adults"),"No entry"),"No record entry")</f>
        <v>All adults</v>
      </c>
      <c r="HY9" s="1280">
        <f>IF($C9&lt;&gt;"",IF($BA9&lt;&gt;"",$BA9,-15),-45)</f>
        <v>93.67</v>
      </c>
      <c r="HZ9" s="1284">
        <f>IF($C9&lt;&gt;"",IF($BI9&lt;&gt;"",$BI9,-15),-45)</f>
        <v>-15</v>
      </c>
      <c r="IA9" s="687">
        <f>IF($C9&lt;&gt;"",IF($BJ9&lt;&gt;"",$BJ9,-15),-45)</f>
        <v>-15</v>
      </c>
      <c r="IB9" s="687">
        <f>IF($C9&lt;&gt;"",IF($BL9&lt;&gt;"",$BL9,-15),-45)</f>
        <v>-15</v>
      </c>
      <c r="IC9" s="687">
        <f>IF($C9&lt;&gt;"",IF($BK9&lt;&gt;"",$BK9,-15),-45)</f>
        <v>-15</v>
      </c>
      <c r="ID9" s="687">
        <f>IF($C9&lt;&gt;"",IF($BM9&lt;&gt;"",$BM9,-15),-45)</f>
        <v>-15</v>
      </c>
      <c r="IE9" s="687">
        <f>IF($C9&lt;&gt;"",IF($BN9&lt;&gt;"",$BN9,-15),-45)</f>
        <v>-15</v>
      </c>
      <c r="IF9" s="1278">
        <f>IF($C9&lt;&gt;"",IF($ID9&gt;0, IF($IE9&gt;0,$IE9-$ID9, -15),-15),-45)</f>
        <v>-15</v>
      </c>
      <c r="IG9" s="687">
        <f>IF($C9&lt;&gt;"",IF($BO9&lt;&gt;"",$BO9,-15),-45)</f>
        <v>-15</v>
      </c>
      <c r="IH9" s="687">
        <f>IF($C9&lt;&gt;"",IF($BP9&lt;&gt;"",$BP9,-15),-45)</f>
        <v>-15</v>
      </c>
      <c r="II9" s="898" t="str">
        <f>IF($C9&lt;&gt;"",IF($BQ9&lt;&gt;"",BQ9, "No entry"), "N/A")</f>
        <v>Detector 2</v>
      </c>
      <c r="IJ9" s="655" t="str">
        <f t="shared" si="1"/>
        <v>Yes: used for most exposures</v>
      </c>
      <c r="IK9" s="655">
        <f t="shared" si="2"/>
        <v>100</v>
      </c>
      <c r="IL9" s="655">
        <f t="shared" si="2"/>
        <v>3.5</v>
      </c>
      <c r="IM9" s="655" t="str">
        <f t="shared" si="3"/>
        <v>Yes: used for most exposures</v>
      </c>
      <c r="IN9" s="655">
        <f t="shared" si="4"/>
        <v>-15</v>
      </c>
      <c r="IO9" s="655">
        <f t="shared" si="4"/>
        <v>-15</v>
      </c>
      <c r="IP9" s="655" t="str">
        <f t="shared" si="6"/>
        <v>Supine</v>
      </c>
      <c r="IQ9" s="655" t="str">
        <f t="shared" si="7"/>
        <v>Detector in bed/table bucky</v>
      </c>
      <c r="IR9" s="655" t="str">
        <f t="shared" si="8"/>
        <v>No entry</v>
      </c>
      <c r="IS9" s="655" t="str">
        <f>IF($C9&lt;&gt;"",IF($CA9&lt;&gt;"",CA9, "No entry"), "No Record Entry")</f>
        <v>Detector 2</v>
      </c>
      <c r="IT9" s="655" t="str">
        <f>IF($C9&lt;&gt;"",IF($CB9&lt;&gt;"",$CB9, "No entry"), "No Record Entry")</f>
        <v>Yes: used for most exposures</v>
      </c>
      <c r="IU9" s="655">
        <f t="shared" si="9"/>
        <v>100</v>
      </c>
      <c r="IV9" s="655">
        <f>IF($C9&lt;&gt;"",IF($CD9&lt;&gt;"",$CD9,-15), -45)</f>
        <v>3.5</v>
      </c>
      <c r="IW9" s="655" t="str">
        <f>IF($C9&lt;&gt;"",IF($CE9&lt;&gt;"",$CE9, "No entry"), "No Record Entry")</f>
        <v>Yes: used for most exposures</v>
      </c>
      <c r="IX9" s="655">
        <f>IF($C9&lt;&gt;"",IF($CF9&lt;&gt;"",$CF9, -15), -45)</f>
        <v>-15</v>
      </c>
      <c r="IY9" s="655">
        <f>IF($C9&lt;&gt;"",IF($CG9&lt;&gt;"",$CG9, -15), -45)</f>
        <v>-15</v>
      </c>
      <c r="IZ9" s="655" t="str">
        <f>IF($C9&lt;&gt;"",IF($CH9&lt;&gt;"",$CH9, "No entry"), "No Record Entry")</f>
        <v>Supine</v>
      </c>
      <c r="JA9" s="655" t="str">
        <f>IF($C9&lt;&gt;"",IF($CI9&lt;&gt;"",$CI9, "No entry"), "No Recod Entry")</f>
        <v>Detector in bed/table bucky</v>
      </c>
      <c r="JB9" s="655" t="str">
        <f>IF($C9&lt;&gt;"",IF($CJ9&lt;&gt;"",$CJ9, "No entry"), "No Record Entry")</f>
        <v>No entry</v>
      </c>
      <c r="JC9" s="655" t="str">
        <f>IF($C9&lt;&gt;"",IF($CK9&lt;&gt;"",$CK9, "No entry"), "No Record Entry")</f>
        <v>Detector 2</v>
      </c>
      <c r="JD9" s="655" t="str">
        <f>IF($C9&lt;&gt;"",IF($CL9&lt;&gt;"",$CL9, "No entry"), "No Record Entry")</f>
        <v>Yes: used for most exposures</v>
      </c>
      <c r="JE9" s="655">
        <f>IF($C9&lt;&gt;"",IF($CM9&lt;&gt;"",$CM9, -15), -45)</f>
        <v>100</v>
      </c>
      <c r="JF9" s="655">
        <f>IF($C9&lt;&gt;"",IF($CN9&lt;&gt;"",$CN9, -15), -45)</f>
        <v>3.5</v>
      </c>
      <c r="JG9" s="655" t="str">
        <f>IF($C9&lt;&gt;"",IF($CO9&lt;&gt;"",$CO9, "No entry"), "No Record Entry")</f>
        <v>Yes: used for most exposures</v>
      </c>
      <c r="JH9" s="655">
        <f>IF($C9&lt;&gt;"",IF($CP9&lt;&gt;"",$CP9, -15), -45)</f>
        <v>-15</v>
      </c>
      <c r="JI9" s="655">
        <f>IF($C9&lt;&gt;"",IF($CQ9&lt;&gt;"",$CQ9, -15), -45)</f>
        <v>-15</v>
      </c>
      <c r="JJ9" s="655" t="str">
        <f>IF($C9&lt;&gt;"",IF($CR9&lt;&gt;"",$CR9, "No entry"), "No Record Entry")</f>
        <v>Supine</v>
      </c>
      <c r="JK9" s="655" t="str">
        <f>IF($C9&lt;&gt;"",IF($CS9&lt;&gt;"",$CS9, "No entry"), "No Record Entry")</f>
        <v>Detector in bed/table bucky</v>
      </c>
      <c r="JL9" s="655" t="str">
        <f>IF($C9&lt;&gt;"",IF($CT9&lt;&gt;"",$CT9, "No entry"), "No Record Entry")</f>
        <v>No entry</v>
      </c>
      <c r="JM9" s="655" t="str">
        <f>IF($C9&lt;&gt;"",IF($CU9&lt;&gt;"",$CU9, "No entry"), "No Record Entry")</f>
        <v>Detector 2</v>
      </c>
      <c r="JN9" s="655" t="str">
        <f>IF($C9&lt;&gt;"",IF($CV9&lt;&gt;"",$CV9, "No entry"), "No Record Entry")</f>
        <v>Yes: used for most exposures</v>
      </c>
      <c r="JO9" s="655">
        <f>IF($C9&lt;&gt;"",IF($CW9&lt;&gt;"",$CW9, -15), -45)</f>
        <v>100</v>
      </c>
      <c r="JP9" s="655">
        <f>IF($C9&lt;&gt;"",IF($CX9&lt;&gt;"",$CX9, -15), -45)</f>
        <v>3.5</v>
      </c>
      <c r="JQ9" s="655" t="str">
        <f>IF($C9&lt;&gt;"",IF($CY9&lt;&gt;"",$CY9, "No entry"), "No Record Entry")</f>
        <v>Yes: used for most exposures</v>
      </c>
      <c r="JR9" s="655">
        <f>IF($C9&lt;&gt;"",IF($CZ9&lt;&gt;"",$CZ9, -15), -45)</f>
        <v>-15</v>
      </c>
      <c r="JS9" s="655">
        <f>IF($C9&lt;&gt;"",IF($DA9&lt;&gt;"",$DA9, -15), -45)</f>
        <v>-15</v>
      </c>
      <c r="JT9" s="655" t="str">
        <f>IF($C9&lt;&gt;"",IF($DB9&lt;&gt;"",$DB9, "No entry"), "No Record Entry")</f>
        <v>Supine</v>
      </c>
      <c r="JU9" s="655" t="str">
        <f>IF($C9&lt;&gt;"",IF($DC9&lt;&gt;"",$DC9, "No entry"), "No Record Entry")</f>
        <v>Detector in bed/table bucky</v>
      </c>
      <c r="JV9" s="655" t="str">
        <f>IF($C9&lt;&gt;"",IF($DD9&lt;&gt;"",$DD9, "No entry"), "No Record Entry")</f>
        <v>No entry</v>
      </c>
      <c r="JW9" s="655" t="str">
        <f>IF($C9&lt;&gt;"",IF($DE9&lt;&gt;"",$DE9, "No entry"), "No Record")</f>
        <v>Detector 2</v>
      </c>
      <c r="JX9" s="655" t="str">
        <f>IF($C9&lt;&gt;"",IF($DF9&lt;&gt;"",$DF9, "No entry"), "No Record")</f>
        <v>Yes: used for most exposures</v>
      </c>
      <c r="JY9" s="655">
        <f>IF($C9&lt;&gt;"",IF($DG9&lt;&gt;"",$DG9, -15), -45)</f>
        <v>100</v>
      </c>
      <c r="JZ9" s="655">
        <f>IF($C9&lt;&gt;"",IF($DH9&lt;&gt;"",$DH9, -15), -45)</f>
        <v>3.5</v>
      </c>
      <c r="KA9" s="655" t="str">
        <f>IF($C9&lt;&gt;"",IF($DI9&lt;&gt;"",$DI9, "No entry"), "No Record Entry")</f>
        <v>Yes: used for most exposures</v>
      </c>
      <c r="KB9" s="655">
        <f>IF($C9&lt;&gt;"",IF($DJ9&lt;&gt;"",$DJ9, -15), -45)</f>
        <v>-15</v>
      </c>
      <c r="KC9" s="655">
        <f>IF($C9&lt;&gt;"",IF($DK9&lt;&gt;"",$DK9, -15), -45)</f>
        <v>-15</v>
      </c>
      <c r="KD9" s="655" t="str">
        <f>IF($C9&lt;&gt;"",IF($DL9&lt;&gt;"",$DL9, "No entry"), "No Record Entry")</f>
        <v>Supine</v>
      </c>
      <c r="KE9" s="655" t="str">
        <f>IF($C9&lt;&gt;"",IF($DM9&lt;&gt;"",$DM9, "No entry"), "No Record Entry")</f>
        <v>Detector in bed/table bucky</v>
      </c>
      <c r="KF9" s="655" t="str">
        <f>IF($C9&lt;&gt;"",IF($DN9&lt;&gt;"",$DN9, "No entry"), "No Record Entry")</f>
        <v>No entry</v>
      </c>
      <c r="KG9" s="655" t="str">
        <f>IF($C9&lt;&gt;"",IF($DO9&lt;&gt;"",$DO9, "No entry"), "No Record Entry")</f>
        <v>Detector 2</v>
      </c>
      <c r="KH9" s="655" t="str">
        <f>IF($C9&lt;&gt;"",IF($DP9&lt;&gt;"",$DP9, "No entry"), "No Record Entry")</f>
        <v>Yes: used for most exposures</v>
      </c>
      <c r="KI9" s="655">
        <f>IF($C9&lt;&gt;"",IF($DQ9&lt;&gt;"",$DQ9, -15), -45)</f>
        <v>100</v>
      </c>
      <c r="KJ9" s="655">
        <f>IF($C9&lt;&gt;"",IF($DR9&lt;&gt;"",$DR9, -15), -45)</f>
        <v>3.5</v>
      </c>
      <c r="KK9" s="655" t="str">
        <f>IF($C9&lt;&gt;"",IF($DS9&lt;&gt;"",$DS9, "No entry"), "No Record Emtry")</f>
        <v>Yes: used for most exposures</v>
      </c>
      <c r="KL9" s="655">
        <f>IF($C9&lt;&gt;"",IF($DT9&lt;&gt;"",$DT9, -15), -45)</f>
        <v>-15</v>
      </c>
      <c r="KM9" s="655">
        <f>IF($C9&lt;&gt;"",IF($DU9&lt;&gt;"",$DU9, -15), -45)</f>
        <v>-15</v>
      </c>
      <c r="KN9" s="655" t="str">
        <f>IF($C9&lt;&gt;"",IF($DV9&lt;&gt;"",$DV9, "No entry"), "No Record Entry")</f>
        <v>Supine</v>
      </c>
      <c r="KO9" s="655" t="str">
        <f>IF($C9&lt;&gt;"",IF($DW9&lt;&gt;"",$DW9, "No entry"), "No Record Entry")</f>
        <v>Detector in bed/table bucky</v>
      </c>
      <c r="KP9" s="655" t="str">
        <f>IF($C9&lt;&gt;"",IF($DX9&lt;&gt;"",$DX9, "No entry"), "No Record Entry")</f>
        <v>No entry</v>
      </c>
      <c r="KQ9" s="896" t="str">
        <f>IF($C9&lt;&gt;"",IF($DY9&lt;&gt;"",$DY9, "No entry"), "No Record Entry")</f>
        <v>Proximal Femur AP and LAT , exposures similar for the two views,  Mostly for fractures</v>
      </c>
      <c r="KR9" s="1322">
        <f>IF($C9&lt;&gt;"",IF($KR$5&lt;&gt;"No heading entered",IF($DZ9&lt;&gt;"",$DZ9, -15),-15), -45)</f>
        <v>-15</v>
      </c>
      <c r="KS9" s="1322">
        <f>IF($C9&lt;&gt;"",IF($KS$5&lt;&gt;"No heading entered",IF($EA9&lt;&gt;"",$EA9, -15),-15), -45)</f>
        <v>-15</v>
      </c>
      <c r="KT9" s="1322">
        <f>IF($C9&lt;&gt;"",IF($KT$5&lt;&gt;"No heading entered",IF($EB9&lt;&gt;"",$EB9, -15),-15), -45)</f>
        <v>-15</v>
      </c>
      <c r="KU9" s="1322">
        <f>IF($C9&lt;&gt;"",IF($KU$5&lt;&gt;"No heading entered",IF($EC9&lt;&gt;"",$EC9, -15),-15), -45)</f>
        <v>-15</v>
      </c>
      <c r="KV9" s="1322">
        <f>IF($C9&lt;&gt;"",IF($KV$5&lt;&gt;"No heading entered",IF($ED9&lt;&gt;"",$ED9, -15),-15), -45)</f>
        <v>-15</v>
      </c>
      <c r="KW9" s="1322">
        <f>IF($C9&lt;&gt;"",IF($KW$5&lt;&gt;"No heading entered",IF($EE9&lt;&gt;"",$EE9, -15),-15), -45)</f>
        <v>-15</v>
      </c>
      <c r="KX9" s="1322">
        <f>IF($C9&lt;&gt;"",IF($KX$5&lt;&gt;"No heading entered",IF($EF9&lt;&gt;"",$EF9, -15),-15), -45)</f>
        <v>-15</v>
      </c>
      <c r="KY9" s="1322">
        <f>IF($C9&lt;&gt;"",IF($KY$5&lt;&gt;"No heading entered",IF($EG9&lt;&gt;"",$EG9, -15),-15), -45)</f>
        <v>-15</v>
      </c>
      <c r="KZ9" s="1322">
        <f>IF($C9&lt;&gt;"",IF($KZ$5&lt;&gt;"No heading entered",IF($EH9&lt;&gt;"",$EH9, -15),-15), -45)</f>
        <v>-15</v>
      </c>
      <c r="LA9" s="1322">
        <f>IF($C9&lt;&gt;"",IF($LA$5&lt;&gt;"No heading entered",IF($EI9&lt;&gt;"",$EI9, -15),-15), -45)</f>
        <v>-15</v>
      </c>
      <c r="LB9" s="880" t="str">
        <f>IF($C9&lt;&gt;"",IF($ES9&lt;&gt;"",$ES9,"No entry"),"No record entry")</f>
        <v>No entry</v>
      </c>
    </row>
    <row r="10" spans="1:314" s="6" customFormat="1" ht="38.25" customHeight="1" thickBot="1" x14ac:dyDescent="0.3">
      <c r="A10" s="1728"/>
      <c r="B10" s="811" t="s">
        <v>736</v>
      </c>
      <c r="C10" s="1194" t="s">
        <v>980</v>
      </c>
      <c r="D10" s="1194" t="s">
        <v>1407</v>
      </c>
      <c r="E10" s="1269" t="str">
        <f>VLOOKUP($D10,'Info Exam and Projection List'!$M$4:$P$34,2)</f>
        <v>If possible, list projections for complete exam in the projection name columns.</v>
      </c>
      <c r="F10" s="1379"/>
      <c r="G10" s="1387" t="s">
        <v>1024</v>
      </c>
      <c r="H10" s="1382">
        <v>139</v>
      </c>
      <c r="I10" s="1226">
        <v>0.13</v>
      </c>
      <c r="J10" s="1223">
        <v>0.09</v>
      </c>
      <c r="K10" s="1232" t="s">
        <v>463</v>
      </c>
      <c r="M10" s="1215" t="s">
        <v>1408</v>
      </c>
      <c r="N10" s="1366">
        <v>42790</v>
      </c>
      <c r="O10" s="1373">
        <v>42886</v>
      </c>
      <c r="P10" s="1209">
        <v>1</v>
      </c>
      <c r="Q10" s="276"/>
      <c r="R10" s="658">
        <v>73.8</v>
      </c>
      <c r="S10" s="275">
        <v>72.8</v>
      </c>
      <c r="T10" s="1354">
        <v>0.04</v>
      </c>
      <c r="U10" s="276"/>
      <c r="V10" s="362">
        <v>0.05</v>
      </c>
      <c r="W10" s="272">
        <v>0.15</v>
      </c>
      <c r="X10" s="1054" t="s">
        <v>930</v>
      </c>
      <c r="Y10" s="1062"/>
      <c r="Z10" s="1063"/>
      <c r="AA10" s="1054"/>
      <c r="AB10" s="1072"/>
      <c r="AC10" s="1073"/>
      <c r="AD10" s="1054"/>
      <c r="AE10" s="1072"/>
      <c r="AF10" s="1073"/>
      <c r="AG10" s="1054"/>
      <c r="AH10" s="1072"/>
      <c r="AI10" s="1073"/>
      <c r="AJ10" s="1054"/>
      <c r="AK10" s="1072"/>
      <c r="AL10" s="1073"/>
      <c r="AM10" s="1054"/>
      <c r="AN10" s="1072"/>
      <c r="AO10" s="1073"/>
      <c r="AP10" s="1079"/>
      <c r="AQ10" s="275">
        <v>13.2</v>
      </c>
      <c r="AR10" s="275"/>
      <c r="AS10" s="275">
        <v>20.2</v>
      </c>
      <c r="AT10" s="386">
        <v>53.2</v>
      </c>
      <c r="AU10" s="386">
        <v>95.7</v>
      </c>
      <c r="AV10" s="1085"/>
      <c r="AW10" s="1360">
        <v>139</v>
      </c>
      <c r="AX10" s="1358">
        <v>58.3</v>
      </c>
      <c r="AY10" s="311">
        <v>61.3</v>
      </c>
      <c r="AZ10" s="847">
        <v>18.010000000000002</v>
      </c>
      <c r="BA10" s="311">
        <v>96.48</v>
      </c>
      <c r="BB10" s="311">
        <v>24.4</v>
      </c>
      <c r="BC10" s="310">
        <v>40.950000000000003</v>
      </c>
      <c r="BD10" s="310">
        <v>72.34</v>
      </c>
      <c r="BE10" s="682">
        <v>52</v>
      </c>
      <c r="BF10" s="311">
        <v>64</v>
      </c>
      <c r="BG10" s="311">
        <v>1</v>
      </c>
      <c r="BH10" s="564">
        <v>22</v>
      </c>
      <c r="BI10" s="855"/>
      <c r="BJ10" s="853"/>
      <c r="BK10" s="306"/>
      <c r="BL10" s="306"/>
      <c r="BM10" s="306"/>
      <c r="BN10" s="306"/>
      <c r="BO10" s="306"/>
      <c r="BP10" s="306"/>
      <c r="BQ10" s="707" t="s">
        <v>278</v>
      </c>
      <c r="BR10" s="948" t="s">
        <v>350</v>
      </c>
      <c r="BS10" s="949">
        <v>40</v>
      </c>
      <c r="BT10" s="245">
        <v>3.5</v>
      </c>
      <c r="BU10" s="929" t="s">
        <v>350</v>
      </c>
      <c r="BV10" s="575"/>
      <c r="BW10" s="575"/>
      <c r="BX10" s="1097" t="s">
        <v>20</v>
      </c>
      <c r="BY10" s="1091" t="s">
        <v>284</v>
      </c>
      <c r="BZ10" s="1102"/>
      <c r="CA10" s="568" t="s">
        <v>278</v>
      </c>
      <c r="CB10" s="948" t="s">
        <v>350</v>
      </c>
      <c r="CC10" s="949">
        <v>40</v>
      </c>
      <c r="CD10" s="245">
        <v>3.5</v>
      </c>
      <c r="CE10" s="1105" t="s">
        <v>350</v>
      </c>
      <c r="CF10" s="575"/>
      <c r="CG10" s="575"/>
      <c r="CH10" s="1097" t="s">
        <v>20</v>
      </c>
      <c r="CI10" s="1091" t="s">
        <v>284</v>
      </c>
      <c r="CJ10" s="1102"/>
      <c r="CK10" s="568" t="s">
        <v>278</v>
      </c>
      <c r="CL10" s="948" t="s">
        <v>350</v>
      </c>
      <c r="CM10" s="949">
        <v>40</v>
      </c>
      <c r="CN10" s="245">
        <v>3.5</v>
      </c>
      <c r="CO10" s="1105" t="s">
        <v>350</v>
      </c>
      <c r="CP10" s="575"/>
      <c r="CQ10" s="575"/>
      <c r="CR10" s="1097" t="s">
        <v>20</v>
      </c>
      <c r="CS10" s="1091" t="s">
        <v>284</v>
      </c>
      <c r="CT10" s="1102"/>
      <c r="CU10" s="568" t="s">
        <v>278</v>
      </c>
      <c r="CV10" s="243" t="s">
        <v>350</v>
      </c>
      <c r="CW10" s="244">
        <v>40</v>
      </c>
      <c r="CX10" s="245">
        <v>3.5</v>
      </c>
      <c r="CY10" s="929" t="s">
        <v>350</v>
      </c>
      <c r="CZ10" s="575"/>
      <c r="DA10" s="575"/>
      <c r="DB10" s="1097" t="s">
        <v>20</v>
      </c>
      <c r="DC10" s="1091" t="s">
        <v>284</v>
      </c>
      <c r="DD10" s="1102"/>
      <c r="DE10" s="568" t="s">
        <v>278</v>
      </c>
      <c r="DF10" s="948" t="s">
        <v>350</v>
      </c>
      <c r="DG10" s="949">
        <v>40</v>
      </c>
      <c r="DH10" s="245">
        <v>3.5</v>
      </c>
      <c r="DI10" s="929" t="s">
        <v>350</v>
      </c>
      <c r="DJ10" s="575"/>
      <c r="DK10" s="575"/>
      <c r="DL10" s="1097" t="s">
        <v>20</v>
      </c>
      <c r="DM10" s="1091" t="s">
        <v>284</v>
      </c>
      <c r="DN10" s="1102"/>
      <c r="DO10" s="568" t="s">
        <v>278</v>
      </c>
      <c r="DP10" s="948" t="s">
        <v>350</v>
      </c>
      <c r="DQ10" s="949">
        <v>40</v>
      </c>
      <c r="DR10" s="245">
        <v>3.5</v>
      </c>
      <c r="DS10" s="1105" t="s">
        <v>350</v>
      </c>
      <c r="DT10" s="575"/>
      <c r="DU10" s="575"/>
      <c r="DV10" s="1097" t="s">
        <v>20</v>
      </c>
      <c r="DW10" s="1091" t="s">
        <v>284</v>
      </c>
      <c r="DX10" s="1102"/>
      <c r="DY10" s="586" t="s">
        <v>737</v>
      </c>
      <c r="DZ10" s="305"/>
      <c r="EA10" s="305"/>
      <c r="EB10" s="305"/>
      <c r="EC10" s="305"/>
      <c r="ED10" s="305"/>
      <c r="EE10" s="305"/>
      <c r="EF10" s="305"/>
      <c r="EG10" s="305"/>
      <c r="EH10" s="305"/>
      <c r="EI10" s="305"/>
      <c r="EJ10" s="833" t="str">
        <f>VLOOKUP($D10,$EV$57:$EY$87,3)</f>
        <v>Diagnostic radiography of facial bones (procedure) (68306006)</v>
      </c>
      <c r="EK10" s="1400" t="s">
        <v>1</v>
      </c>
      <c r="EL10" s="307"/>
      <c r="EM10" s="589" t="str">
        <f>VLOOKUP($D10,$EV$57:$EY$87,4)</f>
        <v>XR Facial bones (XFACI)</v>
      </c>
      <c r="EN10" s="1400" t="s">
        <v>1</v>
      </c>
      <c r="EO10" s="1119"/>
      <c r="EP10" s="1119"/>
      <c r="EQ10" s="1120" t="s">
        <v>400</v>
      </c>
      <c r="ER10" s="1120"/>
      <c r="ES10" s="1121"/>
      <c r="ET10" s="27"/>
      <c r="EU10" s="27"/>
      <c r="EV10" s="1490" t="s">
        <v>341</v>
      </c>
      <c r="EW10" s="288"/>
      <c r="EX10" s="288"/>
      <c r="EY10" s="288"/>
      <c r="EZ10" s="289"/>
      <c r="FA10" s="352"/>
      <c r="FB10" s="27"/>
      <c r="FC10" s="27"/>
      <c r="FD10" s="1009" t="s">
        <v>736</v>
      </c>
      <c r="FE10" s="1010" t="str">
        <f>IF($C10&lt;&gt;"",CONCATENATE('Contact_Information '!$AO$5,R_System_Mean_Median_Dose_Data!$FA$3,"-",$B10),"No record entry")</f>
        <v>No entry-No entry-Hyyyy-Rzzzz-PRSxxxxa-SMD-example f</v>
      </c>
      <c r="FF10" s="1011" t="str">
        <f t="shared" si="5"/>
        <v>Room1_2016_Foot_DP</v>
      </c>
      <c r="FG10" s="1012" t="str">
        <f>IF(D10&lt;&gt;"",IF(D10&lt;&gt;"Y01. Other",D10, IF(F10&lt;&gt;"",F10,"No alternate entry")),"No record entry")</f>
        <v>X12. Foot (single): Dorsoplantar (DP) view</v>
      </c>
      <c r="FH10" s="1013" t="str">
        <f>IF($M10&lt;&gt;"",$M10,"No entry")</f>
        <v>X-ray Foot DP</v>
      </c>
      <c r="FI10" s="1014"/>
      <c r="FJ10" s="1015" t="str">
        <f>IF($C10&lt;&gt;"",IF(EP10&lt;&gt;"",EP10,"No entry"),"N/A")</f>
        <v>No entry</v>
      </c>
      <c r="FK10" s="1016" t="str">
        <f>IF($C10&lt;&gt;"",IF($EJ10&lt;&gt;"",$EJ10,"No entry"),"No record entry")</f>
        <v>Diagnostic radiography of facial bones (procedure) (68306006)</v>
      </c>
      <c r="FL10" s="1017" t="str">
        <f>IF($C10&lt;&gt;"",IF($EK10&lt;&gt;"",$EK10,"Blank"),"N/A")</f>
        <v>Yes</v>
      </c>
      <c r="FM10" s="1016" t="str">
        <f>IF($C10&lt;&gt;"",IF($EL10&lt;&gt;"",$EL10,"No entry"),"No record entry")</f>
        <v>No entry</v>
      </c>
      <c r="FN10" s="1016" t="str">
        <f>IF($C10&lt;&gt;"",IF($EM10&lt;&gt;"",$EM10,"No entry"),"No record entry")</f>
        <v>XR Facial bones (XFACI)</v>
      </c>
      <c r="FO10" s="1017" t="str">
        <f>IF($C10&lt;&gt;"",IF($EN10&lt;&gt;"",$EN10,"Blank"),"N/A")</f>
        <v>Yes</v>
      </c>
      <c r="FP10" s="1016" t="str">
        <f>IF($C10&lt;&gt;"",IF($EO10&lt;&gt;"",$EO10,"No entry"),"No record entry")</f>
        <v>No entry</v>
      </c>
      <c r="FQ10" s="1018" t="str">
        <f>IF($C10&lt;&gt;"",IF($EQ10&lt;&gt;"",$EQ10,"No entry"),"No record entry")</f>
        <v>No: See Dose Data Collection Methodology Box</v>
      </c>
      <c r="FR10" s="1018" t="str">
        <f>IF($C10&lt;&gt;"",IF($ER10&lt;&gt;"",$ER10,"No entry"),"No record entry")</f>
        <v>No entry</v>
      </c>
      <c r="FS10" s="1019">
        <f>IF($C10&lt;&gt;"",IF(P10&lt;&gt;"",P10,-15),-45)</f>
        <v>1</v>
      </c>
      <c r="FT10" s="1020" t="str">
        <f>IF($C10&lt;&gt;"",IF($G10&lt;&gt;"",$G10,"No entry"),"No Record Entry")</f>
        <v>All patients</v>
      </c>
      <c r="FU10" s="1020">
        <f>IF($C10&lt;&gt;"",IF($H10&lt;&gt;"",$H10,-15),-45)</f>
        <v>139</v>
      </c>
      <c r="FV10" s="1021">
        <f>IF($C10&lt;&gt;"",IF($BE10&lt;&gt;"",$BE10,-15),-45)</f>
        <v>52</v>
      </c>
      <c r="FW10" s="1021">
        <f>IF($C10&lt;&gt;"",IF($BF10&lt;&gt;"",$BF10,-15),-45)</f>
        <v>64</v>
      </c>
      <c r="FX10" s="1021">
        <f>IF($C10&lt;&gt;"",IF($BG10&lt;&gt;"",$BG10,-15),-45)</f>
        <v>1</v>
      </c>
      <c r="FY10" s="1021">
        <f>IF($C10&lt;&gt;"",IF($BH10&lt;&gt;"",$BH10,-15),-45)</f>
        <v>22</v>
      </c>
      <c r="FZ10" s="1022" t="str">
        <f>IF($C10&lt;&gt;"",IF($BE10&lt;&gt;"","Yes",IF(BF10&lt;&gt;"","Yes",IF(BG10&lt;&gt;"","Yes","No"))),"No record entry")</f>
        <v>Yes</v>
      </c>
      <c r="GA10" s="1138">
        <f>IF($C10&lt;&gt;"",IF($N10&lt;&gt;"",$N10,DATEVALUE("01/01/1900")),DATEVALUE("31/01/1900"))</f>
        <v>42790</v>
      </c>
      <c r="GB10" s="1139">
        <f>IF($C10&lt;&gt;"",IF($O10&lt;&gt;"",$O10,DATEVALUE("01/01/1900")),DATEVALUE("31/01/1900"))</f>
        <v>42886</v>
      </c>
      <c r="GC10" s="1023" t="str">
        <f>IF($C10&lt;&gt;"",IF($K10&lt;&gt;"",IF($K10&lt;&gt;"Default for this radiology system",$K10,IF($K$4&lt;&gt;"No dose units entered",$K$4,"Error: No dose units entered")), IF($K$4&lt;&gt;"No dose units entered",$K$4,"Error: No dose units entered")),"No record entry")</f>
        <v xml:space="preserve">Gy x cm2   (or shown as  GYCM2) </v>
      </c>
      <c r="GD10" s="1024">
        <f>IF($C10&lt;&gt;"",IF($I10&lt;&gt;"",$I10,-15),-45)</f>
        <v>0.13</v>
      </c>
      <c r="GE10" s="1020">
        <f>IF($C10&lt;&gt;"",IF($T10&lt;&gt;"",$T10,-15),-45)</f>
        <v>0.04</v>
      </c>
      <c r="GF10" s="1020">
        <f>IF($C10&lt;&gt;"",IF($J10&lt;&gt;"",$J10,-15),-45)</f>
        <v>0.09</v>
      </c>
      <c r="GG10" s="1020">
        <f>IF($C10&lt;&gt;"",IF($U10&lt;&gt;"",$U10,-15),-45)</f>
        <v>-15</v>
      </c>
      <c r="GH10" s="1020">
        <f>IF($C10&lt;&gt;"",IF($V10&lt;&gt;"",$V10,-15),-45)</f>
        <v>0.05</v>
      </c>
      <c r="GI10" s="1020">
        <f>IF($C10&lt;&gt;"",IF($GG10&gt;0, IF($GH10&gt;0,$GH10-$GG10, -15),-15),-45)</f>
        <v>-15</v>
      </c>
      <c r="GJ10" s="1020">
        <f>IF($C10&lt;&gt;"",IF($W10&lt;&gt;"",$W10,-15),-45)</f>
        <v>0.15</v>
      </c>
      <c r="GK10" s="1020" t="str">
        <f>IF($C10&lt;&gt;"",IF($X10&lt;&gt;"",$X10,"No entry"),"No record entry")</f>
        <v>DP - Dorsal-Plantar</v>
      </c>
      <c r="GL10" s="1020">
        <f>IF($C10&lt;&gt;"",IF($Y10&lt;&gt;"",$Y10,-15),-45)</f>
        <v>-15</v>
      </c>
      <c r="GM10" s="1025">
        <f>IF($C10&lt;&gt;"",IF($Z10&lt;&gt;"",$Z10,-15),-45)</f>
        <v>-15</v>
      </c>
      <c r="GN10" s="1024" t="str">
        <f>IF($C10&lt;&gt;"",IF($AA10&lt;&gt;"",$AA10,"No entry"),"No record entry")</f>
        <v>No entry</v>
      </c>
      <c r="GO10" s="1020">
        <f>IF($C10&lt;&gt;"",IF($AB10&lt;&gt;"",$AB10,-15),-45)</f>
        <v>-15</v>
      </c>
      <c r="GP10" s="1026">
        <f>IF($C10&lt;&gt;"",IF($AC10&lt;&gt;"",$AC10,-15),-45)</f>
        <v>-15</v>
      </c>
      <c r="GQ10" s="1027" t="str">
        <f>IF($C10&lt;&gt;"",IF($AD10&lt;&gt;"",$AD10,"No entry"),"No record entry")</f>
        <v>No entry</v>
      </c>
      <c r="GR10" s="1020">
        <f>IF($C10&lt;&gt;"",IF($AE10&lt;&gt;"",$AE10,-15),-45)</f>
        <v>-15</v>
      </c>
      <c r="GS10" s="1025">
        <f>IF($C10&lt;&gt;"",IF($AF10&lt;&gt;"",$AF10,-15),-45)</f>
        <v>-15</v>
      </c>
      <c r="GT10" s="1024" t="str">
        <f>IF($C10&lt;&gt;"",IF($AG10&lt;&gt;"",$AG10,"No entry"),"No record entry")</f>
        <v>No entry</v>
      </c>
      <c r="GU10" s="1020">
        <f>IF($C10&lt;&gt;"",IF($AH10&lt;&gt;"",$AH10,-15),-45)</f>
        <v>-15</v>
      </c>
      <c r="GV10" s="1026">
        <f>IF($C10&lt;&gt;"",IF($AI10&lt;&gt;"",$AI10,-15),-45)</f>
        <v>-15</v>
      </c>
      <c r="GW10" s="1027" t="str">
        <f>IF($C10&lt;&gt;"",IF($AJ10&lt;&gt;"",$AJ10,"No entry"),"No record entry")</f>
        <v>No entry</v>
      </c>
      <c r="GX10" s="1020">
        <f>IF($C10&lt;&gt;"",IF($AK10&lt;&gt;"",$AK10,-15),-45)</f>
        <v>-15</v>
      </c>
      <c r="GY10" s="1025">
        <f>IF($C10&lt;&gt;"",IF($AL10&lt;&gt;"",$AL10,-15),-45)</f>
        <v>-15</v>
      </c>
      <c r="GZ10" s="1024" t="str">
        <f>IF($C10&lt;&gt;"",IF($AM10&lt;&gt;"",$AM10,"No entry"),"No record entry")</f>
        <v>No entry</v>
      </c>
      <c r="HA10" s="1020">
        <f>IF($C10&lt;&gt;"",IF($AN10&lt;&gt;"",$AN10,-15),-45)</f>
        <v>-15</v>
      </c>
      <c r="HB10" s="1026">
        <f>IF($C10&lt;&gt;"",IF($AO10&lt;&gt;"",$AO10,-15),-45)</f>
        <v>-15</v>
      </c>
      <c r="HC10" s="1028" t="str">
        <f>IF($C10&lt;&gt;"",IF($AP10&lt;&gt;"",$AP10,"No entry"),"No record entry")</f>
        <v>No entry</v>
      </c>
      <c r="HD10" s="1029">
        <f>IF($C10&lt;&gt;"",IF($Q10&lt;&gt;"",$Q10,-15),-45)</f>
        <v>-15</v>
      </c>
      <c r="HE10" s="1277" t="str">
        <f>IF($C10&lt;&gt;"",
IF($R10&lt;&gt;"",
IF($Q10&lt;&gt;H10,IF(Q10&lt;&gt;"","Weight data entered, different sample sizes","Weight data entered, weight sample size not given"),"Weight data entered, same sample size"),
IF(S10&lt;&gt;"",
IF($Q10&lt;&gt;H10,IF(Q10&lt;&gt;"","Weight data entered, different sample sizes","Weight data entered, weight sample size not given"),"Weight data entered, same sample size"),
IF($S10&lt;&gt;"","Weight sample size not given","No weight data"))),
"No record entry")</f>
        <v>Weight data entered, weight sample size not given</v>
      </c>
      <c r="HF10" s="1020"/>
      <c r="HG10" s="1020">
        <f>IF($C10&lt;&gt;"",IF($R10&lt;&gt;"",$R10,-15),-45)</f>
        <v>73.8</v>
      </c>
      <c r="HH10" s="1020">
        <f>IF($C10&lt;&gt;"",IF($AQ10&lt;&gt;"",$AQ10,-15),-45)</f>
        <v>13.2</v>
      </c>
      <c r="HI10" s="1020">
        <f>IF($C10&lt;&gt;"",IF($S10&lt;&gt;"",$S10,-15),-45)</f>
        <v>72.8</v>
      </c>
      <c r="HJ10" s="1020">
        <f>IF($C10&lt;&gt;"",IF($AR10&lt;&gt;"",$AR10,-15),-45)</f>
        <v>-15</v>
      </c>
      <c r="HK10" s="1020">
        <f>IF($C10&lt;&gt;"",IF($AS10&lt;&gt;"",$AS10,-15),-45)</f>
        <v>20.2</v>
      </c>
      <c r="HL10" s="1020">
        <f>IF($C10&lt;&gt;"",IF($HJ10&gt;0, IF($HK10&gt;0,$HK10-$HJ10, -15),-15),-45)</f>
        <v>-15</v>
      </c>
      <c r="HM10" s="1020">
        <f>IF($C10&lt;&gt;"",IF($AT10&lt;&gt;"",$AT10,-15),-45)</f>
        <v>53.2</v>
      </c>
      <c r="HN10" s="1020">
        <f>IF($C10&lt;&gt;"",IF($AU10&lt;&gt;"",$AU10,-15),-45)</f>
        <v>95.7</v>
      </c>
      <c r="HO10" s="1021" t="str">
        <f>IF($C10&lt;&gt;"",IF($AV10&lt;&gt;"",$AV10,"No entry"),"No Record Entry")</f>
        <v>No entry</v>
      </c>
      <c r="HP10" s="230">
        <f>IF($C10&lt;&gt;"",IF($AW10&lt;&gt;"",$AW10,-15),-45)</f>
        <v>139</v>
      </c>
      <c r="HQ10" s="1021">
        <f>IF($C10&lt;&gt;"",IF($AX10&lt;&gt;"",$AX10,-15),-45)</f>
        <v>58.3</v>
      </c>
      <c r="HR10" s="1021">
        <f>IF($C10&lt;&gt;"",IF($BB10&lt;&gt;"",$BB10,-15),-45)</f>
        <v>24.4</v>
      </c>
      <c r="HS10" s="1021">
        <f>IF($C10&lt;&gt;"",IF($AY10&lt;&gt;"",$AY10,-15),-45)</f>
        <v>61.3</v>
      </c>
      <c r="HT10" s="1021">
        <f>IF($C10&lt;&gt;"",IF($BC10&lt;&gt;"",$BC10,-15),-45)</f>
        <v>40.950000000000003</v>
      </c>
      <c r="HU10" s="1021">
        <f>IF($C10&lt;&gt;"",IF($BD10&lt;&gt;"",$BD10,-15),-45)</f>
        <v>72.34</v>
      </c>
      <c r="HV10" s="1021">
        <f>IF($C10&lt;&gt;"",IF($HT10&gt;0, IF($HU10&gt;0,$HU10-$HT10, -15),-15),-45)</f>
        <v>31.39</v>
      </c>
      <c r="HW10" s="1021">
        <f>IF($C10&lt;&gt;"",IF($AZ10&lt;&gt;"",$AZ10,-15),-45)</f>
        <v>18.010000000000002</v>
      </c>
      <c r="HX10" s="1021" t="str">
        <f>IF($C10&lt;&gt;"",IF($HW10&gt;0,IF($HW10&lt;16,"Child in sample","All adults"),"No entry"),"No record entry")</f>
        <v>All adults</v>
      </c>
      <c r="HY10" s="1281">
        <f>IF($C10&lt;&gt;"",IF($BA10&lt;&gt;"",$BA10,-15),-45)</f>
        <v>96.48</v>
      </c>
      <c r="HZ10" s="1285">
        <f>IF($C10&lt;&gt;"",IF($BI10&lt;&gt;"",$BI10,-15),-45)</f>
        <v>-15</v>
      </c>
      <c r="IA10" s="1030">
        <f>IF($C10&lt;&gt;"",IF($BJ10&lt;&gt;"",$BJ10,-15),-45)</f>
        <v>-15</v>
      </c>
      <c r="IB10" s="1030">
        <f>IF($C10&lt;&gt;"",IF($BL10&lt;&gt;"",$BL10,-15),-45)</f>
        <v>-15</v>
      </c>
      <c r="IC10" s="1030">
        <f>IF($C10&lt;&gt;"",IF($BK10&lt;&gt;"",$BK10,-15),-45)</f>
        <v>-15</v>
      </c>
      <c r="ID10" s="1030">
        <f>IF($C10&lt;&gt;"",IF($BM10&lt;&gt;"",$BM10,-15),-45)</f>
        <v>-15</v>
      </c>
      <c r="IE10" s="1030">
        <f>IF($C10&lt;&gt;"",IF($BN10&lt;&gt;"",$BN10,-15),-45)</f>
        <v>-15</v>
      </c>
      <c r="IF10" s="1286">
        <f>IF($C10&lt;&gt;"",IF($ID10&gt;0, IF($IE10&gt;0,$IE10-$ID10, -15),-15),-45)</f>
        <v>-15</v>
      </c>
      <c r="IG10" s="1030">
        <f>IF($C10&lt;&gt;"",IF($BO10&lt;&gt;"",$BO10,-15),-45)</f>
        <v>-15</v>
      </c>
      <c r="IH10" s="1030">
        <f>IF($C10&lt;&gt;"",IF($BP10&lt;&gt;"",$BP10,-15),-45)</f>
        <v>-15</v>
      </c>
      <c r="II10" s="1031" t="str">
        <f>IF($C10&lt;&gt;"",IF($BQ10&lt;&gt;"",BQ10, "No entry"), "N/A")</f>
        <v>Detector 4</v>
      </c>
      <c r="IJ10" s="1022" t="str">
        <f t="shared" si="1"/>
        <v>Not used for this protocol</v>
      </c>
      <c r="IK10" s="1022">
        <f t="shared" si="2"/>
        <v>40</v>
      </c>
      <c r="IL10" s="1022">
        <f t="shared" si="2"/>
        <v>3.5</v>
      </c>
      <c r="IM10" s="1022" t="str">
        <f t="shared" si="3"/>
        <v>Not used for this protocol</v>
      </c>
      <c r="IN10" s="1022">
        <f t="shared" si="4"/>
        <v>-15</v>
      </c>
      <c r="IO10" s="1022">
        <f t="shared" si="4"/>
        <v>-15</v>
      </c>
      <c r="IP10" s="1022" t="str">
        <f t="shared" si="6"/>
        <v>Other</v>
      </c>
      <c r="IQ10" s="1022" t="str">
        <f t="shared" si="7"/>
        <v>No, Detector on bed/table top</v>
      </c>
      <c r="IR10" s="1022" t="str">
        <f t="shared" si="8"/>
        <v>No entry</v>
      </c>
      <c r="IS10" s="1022" t="str">
        <f>IF($C10&lt;&gt;"",IF($CA10&lt;&gt;"",CA10, "No entry"), "No Record Entry")</f>
        <v>Detector 4</v>
      </c>
      <c r="IT10" s="1022" t="str">
        <f>IF($C10&lt;&gt;"",IF($CB10&lt;&gt;"",$CB10, "No entry"), "No Record Entry")</f>
        <v>Not used for this protocol</v>
      </c>
      <c r="IU10" s="1022">
        <f t="shared" si="9"/>
        <v>40</v>
      </c>
      <c r="IV10" s="1022">
        <f>IF($C10&lt;&gt;"",IF($CD10&lt;&gt;"",$CD10,-15), -45)</f>
        <v>3.5</v>
      </c>
      <c r="IW10" s="1022" t="str">
        <f>IF($C10&lt;&gt;"",IF($CE10&lt;&gt;"",$CE10, "No entry"), "No Record Entry")</f>
        <v>Not used for this protocol</v>
      </c>
      <c r="IX10" s="1022">
        <f>IF($C10&lt;&gt;"",IF($CF10&lt;&gt;"",$CF10, -15), -45)</f>
        <v>-15</v>
      </c>
      <c r="IY10" s="1022">
        <f>IF($C10&lt;&gt;"",IF($CG10&lt;&gt;"",$CG10, -15), -45)</f>
        <v>-15</v>
      </c>
      <c r="IZ10" s="1022" t="str">
        <f>IF($C10&lt;&gt;"",IF($CH10&lt;&gt;"",$CH10, "No entry"), "No Record Entry")</f>
        <v>Other</v>
      </c>
      <c r="JA10" s="1022" t="str">
        <f>IF($C10&lt;&gt;"",IF($CI10&lt;&gt;"",$CI10, "No entry"), "No Recod Entry")</f>
        <v>No, Detector on bed/table top</v>
      </c>
      <c r="JB10" s="1022" t="str">
        <f>IF($C10&lt;&gt;"",IF($CJ10&lt;&gt;"",$CJ10, "No entry"), "No Record Entry")</f>
        <v>No entry</v>
      </c>
      <c r="JC10" s="1022" t="str">
        <f>IF($C10&lt;&gt;"",IF($CK10&lt;&gt;"",$CK10, "No entry"), "No Record Entry")</f>
        <v>Detector 4</v>
      </c>
      <c r="JD10" s="1022" t="str">
        <f>IF($C10&lt;&gt;"",IF($CL10&lt;&gt;"",$CL10, "No entry"), "No Record Entry")</f>
        <v>Not used for this protocol</v>
      </c>
      <c r="JE10" s="1022">
        <f>IF($C10&lt;&gt;"",IF($CM10&lt;&gt;"",$CM10, -15), -45)</f>
        <v>40</v>
      </c>
      <c r="JF10" s="1022">
        <f>IF($C10&lt;&gt;"",IF($CN10&lt;&gt;"",$CN10, -15), -45)</f>
        <v>3.5</v>
      </c>
      <c r="JG10" s="1022" t="str">
        <f>IF($C10&lt;&gt;"",IF($CO10&lt;&gt;"",$CO10, "No entry"), "No Record Entry")</f>
        <v>Not used for this protocol</v>
      </c>
      <c r="JH10" s="1022">
        <f>IF($C10&lt;&gt;"",IF($CP10&lt;&gt;"",$CP10, -15), -45)</f>
        <v>-15</v>
      </c>
      <c r="JI10" s="1022">
        <f>IF($C10&lt;&gt;"",IF($CQ10&lt;&gt;"",$CQ10, -15), -45)</f>
        <v>-15</v>
      </c>
      <c r="JJ10" s="1022" t="str">
        <f>IF($C10&lt;&gt;"",IF($CR10&lt;&gt;"",$CR10, "No entry"), "No Record Entry")</f>
        <v>Other</v>
      </c>
      <c r="JK10" s="1022" t="str">
        <f>IF($C10&lt;&gt;"",IF($CS10&lt;&gt;"",$CS10, "No entry"), "No Record Entry")</f>
        <v>No, Detector on bed/table top</v>
      </c>
      <c r="JL10" s="1022" t="str">
        <f>IF($C10&lt;&gt;"",IF($CT10&lt;&gt;"",$CT10, "No entry"), "No Record Entry")</f>
        <v>No entry</v>
      </c>
      <c r="JM10" s="1022" t="str">
        <f>IF($C10&lt;&gt;"",IF($CU10&lt;&gt;"",$CU10, "No entry"), "No Record Entry")</f>
        <v>Detector 4</v>
      </c>
      <c r="JN10" s="1022" t="str">
        <f>IF($C10&lt;&gt;"",IF($CV10&lt;&gt;"",$CV10, "No entry"), "No Record Entry")</f>
        <v>Not used for this protocol</v>
      </c>
      <c r="JO10" s="1022">
        <f>IF($C10&lt;&gt;"",IF($CW10&lt;&gt;"",$CW10, -15), -45)</f>
        <v>40</v>
      </c>
      <c r="JP10" s="1022">
        <f>IF($C10&lt;&gt;"",IF($CX10&lt;&gt;"",$CX10, -15), -45)</f>
        <v>3.5</v>
      </c>
      <c r="JQ10" s="1022" t="str">
        <f>IF($C10&lt;&gt;"",IF($CY10&lt;&gt;"",$CY10, "No entry"), "No Record Entry")</f>
        <v>Not used for this protocol</v>
      </c>
      <c r="JR10" s="1022">
        <f>IF($C10&lt;&gt;"",IF($CZ10&lt;&gt;"",$CZ10, -15), -45)</f>
        <v>-15</v>
      </c>
      <c r="JS10" s="1022">
        <f>IF($C10&lt;&gt;"",IF($DA10&lt;&gt;"",$DA10, -15), -45)</f>
        <v>-15</v>
      </c>
      <c r="JT10" s="1022" t="str">
        <f>IF($C10&lt;&gt;"",IF($DB10&lt;&gt;"",$DB10, "No entry"), "No Record Entry")</f>
        <v>Other</v>
      </c>
      <c r="JU10" s="1022" t="str">
        <f>IF($C10&lt;&gt;"",IF($DC10&lt;&gt;"",$DC10, "No entry"), "No Record Entry")</f>
        <v>No, Detector on bed/table top</v>
      </c>
      <c r="JV10" s="1022" t="str">
        <f>IF($C10&lt;&gt;"",IF($DD10&lt;&gt;"",$DD10, "No entry"), "No Record Entry")</f>
        <v>No entry</v>
      </c>
      <c r="JW10" s="1022" t="str">
        <f>IF($C10&lt;&gt;"",IF($DE10&lt;&gt;"",$DE10, "No entry"), "No Record")</f>
        <v>Detector 4</v>
      </c>
      <c r="JX10" s="1022" t="str">
        <f>IF($C10&lt;&gt;"",IF($DF10&lt;&gt;"",$DF10, "No entry"), "No Record")</f>
        <v>Not used for this protocol</v>
      </c>
      <c r="JY10" s="1022">
        <f>IF($C10&lt;&gt;"",IF($DG10&lt;&gt;"",$DG10, -15), -45)</f>
        <v>40</v>
      </c>
      <c r="JZ10" s="1022">
        <f>IF($C10&lt;&gt;"",IF($DH10&lt;&gt;"",$DH10, -15), -45)</f>
        <v>3.5</v>
      </c>
      <c r="KA10" s="1022" t="str">
        <f>IF($C10&lt;&gt;"",IF($DI10&lt;&gt;"",$DI10, "No entry"), "No Record Entry")</f>
        <v>Not used for this protocol</v>
      </c>
      <c r="KB10" s="1022">
        <f>IF($C10&lt;&gt;"",IF($DJ10&lt;&gt;"",$DJ10, -15), -45)</f>
        <v>-15</v>
      </c>
      <c r="KC10" s="1022">
        <f>IF($C10&lt;&gt;"",IF($DK10&lt;&gt;"",$DK10, -15), -45)</f>
        <v>-15</v>
      </c>
      <c r="KD10" s="1022" t="str">
        <f>IF($C10&lt;&gt;"",IF($DL10&lt;&gt;"",$DL10, "No entry"), "No Record Entry")</f>
        <v>Other</v>
      </c>
      <c r="KE10" s="1022" t="str">
        <f>IF($C10&lt;&gt;"",IF($DM10&lt;&gt;"",$DM10, "No entry"), "No Record Entry")</f>
        <v>No, Detector on bed/table top</v>
      </c>
      <c r="KF10" s="1022" t="str">
        <f>IF($C10&lt;&gt;"",IF($DN10&lt;&gt;"",$DN10, "No entry"), "No Record Entry")</f>
        <v>No entry</v>
      </c>
      <c r="KG10" s="1022" t="str">
        <f>IF($C10&lt;&gt;"",IF($DO10&lt;&gt;"",$DO10, "No entry"), "No Record Entry")</f>
        <v>Detector 4</v>
      </c>
      <c r="KH10" s="1022" t="str">
        <f>IF($C10&lt;&gt;"",IF($DP10&lt;&gt;"",$DP10, "No entry"), "No Record Entry")</f>
        <v>Not used for this protocol</v>
      </c>
      <c r="KI10" s="1022">
        <f>IF($C10&lt;&gt;"",IF($DQ10&lt;&gt;"",$DQ10, -15), -45)</f>
        <v>40</v>
      </c>
      <c r="KJ10" s="1022">
        <f>IF($C10&lt;&gt;"",IF($DR10&lt;&gt;"",$DR10, -15), -45)</f>
        <v>3.5</v>
      </c>
      <c r="KK10" s="1022" t="str">
        <f>IF($C10&lt;&gt;"",IF($DS10&lt;&gt;"",$DS10, "No entry"), "No Record Emtry")</f>
        <v>Not used for this protocol</v>
      </c>
      <c r="KL10" s="1022">
        <f>IF($C10&lt;&gt;"",IF($DT10&lt;&gt;"",$DT10, -15), -45)</f>
        <v>-15</v>
      </c>
      <c r="KM10" s="1022">
        <f>IF($C10&lt;&gt;"",IF($DU10&lt;&gt;"",$DU10, -15), -45)</f>
        <v>-15</v>
      </c>
      <c r="KN10" s="1022" t="str">
        <f>IF($C10&lt;&gt;"",IF($DV10&lt;&gt;"",$DV10, "No entry"), "No Record Entry")</f>
        <v>Other</v>
      </c>
      <c r="KO10" s="1022" t="str">
        <f>IF($C10&lt;&gt;"",IF($DW10&lt;&gt;"",$DW10, "No entry"), "No Record Entry")</f>
        <v>No, Detector on bed/table top</v>
      </c>
      <c r="KP10" s="1022" t="str">
        <f>IF($C10&lt;&gt;"",IF($DX10&lt;&gt;"",$DX10, "No entry"), "No Record Entry")</f>
        <v>No entry</v>
      </c>
      <c r="KQ10" s="1032" t="str">
        <f>IF($C10&lt;&gt;"",IF($DY10&lt;&gt;"",$DY10, "No entry"), "No Record Entry")</f>
        <v xml:space="preserve">Seated on table with leg bent so sole of foot resting flat on detector on table </v>
      </c>
      <c r="KR10" s="1322">
        <f>IF($C10&lt;&gt;"",IF($KR$5&lt;&gt;"No heading entered",IF($DZ10&lt;&gt;"",$DZ10, -15),-15), -45)</f>
        <v>-15</v>
      </c>
      <c r="KS10" s="1322">
        <f>IF($C10&lt;&gt;"",IF($KS$5&lt;&gt;"No heading entered",IF($EA10&lt;&gt;"",$EA10, -15),-15), -45)</f>
        <v>-15</v>
      </c>
      <c r="KT10" s="1322">
        <f>IF($C10&lt;&gt;"",IF($KT$5&lt;&gt;"No heading entered",IF($EB10&lt;&gt;"",$EB10, -15),-15), -45)</f>
        <v>-15</v>
      </c>
      <c r="KU10" s="1322">
        <f>IF($C10&lt;&gt;"",IF($KU$5&lt;&gt;"No heading entered",IF($EC10&lt;&gt;"",$EC10, -15),-15), -45)</f>
        <v>-15</v>
      </c>
      <c r="KV10" s="1322">
        <f>IF($C10&lt;&gt;"",IF($KV$5&lt;&gt;"No heading entered",IF($ED10&lt;&gt;"",$ED10, -15),-15), -45)</f>
        <v>-15</v>
      </c>
      <c r="KW10" s="1322">
        <f>IF($C10&lt;&gt;"",IF($KW$5&lt;&gt;"No heading entered",IF($EE10&lt;&gt;"",$EE10, -15),-15), -45)</f>
        <v>-15</v>
      </c>
      <c r="KX10" s="1322">
        <f>IF($C10&lt;&gt;"",IF($KX$5&lt;&gt;"No heading entered",IF($EF10&lt;&gt;"",$EF10, -15),-15), -45)</f>
        <v>-15</v>
      </c>
      <c r="KY10" s="1322">
        <f>IF($C10&lt;&gt;"",IF($KY$5&lt;&gt;"No heading entered",IF($EG10&lt;&gt;"",$EG10, -15),-15), -45)</f>
        <v>-15</v>
      </c>
      <c r="KZ10" s="1322">
        <f>IF($C10&lt;&gt;"",IF($KZ$5&lt;&gt;"No heading entered",IF($EH10&lt;&gt;"",$EH10, -15),-15), -45)</f>
        <v>-15</v>
      </c>
      <c r="LA10" s="1322">
        <f>IF($C10&lt;&gt;"",IF($LA$5&lt;&gt;"No heading entered",IF($EI10&lt;&gt;"",$EI10, -15),-15), -45)</f>
        <v>-15</v>
      </c>
      <c r="LB10" s="1033" t="str">
        <f>IF($C10&lt;&gt;"",IF($ES10&lt;&gt;"",$ES10,"No entry"),"No record entry")</f>
        <v>No entry</v>
      </c>
    </row>
    <row r="11" spans="1:314" s="6" customFormat="1" ht="9.9499999999999993" customHeight="1" thickBot="1" x14ac:dyDescent="0.3">
      <c r="A11" s="971"/>
      <c r="B11" s="987"/>
      <c r="C11" s="988"/>
      <c r="D11" s="988"/>
      <c r="E11" s="989"/>
      <c r="F11" s="990"/>
      <c r="G11" s="991"/>
      <c r="H11" s="1247"/>
      <c r="I11" s="993"/>
      <c r="J11" s="993"/>
      <c r="K11" s="1201"/>
      <c r="M11" s="1216"/>
      <c r="N11" s="994"/>
      <c r="O11" s="994"/>
      <c r="P11" s="992"/>
      <c r="Q11" s="993"/>
      <c r="R11" s="993"/>
      <c r="S11" s="993"/>
      <c r="T11" s="1247"/>
      <c r="U11" s="993"/>
      <c r="V11" s="995"/>
      <c r="W11" s="996"/>
      <c r="X11" s="1055"/>
      <c r="Y11" s="1064"/>
      <c r="Z11" s="1064"/>
      <c r="AA11" s="1055"/>
      <c r="AB11" s="1064"/>
      <c r="AC11" s="1064"/>
      <c r="AD11" s="1055"/>
      <c r="AE11" s="1064"/>
      <c r="AF11" s="1064"/>
      <c r="AG11" s="1055"/>
      <c r="AH11" s="1064"/>
      <c r="AI11" s="1064"/>
      <c r="AJ11" s="1055"/>
      <c r="AK11" s="1064"/>
      <c r="AL11" s="1064"/>
      <c r="AM11" s="1055"/>
      <c r="AN11" s="1064"/>
      <c r="AO11" s="1064"/>
      <c r="AP11" s="1051"/>
      <c r="AQ11" s="993"/>
      <c r="AR11" s="993"/>
      <c r="AS11" s="993"/>
      <c r="AT11" s="993"/>
      <c r="AU11" s="993"/>
      <c r="AV11" s="1050"/>
      <c r="AW11" s="1050"/>
      <c r="AX11" s="993"/>
      <c r="AY11" s="993"/>
      <c r="AZ11" s="993"/>
      <c r="BA11" s="993"/>
      <c r="BB11" s="993"/>
      <c r="BC11" s="993"/>
      <c r="BD11" s="993"/>
      <c r="BE11" s="993"/>
      <c r="BF11" s="993"/>
      <c r="BG11" s="993"/>
      <c r="BH11" s="993"/>
      <c r="BI11" s="993"/>
      <c r="BJ11" s="996"/>
      <c r="BK11" s="996"/>
      <c r="BL11" s="996"/>
      <c r="BM11" s="996"/>
      <c r="BN11" s="996"/>
      <c r="BO11" s="996"/>
      <c r="BP11" s="996"/>
      <c r="BQ11" s="997"/>
      <c r="BR11" s="1002"/>
      <c r="BS11" s="1003"/>
      <c r="BT11" s="1000"/>
      <c r="BU11" s="1001"/>
      <c r="BV11" s="1000"/>
      <c r="BW11" s="1000"/>
      <c r="BX11" s="1092"/>
      <c r="BY11" s="1092"/>
      <c r="BZ11" s="1103"/>
      <c r="CA11" s="997"/>
      <c r="CB11" s="1002"/>
      <c r="CC11" s="1003"/>
      <c r="CD11" s="1000"/>
      <c r="CE11" s="1107"/>
      <c r="CF11" s="1000"/>
      <c r="CG11" s="1000"/>
      <c r="CH11" s="1092"/>
      <c r="CI11" s="1092"/>
      <c r="CJ11" s="1103"/>
      <c r="CK11" s="997"/>
      <c r="CL11" s="1002"/>
      <c r="CM11" s="1003"/>
      <c r="CN11" s="1000"/>
      <c r="CO11" s="1107"/>
      <c r="CP11" s="1000"/>
      <c r="CQ11" s="1000"/>
      <c r="CR11" s="1092"/>
      <c r="CS11" s="1092"/>
      <c r="CT11" s="1103"/>
      <c r="CU11" s="997"/>
      <c r="CV11" s="998"/>
      <c r="CW11" s="999"/>
      <c r="CX11" s="1000"/>
      <c r="CY11" s="1001"/>
      <c r="CZ11" s="1000"/>
      <c r="DA11" s="1000"/>
      <c r="DB11" s="1092"/>
      <c r="DC11" s="1092"/>
      <c r="DD11" s="1103"/>
      <c r="DE11" s="997"/>
      <c r="DF11" s="1002"/>
      <c r="DG11" s="1003"/>
      <c r="DH11" s="1000"/>
      <c r="DI11" s="1001"/>
      <c r="DJ11" s="1000"/>
      <c r="DK11" s="1000"/>
      <c r="DL11" s="1092"/>
      <c r="DM11" s="1092"/>
      <c r="DN11" s="1103"/>
      <c r="DO11" s="997"/>
      <c r="DP11" s="1002"/>
      <c r="DQ11" s="1003"/>
      <c r="DR11" s="1000"/>
      <c r="DS11" s="1107"/>
      <c r="DT11" s="1000"/>
      <c r="DU11" s="1000"/>
      <c r="DV11" s="1092"/>
      <c r="DW11" s="1092"/>
      <c r="DX11" s="1103"/>
      <c r="DY11" s="1004"/>
      <c r="DZ11" s="996"/>
      <c r="EA11" s="996"/>
      <c r="EB11" s="996"/>
      <c r="EC11" s="996"/>
      <c r="ED11" s="996"/>
      <c r="EE11" s="996"/>
      <c r="EF11" s="996"/>
      <c r="EG11" s="996"/>
      <c r="EH11" s="996"/>
      <c r="EI11" s="996"/>
      <c r="EJ11" s="1005"/>
      <c r="EK11" s="1006"/>
      <c r="EL11" s="1007"/>
      <c r="EM11" s="1008"/>
      <c r="EN11" s="1006"/>
      <c r="EO11" s="1008"/>
      <c r="EP11" s="1008"/>
      <c r="EQ11" s="1008"/>
      <c r="ER11" s="1008"/>
      <c r="ES11" s="1124"/>
      <c r="ET11" s="27"/>
      <c r="EU11" s="27"/>
      <c r="EV11" s="293" t="s">
        <v>350</v>
      </c>
      <c r="EW11" s="352"/>
      <c r="EX11" s="203" t="s">
        <v>928</v>
      </c>
      <c r="EY11" s="352"/>
      <c r="EZ11" s="972"/>
      <c r="FA11" s="352"/>
      <c r="FB11" s="27"/>
      <c r="FC11" s="27"/>
      <c r="FD11" s="1046" t="s">
        <v>1738</v>
      </c>
      <c r="FE11" s="1047" t="s">
        <v>1739</v>
      </c>
      <c r="FF11" s="1048" t="s">
        <v>1740</v>
      </c>
      <c r="FG11" s="1047" t="s">
        <v>1741</v>
      </c>
      <c r="FH11" s="1048" t="s">
        <v>1742</v>
      </c>
      <c r="FI11" s="1047" t="s">
        <v>1743</v>
      </c>
      <c r="FJ11" s="1048" t="s">
        <v>1744</v>
      </c>
      <c r="FK11" s="1047" t="s">
        <v>1745</v>
      </c>
      <c r="FL11" s="1048" t="s">
        <v>1746</v>
      </c>
      <c r="FM11" s="1047" t="s">
        <v>1747</v>
      </c>
      <c r="FN11" s="1048" t="s">
        <v>1748</v>
      </c>
      <c r="FO11" s="1047" t="s">
        <v>1749</v>
      </c>
      <c r="FP11" s="1048" t="s">
        <v>1750</v>
      </c>
      <c r="FQ11" s="1047" t="s">
        <v>1751</v>
      </c>
      <c r="FR11" s="1048" t="s">
        <v>1752</v>
      </c>
      <c r="FS11" s="1047" t="s">
        <v>1753</v>
      </c>
      <c r="FT11" s="1048" t="s">
        <v>1754</v>
      </c>
      <c r="FU11" s="1047" t="s">
        <v>1755</v>
      </c>
      <c r="FV11" s="1048" t="s">
        <v>1756</v>
      </c>
      <c r="FW11" s="1047" t="s">
        <v>1757</v>
      </c>
      <c r="FX11" s="1048" t="s">
        <v>1758</v>
      </c>
      <c r="FY11" s="1047" t="s">
        <v>1759</v>
      </c>
      <c r="FZ11" s="1048" t="s">
        <v>1760</v>
      </c>
      <c r="GA11" s="1047" t="s">
        <v>1761</v>
      </c>
      <c r="GB11" s="1048" t="s">
        <v>1762</v>
      </c>
      <c r="GC11" s="1047" t="s">
        <v>1763</v>
      </c>
      <c r="GD11" s="1048" t="s">
        <v>1764</v>
      </c>
      <c r="GE11" s="1047" t="s">
        <v>1765</v>
      </c>
      <c r="GF11" s="1048" t="s">
        <v>1766</v>
      </c>
      <c r="GG11" s="1047" t="s">
        <v>1767</v>
      </c>
      <c r="GH11" s="1048" t="s">
        <v>1768</v>
      </c>
      <c r="GI11" s="1047" t="s">
        <v>1769</v>
      </c>
      <c r="GJ11" s="1048" t="s">
        <v>1770</v>
      </c>
      <c r="GK11" s="1047" t="s">
        <v>1771</v>
      </c>
      <c r="GL11" s="1048" t="s">
        <v>1772</v>
      </c>
      <c r="GM11" s="1047" t="s">
        <v>1773</v>
      </c>
      <c r="GN11" s="1048" t="s">
        <v>1774</v>
      </c>
      <c r="GO11" s="1047" t="s">
        <v>1775</v>
      </c>
      <c r="GP11" s="1048" t="s">
        <v>1776</v>
      </c>
      <c r="GQ11" s="1047" t="s">
        <v>1777</v>
      </c>
      <c r="GR11" s="1048" t="s">
        <v>1778</v>
      </c>
      <c r="GS11" s="1047" t="s">
        <v>1779</v>
      </c>
      <c r="GT11" s="1048" t="s">
        <v>1780</v>
      </c>
      <c r="GU11" s="1047" t="s">
        <v>1781</v>
      </c>
      <c r="GV11" s="1048" t="s">
        <v>1782</v>
      </c>
      <c r="GW11" s="1047" t="s">
        <v>1783</v>
      </c>
      <c r="GX11" s="1048" t="s">
        <v>1784</v>
      </c>
      <c r="GY11" s="1047" t="s">
        <v>1785</v>
      </c>
      <c r="GZ11" s="1048" t="s">
        <v>1786</v>
      </c>
      <c r="HA11" s="1047" t="s">
        <v>1787</v>
      </c>
      <c r="HB11" s="1048" t="s">
        <v>1788</v>
      </c>
      <c r="HC11" s="1047" t="s">
        <v>1789</v>
      </c>
      <c r="HD11" s="1048" t="s">
        <v>1790</v>
      </c>
      <c r="HE11" s="1047" t="s">
        <v>1791</v>
      </c>
      <c r="HF11" s="1048" t="s">
        <v>1792</v>
      </c>
      <c r="HG11" s="1047" t="s">
        <v>1793</v>
      </c>
      <c r="HH11" s="1048" t="s">
        <v>1794</v>
      </c>
      <c r="HI11" s="1047" t="s">
        <v>1795</v>
      </c>
      <c r="HJ11" s="1048" t="s">
        <v>1796</v>
      </c>
      <c r="HK11" s="1047" t="s">
        <v>1797</v>
      </c>
      <c r="HL11" s="1048" t="s">
        <v>1798</v>
      </c>
      <c r="HM11" s="1047" t="s">
        <v>1799</v>
      </c>
      <c r="HN11" s="1048" t="s">
        <v>1800</v>
      </c>
      <c r="HO11" s="1047" t="s">
        <v>1801</v>
      </c>
      <c r="HP11" s="1048" t="s">
        <v>1802</v>
      </c>
      <c r="HQ11" s="1047" t="s">
        <v>1803</v>
      </c>
      <c r="HR11" s="1048" t="s">
        <v>1804</v>
      </c>
      <c r="HS11" s="1047" t="s">
        <v>1805</v>
      </c>
      <c r="HT11" s="1048" t="s">
        <v>1806</v>
      </c>
      <c r="HU11" s="1047" t="s">
        <v>1807</v>
      </c>
      <c r="HV11" s="1048" t="s">
        <v>1808</v>
      </c>
      <c r="HW11" s="1047" t="s">
        <v>1809</v>
      </c>
      <c r="HX11" s="1048" t="s">
        <v>1810</v>
      </c>
      <c r="HY11" s="1282" t="s">
        <v>1811</v>
      </c>
      <c r="HZ11" s="1046" t="s">
        <v>1812</v>
      </c>
      <c r="IA11" s="1047" t="s">
        <v>1813</v>
      </c>
      <c r="IB11" s="1048" t="s">
        <v>1814</v>
      </c>
      <c r="IC11" s="1047" t="s">
        <v>1815</v>
      </c>
      <c r="ID11" s="1048" t="s">
        <v>1816</v>
      </c>
      <c r="IE11" s="1047" t="s">
        <v>1817</v>
      </c>
      <c r="IF11" s="1048" t="s">
        <v>1818</v>
      </c>
      <c r="IG11" s="1047" t="s">
        <v>1819</v>
      </c>
      <c r="IH11" s="1048" t="s">
        <v>1820</v>
      </c>
      <c r="II11" s="1047" t="s">
        <v>1821</v>
      </c>
      <c r="IJ11" s="1048" t="s">
        <v>1822</v>
      </c>
      <c r="IK11" s="1047" t="s">
        <v>1823</v>
      </c>
      <c r="IL11" s="1048" t="s">
        <v>1824</v>
      </c>
      <c r="IM11" s="1047" t="s">
        <v>1825</v>
      </c>
      <c r="IN11" s="1048" t="s">
        <v>1826</v>
      </c>
      <c r="IO11" s="1047" t="s">
        <v>1827</v>
      </c>
      <c r="IP11" s="1048" t="s">
        <v>1828</v>
      </c>
      <c r="IQ11" s="1047" t="s">
        <v>1829</v>
      </c>
      <c r="IR11" s="1048" t="s">
        <v>1830</v>
      </c>
      <c r="IS11" s="1047" t="s">
        <v>1831</v>
      </c>
      <c r="IT11" s="1048" t="s">
        <v>1832</v>
      </c>
      <c r="IU11" s="1047" t="s">
        <v>1833</v>
      </c>
      <c r="IV11" s="1048" t="s">
        <v>1834</v>
      </c>
      <c r="IW11" s="1047" t="s">
        <v>1835</v>
      </c>
      <c r="IX11" s="1048" t="s">
        <v>1836</v>
      </c>
      <c r="IY11" s="1047" t="s">
        <v>1837</v>
      </c>
      <c r="IZ11" s="1048" t="s">
        <v>1838</v>
      </c>
      <c r="JA11" s="1047" t="s">
        <v>1839</v>
      </c>
      <c r="JB11" s="1048" t="s">
        <v>1840</v>
      </c>
      <c r="JC11" s="1047" t="s">
        <v>1841</v>
      </c>
      <c r="JD11" s="1048" t="s">
        <v>1842</v>
      </c>
      <c r="JE11" s="1047" t="s">
        <v>1843</v>
      </c>
      <c r="JF11" s="1048" t="s">
        <v>1844</v>
      </c>
      <c r="JG11" s="1047" t="s">
        <v>1845</v>
      </c>
      <c r="JH11" s="1048" t="s">
        <v>1846</v>
      </c>
      <c r="JI11" s="1047" t="s">
        <v>1847</v>
      </c>
      <c r="JJ11" s="1048" t="s">
        <v>1848</v>
      </c>
      <c r="JK11" s="1047" t="s">
        <v>1849</v>
      </c>
      <c r="JL11" s="1048" t="s">
        <v>1850</v>
      </c>
      <c r="JM11" s="1047" t="s">
        <v>1851</v>
      </c>
      <c r="JN11" s="1048" t="s">
        <v>1852</v>
      </c>
      <c r="JO11" s="1047" t="s">
        <v>1853</v>
      </c>
      <c r="JP11" s="1048" t="s">
        <v>1854</v>
      </c>
      <c r="JQ11" s="1047" t="s">
        <v>1855</v>
      </c>
      <c r="JR11" s="1048" t="s">
        <v>1856</v>
      </c>
      <c r="JS11" s="1047" t="s">
        <v>1857</v>
      </c>
      <c r="JT11" s="1048" t="s">
        <v>1858</v>
      </c>
      <c r="JU11" s="1047" t="s">
        <v>1859</v>
      </c>
      <c r="JV11" s="1048" t="s">
        <v>1860</v>
      </c>
      <c r="JW11" s="1047" t="s">
        <v>1861</v>
      </c>
      <c r="JX11" s="1048" t="s">
        <v>1862</v>
      </c>
      <c r="JY11" s="1047" t="s">
        <v>1863</v>
      </c>
      <c r="JZ11" s="1048" t="s">
        <v>1864</v>
      </c>
      <c r="KA11" s="1047" t="s">
        <v>1865</v>
      </c>
      <c r="KB11" s="1048" t="s">
        <v>1866</v>
      </c>
      <c r="KC11" s="1047" t="s">
        <v>1867</v>
      </c>
      <c r="KD11" s="1048" t="s">
        <v>1868</v>
      </c>
      <c r="KE11" s="1047" t="s">
        <v>1869</v>
      </c>
      <c r="KF11" s="1048" t="s">
        <v>1870</v>
      </c>
      <c r="KG11" s="1047" t="s">
        <v>1871</v>
      </c>
      <c r="KH11" s="1048" t="s">
        <v>1872</v>
      </c>
      <c r="KI11" s="1047" t="s">
        <v>1873</v>
      </c>
      <c r="KJ11" s="1048" t="s">
        <v>1874</v>
      </c>
      <c r="KK11" s="1047" t="s">
        <v>1875</v>
      </c>
      <c r="KL11" s="1048" t="s">
        <v>1876</v>
      </c>
      <c r="KM11" s="1047" t="s">
        <v>1877</v>
      </c>
      <c r="KN11" s="1048" t="s">
        <v>1878</v>
      </c>
      <c r="KO11" s="1047" t="s">
        <v>1879</v>
      </c>
      <c r="KP11" s="1048" t="s">
        <v>1880</v>
      </c>
      <c r="KQ11" s="1047" t="s">
        <v>1881</v>
      </c>
      <c r="KR11" s="1048" t="s">
        <v>1882</v>
      </c>
      <c r="KS11" s="1047" t="s">
        <v>1883</v>
      </c>
      <c r="KT11" s="1048" t="s">
        <v>1884</v>
      </c>
      <c r="KU11" s="1047" t="s">
        <v>1885</v>
      </c>
      <c r="KV11" s="1048" t="s">
        <v>1886</v>
      </c>
      <c r="KW11" s="1047" t="s">
        <v>1887</v>
      </c>
      <c r="KX11" s="1048" t="s">
        <v>1888</v>
      </c>
      <c r="KY11" s="1047" t="s">
        <v>1889</v>
      </c>
      <c r="KZ11" s="1048" t="s">
        <v>1890</v>
      </c>
      <c r="LA11" s="1047" t="s">
        <v>1891</v>
      </c>
      <c r="LB11" s="1048" t="s">
        <v>1996</v>
      </c>
    </row>
    <row r="12" spans="1:314" s="6" customFormat="1" ht="30" customHeight="1" x14ac:dyDescent="0.25">
      <c r="A12" s="120"/>
      <c r="B12" s="973" t="s">
        <v>428</v>
      </c>
      <c r="C12" s="1196"/>
      <c r="D12" s="1197"/>
      <c r="E12" s="1436" t="str">
        <f>IFERROR(VLOOKUP($D12,'Info Exam and Projection List'!$M$4:$P$34,2),"No entry")</f>
        <v>No entry</v>
      </c>
      <c r="F12" s="1388"/>
      <c r="G12" s="1392"/>
      <c r="H12" s="1390"/>
      <c r="I12" s="1227"/>
      <c r="J12" s="1228"/>
      <c r="K12" s="1234"/>
      <c r="M12" s="1217"/>
      <c r="N12" s="1367"/>
      <c r="O12" s="1374"/>
      <c r="P12" s="1210"/>
      <c r="Q12" s="974"/>
      <c r="R12" s="975"/>
      <c r="S12" s="974"/>
      <c r="T12" s="1355"/>
      <c r="U12" s="974"/>
      <c r="V12" s="974"/>
      <c r="W12" s="974"/>
      <c r="X12" s="1056"/>
      <c r="Y12" s="1065"/>
      <c r="Z12" s="1066"/>
      <c r="AA12" s="1056"/>
      <c r="AB12" s="1075"/>
      <c r="AC12" s="1066"/>
      <c r="AD12" s="1056"/>
      <c r="AE12" s="1075"/>
      <c r="AF12" s="1066"/>
      <c r="AG12" s="1056"/>
      <c r="AH12" s="1075"/>
      <c r="AI12" s="1066"/>
      <c r="AJ12" s="1056"/>
      <c r="AK12" s="1075"/>
      <c r="AL12" s="1066"/>
      <c r="AM12" s="1056"/>
      <c r="AN12" s="1075"/>
      <c r="AO12" s="1066"/>
      <c r="AP12" s="1081"/>
      <c r="AQ12" s="974"/>
      <c r="AR12" s="974"/>
      <c r="AS12" s="974"/>
      <c r="AT12" s="976"/>
      <c r="AU12" s="977"/>
      <c r="AV12" s="1086"/>
      <c r="AW12" s="1361"/>
      <c r="AX12" s="976"/>
      <c r="AY12" s="977"/>
      <c r="AZ12" s="975"/>
      <c r="BA12" s="977"/>
      <c r="BB12" s="977"/>
      <c r="BC12" s="977"/>
      <c r="BD12" s="977"/>
      <c r="BE12" s="978"/>
      <c r="BF12" s="977"/>
      <c r="BG12" s="977"/>
      <c r="BH12" s="845"/>
      <c r="BI12" s="978"/>
      <c r="BJ12" s="979"/>
      <c r="BK12" s="980"/>
      <c r="BL12" s="980"/>
      <c r="BM12" s="980"/>
      <c r="BN12" s="980"/>
      <c r="BO12" s="980"/>
      <c r="BP12" s="980"/>
      <c r="BQ12" s="981"/>
      <c r="BR12" s="1112"/>
      <c r="BS12" s="1113"/>
      <c r="BT12" s="984"/>
      <c r="BU12" s="985"/>
      <c r="BV12" s="984"/>
      <c r="BW12" s="984"/>
      <c r="BX12" s="1098"/>
      <c r="BY12" s="1093"/>
      <c r="BZ12" s="1100"/>
      <c r="CA12" s="986"/>
      <c r="CB12" s="1112"/>
      <c r="CC12" s="1113"/>
      <c r="CD12" s="984"/>
      <c r="CE12" s="1108"/>
      <c r="CF12" s="984"/>
      <c r="CG12" s="984"/>
      <c r="CH12" s="1098"/>
      <c r="CI12" s="1093"/>
      <c r="CJ12" s="1100"/>
      <c r="CK12" s="986"/>
      <c r="CL12" s="1112"/>
      <c r="CM12" s="1113"/>
      <c r="CN12" s="984"/>
      <c r="CO12" s="1108"/>
      <c r="CP12" s="984"/>
      <c r="CQ12" s="984"/>
      <c r="CR12" s="1098"/>
      <c r="CS12" s="1093"/>
      <c r="CT12" s="1100"/>
      <c r="CU12" s="986"/>
      <c r="CV12" s="982"/>
      <c r="CW12" s="983"/>
      <c r="CX12" s="984"/>
      <c r="CY12" s="985"/>
      <c r="CZ12" s="984"/>
      <c r="DA12" s="984"/>
      <c r="DB12" s="1098"/>
      <c r="DC12" s="1093"/>
      <c r="DD12" s="1100"/>
      <c r="DE12" s="986"/>
      <c r="DF12" s="982"/>
      <c r="DG12" s="983"/>
      <c r="DH12" s="984"/>
      <c r="DI12" s="985"/>
      <c r="DJ12" s="984"/>
      <c r="DK12" s="984"/>
      <c r="DL12" s="1098"/>
      <c r="DM12" s="1093"/>
      <c r="DN12" s="1100"/>
      <c r="DO12" s="986"/>
      <c r="DP12" s="1112"/>
      <c r="DQ12" s="1113"/>
      <c r="DR12" s="984"/>
      <c r="DS12" s="1108"/>
      <c r="DT12" s="984"/>
      <c r="DU12" s="984"/>
      <c r="DV12" s="1098"/>
      <c r="DW12" s="1093"/>
      <c r="DX12" s="1100"/>
      <c r="DY12" s="1289"/>
      <c r="DZ12" s="977"/>
      <c r="EA12" s="977"/>
      <c r="EB12" s="977"/>
      <c r="EC12" s="977"/>
      <c r="ED12" s="977"/>
      <c r="EE12" s="977"/>
      <c r="EF12" s="977"/>
      <c r="EG12" s="977"/>
      <c r="EH12" s="977"/>
      <c r="EI12" s="977"/>
      <c r="EJ12" s="835" t="str">
        <f>IFERROR(VLOOKUP($D12,$EV$93:$EY$123,3),"No entry")</f>
        <v>No entry</v>
      </c>
      <c r="EK12" s="1401"/>
      <c r="EL12" s="1125"/>
      <c r="EM12" s="591" t="str">
        <f>IFERROR(VLOOKUP($D12,$EV$93:$EY$123,4),"No entry")</f>
        <v>No entry</v>
      </c>
      <c r="EN12" s="1402"/>
      <c r="EO12" s="1125"/>
      <c r="EP12" s="1125"/>
      <c r="EQ12" s="1126"/>
      <c r="ER12" s="1126"/>
      <c r="ES12" s="1127"/>
      <c r="ET12" s="366"/>
      <c r="EU12" s="366"/>
      <c r="EV12" s="293" t="s">
        <v>348</v>
      </c>
      <c r="EW12" s="1"/>
      <c r="EX12" s="1" t="s">
        <v>1412</v>
      </c>
      <c r="EY12" s="1"/>
      <c r="EZ12" s="290"/>
      <c r="FA12" s="161"/>
      <c r="FB12" s="366"/>
      <c r="FC12" s="366"/>
      <c r="FD12" s="865">
        <v>1</v>
      </c>
      <c r="FE12" s="866" t="str">
        <f>IF($C12&lt;&gt;"",CONCATENATE('Contact_Information '!$AO$5,R_System_Mean_Median_Dose_Data!$FA$3,"-",$B12),"No record entry")</f>
        <v>No record entry</v>
      </c>
      <c r="FF12" s="1034" t="str">
        <f>IF($C12&lt;&gt;"",$C12,"No record entry")</f>
        <v>No record entry</v>
      </c>
      <c r="FG12" s="1035" t="str">
        <f>IF($C12&lt;&gt;"",IF($D12&lt;&gt;"",IF($D12&lt;&gt;"Y01. Other Exam",IF($D12&lt;&gt;"Y02. Other Projection",$D12,IF($F12&lt;&gt;"",IF(LEN($F12)&lt;250,$F12,"Long name:-see workbook"),"No entry")),IF($F12&lt;&gt;"",IF(LEN($F12)&lt;250,$F12,"Long name:-see workbook"),"No entry")),IF($F12&lt;&gt;"",IF(LEN($F12)&lt;250,$F12,"Long name:-see workbook"),"Exam not stated")),"No record entry")</f>
        <v>No record entry</v>
      </c>
      <c r="FH12" s="866" t="str">
        <f>IF($C12&lt;&gt;"",IF($M12&lt;&gt;"",IF(LEN($M12)&lt;250,$M12,"Long name:-see workbook"),"No entry"),"No record entry")</f>
        <v>No record entry</v>
      </c>
      <c r="FI12" s="1036"/>
      <c r="FJ12" s="1037" t="str">
        <f>IF($C12&lt;&gt;"",IF(EP12&lt;&gt;"",IF(LEN($EP12)&lt;250,$EP12,"Long name:-see workbook"),"No entry"),"No Record Entry")</f>
        <v>No Record Entry</v>
      </c>
      <c r="FK12" s="1038" t="str">
        <f>IF($C12&lt;&gt;"",IF($EJ12&lt;&gt;"N/A: Enter in column EL",$EJ12,"No entry"),"No record entry")</f>
        <v>No record entry</v>
      </c>
      <c r="FL12" s="1039" t="str">
        <f>IF($C12&lt;&gt;"",IF($EK12&lt;&gt;"",$EK12,IF($EL12&lt;&gt;"","No",IF(EJ12&lt;&gt;"N/A: Enter in column EL","Yes","No entry"))),"No record entry")</f>
        <v>No record entry</v>
      </c>
      <c r="FM12" s="1038" t="str">
        <f>IF($C12&lt;&gt;"",IF($EL12&lt;&gt;"",IF(LEN($EL12)&lt;250,$EL12,"Long name:-see workbook"),IF($EJ12&lt;&gt;"#N/A",IF($EJ12&lt;&gt;"N/A: Enter in column EL",$EJ12,"No entry"),"No entry")),"No Record entry")</f>
        <v>No Record entry</v>
      </c>
      <c r="FN12" s="1038" t="str">
        <f>IF($C12&lt;&gt;"",IF($EM12&lt;&gt;"N/A: Enter in column EO",$EM12,"No entry"),"No record entry")</f>
        <v>No record entry</v>
      </c>
      <c r="FO12" s="1039" t="str">
        <f>IF($C12&lt;&gt;"",IF($EN12&lt;&gt;"",$EN12,IF($EO12&lt;&gt;"","No",IF($EM12&lt;&gt;"N/A: Enter in column EO","Yes","No entry"))),"No record entry")</f>
        <v>No record entry</v>
      </c>
      <c r="FP12" s="1038" t="str">
        <f>IF($C12&lt;&gt;"",IF($EO12&lt;&gt;"",IF(LEN($EO12)&lt;250,$EO12,"Long name:-see workbook"),IF($EM12&lt;&gt;"#N/A",IF($EM12&lt;&gt;"N/A: Enter in column EO",$EM12,"No entry"),"No entry")),"No Record entry")</f>
        <v>No Record entry</v>
      </c>
      <c r="FQ12" s="1040" t="str">
        <f>IF($C12&lt;&gt;"",IF($EQ12&lt;&gt;"",$EQ12,"No entry"),"No record entry")</f>
        <v>No record entry</v>
      </c>
      <c r="FR12" s="1040" t="str">
        <f>IF($C12&lt;&gt;"",IF($ER12&lt;&gt;"",IF(LEN($ER12)&lt;250,$ER12,"Long comment:-see workbook"),"No entry"),"No record entry")</f>
        <v>No record entry</v>
      </c>
      <c r="FS12" s="1041">
        <f>IF($C12&lt;&gt;"",IF(P12&lt;&gt;"",P12,-15),-45)</f>
        <v>-45</v>
      </c>
      <c r="FT12" s="1049" t="str">
        <f>IF($C12&lt;&gt;"",IF($G12&lt;&gt;"",$G12,"No entry"),"No Record Entry")</f>
        <v>No Record Entry</v>
      </c>
      <c r="FU12" s="1049">
        <f>IF($C12&lt;&gt;"",IF($H12&lt;&gt;"",$H12,-15),-45)</f>
        <v>-45</v>
      </c>
      <c r="FV12" s="1049">
        <f>IF($C12&lt;&gt;"",IF($BE12&lt;&gt;"",$BE12,-15),-45)</f>
        <v>-45</v>
      </c>
      <c r="FW12" s="1049">
        <f>IF($C12&lt;&gt;"",IF($BF12&lt;&gt;"",$BF12,-15),-45)</f>
        <v>-45</v>
      </c>
      <c r="FX12" s="1049">
        <f>IF($C12&lt;&gt;"",IF($BG12&lt;&gt;"",$BG12,-15),-45)</f>
        <v>-45</v>
      </c>
      <c r="FY12" s="1049">
        <f>IF($C12&lt;&gt;"",IF($BH12&lt;&gt;"",$BH12,-15),-45)</f>
        <v>-45</v>
      </c>
      <c r="FZ12" s="1049" t="str">
        <f>IF($C12&lt;&gt;"",IF($BE12&lt;&gt;"","Yes",IF(BF12&lt;&gt;"","Yes",IF(BG12&lt;&gt;"","Yes","No"))),"No record entry")</f>
        <v>No record entry</v>
      </c>
      <c r="GA12" s="1138">
        <f>IF($C12&lt;&gt;"",IF($N12&lt;&gt;"",$N12,DATEVALUE("01/01/1900")),DATEVALUE("31/01/1900"))</f>
        <v>31</v>
      </c>
      <c r="GB12" s="1139">
        <f>IF($C12&lt;&gt;"",IF($O12&lt;&gt;"",$O12,DATEVALUE("01/01/1900")),DATEVALUE("31/01/1900"))</f>
        <v>31</v>
      </c>
      <c r="GC12" s="1042" t="str">
        <f>IF($C12&lt;&gt;"",IF($K12&lt;&gt;"",IF($K12&lt;&gt;"Default for this radiology system",$K12,IF($K$4&lt;&gt;"No dose units entered",$K$4,"Error: No dose units entered")), IF($K$4&lt;&gt;"No dose units entered",$K$4,"Error: No dose units entered")),"No record entry")</f>
        <v>No record entry</v>
      </c>
      <c r="GD12" s="1270">
        <f>IF($C12&lt;&gt;"",IF($I12&lt;&gt;"",$I12,-15),-45)</f>
        <v>-45</v>
      </c>
      <c r="GE12" s="1049">
        <f>IF($C12&lt;&gt;"",IF($T12&lt;&gt;"",$T12,-15),-45)</f>
        <v>-45</v>
      </c>
      <c r="GF12" s="1049">
        <f>IF($C12&lt;&gt;"",IF($J12&lt;&gt;"",$J12,-15),-45)</f>
        <v>-45</v>
      </c>
      <c r="GG12" s="1049">
        <f>IF($C12&lt;&gt;"",IF($U12&lt;&gt;"",$U12,-15),-45)</f>
        <v>-45</v>
      </c>
      <c r="GH12" s="1049">
        <f>IF($C12&lt;&gt;"",IF($V12&lt;&gt;"",$V12,-15),-45)</f>
        <v>-45</v>
      </c>
      <c r="GI12" s="1049">
        <f>IF($C12&lt;&gt;"",IF($GG12&gt;0, IF($GH12&gt;0,$GH12-$GG12, -15),-15),-45)</f>
        <v>-45</v>
      </c>
      <c r="GJ12" s="1049">
        <f>IF($C12&lt;&gt;"",IF($W12&lt;&gt;"",$W12,-15),-45)</f>
        <v>-45</v>
      </c>
      <c r="GK12" s="1035" t="str">
        <f>IF($C12&lt;&gt;"",IF($X12&lt;&gt;"",IF(LEN($X12)&lt;250,$X12,"Long name:-see workbook"),"No entry"),"No record entry")</f>
        <v>No record entry</v>
      </c>
      <c r="GL12" s="1049">
        <f>IF($C12&lt;&gt;"",IF($Y12&lt;&gt;"",$Y12,-15),-45)</f>
        <v>-45</v>
      </c>
      <c r="GM12" s="1043">
        <f>IF($C12&lt;&gt;"",IF($Z12&lt;&gt;"",$Z12,-15),-45)</f>
        <v>-45</v>
      </c>
      <c r="GN12" s="1271" t="str">
        <f>IF($C12&lt;&gt;"",IF($AA12&lt;&gt;"",IF(LEN($AA12)&lt;250,$AA12,"Long name:-see workbook"),"No entry"),"No record entry")</f>
        <v>No record entry</v>
      </c>
      <c r="GO12" s="1049">
        <f>IF($C12&lt;&gt;"",IF($AB12&lt;&gt;"",$AB12,-15),-45)</f>
        <v>-45</v>
      </c>
      <c r="GP12" s="1272">
        <f>IF($C12&lt;&gt;"",IF($AC12&lt;&gt;"",$AC12,-15),-45)</f>
        <v>-45</v>
      </c>
      <c r="GQ12" s="1273" t="str">
        <f>IF($C12&lt;&gt;"",IF($AD12&lt;&gt;"",IF(LEN($AD12)&lt;250,$AD12,"Long name:-see workbook"),"No entry"),"No record entry")</f>
        <v>No record entry</v>
      </c>
      <c r="GR12" s="1049">
        <f>IF($C12&lt;&gt;"",IF($AE12&lt;&gt;"",$AE12,-15),-45)</f>
        <v>-45</v>
      </c>
      <c r="GS12" s="1043">
        <f>IF($C12&lt;&gt;"",IF($AF12&lt;&gt;"",$AF12,-15),-45)</f>
        <v>-45</v>
      </c>
      <c r="GT12" s="1271" t="str">
        <f>IF($C12&lt;&gt;"",IF($AG12&lt;&gt;"",IF(LEN($AG12)&lt;250,$AG12,"Long name:-see workbook"),"No entry"),"No record entry")</f>
        <v>No record entry</v>
      </c>
      <c r="GU12" s="1049">
        <f>IF($C12&lt;&gt;"",IF($AH12&lt;&gt;"",$AH12,-15),-45)</f>
        <v>-45</v>
      </c>
      <c r="GV12" s="1272">
        <f>IF($C12&lt;&gt;"",IF($AI12&lt;&gt;"",$AI12,-15),-45)</f>
        <v>-45</v>
      </c>
      <c r="GW12" s="1273" t="str">
        <f>IF($C12&lt;&gt;"",IF($AJ12&lt;&gt;"",IF(LEN($AJ12)&lt;250,$AJ12,"Long name:-see workbook"),"No entry"),"No record entry")</f>
        <v>No record entry</v>
      </c>
      <c r="GX12" s="1049">
        <f>IF($C12&lt;&gt;"",IF($AK12&lt;&gt;"",$AK12,-15),-45)</f>
        <v>-45</v>
      </c>
      <c r="GY12" s="1043">
        <f>IF($C12&lt;&gt;"",IF($AL12&lt;&gt;"",$AL12,-15),-45)</f>
        <v>-45</v>
      </c>
      <c r="GZ12" s="1271" t="str">
        <f>IF($C12&lt;&gt;"",IF($AM12&lt;&gt;"",IF(LEN($AM12)&lt;250,$AM12,"Long name:-see workbook"),"No entry"),"No record entry")</f>
        <v>No record entry</v>
      </c>
      <c r="HA12" s="1049">
        <f>IF($C12&lt;&gt;"",IF($AN12&lt;&gt;"",$AN12,-15),-45)</f>
        <v>-45</v>
      </c>
      <c r="HB12" s="1272">
        <f>IF($C12&lt;&gt;"",IF($AO12&lt;&gt;"",$AO12,-15),-45)</f>
        <v>-45</v>
      </c>
      <c r="HC12" s="1274" t="str">
        <f>IF($C12&lt;&gt;"",IF($AP12&lt;&gt;"",IF(LEN($AP12)&lt;250,$AP12,"Long comment:-see workbook"),"No entry"),"No record entry")</f>
        <v>No record entry</v>
      </c>
      <c r="HD12" s="1275">
        <f>IF($C12&lt;&gt;"",IF($Q12&lt;&gt;"",$Q12,-15),-45)</f>
        <v>-45</v>
      </c>
      <c r="HE12" s="1044" t="str">
        <f>IF($C12&lt;&gt;"",IF($R12&lt;&gt;"",IF($Q12&lt;&gt;H12,IF(Q12&lt;&gt;"","Weight data entered, different sample sizes","Weight data entered, weight sample size not given"),"Weight data entered, same sample size"),IF(S12&lt;&gt;"",IF($Q12&lt;&gt;H12,IF(Q12&lt;&gt;"","Weight data entered, different sample sizes","Weight data entered, weight sample size not given"),"Weight data entered, same sample size"),IF($S12&lt;&gt;"","Weight sample size not given","No weight data"))),"No record entry")</f>
        <v>No record entry</v>
      </c>
      <c r="HF12" s="1049" t="s">
        <v>1999</v>
      </c>
      <c r="HG12" s="1049">
        <f>IF($C12&lt;&gt;"",IF($R12&lt;&gt;"",$R12,-15),-45)</f>
        <v>-45</v>
      </c>
      <c r="HH12" s="1049">
        <f>IF($C12&lt;&gt;"",IF($AQ12&lt;&gt;"",$AQ12,-15),-45)</f>
        <v>-45</v>
      </c>
      <c r="HI12" s="1049">
        <f>IF($C12&lt;&gt;"",IF($S12&lt;&gt;"",$S12,-15),-45)</f>
        <v>-45</v>
      </c>
      <c r="HJ12" s="1049">
        <f>IF($C12&lt;&gt;"",IF($AR12&lt;&gt;"",$AR12,-15),-45)</f>
        <v>-45</v>
      </c>
      <c r="HK12" s="1049">
        <f>IF($C12&lt;&gt;"",IF($AS12&lt;&gt;"",$AS12,-15),-45)</f>
        <v>-45</v>
      </c>
      <c r="HL12" s="1049">
        <f>IF($C12&lt;&gt;"",IF($HJ12&gt;0, IF($HK12&gt;0,$HK12-$HJ12, -15),-15),-45)</f>
        <v>-45</v>
      </c>
      <c r="HM12" s="1049">
        <f>IF($C12&lt;&gt;"",IF($AT12&lt;&gt;"",$AT12,-15),-45)</f>
        <v>-45</v>
      </c>
      <c r="HN12" s="1049">
        <f>IF($C12&lt;&gt;"",IF($AU12&lt;&gt;"",$AU12,-15),-45)</f>
        <v>-45</v>
      </c>
      <c r="HO12" s="1035" t="str">
        <f>IF($C12&lt;&gt;"",IF($AV12&lt;&gt;"",IF(LEN($AV12)&lt;250,$AV12,"Long comment:-see workbook"),"No entry"),"No Record Entry")</f>
        <v>No Record Entry</v>
      </c>
      <c r="HP12" s="1278">
        <f>IF($C12&lt;&gt;"",IF($AW12&lt;&gt;"",$AW12,-15),-45)</f>
        <v>-45</v>
      </c>
      <c r="HQ12" s="1049">
        <f>IF($C12&lt;&gt;"",IF($AX12&lt;&gt;"",$AX12,-15),-45)</f>
        <v>-45</v>
      </c>
      <c r="HR12" s="1049">
        <f>IF($C12&lt;&gt;"",IF($BB12&lt;&gt;"",$BB12,-15),-45)</f>
        <v>-45</v>
      </c>
      <c r="HS12" s="1049">
        <f>IF($C12&lt;&gt;"",IF($AY12&lt;&gt;"",$AY12,-15),-45)</f>
        <v>-45</v>
      </c>
      <c r="HT12" s="1049">
        <f>IF($C12&lt;&gt;"",IF($BC12&lt;&gt;"",$BC12,-15),-45)</f>
        <v>-45</v>
      </c>
      <c r="HU12" s="1049">
        <f>IF($C12&lt;&gt;"",IF($BD12&lt;&gt;"",$BD12,-15),-45)</f>
        <v>-45</v>
      </c>
      <c r="HV12" s="1049">
        <f>IF($C12&lt;&gt;"",IF($HT12&gt;0, IF($HU12&gt;0,$HU12-$HT12, -15),-15),-45)</f>
        <v>-45</v>
      </c>
      <c r="HW12" s="1049">
        <f>IF($C12&lt;&gt;"",IF($AZ12&lt;&gt;"",$AZ12,-15),-45)</f>
        <v>-45</v>
      </c>
      <c r="HX12" s="1049" t="str">
        <f>IF($C12&lt;&gt;"",IF($HW12&gt;0,IF($HW12&lt;16,"Child in sample","All adults"),"No entry"),"No record entry")</f>
        <v>No record entry</v>
      </c>
      <c r="HY12" s="1043">
        <f>IF($C12&lt;&gt;"",IF($BA12&lt;&gt;"",$BA12,-15),-45)</f>
        <v>-45</v>
      </c>
      <c r="HZ12" s="1270">
        <f>IF($C12&lt;&gt;"",IF($BI12&lt;&gt;"",$BI12,-15),-45)</f>
        <v>-45</v>
      </c>
      <c r="IA12" s="1043">
        <f>IF($C12&lt;&gt;"",IF($BJ12&lt;&gt;"",$BJ12,-15),-45)</f>
        <v>-45</v>
      </c>
      <c r="IB12" s="1043">
        <f>IF($C12&lt;&gt;"",IF($BL12&lt;&gt;"",$BL12,-15),-45)</f>
        <v>-45</v>
      </c>
      <c r="IC12" s="1043">
        <f>IF($C12&lt;&gt;"",IF($BK12&lt;&gt;"",$BK12,-15),-45)</f>
        <v>-45</v>
      </c>
      <c r="ID12" s="1043">
        <f>IF($C12&lt;&gt;"",IF($BM12&lt;&gt;"",$BM12,-15),-45)</f>
        <v>-45</v>
      </c>
      <c r="IE12" s="1043">
        <f>IF($C12&lt;&gt;"",IF($BN12&lt;&gt;"",$BN12,-15),-45)</f>
        <v>-45</v>
      </c>
      <c r="IF12" s="1049">
        <f>IF($C12&lt;&gt;"",IF($ID12&gt;0, IF($IE12&gt;0,$IE12-$ID12, -15),-15),-45)</f>
        <v>-45</v>
      </c>
      <c r="IG12" s="1043">
        <f>IF($C12&lt;&gt;"",IF($BO12&lt;&gt;"",$BO12,-15),-45)</f>
        <v>-45</v>
      </c>
      <c r="IH12" s="1043">
        <f>IF($C12&lt;&gt;"",IF($BP12&lt;&gt;"",$BP12,-15),-45)</f>
        <v>-45</v>
      </c>
      <c r="II12" s="1270" t="str">
        <f>IF($C12&lt;&gt;"",IF($BQ12&lt;&gt;"",BQ12, "No entry"), "No record entry")</f>
        <v>No record entry</v>
      </c>
      <c r="IJ12" s="1049" t="str">
        <f>IF($C12&lt;&gt;"",IF(BR12&lt;&gt;"",BR12, "No entry"), "No record entry")</f>
        <v>No record entry</v>
      </c>
      <c r="IK12" s="1049">
        <f>IF($C12&lt;&gt;"",IF(BS12&lt;&gt;"",BS12, -15), -45)</f>
        <v>-45</v>
      </c>
      <c r="IL12" s="1049">
        <f>IF($C12&lt;&gt;"",IF(BT12&lt;&gt;"",BT12, -15), -45)</f>
        <v>-45</v>
      </c>
      <c r="IM12" s="1049" t="str">
        <f>IF($C12&lt;&gt;"",IF(BU12&lt;&gt;"",BU12, "No entry"), "No record entry")</f>
        <v>No record entry</v>
      </c>
      <c r="IN12" s="1049">
        <f>IF($C12&lt;&gt;"",IF(BV12&lt;&gt;"",BV12, -15), -45)</f>
        <v>-45</v>
      </c>
      <c r="IO12" s="1049">
        <f>IF($C12&lt;&gt;"",IF(BW12&lt;&gt;"",BW12, -15), -45)</f>
        <v>-45</v>
      </c>
      <c r="IP12" s="1049" t="str">
        <f>IF($C12&lt;&gt;"",IF(BX12&lt;&gt;"",BX12, "No entry"), "No Record entry")</f>
        <v>No Record entry</v>
      </c>
      <c r="IQ12" s="1049" t="str">
        <f>IF($C12&lt;&gt;"",IF(BY12&lt;&gt;"",BY12, "No entry"), "No Record entry")</f>
        <v>No Record entry</v>
      </c>
      <c r="IR12" s="1035" t="str">
        <f>IF($C12&lt;&gt;"",IF($BZ12&lt;&gt;"",IF(LEN($BZ12)&lt;250,$BZ12,"Long comment:-see workbook"), "No entry"), "No Record entry")</f>
        <v>No Record entry</v>
      </c>
      <c r="IS12" s="1049" t="str">
        <f>IF($C12&lt;&gt;"",IF($CA12&lt;&gt;"",CA12, "No entry"), "No Record Entry")</f>
        <v>No Record Entry</v>
      </c>
      <c r="IT12" s="1049" t="str">
        <f>IF($C12&lt;&gt;"",IF($CB12&lt;&gt;"",$CB12, "No entry"), "No Record Entry")</f>
        <v>No Record Entry</v>
      </c>
      <c r="IU12" s="1049">
        <f t="shared" si="9"/>
        <v>-45</v>
      </c>
      <c r="IV12" s="1049">
        <f>IF($C12&lt;&gt;"",IF($CD12&lt;&gt;"",$CD12,-15), -45)</f>
        <v>-45</v>
      </c>
      <c r="IW12" s="1049" t="str">
        <f>IF($C12&lt;&gt;"",IF($CE12&lt;&gt;"",$CE12, "No entry"), "No Record Entry")</f>
        <v>No Record Entry</v>
      </c>
      <c r="IX12" s="1049">
        <f>IF($C12&lt;&gt;"",IF($CF12&lt;&gt;"",$CF12, -15), -45)</f>
        <v>-45</v>
      </c>
      <c r="IY12" s="1049">
        <f>IF($C12&lt;&gt;"",IF($CG12&lt;&gt;"",$CG12, -15), -45)</f>
        <v>-45</v>
      </c>
      <c r="IZ12" s="1049" t="str">
        <f>IF($C12&lt;&gt;"",IF($CH12&lt;&gt;"",$CH12, "No entry"), "No Record Entry")</f>
        <v>No Record Entry</v>
      </c>
      <c r="JA12" s="1049" t="str">
        <f>IF($C12&lt;&gt;"",IF($CI12&lt;&gt;"",$CI12, "No entry"), "No Recod Entry")</f>
        <v>No Recod Entry</v>
      </c>
      <c r="JB12" s="1035" t="str">
        <f>IF($C12&lt;&gt;"",IF($CJ12&lt;&gt;"",IF(LEN($CJ12)&lt;250,$CJ12,"Long comment:-see workbook"), "No entry"), "No Record Entry")</f>
        <v>No Record Entry</v>
      </c>
      <c r="JC12" s="1049" t="str">
        <f>IF($C12&lt;&gt;"",IF($CK12&lt;&gt;"",$CK12, "No entry"), "No Record Entry")</f>
        <v>No Record Entry</v>
      </c>
      <c r="JD12" s="1049" t="str">
        <f>IF($C12&lt;&gt;"",IF($CL12&lt;&gt;"",$CL12, "No entry"), "No Record Entry")</f>
        <v>No Record Entry</v>
      </c>
      <c r="JE12" s="1049">
        <f>IF($C12&lt;&gt;"",IF($CM12&lt;&gt;"",$CM12, -15), -45)</f>
        <v>-45</v>
      </c>
      <c r="JF12" s="1049">
        <f>IF($C12&lt;&gt;"",IF($CN12&lt;&gt;"",$CN12, -15), -45)</f>
        <v>-45</v>
      </c>
      <c r="JG12" s="1049" t="str">
        <f>IF($C12&lt;&gt;"",IF($CO12&lt;&gt;"",$CO12, "No entry"), "No Record Entry")</f>
        <v>No Record Entry</v>
      </c>
      <c r="JH12" s="1049">
        <f>IF($C12&lt;&gt;"",IF($CP12&lt;&gt;"",$CP12, -15), -45)</f>
        <v>-45</v>
      </c>
      <c r="JI12" s="1049">
        <f>IF($C12&lt;&gt;"",IF($CQ12&lt;&gt;"",$CQ12, -15), -45)</f>
        <v>-45</v>
      </c>
      <c r="JJ12" s="1049" t="str">
        <f>IF($C12&lt;&gt;"",IF($CR12&lt;&gt;"",$CR12, "No entry"), "No Record Entry")</f>
        <v>No Record Entry</v>
      </c>
      <c r="JK12" s="1049" t="str">
        <f>IF($C12&lt;&gt;"",IF($CS12&lt;&gt;"",$CS12, "No entry"), "No Record Entry")</f>
        <v>No Record Entry</v>
      </c>
      <c r="JL12" s="1035" t="str">
        <f>IF($C12&lt;&gt;"",IF($CT12&lt;&gt;"",IF(LEN($CT12)&lt;250,$CT12,"Long comment:-see workbook"), "No entry"), "No Record Entry")</f>
        <v>No Record Entry</v>
      </c>
      <c r="JM12" s="1049" t="str">
        <f>IF($C12&lt;&gt;"",IF($CU12&lt;&gt;"",$CU12, "No entry"), "No Record Entry")</f>
        <v>No Record Entry</v>
      </c>
      <c r="JN12" s="1049" t="str">
        <f>IF($C12&lt;&gt;"",IF($CV12&lt;&gt;"",$CV12, "No entry"), "No Record Entry")</f>
        <v>No Record Entry</v>
      </c>
      <c r="JO12" s="1049">
        <f>IF($C12&lt;&gt;"",IF($CW12&lt;&gt;"",$CW12, -15), -45)</f>
        <v>-45</v>
      </c>
      <c r="JP12" s="1049">
        <f>IF($C12&lt;&gt;"",IF($CX12&lt;&gt;"",$CX12, -15), -45)</f>
        <v>-45</v>
      </c>
      <c r="JQ12" s="1049" t="str">
        <f>IF($C12&lt;&gt;"",IF($CY12&lt;&gt;"",$CY12, "No entry"), "No Record Entry")</f>
        <v>No Record Entry</v>
      </c>
      <c r="JR12" s="1049">
        <f>IF($C12&lt;&gt;"",IF($CZ12&lt;&gt;"",$CZ12, -15), -45)</f>
        <v>-45</v>
      </c>
      <c r="JS12" s="1049">
        <f>IF($C12&lt;&gt;"",IF($DA12&lt;&gt;"",$DA12, -15), -45)</f>
        <v>-45</v>
      </c>
      <c r="JT12" s="1049" t="str">
        <f>IF($C12&lt;&gt;"",IF($DB12&lt;&gt;"",$DB12, "No entry"), "No Record Entry")</f>
        <v>No Record Entry</v>
      </c>
      <c r="JU12" s="1049" t="str">
        <f>IF($C12&lt;&gt;"",IF($DC12&lt;&gt;"",$DC12, "No entry"), "No Record Entry")</f>
        <v>No Record Entry</v>
      </c>
      <c r="JV12" s="1035" t="str">
        <f>IF($C12&lt;&gt;"",IF($DD12&lt;&gt;"",IF(LEN($DD12)&lt;250,$DD12,"Long comment:-see workbook"), "No entry"), "No Record Entry")</f>
        <v>No Record Entry</v>
      </c>
      <c r="JW12" s="1049" t="str">
        <f>IF($C12&lt;&gt;"",IF($DE12&lt;&gt;"",$DE12, "No entry"), "No Record")</f>
        <v>No Record</v>
      </c>
      <c r="JX12" s="1049" t="str">
        <f>IF($C12&lt;&gt;"",IF($DF12&lt;&gt;"",$DF12, "No entry"), "No Record")</f>
        <v>No Record</v>
      </c>
      <c r="JY12" s="1049">
        <f>IF($C12&lt;&gt;"",IF($DG12&lt;&gt;"",$DG12, -15), -45)</f>
        <v>-45</v>
      </c>
      <c r="JZ12" s="1049">
        <f>IF($C12&lt;&gt;"",IF($DH12&lt;&gt;"",$DH12, -15), -45)</f>
        <v>-45</v>
      </c>
      <c r="KA12" s="1049" t="str">
        <f>IF($C12&lt;&gt;"",IF($DI12&lt;&gt;"",$DI12, "No entry"), "No Record Entry")</f>
        <v>No Record Entry</v>
      </c>
      <c r="KB12" s="1049">
        <f>IF($C12&lt;&gt;"",IF($DJ12&lt;&gt;"",$DJ12, -15), -45)</f>
        <v>-45</v>
      </c>
      <c r="KC12" s="1049">
        <f>IF($C12&lt;&gt;"",IF($DK12&lt;&gt;"",$DK12, -15), -45)</f>
        <v>-45</v>
      </c>
      <c r="KD12" s="1049" t="str">
        <f>IF($C12&lt;&gt;"",IF($DL12&lt;&gt;"",$DL12, "No entry"), "No Record Entry")</f>
        <v>No Record Entry</v>
      </c>
      <c r="KE12" s="1049" t="str">
        <f>IF($C12&lt;&gt;"",IF($DM12&lt;&gt;"",$DM12, "No entry"), "No Record Entry")</f>
        <v>No Record Entry</v>
      </c>
      <c r="KF12" s="1035" t="str">
        <f>IF($C12&lt;&gt;"",IF($DN12&lt;&gt;"",IF(LEN($DN12)&lt;250,$DN12,"Long comment:-see workbook"), "No entry"), "No Record Entry")</f>
        <v>No Record Entry</v>
      </c>
      <c r="KG12" s="1049" t="str">
        <f>IF($C12&lt;&gt;"",IF($DO12&lt;&gt;"",$DO12, "No entry"), "No Record Entry")</f>
        <v>No Record Entry</v>
      </c>
      <c r="KH12" s="1049" t="str">
        <f>IF($C12&lt;&gt;"",IF($DP12&lt;&gt;"",$DP12, "No entry"), "No Record Entry")</f>
        <v>No Record Entry</v>
      </c>
      <c r="KI12" s="1049">
        <f>IF($C12&lt;&gt;"",IF($DQ12&lt;&gt;"",$DQ12, -15), -45)</f>
        <v>-45</v>
      </c>
      <c r="KJ12" s="1049">
        <f>IF($C12&lt;&gt;"",IF($DR12&lt;&gt;"",$DR12, -15), -45)</f>
        <v>-45</v>
      </c>
      <c r="KK12" s="1049" t="str">
        <f>IF($C12&lt;&gt;"",IF($DS12&lt;&gt;"",$DS12, "No entry"), "No Record Emtry")</f>
        <v>No Record Emtry</v>
      </c>
      <c r="KL12" s="1049">
        <f>IF($C12&lt;&gt;"",IF($DT12&lt;&gt;"",$DT12, -15), -45)</f>
        <v>-45</v>
      </c>
      <c r="KM12" s="1049">
        <f>IF($C12&lt;&gt;"",IF($DU12&lt;&gt;"",$DU12, -15), -45)</f>
        <v>-45</v>
      </c>
      <c r="KN12" s="1049" t="str">
        <f>IF($C12&lt;&gt;"",IF($DV12&lt;&gt;"",$DV12, "No entry"), "No Record Entry")</f>
        <v>No Record Entry</v>
      </c>
      <c r="KO12" s="1049" t="str">
        <f>IF($C12&lt;&gt;"",IF($DW12&lt;&gt;"",$DW12, "No entry"), "No Record Entry")</f>
        <v>No Record Entry</v>
      </c>
      <c r="KP12" s="1035" t="str">
        <f>IF($C12&lt;&gt;"",IF($DX12&lt;&gt;"",IF(LEN($DX12)&lt;250,$DX12,"Long comment:-see workbook"), "No entry"), "No Record Entry")</f>
        <v>No Record Entry</v>
      </c>
      <c r="KQ12" s="1044" t="str">
        <f>IF($C12&lt;&gt;"",IF($DY12&lt;&gt;"",IF(LEN($DY12)&lt;250,$DY12,"Long comment:-see workbook"), "No entry"), "No Record Entry")</f>
        <v>No Record Entry</v>
      </c>
      <c r="KR12" s="1049">
        <f>IF($C12&lt;&gt;"",IF($KR$5&lt;&gt;"No heading entered",IF($DZ12&lt;&gt;"",$DZ12, -15),-15), -45)</f>
        <v>-45</v>
      </c>
      <c r="KS12" s="1049">
        <f>IF($C12&lt;&gt;"",IF($KS$5&lt;&gt;"No heading entered",IF($EA12&lt;&gt;"",$EA12, -15),-15), -45)</f>
        <v>-45</v>
      </c>
      <c r="KT12" s="1049">
        <f>IF($C12&lt;&gt;"",IF($KT$5&lt;&gt;"No heading entered",IF($EB12&lt;&gt;"",$EB12, -15),-15), -45)</f>
        <v>-45</v>
      </c>
      <c r="KU12" s="1049">
        <f>IF($C12&lt;&gt;"",IF($KU$5&lt;&gt;"No heading entered",IF($EC12&lt;&gt;"",$EC12, -15),-15), -45)</f>
        <v>-45</v>
      </c>
      <c r="KV12" s="1049">
        <f>IF($C12&lt;&gt;"",IF($KV$5&lt;&gt;"No heading entered",IF($ED12&lt;&gt;"",$ED12, -15),-15), -45)</f>
        <v>-45</v>
      </c>
      <c r="KW12" s="1049">
        <f>IF($C12&lt;&gt;"",IF($KW$5&lt;&gt;"No heading entered",IF($EE12&lt;&gt;"",$EE12, -15),-15), -45)</f>
        <v>-45</v>
      </c>
      <c r="KX12" s="1049">
        <f>IF($C12&lt;&gt;"",IF($KX$5&lt;&gt;"No heading entered",IF($EF12&lt;&gt;"",$EF12, -15),-15), -45)</f>
        <v>-45</v>
      </c>
      <c r="KY12" s="1049">
        <f>IF($C12&lt;&gt;"",IF($KY$5&lt;&gt;"No heading entered",IF($EG12&lt;&gt;"",$EG12, -15),-15), -45)</f>
        <v>-45</v>
      </c>
      <c r="KZ12" s="1049">
        <f>IF($C12&lt;&gt;"",IF($KZ$5&lt;&gt;"No heading entered",IF($EH12&lt;&gt;"",$EH12, -15),-15), -45)</f>
        <v>-45</v>
      </c>
      <c r="LA12" s="1049">
        <f>IF($C12&lt;&gt;"",IF($LA$5&lt;&gt;"No heading entered",IF($EI12&lt;&gt;"",$EI12, -15),-15), -45)</f>
        <v>-45</v>
      </c>
      <c r="LB12" s="1045" t="str">
        <f>IF($C12&lt;&gt;"",IF($ES12&lt;&gt;"",IF(LEN($ES12)&lt;250,$ES12,"Long comment:-see workbook"),"No entry"),"No record entry")</f>
        <v>No record entry</v>
      </c>
    </row>
    <row r="13" spans="1:314" s="6" customFormat="1" ht="30" customHeight="1" x14ac:dyDescent="0.25">
      <c r="A13" s="121"/>
      <c r="B13" s="812" t="s">
        <v>429</v>
      </c>
      <c r="C13" s="1198"/>
      <c r="D13" s="1199"/>
      <c r="E13" s="1435" t="str">
        <f>IFERROR(VLOOKUP($D13,'Info Exam and Projection List'!$M$4:$P$34,2),"No entry")</f>
        <v>No entry</v>
      </c>
      <c r="F13" s="1389"/>
      <c r="G13" s="1393"/>
      <c r="H13" s="1391"/>
      <c r="I13" s="1229"/>
      <c r="J13" s="1230"/>
      <c r="K13" s="1235"/>
      <c r="M13" s="1218"/>
      <c r="N13" s="1368"/>
      <c r="O13" s="1368"/>
      <c r="P13" s="1211"/>
      <c r="Q13" s="140"/>
      <c r="R13" s="659"/>
      <c r="S13" s="140"/>
      <c r="T13" s="1356"/>
      <c r="U13" s="140"/>
      <c r="V13" s="140"/>
      <c r="W13" s="140"/>
      <c r="X13" s="1057"/>
      <c r="Y13" s="1067"/>
      <c r="Z13" s="1068"/>
      <c r="AA13" s="1057"/>
      <c r="AB13" s="1076"/>
      <c r="AC13" s="1068"/>
      <c r="AD13" s="1057"/>
      <c r="AE13" s="1076"/>
      <c r="AF13" s="1068"/>
      <c r="AG13" s="1057"/>
      <c r="AH13" s="1076"/>
      <c r="AI13" s="1068"/>
      <c r="AJ13" s="1057"/>
      <c r="AK13" s="1076"/>
      <c r="AL13" s="1068"/>
      <c r="AM13" s="1057"/>
      <c r="AN13" s="1076"/>
      <c r="AO13" s="1068"/>
      <c r="AP13" s="1082"/>
      <c r="AQ13" s="140"/>
      <c r="AR13" s="140"/>
      <c r="AS13" s="140"/>
      <c r="AT13" s="31"/>
      <c r="AU13" s="759"/>
      <c r="AV13" s="1087"/>
      <c r="AW13" s="1362"/>
      <c r="AX13" s="31"/>
      <c r="AY13" s="32"/>
      <c r="AZ13" s="659"/>
      <c r="BA13" s="32"/>
      <c r="BB13" s="32"/>
      <c r="BC13" s="32"/>
      <c r="BD13" s="32"/>
      <c r="BE13" s="683"/>
      <c r="BF13" s="32"/>
      <c r="BG13" s="32"/>
      <c r="BH13" s="30"/>
      <c r="BI13" s="683"/>
      <c r="BJ13" s="854"/>
      <c r="BK13" s="178"/>
      <c r="BL13" s="178"/>
      <c r="BM13" s="178"/>
      <c r="BN13" s="178"/>
      <c r="BO13" s="178"/>
      <c r="BP13" s="178"/>
      <c r="BQ13" s="708"/>
      <c r="BR13" s="1114"/>
      <c r="BS13" s="1115"/>
      <c r="BT13" s="240"/>
      <c r="BU13" s="931"/>
      <c r="BV13" s="240"/>
      <c r="BW13" s="240"/>
      <c r="BX13" s="1099"/>
      <c r="BY13" s="1094"/>
      <c r="BZ13" s="1101"/>
      <c r="CA13" s="569"/>
      <c r="CB13" s="1114"/>
      <c r="CC13" s="1115"/>
      <c r="CD13" s="240"/>
      <c r="CE13" s="1109"/>
      <c r="CF13" s="240"/>
      <c r="CG13" s="240"/>
      <c r="CH13" s="1099"/>
      <c r="CI13" s="1094"/>
      <c r="CJ13" s="1101"/>
      <c r="CK13" s="569"/>
      <c r="CL13" s="1114"/>
      <c r="CM13" s="1115"/>
      <c r="CN13" s="240"/>
      <c r="CO13" s="1109"/>
      <c r="CP13" s="240"/>
      <c r="CQ13" s="240"/>
      <c r="CR13" s="1099"/>
      <c r="CS13" s="1094"/>
      <c r="CT13" s="1101"/>
      <c r="CU13" s="569"/>
      <c r="CV13" s="215"/>
      <c r="CW13" s="239"/>
      <c r="CX13" s="240"/>
      <c r="CY13" s="931"/>
      <c r="CZ13" s="240"/>
      <c r="DA13" s="240"/>
      <c r="DB13" s="1099"/>
      <c r="DC13" s="1094"/>
      <c r="DD13" s="1101"/>
      <c r="DE13" s="569"/>
      <c r="DF13" s="215"/>
      <c r="DG13" s="239"/>
      <c r="DH13" s="240"/>
      <c r="DI13" s="931"/>
      <c r="DJ13" s="240"/>
      <c r="DK13" s="240"/>
      <c r="DL13" s="1099"/>
      <c r="DM13" s="1094"/>
      <c r="DN13" s="1101"/>
      <c r="DO13" s="569"/>
      <c r="DP13" s="1114"/>
      <c r="DQ13" s="1115"/>
      <c r="DR13" s="240"/>
      <c r="DS13" s="1109"/>
      <c r="DT13" s="240"/>
      <c r="DU13" s="240"/>
      <c r="DV13" s="1099"/>
      <c r="DW13" s="1094"/>
      <c r="DX13" s="1101"/>
      <c r="DY13" s="587"/>
      <c r="DZ13" s="32"/>
      <c r="EA13" s="32"/>
      <c r="EB13" s="32"/>
      <c r="EC13" s="32"/>
      <c r="ED13" s="32"/>
      <c r="EE13" s="32"/>
      <c r="EF13" s="32"/>
      <c r="EG13" s="32"/>
      <c r="EH13" s="32"/>
      <c r="EI13" s="32"/>
      <c r="EJ13" s="835" t="str">
        <f t="shared" ref="EJ13:EJ76" si="10">IFERROR(VLOOKUP($D13,$EV$93:$EY$123,3),"No entry")</f>
        <v>No entry</v>
      </c>
      <c r="EK13" s="1401"/>
      <c r="EL13" s="1125"/>
      <c r="EM13" s="591" t="str">
        <f t="shared" ref="EM13:EM76" si="11">IFERROR(VLOOKUP($D13,$EV$93:$EY$123,4),"No entry")</f>
        <v>No entry</v>
      </c>
      <c r="EN13" s="1403"/>
      <c r="EO13" s="1128"/>
      <c r="EP13" s="1128"/>
      <c r="EQ13" s="1129"/>
      <c r="ER13" s="1129"/>
      <c r="ES13" s="1130"/>
      <c r="ET13" s="366"/>
      <c r="EU13" s="366"/>
      <c r="EV13" s="292" t="s">
        <v>352</v>
      </c>
      <c r="EW13" s="291"/>
      <c r="EX13" s="1" t="s">
        <v>1409</v>
      </c>
      <c r="EY13" s="203" t="s">
        <v>302</v>
      </c>
      <c r="EZ13" s="349"/>
      <c r="FA13" s="161"/>
      <c r="FB13" s="366"/>
      <c r="FC13" s="366"/>
      <c r="FD13" s="149"/>
      <c r="FE13" s="620"/>
      <c r="FF13" s="620"/>
      <c r="FG13" s="620"/>
      <c r="FH13" s="620"/>
      <c r="FI13" s="269"/>
      <c r="FJ13" s="145"/>
      <c r="FK13" s="145"/>
      <c r="FL13" s="145"/>
      <c r="FM13" s="145"/>
      <c r="FN13" s="145"/>
      <c r="FO13" s="145"/>
      <c r="FP13" s="145"/>
      <c r="FQ13" s="145"/>
      <c r="FR13" s="145"/>
      <c r="FS13" s="620"/>
      <c r="FT13" s="620"/>
      <c r="FU13" s="620"/>
      <c r="FV13" s="620"/>
      <c r="FW13" s="620"/>
      <c r="FX13" s="620"/>
      <c r="FY13" s="620"/>
      <c r="FZ13" s="620"/>
      <c r="GA13" s="631"/>
      <c r="GB13" s="631"/>
      <c r="GC13" s="620"/>
      <c r="GD13" s="620"/>
      <c r="GE13" s="620"/>
      <c r="GF13" s="620"/>
      <c r="GG13" s="620"/>
      <c r="GH13" s="620"/>
      <c r="GI13" s="620"/>
      <c r="GJ13" s="620"/>
      <c r="GK13" s="620"/>
      <c r="GL13" s="620"/>
      <c r="GM13" s="620"/>
      <c r="GN13" s="620"/>
      <c r="GO13" s="620"/>
      <c r="GP13" s="620"/>
      <c r="GQ13" s="620"/>
      <c r="GR13" s="620"/>
      <c r="GS13" s="620"/>
      <c r="GT13" s="620"/>
      <c r="GU13" s="620"/>
      <c r="GV13" s="620"/>
      <c r="GW13" s="620"/>
      <c r="GX13" s="620"/>
      <c r="GY13" s="620"/>
      <c r="GZ13" s="620"/>
      <c r="HA13" s="620"/>
      <c r="HB13" s="620"/>
      <c r="HC13" s="620"/>
      <c r="HD13" s="620"/>
      <c r="HE13" s="620"/>
      <c r="HF13" s="620"/>
      <c r="HG13" s="620"/>
      <c r="HH13" s="620"/>
      <c r="HI13" s="620"/>
      <c r="HJ13" s="620"/>
      <c r="HK13" s="620"/>
      <c r="HL13" s="620"/>
      <c r="HM13" s="620"/>
      <c r="HN13" s="620"/>
      <c r="HO13" s="620"/>
      <c r="HP13" s="620"/>
      <c r="HQ13" s="620"/>
      <c r="HR13" s="620"/>
      <c r="HS13" s="620"/>
      <c r="HT13" s="620"/>
      <c r="HU13" s="620"/>
      <c r="HV13" s="620"/>
      <c r="HW13" s="620"/>
      <c r="HX13" s="620"/>
      <c r="HY13" s="620"/>
      <c r="HZ13" s="620"/>
      <c r="IA13" s="620"/>
      <c r="IB13" s="620"/>
      <c r="IC13" s="620"/>
      <c r="ID13" s="620"/>
      <c r="IE13" s="620"/>
      <c r="IF13" s="620"/>
      <c r="IG13" s="620"/>
      <c r="IH13" s="620"/>
      <c r="II13" s="620"/>
      <c r="IJ13" s="620"/>
      <c r="IK13" s="620"/>
      <c r="IL13" s="620"/>
      <c r="IM13" s="620"/>
      <c r="IN13" s="620"/>
      <c r="IO13" s="620"/>
      <c r="IP13" s="620"/>
      <c r="IQ13" s="620"/>
      <c r="IR13" s="620"/>
      <c r="IS13" s="620"/>
      <c r="IT13" s="620"/>
      <c r="IU13" s="620"/>
      <c r="IV13" s="620"/>
      <c r="IW13" s="620"/>
      <c r="IX13" s="620"/>
      <c r="IY13" s="620"/>
      <c r="IZ13" s="620"/>
      <c r="JA13" s="620"/>
      <c r="JB13" s="620"/>
      <c r="JC13" s="620"/>
      <c r="JD13" s="620"/>
      <c r="JE13" s="620"/>
      <c r="JF13" s="620"/>
      <c r="JG13" s="620"/>
      <c r="JH13" s="620"/>
      <c r="JI13" s="620"/>
      <c r="JJ13" s="620"/>
      <c r="JK13" s="620"/>
      <c r="JL13" s="620"/>
      <c r="JM13" s="620"/>
      <c r="JN13" s="620"/>
      <c r="JO13" s="620"/>
      <c r="JP13" s="620"/>
      <c r="JQ13" s="620"/>
      <c r="JR13" s="620"/>
      <c r="JS13" s="620"/>
      <c r="JT13" s="620"/>
      <c r="JU13" s="620"/>
      <c r="JV13" s="620"/>
      <c r="JW13" s="620"/>
      <c r="JX13" s="620"/>
      <c r="JY13" s="620"/>
      <c r="JZ13" s="620"/>
      <c r="KA13" s="620"/>
      <c r="KB13" s="620"/>
      <c r="KC13" s="620"/>
      <c r="KD13" s="620"/>
      <c r="KE13" s="620"/>
      <c r="KF13" s="620"/>
      <c r="KG13" s="620"/>
      <c r="KH13" s="620"/>
      <c r="KI13" s="620"/>
      <c r="KJ13" s="620"/>
      <c r="KK13" s="620"/>
      <c r="KL13" s="620"/>
      <c r="KM13" s="620"/>
      <c r="KN13" s="620"/>
      <c r="KO13" s="620"/>
      <c r="KP13" s="620"/>
      <c r="KQ13" s="620"/>
      <c r="KR13" s="286"/>
      <c r="KS13" s="1287"/>
      <c r="KT13" s="1287"/>
      <c r="KU13" s="1287"/>
      <c r="KV13" s="1287"/>
      <c r="KW13" s="1287"/>
      <c r="KX13" s="1287"/>
      <c r="KY13" s="1287"/>
      <c r="KZ13" s="1287"/>
      <c r="LA13" s="1287"/>
      <c r="LB13" s="145"/>
    </row>
    <row r="14" spans="1:314" s="6" customFormat="1" ht="30" customHeight="1" x14ac:dyDescent="0.25">
      <c r="B14" s="812" t="s">
        <v>430</v>
      </c>
      <c r="C14" s="1198"/>
      <c r="D14" s="1199"/>
      <c r="E14" s="1435" t="str">
        <f>IFERROR(VLOOKUP($D14,'Info Exam and Projection List'!$M$4:$P$34,2),"No entry")</f>
        <v>No entry</v>
      </c>
      <c r="F14" s="1389"/>
      <c r="G14" s="1393"/>
      <c r="H14" s="1391"/>
      <c r="I14" s="1229"/>
      <c r="J14" s="1230"/>
      <c r="K14" s="1235"/>
      <c r="M14" s="1218"/>
      <c r="N14" s="1368"/>
      <c r="O14" s="1368"/>
      <c r="P14" s="1211"/>
      <c r="Q14" s="140"/>
      <c r="R14" s="659"/>
      <c r="S14" s="140"/>
      <c r="T14" s="1356"/>
      <c r="U14" s="140"/>
      <c r="V14" s="140"/>
      <c r="W14" s="140"/>
      <c r="X14" s="1057"/>
      <c r="Y14" s="1067"/>
      <c r="Z14" s="1068"/>
      <c r="AA14" s="1057"/>
      <c r="AB14" s="1076"/>
      <c r="AC14" s="1068"/>
      <c r="AD14" s="1057"/>
      <c r="AE14" s="1076"/>
      <c r="AF14" s="1068"/>
      <c r="AG14" s="1057"/>
      <c r="AH14" s="1076"/>
      <c r="AI14" s="1068"/>
      <c r="AJ14" s="1057"/>
      <c r="AK14" s="1076"/>
      <c r="AL14" s="1068"/>
      <c r="AM14" s="1057"/>
      <c r="AN14" s="1076"/>
      <c r="AO14" s="1068"/>
      <c r="AP14" s="1082"/>
      <c r="AQ14" s="140"/>
      <c r="AR14" s="140"/>
      <c r="AS14" s="140"/>
      <c r="AT14" s="31"/>
      <c r="AU14" s="759"/>
      <c r="AV14" s="1087"/>
      <c r="AW14" s="1362"/>
      <c r="AX14" s="31"/>
      <c r="AY14" s="32"/>
      <c r="AZ14" s="659"/>
      <c r="BA14" s="32"/>
      <c r="BB14" s="32"/>
      <c r="BC14" s="32"/>
      <c r="BD14" s="32"/>
      <c r="BE14" s="683"/>
      <c r="BF14" s="32"/>
      <c r="BG14" s="32"/>
      <c r="BH14" s="30"/>
      <c r="BI14" s="683"/>
      <c r="BJ14" s="854"/>
      <c r="BK14" s="178"/>
      <c r="BL14" s="178"/>
      <c r="BM14" s="178"/>
      <c r="BN14" s="178"/>
      <c r="BO14" s="178"/>
      <c r="BP14" s="178"/>
      <c r="BQ14" s="708"/>
      <c r="BR14" s="1114"/>
      <c r="BS14" s="1115"/>
      <c r="BT14" s="240"/>
      <c r="BU14" s="931"/>
      <c r="BV14" s="240"/>
      <c r="BW14" s="240"/>
      <c r="BX14" s="1099"/>
      <c r="BY14" s="1094"/>
      <c r="BZ14" s="1101"/>
      <c r="CA14" s="569"/>
      <c r="CB14" s="1114"/>
      <c r="CC14" s="1115"/>
      <c r="CD14" s="240"/>
      <c r="CE14" s="1109"/>
      <c r="CF14" s="240"/>
      <c r="CG14" s="240"/>
      <c r="CH14" s="1099"/>
      <c r="CI14" s="1094"/>
      <c r="CJ14" s="1101"/>
      <c r="CK14" s="569"/>
      <c r="CL14" s="1114"/>
      <c r="CM14" s="1115"/>
      <c r="CN14" s="240"/>
      <c r="CO14" s="1109"/>
      <c r="CP14" s="240"/>
      <c r="CQ14" s="240"/>
      <c r="CR14" s="1099"/>
      <c r="CS14" s="1094"/>
      <c r="CT14" s="1101"/>
      <c r="CU14" s="569"/>
      <c r="CV14" s="215"/>
      <c r="CW14" s="239"/>
      <c r="CX14" s="240"/>
      <c r="CY14" s="931"/>
      <c r="CZ14" s="240"/>
      <c r="DA14" s="240"/>
      <c r="DB14" s="1099"/>
      <c r="DC14" s="1094"/>
      <c r="DD14" s="1101"/>
      <c r="DE14" s="569"/>
      <c r="DF14" s="215"/>
      <c r="DG14" s="239"/>
      <c r="DH14" s="240"/>
      <c r="DI14" s="931"/>
      <c r="DJ14" s="240"/>
      <c r="DK14" s="240"/>
      <c r="DL14" s="1099"/>
      <c r="DM14" s="1094"/>
      <c r="DN14" s="1101"/>
      <c r="DO14" s="569"/>
      <c r="DP14" s="1114"/>
      <c r="DQ14" s="1115"/>
      <c r="DR14" s="240"/>
      <c r="DS14" s="1109"/>
      <c r="DT14" s="240"/>
      <c r="DU14" s="240"/>
      <c r="DV14" s="1099"/>
      <c r="DW14" s="1094"/>
      <c r="DX14" s="1101"/>
      <c r="DY14" s="587"/>
      <c r="DZ14" s="32"/>
      <c r="EA14" s="32"/>
      <c r="EB14" s="32"/>
      <c r="EC14" s="32"/>
      <c r="ED14" s="32"/>
      <c r="EE14" s="32"/>
      <c r="EF14" s="32"/>
      <c r="EG14" s="32"/>
      <c r="EH14" s="32"/>
      <c r="EI14" s="32"/>
      <c r="EJ14" s="835" t="str">
        <f t="shared" si="10"/>
        <v>No entry</v>
      </c>
      <c r="EK14" s="1401"/>
      <c r="EL14" s="1125"/>
      <c r="EM14" s="591" t="str">
        <f t="shared" si="11"/>
        <v>No entry</v>
      </c>
      <c r="EN14" s="1403"/>
      <c r="EO14" s="1128"/>
      <c r="EP14" s="1128"/>
      <c r="EQ14" s="1129"/>
      <c r="ER14" s="1129"/>
      <c r="ES14" s="1130"/>
      <c r="ET14" s="367"/>
      <c r="EU14" s="367"/>
      <c r="EV14" s="293" t="s">
        <v>349</v>
      </c>
      <c r="EW14" s="1"/>
      <c r="EX14" s="6" t="s">
        <v>2146</v>
      </c>
      <c r="EY14" s="1" t="s">
        <v>301</v>
      </c>
      <c r="EZ14" s="290"/>
      <c r="FA14" s="161"/>
      <c r="FB14" s="367"/>
      <c r="FC14" s="367"/>
      <c r="FD14" s="255"/>
      <c r="FE14" s="621"/>
      <c r="FF14" s="621"/>
      <c r="FG14" s="621"/>
      <c r="FH14" s="621"/>
      <c r="FI14" s="269"/>
      <c r="FJ14" s="145"/>
      <c r="FK14" s="145"/>
      <c r="FL14" s="145"/>
      <c r="FM14" s="145"/>
      <c r="FN14" s="145"/>
      <c r="FO14" s="145"/>
      <c r="FP14" s="145"/>
      <c r="FQ14" s="145"/>
      <c r="FR14" s="145"/>
      <c r="FS14" s="621"/>
      <c r="FT14" s="621"/>
      <c r="FU14" s="621"/>
      <c r="FV14" s="621"/>
      <c r="FW14" s="621"/>
      <c r="FX14" s="621"/>
      <c r="FY14" s="621"/>
      <c r="FZ14" s="621"/>
      <c r="GA14" s="632"/>
      <c r="GB14" s="632"/>
      <c r="GC14" s="621"/>
      <c r="GD14" s="621"/>
      <c r="GE14" s="621"/>
      <c r="GF14" s="621"/>
      <c r="GG14" s="621"/>
      <c r="GH14" s="621"/>
      <c r="GI14" s="621"/>
      <c r="GJ14" s="621"/>
      <c r="GK14" s="621"/>
      <c r="GL14" s="621"/>
      <c r="GM14" s="621"/>
      <c r="GN14" s="621"/>
      <c r="GO14" s="621"/>
      <c r="GP14" s="621"/>
      <c r="GQ14" s="621"/>
      <c r="GR14" s="621"/>
      <c r="GS14" s="621"/>
      <c r="GT14" s="621"/>
      <c r="GU14" s="621"/>
      <c r="GV14" s="621"/>
      <c r="GW14" s="621"/>
      <c r="GX14" s="621"/>
      <c r="GY14" s="621"/>
      <c r="GZ14" s="621"/>
      <c r="HA14" s="621"/>
      <c r="HB14" s="621"/>
      <c r="HC14" s="621"/>
      <c r="HD14" s="621"/>
      <c r="HE14" s="621"/>
      <c r="HF14" s="621"/>
      <c r="HG14" s="621"/>
      <c r="HH14" s="621"/>
      <c r="HI14" s="621"/>
      <c r="HJ14" s="621"/>
      <c r="HK14" s="621"/>
      <c r="HL14" s="621"/>
      <c r="HM14" s="621"/>
      <c r="HN14" s="621"/>
      <c r="HO14" s="621"/>
      <c r="HP14" s="621"/>
      <c r="HQ14" s="621"/>
      <c r="HR14" s="621"/>
      <c r="HS14" s="621"/>
      <c r="HT14" s="621"/>
      <c r="HU14" s="621"/>
      <c r="HV14" s="621"/>
      <c r="HW14" s="621"/>
      <c r="HX14" s="621"/>
      <c r="HY14" s="621"/>
      <c r="HZ14" s="621"/>
      <c r="IA14" s="621"/>
      <c r="IB14" s="621"/>
      <c r="IC14" s="621"/>
      <c r="ID14" s="621"/>
      <c r="IE14" s="621"/>
      <c r="IF14" s="621"/>
      <c r="IG14" s="621"/>
      <c r="IH14" s="621"/>
      <c r="II14" s="621"/>
      <c r="IJ14" s="621"/>
      <c r="IK14" s="621"/>
      <c r="IL14" s="621"/>
      <c r="IM14" s="621"/>
      <c r="IN14" s="621"/>
      <c r="IO14" s="621"/>
      <c r="IP14" s="621"/>
      <c r="IQ14" s="621"/>
      <c r="IR14" s="621"/>
      <c r="IS14" s="621"/>
      <c r="IT14" s="621"/>
      <c r="IU14" s="621"/>
      <c r="IV14" s="621"/>
      <c r="IW14" s="621"/>
      <c r="IX14" s="621"/>
      <c r="IY14" s="621"/>
      <c r="IZ14" s="621"/>
      <c r="JA14" s="621"/>
      <c r="JB14" s="621"/>
      <c r="JC14" s="621"/>
      <c r="JD14" s="621"/>
      <c r="JE14" s="621"/>
      <c r="JF14" s="621"/>
      <c r="JG14" s="621"/>
      <c r="JH14" s="621"/>
      <c r="JI14" s="621"/>
      <c r="JJ14" s="621"/>
      <c r="JK14" s="621"/>
      <c r="JL14" s="621"/>
      <c r="JM14" s="621"/>
      <c r="JN14" s="621"/>
      <c r="JO14" s="621"/>
      <c r="JP14" s="621"/>
      <c r="JQ14" s="621"/>
      <c r="JR14" s="621"/>
      <c r="JS14" s="621"/>
      <c r="JT14" s="621"/>
      <c r="JU14" s="621"/>
      <c r="JV14" s="621"/>
      <c r="JW14" s="621"/>
      <c r="JX14" s="621"/>
      <c r="JY14" s="621"/>
      <c r="JZ14" s="621"/>
      <c r="KA14" s="621"/>
      <c r="KB14" s="621"/>
      <c r="KC14" s="621"/>
      <c r="KD14" s="621"/>
      <c r="KE14" s="621"/>
      <c r="KF14" s="621"/>
      <c r="KG14" s="621"/>
      <c r="KH14" s="621"/>
      <c r="KI14" s="621"/>
      <c r="KJ14" s="621"/>
      <c r="KK14" s="621"/>
      <c r="KL14" s="621"/>
      <c r="KM14" s="621"/>
      <c r="KN14" s="621"/>
      <c r="KO14" s="621"/>
      <c r="KP14" s="621"/>
      <c r="KQ14" s="621"/>
      <c r="KR14" s="286"/>
      <c r="KS14" s="1288"/>
      <c r="KT14" s="1288"/>
      <c r="KU14" s="1288"/>
      <c r="KV14" s="1288"/>
      <c r="KW14" s="1288"/>
      <c r="KX14" s="1288"/>
      <c r="KY14" s="1288"/>
      <c r="KZ14" s="1288"/>
      <c r="LA14" s="1288"/>
      <c r="LB14" s="145"/>
    </row>
    <row r="15" spans="1:314" s="6" customFormat="1" ht="30" customHeight="1" x14ac:dyDescent="0.25">
      <c r="B15" s="812" t="s">
        <v>431</v>
      </c>
      <c r="C15" s="1198"/>
      <c r="D15" s="1199"/>
      <c r="E15" s="1435" t="str">
        <f>IFERROR(VLOOKUP($D15,'Info Exam and Projection List'!$M$4:$P$34,2),"No entry")</f>
        <v>No entry</v>
      </c>
      <c r="F15" s="1389"/>
      <c r="G15" s="1393"/>
      <c r="H15" s="1391"/>
      <c r="I15" s="1229"/>
      <c r="J15" s="1230"/>
      <c r="K15" s="1235"/>
      <c r="M15" s="1218"/>
      <c r="N15" s="1368"/>
      <c r="O15" s="1368"/>
      <c r="P15" s="1211"/>
      <c r="Q15" s="140"/>
      <c r="R15" s="659"/>
      <c r="S15" s="140"/>
      <c r="T15" s="1356"/>
      <c r="U15" s="140"/>
      <c r="V15" s="140"/>
      <c r="W15" s="140"/>
      <c r="X15" s="1057"/>
      <c r="Y15" s="1067"/>
      <c r="Z15" s="1068"/>
      <c r="AA15" s="1057"/>
      <c r="AB15" s="1076"/>
      <c r="AC15" s="1068"/>
      <c r="AD15" s="1057"/>
      <c r="AE15" s="1076"/>
      <c r="AF15" s="1068"/>
      <c r="AG15" s="1057"/>
      <c r="AH15" s="1076"/>
      <c r="AI15" s="1068"/>
      <c r="AJ15" s="1057"/>
      <c r="AK15" s="1076"/>
      <c r="AL15" s="1068"/>
      <c r="AM15" s="1057"/>
      <c r="AN15" s="1076"/>
      <c r="AO15" s="1068"/>
      <c r="AP15" s="1082"/>
      <c r="AQ15" s="140"/>
      <c r="AR15" s="140"/>
      <c r="AS15" s="140"/>
      <c r="AT15" s="31"/>
      <c r="AU15" s="759"/>
      <c r="AV15" s="1087"/>
      <c r="AW15" s="1362"/>
      <c r="AX15" s="31"/>
      <c r="AY15" s="32"/>
      <c r="AZ15" s="659"/>
      <c r="BA15" s="32"/>
      <c r="BB15" s="32"/>
      <c r="BC15" s="32"/>
      <c r="BD15" s="32"/>
      <c r="BE15" s="683"/>
      <c r="BF15" s="32"/>
      <c r="BG15" s="32"/>
      <c r="BH15" s="30"/>
      <c r="BI15" s="683"/>
      <c r="BJ15" s="854"/>
      <c r="BK15" s="178"/>
      <c r="BL15" s="178"/>
      <c r="BM15" s="178"/>
      <c r="BN15" s="178"/>
      <c r="BO15" s="178"/>
      <c r="BP15" s="178"/>
      <c r="BQ15" s="708"/>
      <c r="BR15" s="1114"/>
      <c r="BS15" s="1115"/>
      <c r="BT15" s="240"/>
      <c r="BU15" s="931"/>
      <c r="BV15" s="240"/>
      <c r="BW15" s="240"/>
      <c r="BX15" s="1099"/>
      <c r="BY15" s="1094"/>
      <c r="BZ15" s="1101"/>
      <c r="CA15" s="569"/>
      <c r="CB15" s="1114"/>
      <c r="CC15" s="1115"/>
      <c r="CD15" s="240"/>
      <c r="CE15" s="1109"/>
      <c r="CF15" s="240"/>
      <c r="CG15" s="240"/>
      <c r="CH15" s="1099"/>
      <c r="CI15" s="1094"/>
      <c r="CJ15" s="1101"/>
      <c r="CK15" s="569"/>
      <c r="CL15" s="1114"/>
      <c r="CM15" s="1115"/>
      <c r="CN15" s="240"/>
      <c r="CO15" s="1109"/>
      <c r="CP15" s="240"/>
      <c r="CQ15" s="240"/>
      <c r="CR15" s="1099"/>
      <c r="CS15" s="1094"/>
      <c r="CT15" s="1101"/>
      <c r="CU15" s="569"/>
      <c r="CV15" s="215"/>
      <c r="CW15" s="239"/>
      <c r="CX15" s="240"/>
      <c r="CY15" s="931"/>
      <c r="CZ15" s="240"/>
      <c r="DA15" s="240"/>
      <c r="DB15" s="1099"/>
      <c r="DC15" s="1094"/>
      <c r="DD15" s="1101"/>
      <c r="DE15" s="569"/>
      <c r="DF15" s="215"/>
      <c r="DG15" s="239"/>
      <c r="DH15" s="240"/>
      <c r="DI15" s="931"/>
      <c r="DJ15" s="240"/>
      <c r="DK15" s="240"/>
      <c r="DL15" s="1099"/>
      <c r="DM15" s="1094"/>
      <c r="DN15" s="1101"/>
      <c r="DO15" s="569"/>
      <c r="DP15" s="1114"/>
      <c r="DQ15" s="1115"/>
      <c r="DR15" s="240"/>
      <c r="DS15" s="1109"/>
      <c r="DT15" s="240"/>
      <c r="DU15" s="240"/>
      <c r="DV15" s="1099"/>
      <c r="DW15" s="1094"/>
      <c r="DX15" s="1101"/>
      <c r="DY15" s="587"/>
      <c r="DZ15" s="32"/>
      <c r="EA15" s="32"/>
      <c r="EB15" s="32"/>
      <c r="EC15" s="32"/>
      <c r="ED15" s="32"/>
      <c r="EE15" s="32"/>
      <c r="EF15" s="32"/>
      <c r="EG15" s="32"/>
      <c r="EH15" s="32"/>
      <c r="EI15" s="32"/>
      <c r="EJ15" s="835" t="str">
        <f t="shared" si="10"/>
        <v>No entry</v>
      </c>
      <c r="EK15" s="1401"/>
      <c r="EL15" s="1125"/>
      <c r="EM15" s="591" t="str">
        <f t="shared" si="11"/>
        <v>No entry</v>
      </c>
      <c r="EN15" s="1403"/>
      <c r="EO15" s="1128"/>
      <c r="EP15" s="1128"/>
      <c r="EQ15" s="1129"/>
      <c r="ER15" s="1129"/>
      <c r="ES15" s="1130"/>
      <c r="ET15" s="368"/>
      <c r="EU15" s="368"/>
      <c r="EV15" s="293" t="s">
        <v>2516</v>
      </c>
      <c r="EW15" s="1"/>
      <c r="EX15" s="1" t="s">
        <v>930</v>
      </c>
      <c r="EY15" s="1" t="s">
        <v>226</v>
      </c>
      <c r="EZ15" s="290"/>
      <c r="FA15" s="161"/>
      <c r="FB15" s="368"/>
      <c r="FC15" s="368"/>
      <c r="FD15" s="255"/>
      <c r="FE15" s="621"/>
      <c r="FF15" s="621"/>
      <c r="FG15" s="621"/>
      <c r="FH15" s="621"/>
      <c r="FI15" s="269"/>
      <c r="FJ15" s="145"/>
      <c r="FK15" s="145"/>
      <c r="FL15" s="145"/>
      <c r="FM15" s="145"/>
      <c r="FN15" s="145"/>
      <c r="FO15" s="145"/>
      <c r="FP15" s="145"/>
      <c r="FQ15" s="145"/>
      <c r="FR15" s="145"/>
      <c r="FS15" s="621"/>
      <c r="FT15" s="621"/>
      <c r="FU15" s="621"/>
      <c r="FV15" s="621"/>
      <c r="FW15" s="621"/>
      <c r="FX15" s="621"/>
      <c r="FY15" s="621"/>
      <c r="FZ15" s="621"/>
      <c r="GA15" s="632"/>
      <c r="GB15" s="632"/>
      <c r="GC15" s="621"/>
      <c r="GD15" s="621"/>
      <c r="GE15" s="621"/>
      <c r="GF15" s="621"/>
      <c r="GG15" s="621"/>
      <c r="GH15" s="621"/>
      <c r="GI15" s="621"/>
      <c r="GJ15" s="621"/>
      <c r="GK15" s="621"/>
      <c r="GL15" s="621"/>
      <c r="GM15" s="621"/>
      <c r="GN15" s="621"/>
      <c r="GO15" s="621"/>
      <c r="GP15" s="621"/>
      <c r="GQ15" s="621"/>
      <c r="GR15" s="621"/>
      <c r="GS15" s="621"/>
      <c r="GT15" s="621"/>
      <c r="GU15" s="621"/>
      <c r="GV15" s="621"/>
      <c r="GW15" s="621"/>
      <c r="GX15" s="621"/>
      <c r="GY15" s="621"/>
      <c r="GZ15" s="621"/>
      <c r="HA15" s="621"/>
      <c r="HB15" s="621"/>
      <c r="HC15" s="621"/>
      <c r="HD15" s="621"/>
      <c r="HE15" s="621"/>
      <c r="HF15" s="621"/>
      <c r="HG15" s="621"/>
      <c r="HH15" s="621"/>
      <c r="HI15" s="621"/>
      <c r="HJ15" s="621"/>
      <c r="HK15" s="621"/>
      <c r="HL15" s="621"/>
      <c r="HM15" s="621"/>
      <c r="HN15" s="621"/>
      <c r="HO15" s="621"/>
      <c r="HP15" s="621"/>
      <c r="HQ15" s="621"/>
      <c r="HR15" s="621"/>
      <c r="HS15" s="621"/>
      <c r="HT15" s="621"/>
      <c r="HU15" s="621"/>
      <c r="HV15" s="621"/>
      <c r="HW15" s="621"/>
      <c r="HX15" s="621"/>
      <c r="HY15" s="621"/>
      <c r="HZ15" s="621"/>
      <c r="IA15" s="621"/>
      <c r="IB15" s="621"/>
      <c r="IC15" s="621"/>
      <c r="ID15" s="621"/>
      <c r="IE15" s="621"/>
      <c r="IF15" s="621"/>
      <c r="IG15" s="621"/>
      <c r="IH15" s="621"/>
      <c r="II15" s="621"/>
      <c r="IJ15" s="621"/>
      <c r="IK15" s="621"/>
      <c r="IL15" s="621"/>
      <c r="IM15" s="621"/>
      <c r="IN15" s="621"/>
      <c r="IO15" s="621"/>
      <c r="IP15" s="621"/>
      <c r="IQ15" s="621"/>
      <c r="IR15" s="621"/>
      <c r="IS15" s="621"/>
      <c r="IT15" s="621"/>
      <c r="IU15" s="621"/>
      <c r="IV15" s="621"/>
      <c r="IW15" s="621"/>
      <c r="IX15" s="621"/>
      <c r="IY15" s="621"/>
      <c r="IZ15" s="621"/>
      <c r="JA15" s="621"/>
      <c r="JB15" s="621"/>
      <c r="JC15" s="621"/>
      <c r="JD15" s="621"/>
      <c r="JE15" s="621"/>
      <c r="JF15" s="621"/>
      <c r="JG15" s="621"/>
      <c r="JH15" s="621"/>
      <c r="JI15" s="621"/>
      <c r="JJ15" s="621"/>
      <c r="JK15" s="621"/>
      <c r="JL15" s="621"/>
      <c r="JM15" s="621"/>
      <c r="JN15" s="621"/>
      <c r="JO15" s="621"/>
      <c r="JP15" s="621"/>
      <c r="JQ15" s="621"/>
      <c r="JR15" s="621"/>
      <c r="JS15" s="621"/>
      <c r="JT15" s="621"/>
      <c r="JU15" s="621"/>
      <c r="JV15" s="621"/>
      <c r="JW15" s="621"/>
      <c r="JX15" s="621"/>
      <c r="JY15" s="621"/>
      <c r="JZ15" s="621"/>
      <c r="KA15" s="621"/>
      <c r="KB15" s="621"/>
      <c r="KC15" s="621"/>
      <c r="KD15" s="621"/>
      <c r="KE15" s="621"/>
      <c r="KF15" s="621"/>
      <c r="KG15" s="621"/>
      <c r="KH15" s="621"/>
      <c r="KI15" s="621"/>
      <c r="KJ15" s="621"/>
      <c r="KK15" s="621"/>
      <c r="KL15" s="621"/>
      <c r="KM15" s="621"/>
      <c r="KN15" s="621"/>
      <c r="KO15" s="621"/>
      <c r="KP15" s="621"/>
      <c r="KQ15" s="621"/>
      <c r="KR15" s="286"/>
      <c r="KS15" s="1288"/>
      <c r="KT15" s="1288"/>
      <c r="KU15" s="1288"/>
      <c r="KV15" s="1288"/>
      <c r="KW15" s="1288"/>
      <c r="KX15" s="1288"/>
      <c r="KY15" s="1288"/>
      <c r="KZ15" s="1288"/>
      <c r="LA15" s="1288"/>
      <c r="LB15" s="145"/>
    </row>
    <row r="16" spans="1:314" s="6" customFormat="1" ht="30" customHeight="1" x14ac:dyDescent="0.25">
      <c r="B16" s="812" t="s">
        <v>432</v>
      </c>
      <c r="C16" s="1198"/>
      <c r="D16" s="1199"/>
      <c r="E16" s="1435" t="str">
        <f>IFERROR(VLOOKUP($D16,'Info Exam and Projection List'!$M$4:$P$34,2),"No entry")</f>
        <v>No entry</v>
      </c>
      <c r="F16" s="1389"/>
      <c r="G16" s="1393"/>
      <c r="H16" s="1391"/>
      <c r="I16" s="1229"/>
      <c r="J16" s="1230"/>
      <c r="K16" s="1235"/>
      <c r="M16" s="1218"/>
      <c r="N16" s="1368"/>
      <c r="O16" s="1368"/>
      <c r="P16" s="1211"/>
      <c r="Q16" s="140"/>
      <c r="R16" s="659"/>
      <c r="S16" s="140"/>
      <c r="T16" s="1356"/>
      <c r="U16" s="140"/>
      <c r="V16" s="140"/>
      <c r="W16" s="140"/>
      <c r="X16" s="1057"/>
      <c r="Y16" s="1067"/>
      <c r="Z16" s="1068"/>
      <c r="AA16" s="1057"/>
      <c r="AB16" s="1076"/>
      <c r="AC16" s="1068"/>
      <c r="AD16" s="1057"/>
      <c r="AE16" s="1076"/>
      <c r="AF16" s="1068"/>
      <c r="AG16" s="1057"/>
      <c r="AH16" s="1076"/>
      <c r="AI16" s="1068"/>
      <c r="AJ16" s="1057"/>
      <c r="AK16" s="1076"/>
      <c r="AL16" s="1068"/>
      <c r="AM16" s="1057"/>
      <c r="AN16" s="1076"/>
      <c r="AO16" s="1068"/>
      <c r="AP16" s="1082"/>
      <c r="AQ16" s="140"/>
      <c r="AR16" s="140"/>
      <c r="AS16" s="140"/>
      <c r="AT16" s="31"/>
      <c r="AU16" s="759"/>
      <c r="AV16" s="1087"/>
      <c r="AW16" s="1362"/>
      <c r="AX16" s="31"/>
      <c r="AY16" s="32"/>
      <c r="AZ16" s="659"/>
      <c r="BA16" s="32"/>
      <c r="BB16" s="32"/>
      <c r="BC16" s="32"/>
      <c r="BD16" s="32"/>
      <c r="BE16" s="683"/>
      <c r="BF16" s="32"/>
      <c r="BG16" s="32"/>
      <c r="BH16" s="30"/>
      <c r="BI16" s="683"/>
      <c r="BJ16" s="854"/>
      <c r="BK16" s="178"/>
      <c r="BL16" s="178"/>
      <c r="BM16" s="178"/>
      <c r="BN16" s="178"/>
      <c r="BO16" s="178"/>
      <c r="BP16" s="178"/>
      <c r="BQ16" s="708"/>
      <c r="BR16" s="1114"/>
      <c r="BS16" s="1115"/>
      <c r="BT16" s="240"/>
      <c r="BU16" s="931"/>
      <c r="BV16" s="240"/>
      <c r="BW16" s="240"/>
      <c r="BX16" s="1099"/>
      <c r="BY16" s="1094"/>
      <c r="BZ16" s="1101"/>
      <c r="CA16" s="569"/>
      <c r="CB16" s="1114"/>
      <c r="CC16" s="1115"/>
      <c r="CD16" s="240"/>
      <c r="CE16" s="1109"/>
      <c r="CF16" s="240"/>
      <c r="CG16" s="240"/>
      <c r="CH16" s="1099"/>
      <c r="CI16" s="1094"/>
      <c r="CJ16" s="1101"/>
      <c r="CK16" s="569"/>
      <c r="CL16" s="1114"/>
      <c r="CM16" s="1115"/>
      <c r="CN16" s="240"/>
      <c r="CO16" s="1109"/>
      <c r="CP16" s="240"/>
      <c r="CQ16" s="240"/>
      <c r="CR16" s="1099"/>
      <c r="CS16" s="1094"/>
      <c r="CT16" s="1101"/>
      <c r="CU16" s="569"/>
      <c r="CV16" s="215"/>
      <c r="CW16" s="239"/>
      <c r="CX16" s="240"/>
      <c r="CY16" s="931"/>
      <c r="CZ16" s="240"/>
      <c r="DA16" s="240"/>
      <c r="DB16" s="1099"/>
      <c r="DC16" s="1094"/>
      <c r="DD16" s="1101"/>
      <c r="DE16" s="569"/>
      <c r="DF16" s="215"/>
      <c r="DG16" s="239"/>
      <c r="DH16" s="240"/>
      <c r="DI16" s="931"/>
      <c r="DJ16" s="240"/>
      <c r="DK16" s="240"/>
      <c r="DL16" s="1099"/>
      <c r="DM16" s="1094"/>
      <c r="DN16" s="1101"/>
      <c r="DO16" s="569"/>
      <c r="DP16" s="1114"/>
      <c r="DQ16" s="1115"/>
      <c r="DR16" s="240"/>
      <c r="DS16" s="1109"/>
      <c r="DT16" s="240"/>
      <c r="DU16" s="240"/>
      <c r="DV16" s="1099"/>
      <c r="DW16" s="1094"/>
      <c r="DX16" s="1101"/>
      <c r="DY16" s="587"/>
      <c r="DZ16" s="32"/>
      <c r="EA16" s="32"/>
      <c r="EB16" s="32"/>
      <c r="EC16" s="32"/>
      <c r="ED16" s="32"/>
      <c r="EE16" s="32"/>
      <c r="EF16" s="32"/>
      <c r="EG16" s="32"/>
      <c r="EH16" s="32"/>
      <c r="EI16" s="32"/>
      <c r="EJ16" s="835" t="str">
        <f t="shared" si="10"/>
        <v>No entry</v>
      </c>
      <c r="EK16" s="1401"/>
      <c r="EL16" s="1125"/>
      <c r="EM16" s="591" t="str">
        <f t="shared" si="11"/>
        <v>No entry</v>
      </c>
      <c r="EN16" s="1403"/>
      <c r="EO16" s="1128"/>
      <c r="EP16" s="1128"/>
      <c r="EQ16" s="1129"/>
      <c r="ER16" s="1129"/>
      <c r="ES16" s="1130"/>
      <c r="ET16" s="367"/>
      <c r="EU16" s="367"/>
      <c r="EV16" s="293" t="s">
        <v>2517</v>
      </c>
      <c r="EW16" s="1"/>
      <c r="EX16" s="1" t="s">
        <v>931</v>
      </c>
      <c r="EY16" s="1" t="s">
        <v>277</v>
      </c>
      <c r="EZ16" s="290"/>
      <c r="FA16" s="161"/>
      <c r="FB16" s="367"/>
      <c r="FC16" s="367"/>
      <c r="FD16" s="255"/>
      <c r="FE16" s="621"/>
      <c r="FF16" s="621"/>
      <c r="FG16" s="621"/>
      <c r="FH16" s="621"/>
      <c r="FI16" s="269"/>
      <c r="FJ16" s="145"/>
      <c r="FK16" s="145"/>
      <c r="FL16" s="145"/>
      <c r="FM16" s="145"/>
      <c r="FN16" s="145"/>
      <c r="FO16" s="145"/>
      <c r="FP16" s="145"/>
      <c r="FQ16" s="145"/>
      <c r="FR16" s="145"/>
      <c r="FS16" s="621"/>
      <c r="FT16" s="621"/>
      <c r="FU16" s="621"/>
      <c r="FV16" s="621"/>
      <c r="FW16" s="621"/>
      <c r="FX16" s="621"/>
      <c r="FY16" s="621"/>
      <c r="FZ16" s="621"/>
      <c r="GA16" s="632"/>
      <c r="GB16" s="632"/>
      <c r="GC16" s="621"/>
      <c r="GD16" s="621"/>
      <c r="GE16" s="621"/>
      <c r="GF16" s="621"/>
      <c r="GG16" s="621"/>
      <c r="GH16" s="621"/>
      <c r="GI16" s="621"/>
      <c r="GJ16" s="621"/>
      <c r="GK16" s="621"/>
      <c r="GL16" s="621"/>
      <c r="GM16" s="621"/>
      <c r="GN16" s="621"/>
      <c r="GO16" s="621"/>
      <c r="GP16" s="621"/>
      <c r="GQ16" s="621"/>
      <c r="GR16" s="621"/>
      <c r="GS16" s="621"/>
      <c r="GT16" s="621"/>
      <c r="GU16" s="621"/>
      <c r="GV16" s="621"/>
      <c r="GW16" s="621"/>
      <c r="GX16" s="621"/>
      <c r="GY16" s="621"/>
      <c r="GZ16" s="621"/>
      <c r="HA16" s="621"/>
      <c r="HB16" s="621"/>
      <c r="HC16" s="621"/>
      <c r="HD16" s="621"/>
      <c r="HE16" s="621"/>
      <c r="HF16" s="621"/>
      <c r="HG16" s="621"/>
      <c r="HH16" s="621"/>
      <c r="HI16" s="621"/>
      <c r="HJ16" s="621"/>
      <c r="HK16" s="621"/>
      <c r="HL16" s="621"/>
      <c r="HM16" s="621"/>
      <c r="HN16" s="621"/>
      <c r="HO16" s="621"/>
      <c r="HP16" s="621"/>
      <c r="HQ16" s="621"/>
      <c r="HR16" s="621"/>
      <c r="HS16" s="621"/>
      <c r="HT16" s="621"/>
      <c r="HU16" s="621"/>
      <c r="HV16" s="621"/>
      <c r="HW16" s="621"/>
      <c r="HX16" s="621"/>
      <c r="HY16" s="621"/>
      <c r="HZ16" s="621"/>
      <c r="IA16" s="621"/>
      <c r="IB16" s="621"/>
      <c r="IC16" s="621"/>
      <c r="ID16" s="621"/>
      <c r="IE16" s="621"/>
      <c r="IF16" s="621"/>
      <c r="IG16" s="621"/>
      <c r="IH16" s="621"/>
      <c r="II16" s="621"/>
      <c r="IJ16" s="621"/>
      <c r="IK16" s="621"/>
      <c r="IL16" s="621"/>
      <c r="IM16" s="621"/>
      <c r="IN16" s="621"/>
      <c r="IO16" s="621"/>
      <c r="IP16" s="621"/>
      <c r="IQ16" s="621"/>
      <c r="IR16" s="621"/>
      <c r="IS16" s="621"/>
      <c r="IT16" s="621"/>
      <c r="IU16" s="621"/>
      <c r="IV16" s="621"/>
      <c r="IW16" s="621"/>
      <c r="IX16" s="621"/>
      <c r="IY16" s="621"/>
      <c r="IZ16" s="621"/>
      <c r="JA16" s="621"/>
      <c r="JB16" s="621"/>
      <c r="JC16" s="621"/>
      <c r="JD16" s="621"/>
      <c r="JE16" s="621"/>
      <c r="JF16" s="621"/>
      <c r="JG16" s="621"/>
      <c r="JH16" s="621"/>
      <c r="JI16" s="621"/>
      <c r="JJ16" s="621"/>
      <c r="JK16" s="621"/>
      <c r="JL16" s="621"/>
      <c r="JM16" s="621"/>
      <c r="JN16" s="621"/>
      <c r="JO16" s="621"/>
      <c r="JP16" s="621"/>
      <c r="JQ16" s="621"/>
      <c r="JR16" s="621"/>
      <c r="JS16" s="621"/>
      <c r="JT16" s="621"/>
      <c r="JU16" s="621"/>
      <c r="JV16" s="621"/>
      <c r="JW16" s="621"/>
      <c r="JX16" s="621"/>
      <c r="JY16" s="621"/>
      <c r="JZ16" s="621"/>
      <c r="KA16" s="621"/>
      <c r="KB16" s="621"/>
      <c r="KC16" s="621"/>
      <c r="KD16" s="621"/>
      <c r="KE16" s="621"/>
      <c r="KF16" s="621"/>
      <c r="KG16" s="621"/>
      <c r="KH16" s="621"/>
      <c r="KI16" s="621"/>
      <c r="KJ16" s="621"/>
      <c r="KK16" s="621"/>
      <c r="KL16" s="621"/>
      <c r="KM16" s="621"/>
      <c r="KN16" s="621"/>
      <c r="KO16" s="621"/>
      <c r="KP16" s="621"/>
      <c r="KQ16" s="621"/>
      <c r="KR16" s="286"/>
      <c r="KS16" s="1288"/>
      <c r="KT16" s="1288"/>
      <c r="KU16" s="1288"/>
      <c r="KV16" s="1288"/>
      <c r="KW16" s="1288"/>
      <c r="KX16" s="1288"/>
      <c r="KY16" s="1288"/>
      <c r="KZ16" s="1288"/>
      <c r="LA16" s="1288"/>
      <c r="LB16" s="145"/>
    </row>
    <row r="17" spans="1:314" s="6" customFormat="1" ht="30" customHeight="1" x14ac:dyDescent="0.25">
      <c r="B17" s="812" t="s">
        <v>433</v>
      </c>
      <c r="C17" s="1198"/>
      <c r="D17" s="1199"/>
      <c r="E17" s="1435" t="str">
        <f>IFERROR(VLOOKUP($D17,'Info Exam and Projection List'!$M$4:$P$34,2),"No entry")</f>
        <v>No entry</v>
      </c>
      <c r="F17" s="1389"/>
      <c r="G17" s="1393"/>
      <c r="H17" s="1391"/>
      <c r="I17" s="1229"/>
      <c r="J17" s="1230"/>
      <c r="K17" s="1235"/>
      <c r="M17" s="1218"/>
      <c r="N17" s="1368"/>
      <c r="O17" s="1368"/>
      <c r="P17" s="1211"/>
      <c r="Q17" s="140"/>
      <c r="R17" s="659"/>
      <c r="S17" s="140"/>
      <c r="T17" s="1356"/>
      <c r="U17" s="140"/>
      <c r="V17" s="140"/>
      <c r="W17" s="140"/>
      <c r="X17" s="1057"/>
      <c r="Y17" s="1067"/>
      <c r="Z17" s="1068"/>
      <c r="AA17" s="1057"/>
      <c r="AB17" s="1076"/>
      <c r="AC17" s="1068"/>
      <c r="AD17" s="1057"/>
      <c r="AE17" s="1076"/>
      <c r="AF17" s="1068"/>
      <c r="AG17" s="1057"/>
      <c r="AH17" s="1076"/>
      <c r="AI17" s="1068"/>
      <c r="AJ17" s="1057"/>
      <c r="AK17" s="1076"/>
      <c r="AL17" s="1068"/>
      <c r="AM17" s="1057"/>
      <c r="AN17" s="1076"/>
      <c r="AO17" s="1068"/>
      <c r="AP17" s="1082"/>
      <c r="AQ17" s="140"/>
      <c r="AR17" s="140"/>
      <c r="AS17" s="140"/>
      <c r="AT17" s="31"/>
      <c r="AU17" s="759"/>
      <c r="AV17" s="1087"/>
      <c r="AW17" s="1362"/>
      <c r="AX17" s="31"/>
      <c r="AY17" s="32"/>
      <c r="AZ17" s="659"/>
      <c r="BA17" s="32"/>
      <c r="BB17" s="32"/>
      <c r="BC17" s="32"/>
      <c r="BD17" s="32"/>
      <c r="BE17" s="683"/>
      <c r="BF17" s="32"/>
      <c r="BG17" s="32"/>
      <c r="BH17" s="30"/>
      <c r="BI17" s="683"/>
      <c r="BJ17" s="854"/>
      <c r="BK17" s="178"/>
      <c r="BL17" s="178"/>
      <c r="BM17" s="178"/>
      <c r="BN17" s="178"/>
      <c r="BO17" s="178"/>
      <c r="BP17" s="178"/>
      <c r="BQ17" s="708"/>
      <c r="BR17" s="1114"/>
      <c r="BS17" s="1115"/>
      <c r="BT17" s="240"/>
      <c r="BU17" s="931"/>
      <c r="BV17" s="240"/>
      <c r="BW17" s="240"/>
      <c r="BX17" s="1099"/>
      <c r="BY17" s="1094"/>
      <c r="BZ17" s="1101"/>
      <c r="CA17" s="569"/>
      <c r="CB17" s="1114"/>
      <c r="CC17" s="1115"/>
      <c r="CD17" s="240"/>
      <c r="CE17" s="1109"/>
      <c r="CF17" s="240"/>
      <c r="CG17" s="240"/>
      <c r="CH17" s="1099"/>
      <c r="CI17" s="1094"/>
      <c r="CJ17" s="1101"/>
      <c r="CK17" s="569"/>
      <c r="CL17" s="1114"/>
      <c r="CM17" s="1115"/>
      <c r="CN17" s="240"/>
      <c r="CO17" s="1109"/>
      <c r="CP17" s="240"/>
      <c r="CQ17" s="240"/>
      <c r="CR17" s="1099"/>
      <c r="CS17" s="1094"/>
      <c r="CT17" s="1101"/>
      <c r="CU17" s="569"/>
      <c r="CV17" s="215"/>
      <c r="CW17" s="239"/>
      <c r="CX17" s="240"/>
      <c r="CY17" s="931"/>
      <c r="CZ17" s="240"/>
      <c r="DA17" s="240"/>
      <c r="DB17" s="1099"/>
      <c r="DC17" s="1094"/>
      <c r="DD17" s="1101"/>
      <c r="DE17" s="569"/>
      <c r="DF17" s="215"/>
      <c r="DG17" s="239"/>
      <c r="DH17" s="240"/>
      <c r="DI17" s="931"/>
      <c r="DJ17" s="240"/>
      <c r="DK17" s="240"/>
      <c r="DL17" s="1099"/>
      <c r="DM17" s="1094"/>
      <c r="DN17" s="1101"/>
      <c r="DO17" s="569"/>
      <c r="DP17" s="1114"/>
      <c r="DQ17" s="1115"/>
      <c r="DR17" s="240"/>
      <c r="DS17" s="1109"/>
      <c r="DT17" s="240"/>
      <c r="DU17" s="240"/>
      <c r="DV17" s="1099"/>
      <c r="DW17" s="1094"/>
      <c r="DX17" s="1101"/>
      <c r="DY17" s="587"/>
      <c r="DZ17" s="32"/>
      <c r="EA17" s="32"/>
      <c r="EB17" s="32"/>
      <c r="EC17" s="32"/>
      <c r="ED17" s="32"/>
      <c r="EE17" s="32"/>
      <c r="EF17" s="32"/>
      <c r="EG17" s="32"/>
      <c r="EH17" s="32"/>
      <c r="EI17" s="32"/>
      <c r="EJ17" s="835" t="str">
        <f t="shared" si="10"/>
        <v>No entry</v>
      </c>
      <c r="EK17" s="1401"/>
      <c r="EL17" s="1125"/>
      <c r="EM17" s="591" t="str">
        <f t="shared" si="11"/>
        <v>No entry</v>
      </c>
      <c r="EN17" s="1403"/>
      <c r="EO17" s="1128"/>
      <c r="EP17" s="1128"/>
      <c r="EQ17" s="1129"/>
      <c r="ER17" s="1129"/>
      <c r="ES17" s="1130"/>
      <c r="ET17" s="368"/>
      <c r="EU17" s="368"/>
      <c r="EV17" s="293" t="s">
        <v>2518</v>
      </c>
      <c r="EW17" s="1"/>
      <c r="EX17" s="1" t="s">
        <v>932</v>
      </c>
      <c r="EY17" s="1" t="s">
        <v>278</v>
      </c>
      <c r="EZ17" s="290"/>
      <c r="FA17" s="161"/>
      <c r="FB17" s="368"/>
      <c r="FC17" s="368"/>
      <c r="FD17" s="149"/>
      <c r="FE17" s="620"/>
      <c r="FF17" s="620"/>
      <c r="FG17" s="620"/>
      <c r="FH17" s="620"/>
      <c r="FI17" s="269"/>
      <c r="FJ17" s="145"/>
      <c r="FK17" s="145"/>
      <c r="FL17" s="145"/>
      <c r="FM17" s="145"/>
      <c r="FN17" s="145"/>
      <c r="FO17" s="145"/>
      <c r="FP17" s="145"/>
      <c r="FQ17" s="145"/>
      <c r="FR17" s="145"/>
      <c r="FS17" s="620"/>
      <c r="FT17" s="620"/>
      <c r="FU17" s="620"/>
      <c r="FV17" s="620"/>
      <c r="FW17" s="620"/>
      <c r="FX17" s="620"/>
      <c r="FY17" s="620"/>
      <c r="FZ17" s="620"/>
      <c r="GA17" s="631"/>
      <c r="GB17" s="631"/>
      <c r="GC17" s="620"/>
      <c r="GD17" s="620"/>
      <c r="GE17" s="620"/>
      <c r="GF17" s="620"/>
      <c r="GG17" s="620"/>
      <c r="GH17" s="620"/>
      <c r="GI17" s="620"/>
      <c r="GJ17" s="620"/>
      <c r="GK17" s="620"/>
      <c r="GL17" s="620"/>
      <c r="GM17" s="620"/>
      <c r="GN17" s="620"/>
      <c r="GO17" s="620"/>
      <c r="GP17" s="620"/>
      <c r="GQ17" s="620"/>
      <c r="GR17" s="620"/>
      <c r="GS17" s="620"/>
      <c r="GT17" s="620"/>
      <c r="GU17" s="620"/>
      <c r="GV17" s="620"/>
      <c r="GW17" s="620"/>
      <c r="GX17" s="620"/>
      <c r="GY17" s="620"/>
      <c r="GZ17" s="620"/>
      <c r="HA17" s="620"/>
      <c r="HB17" s="620"/>
      <c r="HC17" s="620"/>
      <c r="HD17" s="620"/>
      <c r="HE17" s="620"/>
      <c r="HF17" s="620"/>
      <c r="HG17" s="620"/>
      <c r="HH17" s="620"/>
      <c r="HI17" s="620"/>
      <c r="HJ17" s="620"/>
      <c r="HK17" s="620"/>
      <c r="HL17" s="620"/>
      <c r="HM17" s="620"/>
      <c r="HN17" s="620"/>
      <c r="HO17" s="620"/>
      <c r="HP17" s="620"/>
      <c r="HQ17" s="620"/>
      <c r="HR17" s="620"/>
      <c r="HS17" s="620"/>
      <c r="HT17" s="620"/>
      <c r="HU17" s="620"/>
      <c r="HV17" s="620"/>
      <c r="HW17" s="620"/>
      <c r="HX17" s="620"/>
      <c r="HY17" s="620"/>
      <c r="HZ17" s="620"/>
      <c r="IA17" s="620"/>
      <c r="IB17" s="620"/>
      <c r="IC17" s="620"/>
      <c r="ID17" s="620"/>
      <c r="IE17" s="620"/>
      <c r="IF17" s="620"/>
      <c r="IG17" s="620"/>
      <c r="IH17" s="620"/>
      <c r="II17" s="620"/>
      <c r="IJ17" s="620"/>
      <c r="IK17" s="620"/>
      <c r="IL17" s="620"/>
      <c r="IM17" s="620"/>
      <c r="IN17" s="620"/>
      <c r="IO17" s="620"/>
      <c r="IP17" s="620"/>
      <c r="IQ17" s="620"/>
      <c r="IR17" s="620"/>
      <c r="IS17" s="620"/>
      <c r="IT17" s="620"/>
      <c r="IU17" s="620"/>
      <c r="IV17" s="620"/>
      <c r="IW17" s="620"/>
      <c r="IX17" s="620"/>
      <c r="IY17" s="620"/>
      <c r="IZ17" s="620"/>
      <c r="JA17" s="620"/>
      <c r="JB17" s="620"/>
      <c r="JC17" s="620"/>
      <c r="JD17" s="620"/>
      <c r="JE17" s="620"/>
      <c r="JF17" s="620"/>
      <c r="JG17" s="620"/>
      <c r="JH17" s="620"/>
      <c r="JI17" s="620"/>
      <c r="JJ17" s="620"/>
      <c r="JK17" s="620"/>
      <c r="JL17" s="620"/>
      <c r="JM17" s="620"/>
      <c r="JN17" s="620"/>
      <c r="JO17" s="620"/>
      <c r="JP17" s="620"/>
      <c r="JQ17" s="620"/>
      <c r="JR17" s="620"/>
      <c r="JS17" s="620"/>
      <c r="JT17" s="620"/>
      <c r="JU17" s="620"/>
      <c r="JV17" s="620"/>
      <c r="JW17" s="620"/>
      <c r="JX17" s="620"/>
      <c r="JY17" s="620"/>
      <c r="JZ17" s="620"/>
      <c r="KA17" s="620"/>
      <c r="KB17" s="620"/>
      <c r="KC17" s="620"/>
      <c r="KD17" s="620"/>
      <c r="KE17" s="620"/>
      <c r="KF17" s="620"/>
      <c r="KG17" s="620"/>
      <c r="KH17" s="620"/>
      <c r="KI17" s="620"/>
      <c r="KJ17" s="620"/>
      <c r="KK17" s="620"/>
      <c r="KL17" s="620"/>
      <c r="KM17" s="620"/>
      <c r="KN17" s="620"/>
      <c r="KO17" s="620"/>
      <c r="KP17" s="620"/>
      <c r="KQ17" s="620"/>
      <c r="KR17" s="286"/>
      <c r="KS17" s="1288"/>
      <c r="KT17" s="1288"/>
      <c r="KU17" s="1288"/>
      <c r="KV17" s="1288"/>
      <c r="KW17" s="1288"/>
      <c r="KX17" s="1288"/>
      <c r="KY17" s="1288"/>
      <c r="KZ17" s="1288"/>
      <c r="LA17" s="1288"/>
      <c r="LB17" s="145"/>
    </row>
    <row r="18" spans="1:314" s="6" customFormat="1" ht="30" customHeight="1" x14ac:dyDescent="0.25">
      <c r="B18" s="812" t="s">
        <v>434</v>
      </c>
      <c r="C18" s="1198"/>
      <c r="D18" s="1199"/>
      <c r="E18" s="1435" t="str">
        <f>IFERROR(VLOOKUP($D18,'Info Exam and Projection List'!$M$4:$P$34,2),"No entry")</f>
        <v>No entry</v>
      </c>
      <c r="F18" s="1389"/>
      <c r="G18" s="1393"/>
      <c r="H18" s="1391"/>
      <c r="I18" s="1229"/>
      <c r="J18" s="1230"/>
      <c r="K18" s="1235"/>
      <c r="M18" s="1218"/>
      <c r="N18" s="1368"/>
      <c r="O18" s="1368"/>
      <c r="P18" s="1211"/>
      <c r="Q18" s="140"/>
      <c r="R18" s="659"/>
      <c r="S18" s="140"/>
      <c r="T18" s="1356"/>
      <c r="U18" s="140"/>
      <c r="V18" s="140"/>
      <c r="W18" s="140"/>
      <c r="X18" s="1057"/>
      <c r="Y18" s="1067"/>
      <c r="Z18" s="1068"/>
      <c r="AA18" s="1057"/>
      <c r="AB18" s="1076"/>
      <c r="AC18" s="1068"/>
      <c r="AD18" s="1057"/>
      <c r="AE18" s="1076"/>
      <c r="AF18" s="1068"/>
      <c r="AG18" s="1057"/>
      <c r="AH18" s="1076"/>
      <c r="AI18" s="1068"/>
      <c r="AJ18" s="1057"/>
      <c r="AK18" s="1076"/>
      <c r="AL18" s="1068"/>
      <c r="AM18" s="1057"/>
      <c r="AN18" s="1076"/>
      <c r="AO18" s="1068"/>
      <c r="AP18" s="1082"/>
      <c r="AQ18" s="140"/>
      <c r="AR18" s="140"/>
      <c r="AS18" s="140"/>
      <c r="AT18" s="32"/>
      <c r="AU18" s="32"/>
      <c r="AV18" s="1088"/>
      <c r="AW18" s="1363"/>
      <c r="AX18" s="31"/>
      <c r="AY18" s="32"/>
      <c r="AZ18" s="659"/>
      <c r="BA18" s="32"/>
      <c r="BB18" s="32"/>
      <c r="BC18" s="32"/>
      <c r="BD18" s="32"/>
      <c r="BE18" s="683"/>
      <c r="BF18" s="32"/>
      <c r="BG18" s="32"/>
      <c r="BH18" s="30"/>
      <c r="BI18" s="683"/>
      <c r="BJ18" s="854"/>
      <c r="BK18" s="178"/>
      <c r="BL18" s="178"/>
      <c r="BM18" s="178"/>
      <c r="BN18" s="178"/>
      <c r="BO18" s="178"/>
      <c r="BP18" s="178"/>
      <c r="BQ18" s="708"/>
      <c r="BR18" s="1114"/>
      <c r="BS18" s="1115"/>
      <c r="BT18" s="240"/>
      <c r="BU18" s="931"/>
      <c r="BV18" s="240"/>
      <c r="BW18" s="240"/>
      <c r="BX18" s="1099"/>
      <c r="BY18" s="1094"/>
      <c r="BZ18" s="1101"/>
      <c r="CA18" s="569"/>
      <c r="CB18" s="1114"/>
      <c r="CC18" s="1115"/>
      <c r="CD18" s="240"/>
      <c r="CE18" s="1109"/>
      <c r="CF18" s="240"/>
      <c r="CG18" s="240"/>
      <c r="CH18" s="1099"/>
      <c r="CI18" s="1094"/>
      <c r="CJ18" s="1101"/>
      <c r="CK18" s="569"/>
      <c r="CL18" s="1114"/>
      <c r="CM18" s="1115"/>
      <c r="CN18" s="240"/>
      <c r="CO18" s="1109"/>
      <c r="CP18" s="240"/>
      <c r="CQ18" s="240"/>
      <c r="CR18" s="1099"/>
      <c r="CS18" s="1094"/>
      <c r="CT18" s="1101"/>
      <c r="CU18" s="569"/>
      <c r="CV18" s="215"/>
      <c r="CW18" s="239"/>
      <c r="CX18" s="240"/>
      <c r="CY18" s="931"/>
      <c r="CZ18" s="240"/>
      <c r="DA18" s="240"/>
      <c r="DB18" s="1099"/>
      <c r="DC18" s="1094"/>
      <c r="DD18" s="1101"/>
      <c r="DE18" s="569"/>
      <c r="DF18" s="215"/>
      <c r="DG18" s="239"/>
      <c r="DH18" s="240"/>
      <c r="DI18" s="931"/>
      <c r="DJ18" s="240"/>
      <c r="DK18" s="240"/>
      <c r="DL18" s="1099"/>
      <c r="DM18" s="1094"/>
      <c r="DN18" s="1101"/>
      <c r="DO18" s="569"/>
      <c r="DP18" s="1114"/>
      <c r="DQ18" s="1115"/>
      <c r="DR18" s="240"/>
      <c r="DS18" s="1109"/>
      <c r="DT18" s="240"/>
      <c r="DU18" s="240"/>
      <c r="DV18" s="1099"/>
      <c r="DW18" s="1094"/>
      <c r="DX18" s="1101"/>
      <c r="DY18" s="587"/>
      <c r="DZ18" s="32"/>
      <c r="EA18" s="32"/>
      <c r="EB18" s="32"/>
      <c r="EC18" s="32"/>
      <c r="ED18" s="32"/>
      <c r="EE18" s="32"/>
      <c r="EF18" s="32"/>
      <c r="EG18" s="32"/>
      <c r="EH18" s="32"/>
      <c r="EI18" s="32"/>
      <c r="EJ18" s="835" t="str">
        <f t="shared" si="10"/>
        <v>No entry</v>
      </c>
      <c r="EK18" s="1401"/>
      <c r="EL18" s="1125"/>
      <c r="EM18" s="591" t="str">
        <f t="shared" si="11"/>
        <v>No entry</v>
      </c>
      <c r="EN18" s="1403"/>
      <c r="EO18" s="1128"/>
      <c r="EP18" s="1128"/>
      <c r="EQ18" s="1129"/>
      <c r="ER18" s="1129"/>
      <c r="ES18" s="1130"/>
      <c r="ET18" s="367"/>
      <c r="EU18" s="367"/>
      <c r="EV18" s="292"/>
      <c r="EW18" s="1"/>
      <c r="EX18" s="1" t="s">
        <v>1410</v>
      </c>
      <c r="EY18" s="1" t="s">
        <v>303</v>
      </c>
      <c r="EZ18" s="290"/>
      <c r="FA18" s="161"/>
      <c r="FB18" s="367"/>
      <c r="FC18" s="367"/>
      <c r="FD18" s="149"/>
      <c r="FE18" s="620"/>
      <c r="FF18" s="620"/>
      <c r="FG18" s="620"/>
      <c r="FH18" s="620"/>
      <c r="FI18" s="269"/>
      <c r="FJ18" s="145"/>
      <c r="FK18" s="145"/>
      <c r="FL18" s="145"/>
      <c r="FM18" s="145"/>
      <c r="FN18" s="145"/>
      <c r="FO18" s="145"/>
      <c r="FP18" s="145"/>
      <c r="FQ18" s="145"/>
      <c r="FR18" s="145"/>
      <c r="FS18" s="620"/>
      <c r="FT18" s="620"/>
      <c r="FU18" s="620"/>
      <c r="FV18" s="620"/>
      <c r="FW18" s="620"/>
      <c r="FX18" s="620"/>
      <c r="FY18" s="620"/>
      <c r="FZ18" s="620"/>
      <c r="GA18" s="631"/>
      <c r="GB18" s="631"/>
      <c r="GC18" s="620"/>
      <c r="GD18" s="620"/>
      <c r="GE18" s="620"/>
      <c r="GF18" s="620"/>
      <c r="GG18" s="620"/>
      <c r="GH18" s="620"/>
      <c r="GI18" s="620"/>
      <c r="GJ18" s="620"/>
      <c r="GK18" s="620"/>
      <c r="GL18" s="620"/>
      <c r="GM18" s="620"/>
      <c r="GN18" s="620"/>
      <c r="GO18" s="620"/>
      <c r="GP18" s="620"/>
      <c r="GQ18" s="620"/>
      <c r="GR18" s="620"/>
      <c r="GS18" s="620"/>
      <c r="GT18" s="620"/>
      <c r="GU18" s="620"/>
      <c r="GV18" s="620"/>
      <c r="GW18" s="620"/>
      <c r="GX18" s="620"/>
      <c r="GY18" s="620"/>
      <c r="GZ18" s="620"/>
      <c r="HA18" s="620"/>
      <c r="HB18" s="620"/>
      <c r="HC18" s="620"/>
      <c r="HD18" s="620"/>
      <c r="HE18" s="620"/>
      <c r="HF18" s="620"/>
      <c r="HG18" s="620"/>
      <c r="HH18" s="620"/>
      <c r="HI18" s="620"/>
      <c r="HJ18" s="620"/>
      <c r="HK18" s="620"/>
      <c r="HL18" s="620"/>
      <c r="HM18" s="620"/>
      <c r="HN18" s="620"/>
      <c r="HO18" s="620"/>
      <c r="HP18" s="620"/>
      <c r="HQ18" s="620"/>
      <c r="HR18" s="620"/>
      <c r="HS18" s="620"/>
      <c r="HT18" s="620"/>
      <c r="HU18" s="620"/>
      <c r="HV18" s="620"/>
      <c r="HW18" s="620"/>
      <c r="HX18" s="620"/>
      <c r="HY18" s="620"/>
      <c r="HZ18" s="620"/>
      <c r="IA18" s="620"/>
      <c r="IB18" s="620"/>
      <c r="IC18" s="620"/>
      <c r="ID18" s="620"/>
      <c r="IE18" s="620"/>
      <c r="IF18" s="620"/>
      <c r="IG18" s="620"/>
      <c r="IH18" s="620"/>
      <c r="II18" s="620"/>
      <c r="IJ18" s="620"/>
      <c r="IK18" s="620"/>
      <c r="IL18" s="620"/>
      <c r="IM18" s="620"/>
      <c r="IN18" s="620"/>
      <c r="IO18" s="620"/>
      <c r="IP18" s="620"/>
      <c r="IQ18" s="620"/>
      <c r="IR18" s="620"/>
      <c r="IS18" s="620"/>
      <c r="IT18" s="620"/>
      <c r="IU18" s="620"/>
      <c r="IV18" s="620"/>
      <c r="IW18" s="620"/>
      <c r="IX18" s="620"/>
      <c r="IY18" s="620"/>
      <c r="IZ18" s="620"/>
      <c r="JA18" s="620"/>
      <c r="JB18" s="620"/>
      <c r="JC18" s="620"/>
      <c r="JD18" s="620"/>
      <c r="JE18" s="620"/>
      <c r="JF18" s="620"/>
      <c r="JG18" s="620"/>
      <c r="JH18" s="620"/>
      <c r="JI18" s="620"/>
      <c r="JJ18" s="620"/>
      <c r="JK18" s="620"/>
      <c r="JL18" s="620"/>
      <c r="JM18" s="620"/>
      <c r="JN18" s="620"/>
      <c r="JO18" s="620"/>
      <c r="JP18" s="620"/>
      <c r="JQ18" s="620"/>
      <c r="JR18" s="620"/>
      <c r="JS18" s="620"/>
      <c r="JT18" s="620"/>
      <c r="JU18" s="620"/>
      <c r="JV18" s="620"/>
      <c r="JW18" s="620"/>
      <c r="JX18" s="620"/>
      <c r="JY18" s="620"/>
      <c r="JZ18" s="620"/>
      <c r="KA18" s="620"/>
      <c r="KB18" s="620"/>
      <c r="KC18" s="620"/>
      <c r="KD18" s="620"/>
      <c r="KE18" s="620"/>
      <c r="KF18" s="620"/>
      <c r="KG18" s="620"/>
      <c r="KH18" s="620"/>
      <c r="KI18" s="620"/>
      <c r="KJ18" s="620"/>
      <c r="KK18" s="620"/>
      <c r="KL18" s="620"/>
      <c r="KM18" s="620"/>
      <c r="KN18" s="620"/>
      <c r="KO18" s="620"/>
      <c r="KP18" s="620"/>
      <c r="KQ18" s="620"/>
      <c r="KR18" s="286"/>
      <c r="KS18" s="1288"/>
      <c r="KT18" s="1288"/>
      <c r="KU18" s="1288"/>
      <c r="KV18" s="1288"/>
      <c r="KW18" s="1288"/>
      <c r="KX18" s="1288"/>
      <c r="KY18" s="1288"/>
      <c r="KZ18" s="1288"/>
      <c r="LA18" s="1288"/>
      <c r="LB18" s="145"/>
    </row>
    <row r="19" spans="1:314" s="6" customFormat="1" ht="30" customHeight="1" x14ac:dyDescent="0.25">
      <c r="B19" s="812" t="s">
        <v>435</v>
      </c>
      <c r="C19" s="1198"/>
      <c r="D19" s="1199"/>
      <c r="E19" s="1435" t="str">
        <f>IFERROR(VLOOKUP($D19,'Info Exam and Projection List'!$M$4:$P$34,2),"No entry")</f>
        <v>No entry</v>
      </c>
      <c r="F19" s="1389"/>
      <c r="G19" s="1393"/>
      <c r="H19" s="1391"/>
      <c r="I19" s="1229"/>
      <c r="J19" s="1230"/>
      <c r="K19" s="1235"/>
      <c r="M19" s="1218"/>
      <c r="N19" s="1368"/>
      <c r="O19" s="1368"/>
      <c r="P19" s="1211"/>
      <c r="Q19" s="140"/>
      <c r="R19" s="659"/>
      <c r="S19" s="140"/>
      <c r="T19" s="1356"/>
      <c r="U19" s="140"/>
      <c r="V19" s="140"/>
      <c r="W19" s="140"/>
      <c r="X19" s="1057"/>
      <c r="Y19" s="1067"/>
      <c r="Z19" s="1068"/>
      <c r="AA19" s="1057"/>
      <c r="AB19" s="1076"/>
      <c r="AC19" s="1068"/>
      <c r="AD19" s="1057"/>
      <c r="AE19" s="1076"/>
      <c r="AF19" s="1068"/>
      <c r="AG19" s="1057"/>
      <c r="AH19" s="1076"/>
      <c r="AI19" s="1068"/>
      <c r="AJ19" s="1057"/>
      <c r="AK19" s="1076"/>
      <c r="AL19" s="1068"/>
      <c r="AM19" s="1057"/>
      <c r="AN19" s="1076"/>
      <c r="AO19" s="1068"/>
      <c r="AP19" s="1082"/>
      <c r="AQ19" s="140"/>
      <c r="AR19" s="140"/>
      <c r="AS19" s="140"/>
      <c r="AT19" s="32"/>
      <c r="AU19" s="32"/>
      <c r="AV19" s="1088"/>
      <c r="AW19" s="1363"/>
      <c r="AX19" s="31"/>
      <c r="AY19" s="32"/>
      <c r="AZ19" s="659"/>
      <c r="BA19" s="32"/>
      <c r="BB19" s="32"/>
      <c r="BC19" s="32"/>
      <c r="BD19" s="32"/>
      <c r="BE19" s="683"/>
      <c r="BF19" s="32"/>
      <c r="BG19" s="32"/>
      <c r="BH19" s="30"/>
      <c r="BI19" s="683"/>
      <c r="BJ19" s="854"/>
      <c r="BK19" s="178"/>
      <c r="BL19" s="178"/>
      <c r="BM19" s="178"/>
      <c r="BN19" s="178"/>
      <c r="BO19" s="178"/>
      <c r="BP19" s="178"/>
      <c r="BQ19" s="708"/>
      <c r="BR19" s="1114"/>
      <c r="BS19" s="1115"/>
      <c r="BT19" s="240"/>
      <c r="BU19" s="931"/>
      <c r="BV19" s="240"/>
      <c r="BW19" s="240"/>
      <c r="BX19" s="1099"/>
      <c r="BY19" s="1094"/>
      <c r="BZ19" s="1101"/>
      <c r="CA19" s="569"/>
      <c r="CB19" s="1114"/>
      <c r="CC19" s="1115"/>
      <c r="CD19" s="240"/>
      <c r="CE19" s="1109"/>
      <c r="CF19" s="240"/>
      <c r="CG19" s="240"/>
      <c r="CH19" s="1099"/>
      <c r="CI19" s="1094"/>
      <c r="CJ19" s="1101"/>
      <c r="CK19" s="569"/>
      <c r="CL19" s="1114"/>
      <c r="CM19" s="1115"/>
      <c r="CN19" s="240"/>
      <c r="CO19" s="1109"/>
      <c r="CP19" s="240"/>
      <c r="CQ19" s="240"/>
      <c r="CR19" s="1099"/>
      <c r="CS19" s="1094"/>
      <c r="CT19" s="1101"/>
      <c r="CU19" s="569"/>
      <c r="CV19" s="215"/>
      <c r="CW19" s="239"/>
      <c r="CX19" s="240"/>
      <c r="CY19" s="931"/>
      <c r="CZ19" s="240"/>
      <c r="DA19" s="240"/>
      <c r="DB19" s="1099"/>
      <c r="DC19" s="1094"/>
      <c r="DD19" s="1101"/>
      <c r="DE19" s="569"/>
      <c r="DF19" s="215"/>
      <c r="DG19" s="239"/>
      <c r="DH19" s="240"/>
      <c r="DI19" s="931"/>
      <c r="DJ19" s="240"/>
      <c r="DK19" s="240"/>
      <c r="DL19" s="1099"/>
      <c r="DM19" s="1094"/>
      <c r="DN19" s="1101"/>
      <c r="DO19" s="569"/>
      <c r="DP19" s="1114"/>
      <c r="DQ19" s="1115"/>
      <c r="DR19" s="240"/>
      <c r="DS19" s="1109"/>
      <c r="DT19" s="240"/>
      <c r="DU19" s="240"/>
      <c r="DV19" s="1099"/>
      <c r="DW19" s="1094"/>
      <c r="DX19" s="1101"/>
      <c r="DY19" s="587"/>
      <c r="DZ19" s="32"/>
      <c r="EA19" s="32"/>
      <c r="EB19" s="32"/>
      <c r="EC19" s="32"/>
      <c r="ED19" s="32"/>
      <c r="EE19" s="32"/>
      <c r="EF19" s="32"/>
      <c r="EG19" s="32"/>
      <c r="EH19" s="32"/>
      <c r="EI19" s="32"/>
      <c r="EJ19" s="835" t="str">
        <f t="shared" si="10"/>
        <v>No entry</v>
      </c>
      <c r="EK19" s="1401"/>
      <c r="EL19" s="1125"/>
      <c r="EM19" s="591" t="str">
        <f t="shared" si="11"/>
        <v>No entry</v>
      </c>
      <c r="EN19" s="1403"/>
      <c r="EO19" s="1128"/>
      <c r="EP19" s="1128"/>
      <c r="EQ19" s="1129"/>
      <c r="ER19" s="1129"/>
      <c r="ES19" s="1130"/>
      <c r="ET19" s="38"/>
      <c r="EU19" s="38"/>
      <c r="EV19" s="294" t="s">
        <v>279</v>
      </c>
      <c r="EW19" s="1"/>
      <c r="EX19" s="1" t="s">
        <v>933</v>
      </c>
      <c r="EY19" s="1" t="s">
        <v>304</v>
      </c>
      <c r="EZ19" s="290"/>
      <c r="FA19" s="161"/>
      <c r="FB19" s="38"/>
      <c r="FC19" s="38"/>
      <c r="FD19" s="149"/>
      <c r="FE19" s="620"/>
      <c r="FF19" s="620"/>
      <c r="FG19" s="620"/>
      <c r="FH19" s="620"/>
      <c r="FI19" s="269"/>
      <c r="FJ19" s="145"/>
      <c r="FK19" s="145"/>
      <c r="FL19" s="145"/>
      <c r="FM19" s="145"/>
      <c r="FN19" s="145"/>
      <c r="FO19" s="145"/>
      <c r="FP19" s="145"/>
      <c r="FQ19" s="145"/>
      <c r="FR19" s="145"/>
      <c r="FS19" s="620"/>
      <c r="FT19" s="620"/>
      <c r="FU19" s="620"/>
      <c r="FV19" s="620"/>
      <c r="FW19" s="620"/>
      <c r="FX19" s="620"/>
      <c r="FY19" s="620"/>
      <c r="FZ19" s="620"/>
      <c r="GA19" s="631"/>
      <c r="GB19" s="631"/>
      <c r="GC19" s="620"/>
      <c r="GD19" s="620"/>
      <c r="GE19" s="620"/>
      <c r="GF19" s="620"/>
      <c r="GG19" s="620"/>
      <c r="GH19" s="620"/>
      <c r="GI19" s="620"/>
      <c r="GJ19" s="620"/>
      <c r="GK19" s="620"/>
      <c r="GL19" s="620"/>
      <c r="GM19" s="620"/>
      <c r="GN19" s="620"/>
      <c r="GO19" s="620"/>
      <c r="GP19" s="620"/>
      <c r="GQ19" s="620"/>
      <c r="GR19" s="620"/>
      <c r="GS19" s="620"/>
      <c r="GT19" s="620"/>
      <c r="GU19" s="620"/>
      <c r="GV19" s="620"/>
      <c r="GW19" s="620"/>
      <c r="GX19" s="620"/>
      <c r="GY19" s="620"/>
      <c r="GZ19" s="620"/>
      <c r="HA19" s="620"/>
      <c r="HB19" s="620"/>
      <c r="HC19" s="620"/>
      <c r="HD19" s="620"/>
      <c r="HE19" s="620"/>
      <c r="HF19" s="620"/>
      <c r="HG19" s="620"/>
      <c r="HH19" s="620"/>
      <c r="HI19" s="620"/>
      <c r="HJ19" s="620"/>
      <c r="HK19" s="620"/>
      <c r="HL19" s="620"/>
      <c r="HM19" s="620"/>
      <c r="HN19" s="620"/>
      <c r="HO19" s="620"/>
      <c r="HP19" s="620"/>
      <c r="HQ19" s="620"/>
      <c r="HR19" s="620"/>
      <c r="HS19" s="620"/>
      <c r="HT19" s="620"/>
      <c r="HU19" s="620"/>
      <c r="HV19" s="620"/>
      <c r="HW19" s="620"/>
      <c r="HX19" s="620"/>
      <c r="HY19" s="620"/>
      <c r="HZ19" s="620"/>
      <c r="IA19" s="620"/>
      <c r="IB19" s="620"/>
      <c r="IC19" s="620"/>
      <c r="ID19" s="620"/>
      <c r="IE19" s="620"/>
      <c r="IF19" s="620"/>
      <c r="IG19" s="620"/>
      <c r="IH19" s="620"/>
      <c r="II19" s="620"/>
      <c r="IJ19" s="620"/>
      <c r="IK19" s="620"/>
      <c r="IL19" s="620"/>
      <c r="IM19" s="620"/>
      <c r="IN19" s="620"/>
      <c r="IO19" s="620"/>
      <c r="IP19" s="620"/>
      <c r="IQ19" s="620"/>
      <c r="IR19" s="620"/>
      <c r="IS19" s="620"/>
      <c r="IT19" s="620"/>
      <c r="IU19" s="620"/>
      <c r="IV19" s="620"/>
      <c r="IW19" s="620"/>
      <c r="IX19" s="620"/>
      <c r="IY19" s="620"/>
      <c r="IZ19" s="620"/>
      <c r="JA19" s="620"/>
      <c r="JB19" s="620"/>
      <c r="JC19" s="620"/>
      <c r="JD19" s="620"/>
      <c r="JE19" s="620"/>
      <c r="JF19" s="620"/>
      <c r="JG19" s="620"/>
      <c r="JH19" s="620"/>
      <c r="JI19" s="620"/>
      <c r="JJ19" s="620"/>
      <c r="JK19" s="620"/>
      <c r="JL19" s="620"/>
      <c r="JM19" s="620"/>
      <c r="JN19" s="620"/>
      <c r="JO19" s="620"/>
      <c r="JP19" s="620"/>
      <c r="JQ19" s="620"/>
      <c r="JR19" s="620"/>
      <c r="JS19" s="620"/>
      <c r="JT19" s="620"/>
      <c r="JU19" s="620"/>
      <c r="JV19" s="620"/>
      <c r="JW19" s="620"/>
      <c r="JX19" s="620"/>
      <c r="JY19" s="620"/>
      <c r="JZ19" s="620"/>
      <c r="KA19" s="620"/>
      <c r="KB19" s="620"/>
      <c r="KC19" s="620"/>
      <c r="KD19" s="620"/>
      <c r="KE19" s="620"/>
      <c r="KF19" s="620"/>
      <c r="KG19" s="620"/>
      <c r="KH19" s="620"/>
      <c r="KI19" s="620"/>
      <c r="KJ19" s="620"/>
      <c r="KK19" s="620"/>
      <c r="KL19" s="620"/>
      <c r="KM19" s="620"/>
      <c r="KN19" s="620"/>
      <c r="KO19" s="620"/>
      <c r="KP19" s="620"/>
      <c r="KQ19" s="620"/>
      <c r="KR19" s="286"/>
      <c r="KS19" s="1288"/>
      <c r="KT19" s="1288"/>
      <c r="KU19" s="1288"/>
      <c r="KV19" s="1288"/>
      <c r="KW19" s="1288"/>
      <c r="KX19" s="1288"/>
      <c r="KY19" s="1288"/>
      <c r="KZ19" s="1288"/>
      <c r="LA19" s="1288"/>
      <c r="LB19" s="145"/>
    </row>
    <row r="20" spans="1:314" s="6" customFormat="1" ht="30" customHeight="1" x14ac:dyDescent="0.25">
      <c r="A20" s="39"/>
      <c r="B20" s="812" t="s">
        <v>436</v>
      </c>
      <c r="C20" s="1198"/>
      <c r="D20" s="1199"/>
      <c r="E20" s="1435" t="str">
        <f>IFERROR(VLOOKUP($D20,'Info Exam and Projection List'!$M$4:$P$34,2),"No entry")</f>
        <v>No entry</v>
      </c>
      <c r="F20" s="1389"/>
      <c r="G20" s="1393"/>
      <c r="H20" s="1391"/>
      <c r="I20" s="1229"/>
      <c r="J20" s="1230"/>
      <c r="K20" s="1235"/>
      <c r="M20" s="1218"/>
      <c r="N20" s="1368"/>
      <c r="O20" s="1368"/>
      <c r="P20" s="1211"/>
      <c r="Q20" s="140"/>
      <c r="R20" s="659"/>
      <c r="S20" s="140"/>
      <c r="T20" s="1356"/>
      <c r="U20" s="140"/>
      <c r="V20" s="140"/>
      <c r="W20" s="140"/>
      <c r="X20" s="1057"/>
      <c r="Y20" s="1067"/>
      <c r="Z20" s="1068"/>
      <c r="AA20" s="1057"/>
      <c r="AB20" s="1076"/>
      <c r="AC20" s="1068"/>
      <c r="AD20" s="1057"/>
      <c r="AE20" s="1076"/>
      <c r="AF20" s="1068"/>
      <c r="AG20" s="1057"/>
      <c r="AH20" s="1076"/>
      <c r="AI20" s="1068"/>
      <c r="AJ20" s="1057"/>
      <c r="AK20" s="1076"/>
      <c r="AL20" s="1068"/>
      <c r="AM20" s="1057"/>
      <c r="AN20" s="1076"/>
      <c r="AO20" s="1068"/>
      <c r="AP20" s="1082"/>
      <c r="AQ20" s="140"/>
      <c r="AR20" s="140"/>
      <c r="AS20" s="140"/>
      <c r="AT20" s="32"/>
      <c r="AU20" s="32"/>
      <c r="AV20" s="1088"/>
      <c r="AW20" s="1363"/>
      <c r="AX20" s="31"/>
      <c r="AY20" s="32"/>
      <c r="AZ20" s="659"/>
      <c r="BA20" s="32"/>
      <c r="BB20" s="32"/>
      <c r="BC20" s="32"/>
      <c r="BD20" s="32"/>
      <c r="BE20" s="683"/>
      <c r="BF20" s="32"/>
      <c r="BG20" s="32"/>
      <c r="BH20" s="30"/>
      <c r="BI20" s="683"/>
      <c r="BJ20" s="854"/>
      <c r="BK20" s="178"/>
      <c r="BL20" s="178"/>
      <c r="BM20" s="178"/>
      <c r="BN20" s="178"/>
      <c r="BO20" s="178"/>
      <c r="BP20" s="178"/>
      <c r="BQ20" s="708"/>
      <c r="BR20" s="1114"/>
      <c r="BS20" s="1115"/>
      <c r="BT20" s="240"/>
      <c r="BU20" s="931"/>
      <c r="BV20" s="240"/>
      <c r="BW20" s="240"/>
      <c r="BX20" s="1099"/>
      <c r="BY20" s="1094"/>
      <c r="BZ20" s="1101"/>
      <c r="CA20" s="569"/>
      <c r="CB20" s="1114"/>
      <c r="CC20" s="1115"/>
      <c r="CD20" s="240"/>
      <c r="CE20" s="1109"/>
      <c r="CF20" s="240"/>
      <c r="CG20" s="240"/>
      <c r="CH20" s="1099"/>
      <c r="CI20" s="1094"/>
      <c r="CJ20" s="1101"/>
      <c r="CK20" s="569"/>
      <c r="CL20" s="1114"/>
      <c r="CM20" s="1115"/>
      <c r="CN20" s="240"/>
      <c r="CO20" s="1109"/>
      <c r="CP20" s="240"/>
      <c r="CQ20" s="240"/>
      <c r="CR20" s="1099"/>
      <c r="CS20" s="1094"/>
      <c r="CT20" s="1101"/>
      <c r="CU20" s="569"/>
      <c r="CV20" s="215"/>
      <c r="CW20" s="239"/>
      <c r="CX20" s="240"/>
      <c r="CY20" s="931"/>
      <c r="CZ20" s="240"/>
      <c r="DA20" s="240"/>
      <c r="DB20" s="1099"/>
      <c r="DC20" s="1094"/>
      <c r="DD20" s="1101"/>
      <c r="DE20" s="569"/>
      <c r="DF20" s="215"/>
      <c r="DG20" s="239"/>
      <c r="DH20" s="240"/>
      <c r="DI20" s="931"/>
      <c r="DJ20" s="240"/>
      <c r="DK20" s="240"/>
      <c r="DL20" s="1099"/>
      <c r="DM20" s="1094"/>
      <c r="DN20" s="1101"/>
      <c r="DO20" s="569"/>
      <c r="DP20" s="1114"/>
      <c r="DQ20" s="1115"/>
      <c r="DR20" s="240"/>
      <c r="DS20" s="1109"/>
      <c r="DT20" s="240"/>
      <c r="DU20" s="240"/>
      <c r="DV20" s="1099"/>
      <c r="DW20" s="1094"/>
      <c r="DX20" s="1101"/>
      <c r="DY20" s="587"/>
      <c r="DZ20" s="32"/>
      <c r="EA20" s="32"/>
      <c r="EB20" s="32"/>
      <c r="EC20" s="32"/>
      <c r="ED20" s="32"/>
      <c r="EE20" s="32"/>
      <c r="EF20" s="32"/>
      <c r="EG20" s="32"/>
      <c r="EH20" s="32"/>
      <c r="EI20" s="32"/>
      <c r="EJ20" s="835" t="str">
        <f t="shared" si="10"/>
        <v>No entry</v>
      </c>
      <c r="EK20" s="1401"/>
      <c r="EL20" s="1125"/>
      <c r="EM20" s="591" t="str">
        <f t="shared" si="11"/>
        <v>No entry</v>
      </c>
      <c r="EN20" s="1403"/>
      <c r="EO20" s="1128"/>
      <c r="EP20" s="1128"/>
      <c r="EQ20" s="1129"/>
      <c r="ER20" s="1129"/>
      <c r="ES20" s="1130"/>
      <c r="ET20" s="38"/>
      <c r="EU20" s="38"/>
      <c r="EV20" s="295" t="s">
        <v>228</v>
      </c>
      <c r="EW20" s="203"/>
      <c r="EX20" s="1" t="s">
        <v>934</v>
      </c>
      <c r="EY20" s="1" t="s">
        <v>305</v>
      </c>
      <c r="EZ20" s="290"/>
      <c r="FA20" s="161"/>
      <c r="FB20" s="38"/>
      <c r="FC20" s="38"/>
      <c r="FD20" s="149"/>
      <c r="FE20" s="620"/>
      <c r="FF20" s="620"/>
      <c r="FG20" s="620"/>
      <c r="FH20" s="620"/>
      <c r="FI20" s="269"/>
      <c r="FJ20" s="145"/>
      <c r="FK20" s="145"/>
      <c r="FL20" s="145"/>
      <c r="FM20" s="145"/>
      <c r="FN20" s="145"/>
      <c r="FO20" s="145"/>
      <c r="FP20" s="145"/>
      <c r="FQ20" s="145"/>
      <c r="FR20" s="145"/>
      <c r="FS20" s="620"/>
      <c r="FT20" s="620"/>
      <c r="FU20" s="620"/>
      <c r="FV20" s="620"/>
      <c r="FW20" s="620"/>
      <c r="FX20" s="620"/>
      <c r="FY20" s="620"/>
      <c r="FZ20" s="620"/>
      <c r="GA20" s="631"/>
      <c r="GB20" s="631"/>
      <c r="GC20" s="620"/>
      <c r="GD20" s="620"/>
      <c r="GE20" s="620"/>
      <c r="GF20" s="620"/>
      <c r="GG20" s="620"/>
      <c r="GH20" s="620"/>
      <c r="GI20" s="620"/>
      <c r="GJ20" s="620"/>
      <c r="GK20" s="620"/>
      <c r="GL20" s="620"/>
      <c r="GM20" s="620"/>
      <c r="GN20" s="620"/>
      <c r="GO20" s="620"/>
      <c r="GP20" s="620"/>
      <c r="GQ20" s="620"/>
      <c r="GR20" s="620"/>
      <c r="GS20" s="620"/>
      <c r="GT20" s="620"/>
      <c r="GU20" s="620"/>
      <c r="GV20" s="620"/>
      <c r="GW20" s="620"/>
      <c r="GX20" s="620"/>
      <c r="GY20" s="620"/>
      <c r="GZ20" s="620"/>
      <c r="HA20" s="620"/>
      <c r="HB20" s="620"/>
      <c r="HC20" s="620"/>
      <c r="HD20" s="620"/>
      <c r="HE20" s="620"/>
      <c r="HF20" s="620"/>
      <c r="HG20" s="620"/>
      <c r="HH20" s="620"/>
      <c r="HI20" s="620"/>
      <c r="HJ20" s="620"/>
      <c r="HK20" s="620"/>
      <c r="HL20" s="620"/>
      <c r="HM20" s="620"/>
      <c r="HN20" s="620"/>
      <c r="HO20" s="620"/>
      <c r="HP20" s="620"/>
      <c r="HQ20" s="620"/>
      <c r="HR20" s="620"/>
      <c r="HS20" s="620"/>
      <c r="HT20" s="620"/>
      <c r="HU20" s="620"/>
      <c r="HV20" s="620"/>
      <c r="HW20" s="620"/>
      <c r="HX20" s="620"/>
      <c r="HY20" s="620"/>
      <c r="HZ20" s="620"/>
      <c r="IA20" s="620"/>
      <c r="IB20" s="620"/>
      <c r="IC20" s="620"/>
      <c r="ID20" s="620"/>
      <c r="IE20" s="620"/>
      <c r="IF20" s="620"/>
      <c r="IG20" s="620"/>
      <c r="IH20" s="620"/>
      <c r="II20" s="620"/>
      <c r="IJ20" s="620"/>
      <c r="IK20" s="620"/>
      <c r="IL20" s="620"/>
      <c r="IM20" s="620"/>
      <c r="IN20" s="620"/>
      <c r="IO20" s="620"/>
      <c r="IP20" s="620"/>
      <c r="IQ20" s="620"/>
      <c r="IR20" s="620"/>
      <c r="IS20" s="620"/>
      <c r="IT20" s="620"/>
      <c r="IU20" s="620"/>
      <c r="IV20" s="620"/>
      <c r="IW20" s="620"/>
      <c r="IX20" s="620"/>
      <c r="IY20" s="620"/>
      <c r="IZ20" s="620"/>
      <c r="JA20" s="620"/>
      <c r="JB20" s="620"/>
      <c r="JC20" s="620"/>
      <c r="JD20" s="620"/>
      <c r="JE20" s="620"/>
      <c r="JF20" s="620"/>
      <c r="JG20" s="620"/>
      <c r="JH20" s="620"/>
      <c r="JI20" s="620"/>
      <c r="JJ20" s="620"/>
      <c r="JK20" s="620"/>
      <c r="JL20" s="620"/>
      <c r="JM20" s="620"/>
      <c r="JN20" s="620"/>
      <c r="JO20" s="620"/>
      <c r="JP20" s="620"/>
      <c r="JQ20" s="620"/>
      <c r="JR20" s="620"/>
      <c r="JS20" s="620"/>
      <c r="JT20" s="620"/>
      <c r="JU20" s="620"/>
      <c r="JV20" s="620"/>
      <c r="JW20" s="620"/>
      <c r="JX20" s="620"/>
      <c r="JY20" s="620"/>
      <c r="JZ20" s="620"/>
      <c r="KA20" s="620"/>
      <c r="KB20" s="620"/>
      <c r="KC20" s="620"/>
      <c r="KD20" s="620"/>
      <c r="KE20" s="620"/>
      <c r="KF20" s="620"/>
      <c r="KG20" s="620"/>
      <c r="KH20" s="620"/>
      <c r="KI20" s="620"/>
      <c r="KJ20" s="620"/>
      <c r="KK20" s="620"/>
      <c r="KL20" s="620"/>
      <c r="KM20" s="620"/>
      <c r="KN20" s="620"/>
      <c r="KO20" s="620"/>
      <c r="KP20" s="620"/>
      <c r="KQ20" s="620"/>
      <c r="KR20" s="286"/>
      <c r="KS20" s="1288"/>
      <c r="KT20" s="1288"/>
      <c r="KU20" s="1288"/>
      <c r="KV20" s="1288"/>
      <c r="KW20" s="1288"/>
      <c r="KX20" s="1288"/>
      <c r="KY20" s="1288"/>
      <c r="KZ20" s="1288"/>
      <c r="LA20" s="1288"/>
      <c r="LB20" s="145"/>
    </row>
    <row r="21" spans="1:314" s="6" customFormat="1" ht="30" customHeight="1" x14ac:dyDescent="0.25">
      <c r="B21" s="812" t="s">
        <v>644</v>
      </c>
      <c r="C21" s="1198"/>
      <c r="D21" s="1199"/>
      <c r="E21" s="1435" t="str">
        <f>IFERROR(VLOOKUP($D21,'Info Exam and Projection List'!$M$4:$P$34,2),"No entry")</f>
        <v>No entry</v>
      </c>
      <c r="F21" s="1389"/>
      <c r="G21" s="1393"/>
      <c r="H21" s="1391"/>
      <c r="I21" s="1229"/>
      <c r="J21" s="1230"/>
      <c r="K21" s="1235"/>
      <c r="M21" s="1218"/>
      <c r="N21" s="1368"/>
      <c r="O21" s="1368"/>
      <c r="P21" s="1211"/>
      <c r="Q21" s="140"/>
      <c r="R21" s="659"/>
      <c r="S21" s="140"/>
      <c r="T21" s="1356"/>
      <c r="U21" s="140"/>
      <c r="V21" s="140"/>
      <c r="W21" s="140"/>
      <c r="X21" s="1057"/>
      <c r="Y21" s="1067"/>
      <c r="Z21" s="1068"/>
      <c r="AA21" s="1057"/>
      <c r="AB21" s="1076"/>
      <c r="AC21" s="1068"/>
      <c r="AD21" s="1057"/>
      <c r="AE21" s="1076"/>
      <c r="AF21" s="1068"/>
      <c r="AG21" s="1057"/>
      <c r="AH21" s="1076"/>
      <c r="AI21" s="1068"/>
      <c r="AJ21" s="1057"/>
      <c r="AK21" s="1076"/>
      <c r="AL21" s="1068"/>
      <c r="AM21" s="1057"/>
      <c r="AN21" s="1076"/>
      <c r="AO21" s="1068"/>
      <c r="AP21" s="1082"/>
      <c r="AQ21" s="140"/>
      <c r="AR21" s="140"/>
      <c r="AS21" s="140"/>
      <c r="AT21" s="32"/>
      <c r="AU21" s="32"/>
      <c r="AV21" s="1088"/>
      <c r="AW21" s="1363"/>
      <c r="AX21" s="31"/>
      <c r="AY21" s="32"/>
      <c r="AZ21" s="659"/>
      <c r="BA21" s="32"/>
      <c r="BB21" s="32"/>
      <c r="BC21" s="32"/>
      <c r="BD21" s="32"/>
      <c r="BE21" s="683"/>
      <c r="BF21" s="32"/>
      <c r="BG21" s="32"/>
      <c r="BH21" s="30"/>
      <c r="BI21" s="683"/>
      <c r="BJ21" s="854"/>
      <c r="BK21" s="178"/>
      <c r="BL21" s="178"/>
      <c r="BM21" s="178"/>
      <c r="BN21" s="178"/>
      <c r="BO21" s="178"/>
      <c r="BP21" s="178"/>
      <c r="BQ21" s="708"/>
      <c r="BR21" s="1114"/>
      <c r="BS21" s="1115"/>
      <c r="BT21" s="240"/>
      <c r="BU21" s="931"/>
      <c r="BV21" s="240"/>
      <c r="BW21" s="240"/>
      <c r="BX21" s="1099"/>
      <c r="BY21" s="1094"/>
      <c r="BZ21" s="1101"/>
      <c r="CA21" s="569"/>
      <c r="CB21" s="1114"/>
      <c r="CC21" s="1115"/>
      <c r="CD21" s="240"/>
      <c r="CE21" s="1109"/>
      <c r="CF21" s="240"/>
      <c r="CG21" s="240"/>
      <c r="CH21" s="1099"/>
      <c r="CI21" s="1094"/>
      <c r="CJ21" s="1101"/>
      <c r="CK21" s="569"/>
      <c r="CL21" s="1114"/>
      <c r="CM21" s="1115"/>
      <c r="CN21" s="240"/>
      <c r="CO21" s="1109"/>
      <c r="CP21" s="240"/>
      <c r="CQ21" s="240"/>
      <c r="CR21" s="1099"/>
      <c r="CS21" s="1094"/>
      <c r="CT21" s="1101"/>
      <c r="CU21" s="569"/>
      <c r="CV21" s="215"/>
      <c r="CW21" s="239"/>
      <c r="CX21" s="240"/>
      <c r="CY21" s="931"/>
      <c r="CZ21" s="240"/>
      <c r="DA21" s="240"/>
      <c r="DB21" s="1099"/>
      <c r="DC21" s="1094"/>
      <c r="DD21" s="1101"/>
      <c r="DE21" s="569"/>
      <c r="DF21" s="215"/>
      <c r="DG21" s="239"/>
      <c r="DH21" s="240"/>
      <c r="DI21" s="931"/>
      <c r="DJ21" s="240"/>
      <c r="DK21" s="240"/>
      <c r="DL21" s="1099"/>
      <c r="DM21" s="1094"/>
      <c r="DN21" s="1101"/>
      <c r="DO21" s="569"/>
      <c r="DP21" s="1114"/>
      <c r="DQ21" s="1115"/>
      <c r="DR21" s="240"/>
      <c r="DS21" s="1109"/>
      <c r="DT21" s="240"/>
      <c r="DU21" s="240"/>
      <c r="DV21" s="1099"/>
      <c r="DW21" s="1094"/>
      <c r="DX21" s="1101"/>
      <c r="DY21" s="587"/>
      <c r="DZ21" s="32"/>
      <c r="EA21" s="32"/>
      <c r="EB21" s="32"/>
      <c r="EC21" s="32"/>
      <c r="ED21" s="32"/>
      <c r="EE21" s="32"/>
      <c r="EF21" s="32"/>
      <c r="EG21" s="32"/>
      <c r="EH21" s="32"/>
      <c r="EI21" s="32"/>
      <c r="EJ21" s="835" t="str">
        <f t="shared" si="10"/>
        <v>No entry</v>
      </c>
      <c r="EK21" s="1401"/>
      <c r="EL21" s="1125"/>
      <c r="EM21" s="591" t="str">
        <f t="shared" si="11"/>
        <v>No entry</v>
      </c>
      <c r="EN21" s="1403"/>
      <c r="EO21" s="1128"/>
      <c r="EP21" s="1128"/>
      <c r="EQ21" s="1129"/>
      <c r="ER21" s="1129"/>
      <c r="ES21" s="1130"/>
      <c r="ET21" s="38"/>
      <c r="EU21" s="38"/>
      <c r="EV21" s="292" t="s">
        <v>1411</v>
      </c>
      <c r="EW21" s="1"/>
      <c r="EX21" s="1" t="s">
        <v>935</v>
      </c>
      <c r="EY21" s="1" t="s">
        <v>306</v>
      </c>
      <c r="EZ21" s="290"/>
      <c r="FA21" s="161"/>
      <c r="FB21" s="38"/>
      <c r="FC21" s="38"/>
      <c r="FD21" s="149"/>
      <c r="FE21" s="620"/>
      <c r="FF21" s="620"/>
      <c r="FG21" s="620"/>
      <c r="FH21" s="620"/>
      <c r="FI21" s="269"/>
      <c r="FJ21" s="145"/>
      <c r="FK21" s="145"/>
      <c r="FL21" s="145"/>
      <c r="FM21" s="145"/>
      <c r="FN21" s="145"/>
      <c r="FO21" s="145"/>
      <c r="FP21" s="145"/>
      <c r="FQ21" s="145"/>
      <c r="FR21" s="145"/>
      <c r="FS21" s="620"/>
      <c r="FT21" s="620"/>
      <c r="FU21" s="620"/>
      <c r="FV21" s="620"/>
      <c r="FW21" s="620"/>
      <c r="FX21" s="620"/>
      <c r="FY21" s="620"/>
      <c r="FZ21" s="620"/>
      <c r="GA21" s="631"/>
      <c r="GB21" s="631"/>
      <c r="GC21" s="620"/>
      <c r="GD21" s="620"/>
      <c r="GE21" s="620"/>
      <c r="GF21" s="620"/>
      <c r="GG21" s="620"/>
      <c r="GH21" s="620"/>
      <c r="GI21" s="620"/>
      <c r="GJ21" s="620"/>
      <c r="GK21" s="620"/>
      <c r="GL21" s="620"/>
      <c r="GM21" s="620"/>
      <c r="GN21" s="620"/>
      <c r="GO21" s="620"/>
      <c r="GP21" s="620"/>
      <c r="GQ21" s="620"/>
      <c r="GR21" s="620"/>
      <c r="GS21" s="620"/>
      <c r="GT21" s="620"/>
      <c r="GU21" s="620"/>
      <c r="GV21" s="620"/>
      <c r="GW21" s="620"/>
      <c r="GX21" s="620"/>
      <c r="GY21" s="620"/>
      <c r="GZ21" s="620"/>
      <c r="HA21" s="620"/>
      <c r="HB21" s="620"/>
      <c r="HC21" s="620"/>
      <c r="HD21" s="620"/>
      <c r="HE21" s="620"/>
      <c r="HF21" s="620"/>
      <c r="HG21" s="620"/>
      <c r="HH21" s="620"/>
      <c r="HI21" s="620"/>
      <c r="HJ21" s="620"/>
      <c r="HK21" s="620"/>
      <c r="HL21" s="620"/>
      <c r="HM21" s="620"/>
      <c r="HN21" s="620"/>
      <c r="HO21" s="620"/>
      <c r="HP21" s="620"/>
      <c r="HQ21" s="620"/>
      <c r="HR21" s="620"/>
      <c r="HS21" s="620"/>
      <c r="HT21" s="620"/>
      <c r="HU21" s="620"/>
      <c r="HV21" s="620"/>
      <c r="HW21" s="620"/>
      <c r="HX21" s="620"/>
      <c r="HY21" s="620"/>
      <c r="HZ21" s="620"/>
      <c r="IA21" s="620"/>
      <c r="IB21" s="620"/>
      <c r="IC21" s="620"/>
      <c r="ID21" s="620"/>
      <c r="IE21" s="620"/>
      <c r="IF21" s="620"/>
      <c r="IG21" s="620"/>
      <c r="IH21" s="620"/>
      <c r="II21" s="620"/>
      <c r="IJ21" s="620"/>
      <c r="IK21" s="620"/>
      <c r="IL21" s="620"/>
      <c r="IM21" s="620"/>
      <c r="IN21" s="620"/>
      <c r="IO21" s="620"/>
      <c r="IP21" s="620"/>
      <c r="IQ21" s="620"/>
      <c r="IR21" s="620"/>
      <c r="IS21" s="620"/>
      <c r="IT21" s="620"/>
      <c r="IU21" s="620"/>
      <c r="IV21" s="620"/>
      <c r="IW21" s="620"/>
      <c r="IX21" s="620"/>
      <c r="IY21" s="620"/>
      <c r="IZ21" s="620"/>
      <c r="JA21" s="620"/>
      <c r="JB21" s="620"/>
      <c r="JC21" s="620"/>
      <c r="JD21" s="620"/>
      <c r="JE21" s="620"/>
      <c r="JF21" s="620"/>
      <c r="JG21" s="620"/>
      <c r="JH21" s="620"/>
      <c r="JI21" s="620"/>
      <c r="JJ21" s="620"/>
      <c r="JK21" s="620"/>
      <c r="JL21" s="620"/>
      <c r="JM21" s="620"/>
      <c r="JN21" s="620"/>
      <c r="JO21" s="620"/>
      <c r="JP21" s="620"/>
      <c r="JQ21" s="620"/>
      <c r="JR21" s="620"/>
      <c r="JS21" s="620"/>
      <c r="JT21" s="620"/>
      <c r="JU21" s="620"/>
      <c r="JV21" s="620"/>
      <c r="JW21" s="620"/>
      <c r="JX21" s="620"/>
      <c r="JY21" s="620"/>
      <c r="JZ21" s="620"/>
      <c r="KA21" s="620"/>
      <c r="KB21" s="620"/>
      <c r="KC21" s="620"/>
      <c r="KD21" s="620"/>
      <c r="KE21" s="620"/>
      <c r="KF21" s="620"/>
      <c r="KG21" s="620"/>
      <c r="KH21" s="620"/>
      <c r="KI21" s="620"/>
      <c r="KJ21" s="620"/>
      <c r="KK21" s="620"/>
      <c r="KL21" s="620"/>
      <c r="KM21" s="620"/>
      <c r="KN21" s="620"/>
      <c r="KO21" s="620"/>
      <c r="KP21" s="620"/>
      <c r="KQ21" s="620"/>
      <c r="KR21" s="286"/>
      <c r="KS21" s="1288"/>
      <c r="KT21" s="1288"/>
      <c r="KU21" s="1288"/>
      <c r="KV21" s="1288"/>
      <c r="KW21" s="1288"/>
      <c r="KX21" s="1288"/>
      <c r="KY21" s="1288"/>
      <c r="KZ21" s="1288"/>
      <c r="LA21" s="1288"/>
      <c r="LB21" s="145"/>
    </row>
    <row r="22" spans="1:314" s="6" customFormat="1" ht="30" customHeight="1" x14ac:dyDescent="0.25">
      <c r="B22" s="812" t="s">
        <v>645</v>
      </c>
      <c r="C22" s="1198"/>
      <c r="D22" s="1199"/>
      <c r="E22" s="1435" t="str">
        <f>IFERROR(VLOOKUP($D22,'Info Exam and Projection List'!$M$4:$P$34,2),"No entry")</f>
        <v>No entry</v>
      </c>
      <c r="F22" s="1389"/>
      <c r="G22" s="1393"/>
      <c r="H22" s="1391"/>
      <c r="I22" s="1229"/>
      <c r="J22" s="1230"/>
      <c r="K22" s="1235"/>
      <c r="M22" s="1218"/>
      <c r="N22" s="1368"/>
      <c r="O22" s="1368"/>
      <c r="P22" s="1211"/>
      <c r="Q22" s="140"/>
      <c r="R22" s="659"/>
      <c r="S22" s="140"/>
      <c r="T22" s="1356"/>
      <c r="U22" s="140"/>
      <c r="V22" s="140"/>
      <c r="W22" s="140"/>
      <c r="X22" s="1057"/>
      <c r="Y22" s="1067"/>
      <c r="Z22" s="1068"/>
      <c r="AA22" s="1057"/>
      <c r="AB22" s="1076"/>
      <c r="AC22" s="1068"/>
      <c r="AD22" s="1057"/>
      <c r="AE22" s="1076"/>
      <c r="AF22" s="1068"/>
      <c r="AG22" s="1057"/>
      <c r="AH22" s="1076"/>
      <c r="AI22" s="1068"/>
      <c r="AJ22" s="1057"/>
      <c r="AK22" s="1076"/>
      <c r="AL22" s="1068"/>
      <c r="AM22" s="1057"/>
      <c r="AN22" s="1076"/>
      <c r="AO22" s="1068"/>
      <c r="AP22" s="1082"/>
      <c r="AQ22" s="140"/>
      <c r="AR22" s="140"/>
      <c r="AS22" s="140"/>
      <c r="AT22" s="32"/>
      <c r="AU22" s="32"/>
      <c r="AV22" s="1088"/>
      <c r="AW22" s="1363"/>
      <c r="AX22" s="31"/>
      <c r="AY22" s="32"/>
      <c r="AZ22" s="659"/>
      <c r="BA22" s="32"/>
      <c r="BB22" s="32"/>
      <c r="BC22" s="32"/>
      <c r="BD22" s="32"/>
      <c r="BE22" s="683"/>
      <c r="BF22" s="32"/>
      <c r="BG22" s="32"/>
      <c r="BH22" s="30"/>
      <c r="BI22" s="683"/>
      <c r="BJ22" s="854"/>
      <c r="BK22" s="178"/>
      <c r="BL22" s="178"/>
      <c r="BM22" s="178"/>
      <c r="BN22" s="178"/>
      <c r="BO22" s="178"/>
      <c r="BP22" s="178"/>
      <c r="BQ22" s="708"/>
      <c r="BR22" s="1114"/>
      <c r="BS22" s="1115"/>
      <c r="BT22" s="240"/>
      <c r="BU22" s="931"/>
      <c r="BV22" s="240"/>
      <c r="BW22" s="240"/>
      <c r="BX22" s="1099"/>
      <c r="BY22" s="1094"/>
      <c r="BZ22" s="1101"/>
      <c r="CA22" s="569"/>
      <c r="CB22" s="1114"/>
      <c r="CC22" s="1115"/>
      <c r="CD22" s="240"/>
      <c r="CE22" s="1109"/>
      <c r="CF22" s="240"/>
      <c r="CG22" s="240"/>
      <c r="CH22" s="1099"/>
      <c r="CI22" s="1094"/>
      <c r="CJ22" s="1101"/>
      <c r="CK22" s="569"/>
      <c r="CL22" s="1114"/>
      <c r="CM22" s="1115"/>
      <c r="CN22" s="240"/>
      <c r="CO22" s="1109"/>
      <c r="CP22" s="240"/>
      <c r="CQ22" s="240"/>
      <c r="CR22" s="1099"/>
      <c r="CS22" s="1094"/>
      <c r="CT22" s="1101"/>
      <c r="CU22" s="569"/>
      <c r="CV22" s="215"/>
      <c r="CW22" s="239"/>
      <c r="CX22" s="240"/>
      <c r="CY22" s="931"/>
      <c r="CZ22" s="240"/>
      <c r="DA22" s="240"/>
      <c r="DB22" s="1099"/>
      <c r="DC22" s="1094"/>
      <c r="DD22" s="1101"/>
      <c r="DE22" s="569"/>
      <c r="DF22" s="215"/>
      <c r="DG22" s="239"/>
      <c r="DH22" s="240"/>
      <c r="DI22" s="931"/>
      <c r="DJ22" s="240"/>
      <c r="DK22" s="240"/>
      <c r="DL22" s="1099"/>
      <c r="DM22" s="1094"/>
      <c r="DN22" s="1101"/>
      <c r="DO22" s="569"/>
      <c r="DP22" s="1114"/>
      <c r="DQ22" s="1115"/>
      <c r="DR22" s="240"/>
      <c r="DS22" s="1109"/>
      <c r="DT22" s="240"/>
      <c r="DU22" s="240"/>
      <c r="DV22" s="1099"/>
      <c r="DW22" s="1094"/>
      <c r="DX22" s="1101"/>
      <c r="DY22" s="587"/>
      <c r="DZ22" s="32"/>
      <c r="EA22" s="32"/>
      <c r="EB22" s="32"/>
      <c r="EC22" s="32"/>
      <c r="ED22" s="32"/>
      <c r="EE22" s="32"/>
      <c r="EF22" s="32"/>
      <c r="EG22" s="32"/>
      <c r="EH22" s="32"/>
      <c r="EI22" s="32"/>
      <c r="EJ22" s="835" t="str">
        <f t="shared" si="10"/>
        <v>No entry</v>
      </c>
      <c r="EK22" s="1401"/>
      <c r="EL22" s="1125"/>
      <c r="EM22" s="591" t="str">
        <f t="shared" si="11"/>
        <v>No entry</v>
      </c>
      <c r="EN22" s="1403"/>
      <c r="EO22" s="1128"/>
      <c r="EP22" s="1128"/>
      <c r="EQ22" s="1129"/>
      <c r="ER22" s="1129"/>
      <c r="ES22" s="1130"/>
      <c r="ET22" s="38"/>
      <c r="EU22" s="38"/>
      <c r="EV22" s="292" t="s">
        <v>463</v>
      </c>
      <c r="EW22" s="1"/>
      <c r="EX22" s="1" t="s">
        <v>936</v>
      </c>
      <c r="EY22" s="1" t="s">
        <v>307</v>
      </c>
      <c r="EZ22" s="290"/>
      <c r="FA22" s="161"/>
      <c r="FB22" s="38"/>
      <c r="FC22" s="38"/>
      <c r="FD22" s="149"/>
      <c r="FE22" s="620"/>
      <c r="FF22" s="620"/>
      <c r="FG22" s="620"/>
      <c r="FH22" s="620"/>
      <c r="FI22" s="269"/>
      <c r="FJ22" s="145"/>
      <c r="FK22" s="145"/>
      <c r="FL22" s="145"/>
      <c r="FM22" s="145"/>
      <c r="FN22" s="145"/>
      <c r="FO22" s="145"/>
      <c r="FP22" s="145"/>
      <c r="FQ22" s="145"/>
      <c r="FR22" s="145"/>
      <c r="FS22" s="620"/>
      <c r="FT22" s="620"/>
      <c r="FU22" s="620"/>
      <c r="FV22" s="620"/>
      <c r="FW22" s="620"/>
      <c r="FX22" s="620"/>
      <c r="FY22" s="620"/>
      <c r="FZ22" s="620"/>
      <c r="GA22" s="631"/>
      <c r="GB22" s="631"/>
      <c r="GC22" s="620"/>
      <c r="GD22" s="620"/>
      <c r="GE22" s="620"/>
      <c r="GF22" s="620"/>
      <c r="GG22" s="620"/>
      <c r="GH22" s="620"/>
      <c r="GI22" s="620"/>
      <c r="GJ22" s="620"/>
      <c r="GK22" s="620"/>
      <c r="GL22" s="620"/>
      <c r="GM22" s="620"/>
      <c r="GN22" s="620"/>
      <c r="GO22" s="620"/>
      <c r="GP22" s="620"/>
      <c r="GQ22" s="620"/>
      <c r="GR22" s="620"/>
      <c r="GS22" s="620"/>
      <c r="GT22" s="620"/>
      <c r="GU22" s="620"/>
      <c r="GV22" s="620"/>
      <c r="GW22" s="620"/>
      <c r="GX22" s="620"/>
      <c r="GY22" s="620"/>
      <c r="GZ22" s="620"/>
      <c r="HA22" s="620"/>
      <c r="HB22" s="620"/>
      <c r="HC22" s="620"/>
      <c r="HD22" s="620"/>
      <c r="HE22" s="620"/>
      <c r="HF22" s="620"/>
      <c r="HG22" s="620"/>
      <c r="HH22" s="620"/>
      <c r="HI22" s="620"/>
      <c r="HJ22" s="620"/>
      <c r="HK22" s="620"/>
      <c r="HL22" s="620"/>
      <c r="HM22" s="620"/>
      <c r="HN22" s="620"/>
      <c r="HO22" s="620"/>
      <c r="HP22" s="620"/>
      <c r="HQ22" s="620"/>
      <c r="HR22" s="620"/>
      <c r="HS22" s="620"/>
      <c r="HT22" s="620"/>
      <c r="HU22" s="620"/>
      <c r="HV22" s="620"/>
      <c r="HW22" s="620"/>
      <c r="HX22" s="620"/>
      <c r="HY22" s="620"/>
      <c r="HZ22" s="620"/>
      <c r="IA22" s="620"/>
      <c r="IB22" s="620"/>
      <c r="IC22" s="620"/>
      <c r="ID22" s="620"/>
      <c r="IE22" s="620"/>
      <c r="IF22" s="620"/>
      <c r="IG22" s="620"/>
      <c r="IH22" s="620"/>
      <c r="II22" s="620"/>
      <c r="IJ22" s="620"/>
      <c r="IK22" s="620"/>
      <c r="IL22" s="620"/>
      <c r="IM22" s="620"/>
      <c r="IN22" s="620"/>
      <c r="IO22" s="620"/>
      <c r="IP22" s="620"/>
      <c r="IQ22" s="620"/>
      <c r="IR22" s="620"/>
      <c r="IS22" s="620"/>
      <c r="IT22" s="620"/>
      <c r="IU22" s="620"/>
      <c r="IV22" s="620"/>
      <c r="IW22" s="620"/>
      <c r="IX22" s="620"/>
      <c r="IY22" s="620"/>
      <c r="IZ22" s="620"/>
      <c r="JA22" s="620"/>
      <c r="JB22" s="620"/>
      <c r="JC22" s="620"/>
      <c r="JD22" s="620"/>
      <c r="JE22" s="620"/>
      <c r="JF22" s="620"/>
      <c r="JG22" s="620"/>
      <c r="JH22" s="620"/>
      <c r="JI22" s="620"/>
      <c r="JJ22" s="620"/>
      <c r="JK22" s="620"/>
      <c r="JL22" s="620"/>
      <c r="JM22" s="620"/>
      <c r="JN22" s="620"/>
      <c r="JO22" s="620"/>
      <c r="JP22" s="620"/>
      <c r="JQ22" s="620"/>
      <c r="JR22" s="620"/>
      <c r="JS22" s="620"/>
      <c r="JT22" s="620"/>
      <c r="JU22" s="620"/>
      <c r="JV22" s="620"/>
      <c r="JW22" s="620"/>
      <c r="JX22" s="620"/>
      <c r="JY22" s="620"/>
      <c r="JZ22" s="620"/>
      <c r="KA22" s="620"/>
      <c r="KB22" s="620"/>
      <c r="KC22" s="620"/>
      <c r="KD22" s="620"/>
      <c r="KE22" s="620"/>
      <c r="KF22" s="620"/>
      <c r="KG22" s="620"/>
      <c r="KH22" s="620"/>
      <c r="KI22" s="620"/>
      <c r="KJ22" s="620"/>
      <c r="KK22" s="620"/>
      <c r="KL22" s="620"/>
      <c r="KM22" s="620"/>
      <c r="KN22" s="620"/>
      <c r="KO22" s="620"/>
      <c r="KP22" s="620"/>
      <c r="KQ22" s="620"/>
      <c r="KR22" s="286"/>
      <c r="KS22" s="1288"/>
      <c r="KT22" s="1288"/>
      <c r="KU22" s="1288"/>
      <c r="KV22" s="1288"/>
      <c r="KW22" s="1288"/>
      <c r="KX22" s="1288"/>
      <c r="KY22" s="1288"/>
      <c r="KZ22" s="1288"/>
      <c r="LA22" s="1288"/>
      <c r="LB22" s="145"/>
    </row>
    <row r="23" spans="1:314" s="6" customFormat="1" ht="30" customHeight="1" x14ac:dyDescent="0.25">
      <c r="B23" s="812" t="s">
        <v>646</v>
      </c>
      <c r="C23" s="1198"/>
      <c r="D23" s="1199"/>
      <c r="E23" s="1435" t="str">
        <f>IFERROR(VLOOKUP($D23,'Info Exam and Projection List'!$M$4:$P$34,2),"No entry")</f>
        <v>No entry</v>
      </c>
      <c r="F23" s="1389"/>
      <c r="G23" s="1393"/>
      <c r="H23" s="1391"/>
      <c r="I23" s="1229"/>
      <c r="J23" s="1230"/>
      <c r="K23" s="1235"/>
      <c r="M23" s="1218"/>
      <c r="N23" s="1368"/>
      <c r="O23" s="1368"/>
      <c r="P23" s="1211"/>
      <c r="Q23" s="140"/>
      <c r="R23" s="659"/>
      <c r="S23" s="140"/>
      <c r="T23" s="1356"/>
      <c r="U23" s="140"/>
      <c r="V23" s="140"/>
      <c r="W23" s="140"/>
      <c r="X23" s="1057"/>
      <c r="Y23" s="1067"/>
      <c r="Z23" s="1068"/>
      <c r="AA23" s="1057"/>
      <c r="AB23" s="1076"/>
      <c r="AC23" s="1068"/>
      <c r="AD23" s="1057"/>
      <c r="AE23" s="1076"/>
      <c r="AF23" s="1068"/>
      <c r="AG23" s="1057"/>
      <c r="AH23" s="1076"/>
      <c r="AI23" s="1068"/>
      <c r="AJ23" s="1057"/>
      <c r="AK23" s="1076"/>
      <c r="AL23" s="1068"/>
      <c r="AM23" s="1057"/>
      <c r="AN23" s="1076"/>
      <c r="AO23" s="1068"/>
      <c r="AP23" s="1082"/>
      <c r="AQ23" s="140"/>
      <c r="AR23" s="140"/>
      <c r="AS23" s="140"/>
      <c r="AT23" s="32"/>
      <c r="AU23" s="32"/>
      <c r="AV23" s="1088"/>
      <c r="AW23" s="1363"/>
      <c r="AX23" s="31"/>
      <c r="AY23" s="32"/>
      <c r="AZ23" s="659"/>
      <c r="BA23" s="32"/>
      <c r="BB23" s="32"/>
      <c r="BC23" s="32"/>
      <c r="BD23" s="32"/>
      <c r="BE23" s="683"/>
      <c r="BF23" s="32"/>
      <c r="BG23" s="32"/>
      <c r="BH23" s="30"/>
      <c r="BI23" s="683"/>
      <c r="BJ23" s="854"/>
      <c r="BK23" s="178"/>
      <c r="BL23" s="178"/>
      <c r="BM23" s="178"/>
      <c r="BN23" s="178"/>
      <c r="BO23" s="178"/>
      <c r="BP23" s="178"/>
      <c r="BQ23" s="708"/>
      <c r="BR23" s="1114"/>
      <c r="BS23" s="1115"/>
      <c r="BT23" s="240"/>
      <c r="BU23" s="931"/>
      <c r="BV23" s="240"/>
      <c r="BW23" s="240"/>
      <c r="BX23" s="1099"/>
      <c r="BY23" s="1094"/>
      <c r="BZ23" s="1101"/>
      <c r="CA23" s="569"/>
      <c r="CB23" s="1114"/>
      <c r="CC23" s="1115"/>
      <c r="CD23" s="240"/>
      <c r="CE23" s="1109"/>
      <c r="CF23" s="240"/>
      <c r="CG23" s="240"/>
      <c r="CH23" s="1099"/>
      <c r="CI23" s="1094"/>
      <c r="CJ23" s="1101"/>
      <c r="CK23" s="569"/>
      <c r="CL23" s="1114"/>
      <c r="CM23" s="1115"/>
      <c r="CN23" s="240"/>
      <c r="CO23" s="1109"/>
      <c r="CP23" s="240"/>
      <c r="CQ23" s="240"/>
      <c r="CR23" s="1099"/>
      <c r="CS23" s="1094"/>
      <c r="CT23" s="1101"/>
      <c r="CU23" s="569"/>
      <c r="CV23" s="215"/>
      <c r="CW23" s="239"/>
      <c r="CX23" s="240"/>
      <c r="CY23" s="931"/>
      <c r="CZ23" s="240"/>
      <c r="DA23" s="240"/>
      <c r="DB23" s="1099"/>
      <c r="DC23" s="1094"/>
      <c r="DD23" s="1101"/>
      <c r="DE23" s="569"/>
      <c r="DF23" s="215"/>
      <c r="DG23" s="239"/>
      <c r="DH23" s="240"/>
      <c r="DI23" s="931"/>
      <c r="DJ23" s="240"/>
      <c r="DK23" s="240"/>
      <c r="DL23" s="1099"/>
      <c r="DM23" s="1094"/>
      <c r="DN23" s="1101"/>
      <c r="DO23" s="569"/>
      <c r="DP23" s="1114"/>
      <c r="DQ23" s="1115"/>
      <c r="DR23" s="240"/>
      <c r="DS23" s="1109"/>
      <c r="DT23" s="240"/>
      <c r="DU23" s="240"/>
      <c r="DV23" s="1099"/>
      <c r="DW23" s="1094"/>
      <c r="DX23" s="1101"/>
      <c r="DY23" s="587"/>
      <c r="DZ23" s="32"/>
      <c r="EA23" s="32"/>
      <c r="EB23" s="32"/>
      <c r="EC23" s="32"/>
      <c r="ED23" s="32"/>
      <c r="EE23" s="32"/>
      <c r="EF23" s="32"/>
      <c r="EG23" s="32"/>
      <c r="EH23" s="32"/>
      <c r="EI23" s="32"/>
      <c r="EJ23" s="835" t="str">
        <f t="shared" si="10"/>
        <v>No entry</v>
      </c>
      <c r="EK23" s="1401"/>
      <c r="EL23" s="1125"/>
      <c r="EM23" s="591" t="str">
        <f t="shared" si="11"/>
        <v>No entry</v>
      </c>
      <c r="EN23" s="1403"/>
      <c r="EO23" s="1128"/>
      <c r="EP23" s="1128"/>
      <c r="EQ23" s="1129"/>
      <c r="ER23" s="1129"/>
      <c r="ES23" s="1130"/>
      <c r="ET23" s="38"/>
      <c r="EU23" s="38"/>
      <c r="EV23" s="292" t="s">
        <v>921</v>
      </c>
      <c r="EW23" s="1"/>
      <c r="EX23" s="6" t="s">
        <v>2513</v>
      </c>
      <c r="EY23" s="1" t="s">
        <v>308</v>
      </c>
      <c r="EZ23" s="290"/>
      <c r="FA23" s="161"/>
      <c r="FB23" s="38"/>
      <c r="FC23" s="38"/>
      <c r="FD23" s="149"/>
      <c r="FE23" s="620"/>
      <c r="FF23" s="620"/>
      <c r="FG23" s="620"/>
      <c r="FH23" s="620"/>
      <c r="FI23" s="269"/>
      <c r="FJ23" s="145"/>
      <c r="FK23" s="145"/>
      <c r="FL23" s="145"/>
      <c r="FM23" s="145"/>
      <c r="FN23" s="145"/>
      <c r="FO23" s="145"/>
      <c r="FP23" s="145"/>
      <c r="FQ23" s="145"/>
      <c r="FR23" s="145"/>
      <c r="FS23" s="620"/>
      <c r="FT23" s="620"/>
      <c r="FU23" s="620"/>
      <c r="FV23" s="620"/>
      <c r="FW23" s="620"/>
      <c r="FX23" s="620"/>
      <c r="FY23" s="620"/>
      <c r="FZ23" s="620"/>
      <c r="GA23" s="631"/>
      <c r="GB23" s="631"/>
      <c r="GC23" s="620"/>
      <c r="GD23" s="620"/>
      <c r="GE23" s="620"/>
      <c r="GF23" s="620"/>
      <c r="GG23" s="620"/>
      <c r="GH23" s="620"/>
      <c r="GI23" s="620"/>
      <c r="GJ23" s="620"/>
      <c r="GK23" s="620"/>
      <c r="GL23" s="620"/>
      <c r="GM23" s="620"/>
      <c r="GN23" s="620"/>
      <c r="GO23" s="620"/>
      <c r="GP23" s="620"/>
      <c r="GQ23" s="620"/>
      <c r="GR23" s="620"/>
      <c r="GS23" s="620"/>
      <c r="GT23" s="620"/>
      <c r="GU23" s="620"/>
      <c r="GV23" s="620"/>
      <c r="GW23" s="620"/>
      <c r="GX23" s="620"/>
      <c r="GY23" s="620"/>
      <c r="GZ23" s="620"/>
      <c r="HA23" s="620"/>
      <c r="HB23" s="620"/>
      <c r="HC23" s="620"/>
      <c r="HD23" s="620"/>
      <c r="HE23" s="620"/>
      <c r="HF23" s="620"/>
      <c r="HG23" s="620"/>
      <c r="HH23" s="620"/>
      <c r="HI23" s="620"/>
      <c r="HJ23" s="620"/>
      <c r="HK23" s="620"/>
      <c r="HL23" s="620"/>
      <c r="HM23" s="620"/>
      <c r="HN23" s="620"/>
      <c r="HO23" s="620"/>
      <c r="HP23" s="620"/>
      <c r="HQ23" s="620"/>
      <c r="HR23" s="620"/>
      <c r="HS23" s="620"/>
      <c r="HT23" s="620"/>
      <c r="HU23" s="620"/>
      <c r="HV23" s="620"/>
      <c r="HW23" s="620"/>
      <c r="HX23" s="620"/>
      <c r="HY23" s="620"/>
      <c r="HZ23" s="620"/>
      <c r="IA23" s="620"/>
      <c r="IB23" s="620"/>
      <c r="IC23" s="620"/>
      <c r="ID23" s="620"/>
      <c r="IE23" s="620"/>
      <c r="IF23" s="620"/>
      <c r="IG23" s="620"/>
      <c r="IH23" s="620"/>
      <c r="II23" s="620"/>
      <c r="IJ23" s="620"/>
      <c r="IK23" s="620"/>
      <c r="IL23" s="620"/>
      <c r="IM23" s="620"/>
      <c r="IN23" s="620"/>
      <c r="IO23" s="620"/>
      <c r="IP23" s="620"/>
      <c r="IQ23" s="620"/>
      <c r="IR23" s="620"/>
      <c r="IS23" s="620"/>
      <c r="IT23" s="620"/>
      <c r="IU23" s="620"/>
      <c r="IV23" s="620"/>
      <c r="IW23" s="620"/>
      <c r="IX23" s="620"/>
      <c r="IY23" s="620"/>
      <c r="IZ23" s="620"/>
      <c r="JA23" s="620"/>
      <c r="JB23" s="620"/>
      <c r="JC23" s="620"/>
      <c r="JD23" s="620"/>
      <c r="JE23" s="620"/>
      <c r="JF23" s="620"/>
      <c r="JG23" s="620"/>
      <c r="JH23" s="620"/>
      <c r="JI23" s="620"/>
      <c r="JJ23" s="620"/>
      <c r="JK23" s="620"/>
      <c r="JL23" s="620"/>
      <c r="JM23" s="620"/>
      <c r="JN23" s="620"/>
      <c r="JO23" s="620"/>
      <c r="JP23" s="620"/>
      <c r="JQ23" s="620"/>
      <c r="JR23" s="620"/>
      <c r="JS23" s="620"/>
      <c r="JT23" s="620"/>
      <c r="JU23" s="620"/>
      <c r="JV23" s="620"/>
      <c r="JW23" s="620"/>
      <c r="JX23" s="620"/>
      <c r="JY23" s="620"/>
      <c r="JZ23" s="620"/>
      <c r="KA23" s="620"/>
      <c r="KB23" s="620"/>
      <c r="KC23" s="620"/>
      <c r="KD23" s="620"/>
      <c r="KE23" s="620"/>
      <c r="KF23" s="620"/>
      <c r="KG23" s="620"/>
      <c r="KH23" s="620"/>
      <c r="KI23" s="620"/>
      <c r="KJ23" s="620"/>
      <c r="KK23" s="620"/>
      <c r="KL23" s="620"/>
      <c r="KM23" s="620"/>
      <c r="KN23" s="620"/>
      <c r="KO23" s="620"/>
      <c r="KP23" s="620"/>
      <c r="KQ23" s="620"/>
      <c r="KR23" s="286"/>
      <c r="KS23" s="1288"/>
      <c r="KT23" s="1288"/>
      <c r="KU23" s="1288"/>
      <c r="KV23" s="1288"/>
      <c r="KW23" s="1288"/>
      <c r="KX23" s="1288"/>
      <c r="KY23" s="1288"/>
      <c r="KZ23" s="1288"/>
      <c r="LA23" s="1288"/>
      <c r="LB23" s="145"/>
    </row>
    <row r="24" spans="1:314" s="6" customFormat="1" ht="30" customHeight="1" x14ac:dyDescent="0.25">
      <c r="B24" s="812" t="s">
        <v>647</v>
      </c>
      <c r="C24" s="1198"/>
      <c r="D24" s="1199"/>
      <c r="E24" s="1435" t="str">
        <f>IFERROR(VLOOKUP($D24,'Info Exam and Projection List'!$M$4:$P$34,2),"No entry")</f>
        <v>No entry</v>
      </c>
      <c r="F24" s="1389"/>
      <c r="G24" s="1393"/>
      <c r="H24" s="1391"/>
      <c r="I24" s="1229"/>
      <c r="J24" s="1230"/>
      <c r="K24" s="1235"/>
      <c r="M24" s="1218"/>
      <c r="N24" s="1368"/>
      <c r="O24" s="1368"/>
      <c r="P24" s="1211"/>
      <c r="Q24" s="140"/>
      <c r="R24" s="659"/>
      <c r="S24" s="140"/>
      <c r="T24" s="1356"/>
      <c r="U24" s="140"/>
      <c r="V24" s="140"/>
      <c r="W24" s="140"/>
      <c r="X24" s="1057"/>
      <c r="Y24" s="1067"/>
      <c r="Z24" s="1068"/>
      <c r="AA24" s="1057"/>
      <c r="AB24" s="1076"/>
      <c r="AC24" s="1068"/>
      <c r="AD24" s="1057"/>
      <c r="AE24" s="1076"/>
      <c r="AF24" s="1068"/>
      <c r="AG24" s="1057"/>
      <c r="AH24" s="1076"/>
      <c r="AI24" s="1068"/>
      <c r="AJ24" s="1057"/>
      <c r="AK24" s="1076"/>
      <c r="AL24" s="1068"/>
      <c r="AM24" s="1057"/>
      <c r="AN24" s="1076"/>
      <c r="AO24" s="1068"/>
      <c r="AP24" s="1082"/>
      <c r="AQ24" s="140"/>
      <c r="AR24" s="140"/>
      <c r="AS24" s="140"/>
      <c r="AT24" s="32"/>
      <c r="AU24" s="32"/>
      <c r="AV24" s="1088"/>
      <c r="AW24" s="1363"/>
      <c r="AX24" s="31"/>
      <c r="AY24" s="32"/>
      <c r="AZ24" s="659"/>
      <c r="BA24" s="32"/>
      <c r="BB24" s="32"/>
      <c r="BC24" s="32"/>
      <c r="BD24" s="32"/>
      <c r="BE24" s="683"/>
      <c r="BF24" s="32"/>
      <c r="BG24" s="32"/>
      <c r="BH24" s="30"/>
      <c r="BI24" s="683"/>
      <c r="BJ24" s="854"/>
      <c r="BK24" s="178"/>
      <c r="BL24" s="178"/>
      <c r="BM24" s="178"/>
      <c r="BN24" s="178"/>
      <c r="BO24" s="178"/>
      <c r="BP24" s="178"/>
      <c r="BQ24" s="708"/>
      <c r="BR24" s="1114"/>
      <c r="BS24" s="1115"/>
      <c r="BT24" s="240"/>
      <c r="BU24" s="931"/>
      <c r="BV24" s="240"/>
      <c r="BW24" s="240"/>
      <c r="BX24" s="1099"/>
      <c r="BY24" s="1094"/>
      <c r="BZ24" s="1101"/>
      <c r="CA24" s="569"/>
      <c r="CB24" s="1114"/>
      <c r="CC24" s="1115"/>
      <c r="CD24" s="240"/>
      <c r="CE24" s="1109"/>
      <c r="CF24" s="240"/>
      <c r="CG24" s="240"/>
      <c r="CH24" s="1099"/>
      <c r="CI24" s="1094"/>
      <c r="CJ24" s="1101"/>
      <c r="CK24" s="569"/>
      <c r="CL24" s="1114"/>
      <c r="CM24" s="1115"/>
      <c r="CN24" s="240"/>
      <c r="CO24" s="1109"/>
      <c r="CP24" s="240"/>
      <c r="CQ24" s="240"/>
      <c r="CR24" s="1099"/>
      <c r="CS24" s="1094"/>
      <c r="CT24" s="1101"/>
      <c r="CU24" s="569"/>
      <c r="CV24" s="215"/>
      <c r="CW24" s="239"/>
      <c r="CX24" s="240"/>
      <c r="CY24" s="931"/>
      <c r="CZ24" s="240"/>
      <c r="DA24" s="240"/>
      <c r="DB24" s="1099"/>
      <c r="DC24" s="1094"/>
      <c r="DD24" s="1101"/>
      <c r="DE24" s="569"/>
      <c r="DF24" s="215"/>
      <c r="DG24" s="239"/>
      <c r="DH24" s="240"/>
      <c r="DI24" s="931"/>
      <c r="DJ24" s="240"/>
      <c r="DK24" s="240"/>
      <c r="DL24" s="1099"/>
      <c r="DM24" s="1094"/>
      <c r="DN24" s="1101"/>
      <c r="DO24" s="569"/>
      <c r="DP24" s="1114"/>
      <c r="DQ24" s="1115"/>
      <c r="DR24" s="240"/>
      <c r="DS24" s="1109"/>
      <c r="DT24" s="240"/>
      <c r="DU24" s="240"/>
      <c r="DV24" s="1099"/>
      <c r="DW24" s="1094"/>
      <c r="DX24" s="1101"/>
      <c r="DY24" s="587"/>
      <c r="DZ24" s="32"/>
      <c r="EA24" s="32"/>
      <c r="EB24" s="32"/>
      <c r="EC24" s="32"/>
      <c r="ED24" s="32"/>
      <c r="EE24" s="32"/>
      <c r="EF24" s="32"/>
      <c r="EG24" s="32"/>
      <c r="EH24" s="32"/>
      <c r="EI24" s="32"/>
      <c r="EJ24" s="835" t="str">
        <f t="shared" si="10"/>
        <v>No entry</v>
      </c>
      <c r="EK24" s="1401"/>
      <c r="EL24" s="1125"/>
      <c r="EM24" s="591" t="str">
        <f t="shared" si="11"/>
        <v>No entry</v>
      </c>
      <c r="EN24" s="1403"/>
      <c r="EO24" s="1128"/>
      <c r="EP24" s="1128"/>
      <c r="EQ24" s="1129"/>
      <c r="ER24" s="1129"/>
      <c r="ES24" s="1130"/>
      <c r="ET24" s="38"/>
      <c r="EU24" s="38"/>
      <c r="EV24" s="292" t="s">
        <v>922</v>
      </c>
      <c r="EW24" s="1"/>
      <c r="EX24" s="6" t="s">
        <v>2514</v>
      </c>
      <c r="EY24" s="1" t="s">
        <v>341</v>
      </c>
      <c r="EZ24" s="290"/>
      <c r="FA24" s="161"/>
      <c r="FB24" s="38"/>
      <c r="FC24" s="38"/>
      <c r="FD24" s="149"/>
      <c r="FE24" s="620"/>
      <c r="FF24" s="620"/>
      <c r="FG24" s="620"/>
      <c r="FH24" s="620"/>
      <c r="FI24" s="269"/>
      <c r="FJ24" s="145"/>
      <c r="FK24" s="145"/>
      <c r="FL24" s="145"/>
      <c r="FM24" s="145"/>
      <c r="FN24" s="145"/>
      <c r="FO24" s="145"/>
      <c r="FP24" s="145"/>
      <c r="FQ24" s="145"/>
      <c r="FR24" s="145"/>
      <c r="FS24" s="620"/>
      <c r="FT24" s="620"/>
      <c r="FU24" s="620"/>
      <c r="FV24" s="620"/>
      <c r="FW24" s="620"/>
      <c r="FX24" s="620"/>
      <c r="FY24" s="620"/>
      <c r="FZ24" s="620"/>
      <c r="GA24" s="631"/>
      <c r="GB24" s="631"/>
      <c r="GC24" s="620"/>
      <c r="GD24" s="620"/>
      <c r="GE24" s="620"/>
      <c r="GF24" s="620"/>
      <c r="GG24" s="620"/>
      <c r="GH24" s="620"/>
      <c r="GI24" s="620"/>
      <c r="GJ24" s="620"/>
      <c r="GK24" s="620"/>
      <c r="GL24" s="620"/>
      <c r="GM24" s="620"/>
      <c r="GN24" s="620"/>
      <c r="GO24" s="620"/>
      <c r="GP24" s="620"/>
      <c r="GQ24" s="620"/>
      <c r="GR24" s="620"/>
      <c r="GS24" s="620"/>
      <c r="GT24" s="620"/>
      <c r="GU24" s="620"/>
      <c r="GV24" s="620"/>
      <c r="GW24" s="620"/>
      <c r="GX24" s="620"/>
      <c r="GY24" s="620"/>
      <c r="GZ24" s="620"/>
      <c r="HA24" s="620"/>
      <c r="HB24" s="620"/>
      <c r="HC24" s="620"/>
      <c r="HD24" s="620"/>
      <c r="HE24" s="620"/>
      <c r="HF24" s="620"/>
      <c r="HG24" s="620"/>
      <c r="HH24" s="620"/>
      <c r="HI24" s="620"/>
      <c r="HJ24" s="620"/>
      <c r="HK24" s="620"/>
      <c r="HL24" s="620"/>
      <c r="HM24" s="620"/>
      <c r="HN24" s="620"/>
      <c r="HO24" s="620"/>
      <c r="HP24" s="620"/>
      <c r="HQ24" s="620"/>
      <c r="HR24" s="620"/>
      <c r="HS24" s="620"/>
      <c r="HT24" s="620"/>
      <c r="HU24" s="620"/>
      <c r="HV24" s="620"/>
      <c r="HW24" s="620"/>
      <c r="HX24" s="620"/>
      <c r="HY24" s="620"/>
      <c r="HZ24" s="620"/>
      <c r="IA24" s="620"/>
      <c r="IB24" s="620"/>
      <c r="IC24" s="620"/>
      <c r="ID24" s="620"/>
      <c r="IE24" s="620"/>
      <c r="IF24" s="620"/>
      <c r="IG24" s="620"/>
      <c r="IH24" s="620"/>
      <c r="II24" s="620"/>
      <c r="IJ24" s="620"/>
      <c r="IK24" s="620"/>
      <c r="IL24" s="620"/>
      <c r="IM24" s="620"/>
      <c r="IN24" s="620"/>
      <c r="IO24" s="620"/>
      <c r="IP24" s="620"/>
      <c r="IQ24" s="620"/>
      <c r="IR24" s="620"/>
      <c r="IS24" s="620"/>
      <c r="IT24" s="620"/>
      <c r="IU24" s="620"/>
      <c r="IV24" s="620"/>
      <c r="IW24" s="620"/>
      <c r="IX24" s="620"/>
      <c r="IY24" s="620"/>
      <c r="IZ24" s="620"/>
      <c r="JA24" s="620"/>
      <c r="JB24" s="620"/>
      <c r="JC24" s="620"/>
      <c r="JD24" s="620"/>
      <c r="JE24" s="620"/>
      <c r="JF24" s="620"/>
      <c r="JG24" s="620"/>
      <c r="JH24" s="620"/>
      <c r="JI24" s="620"/>
      <c r="JJ24" s="620"/>
      <c r="JK24" s="620"/>
      <c r="JL24" s="620"/>
      <c r="JM24" s="620"/>
      <c r="JN24" s="620"/>
      <c r="JO24" s="620"/>
      <c r="JP24" s="620"/>
      <c r="JQ24" s="620"/>
      <c r="JR24" s="620"/>
      <c r="JS24" s="620"/>
      <c r="JT24" s="620"/>
      <c r="JU24" s="620"/>
      <c r="JV24" s="620"/>
      <c r="JW24" s="620"/>
      <c r="JX24" s="620"/>
      <c r="JY24" s="620"/>
      <c r="JZ24" s="620"/>
      <c r="KA24" s="620"/>
      <c r="KB24" s="620"/>
      <c r="KC24" s="620"/>
      <c r="KD24" s="620"/>
      <c r="KE24" s="620"/>
      <c r="KF24" s="620"/>
      <c r="KG24" s="620"/>
      <c r="KH24" s="620"/>
      <c r="KI24" s="620"/>
      <c r="KJ24" s="620"/>
      <c r="KK24" s="620"/>
      <c r="KL24" s="620"/>
      <c r="KM24" s="620"/>
      <c r="KN24" s="620"/>
      <c r="KO24" s="620"/>
      <c r="KP24" s="620"/>
      <c r="KQ24" s="620"/>
      <c r="KR24" s="286"/>
      <c r="KS24" s="1288"/>
      <c r="KT24" s="1288"/>
      <c r="KU24" s="1288"/>
      <c r="KV24" s="1288"/>
      <c r="KW24" s="1288"/>
      <c r="KX24" s="1288"/>
      <c r="KY24" s="1288"/>
      <c r="KZ24" s="1288"/>
      <c r="LA24" s="1288"/>
      <c r="LB24" s="145"/>
    </row>
    <row r="25" spans="1:314" s="6" customFormat="1" ht="30" customHeight="1" x14ac:dyDescent="0.25">
      <c r="B25" s="812" t="s">
        <v>648</v>
      </c>
      <c r="C25" s="1198"/>
      <c r="D25" s="1199"/>
      <c r="E25" s="1435" t="str">
        <f>IFERROR(VLOOKUP($D25,'Info Exam and Projection List'!$M$4:$P$34,2),"No entry")</f>
        <v>No entry</v>
      </c>
      <c r="F25" s="1389"/>
      <c r="G25" s="1393"/>
      <c r="H25" s="1391"/>
      <c r="I25" s="1229"/>
      <c r="J25" s="1230"/>
      <c r="K25" s="1235"/>
      <c r="M25" s="1218"/>
      <c r="N25" s="1368"/>
      <c r="O25" s="1368"/>
      <c r="P25" s="1211"/>
      <c r="Q25" s="140"/>
      <c r="R25" s="659"/>
      <c r="S25" s="140"/>
      <c r="T25" s="1356"/>
      <c r="U25" s="140"/>
      <c r="V25" s="140"/>
      <c r="W25" s="140"/>
      <c r="X25" s="1057"/>
      <c r="Y25" s="1067"/>
      <c r="Z25" s="1068"/>
      <c r="AA25" s="1057"/>
      <c r="AB25" s="1076"/>
      <c r="AC25" s="1068"/>
      <c r="AD25" s="1057"/>
      <c r="AE25" s="1076"/>
      <c r="AF25" s="1068"/>
      <c r="AG25" s="1057"/>
      <c r="AH25" s="1076"/>
      <c r="AI25" s="1068"/>
      <c r="AJ25" s="1057"/>
      <c r="AK25" s="1076"/>
      <c r="AL25" s="1068"/>
      <c r="AM25" s="1057"/>
      <c r="AN25" s="1076"/>
      <c r="AO25" s="1068"/>
      <c r="AP25" s="1082"/>
      <c r="AQ25" s="140"/>
      <c r="AR25" s="140"/>
      <c r="AS25" s="140"/>
      <c r="AT25" s="32"/>
      <c r="AU25" s="32"/>
      <c r="AV25" s="1088"/>
      <c r="AW25" s="1363"/>
      <c r="AX25" s="31"/>
      <c r="AY25" s="32"/>
      <c r="AZ25" s="659"/>
      <c r="BA25" s="32"/>
      <c r="BB25" s="32"/>
      <c r="BC25" s="32"/>
      <c r="BD25" s="32"/>
      <c r="BE25" s="683"/>
      <c r="BF25" s="32"/>
      <c r="BG25" s="32"/>
      <c r="BH25" s="30"/>
      <c r="BI25" s="683"/>
      <c r="BJ25" s="854"/>
      <c r="BK25" s="178"/>
      <c r="BL25" s="178"/>
      <c r="BM25" s="178"/>
      <c r="BN25" s="178"/>
      <c r="BO25" s="178"/>
      <c r="BP25" s="178"/>
      <c r="BQ25" s="708"/>
      <c r="BR25" s="1114"/>
      <c r="BS25" s="1115"/>
      <c r="BT25" s="240"/>
      <c r="BU25" s="931"/>
      <c r="BV25" s="240"/>
      <c r="BW25" s="240"/>
      <c r="BX25" s="1099"/>
      <c r="BY25" s="1094"/>
      <c r="BZ25" s="1101"/>
      <c r="CA25" s="569"/>
      <c r="CB25" s="1114"/>
      <c r="CC25" s="1115"/>
      <c r="CD25" s="240"/>
      <c r="CE25" s="1109"/>
      <c r="CF25" s="240"/>
      <c r="CG25" s="240"/>
      <c r="CH25" s="1099"/>
      <c r="CI25" s="1094"/>
      <c r="CJ25" s="1101"/>
      <c r="CK25" s="569"/>
      <c r="CL25" s="1114"/>
      <c r="CM25" s="1115"/>
      <c r="CN25" s="240"/>
      <c r="CO25" s="1109"/>
      <c r="CP25" s="240"/>
      <c r="CQ25" s="240"/>
      <c r="CR25" s="1099"/>
      <c r="CS25" s="1094"/>
      <c r="CT25" s="1101"/>
      <c r="CU25" s="569"/>
      <c r="CV25" s="215"/>
      <c r="CW25" s="239"/>
      <c r="CX25" s="240"/>
      <c r="CY25" s="931"/>
      <c r="CZ25" s="240"/>
      <c r="DA25" s="240"/>
      <c r="DB25" s="1099"/>
      <c r="DC25" s="1094"/>
      <c r="DD25" s="1101"/>
      <c r="DE25" s="569"/>
      <c r="DF25" s="215"/>
      <c r="DG25" s="239"/>
      <c r="DH25" s="240"/>
      <c r="DI25" s="931"/>
      <c r="DJ25" s="240"/>
      <c r="DK25" s="240"/>
      <c r="DL25" s="1099"/>
      <c r="DM25" s="1094"/>
      <c r="DN25" s="1101"/>
      <c r="DO25" s="569"/>
      <c r="DP25" s="1114"/>
      <c r="DQ25" s="1115"/>
      <c r="DR25" s="240"/>
      <c r="DS25" s="1109"/>
      <c r="DT25" s="240"/>
      <c r="DU25" s="240"/>
      <c r="DV25" s="1099"/>
      <c r="DW25" s="1094"/>
      <c r="DX25" s="1101"/>
      <c r="DY25" s="587"/>
      <c r="DZ25" s="32"/>
      <c r="EA25" s="32"/>
      <c r="EB25" s="32"/>
      <c r="EC25" s="32"/>
      <c r="ED25" s="32"/>
      <c r="EE25" s="32"/>
      <c r="EF25" s="32"/>
      <c r="EG25" s="32"/>
      <c r="EH25" s="32"/>
      <c r="EI25" s="32"/>
      <c r="EJ25" s="835" t="str">
        <f t="shared" si="10"/>
        <v>No entry</v>
      </c>
      <c r="EK25" s="1401"/>
      <c r="EL25" s="1125"/>
      <c r="EM25" s="591" t="str">
        <f t="shared" si="11"/>
        <v>No entry</v>
      </c>
      <c r="EN25" s="1403"/>
      <c r="EO25" s="1128"/>
      <c r="EP25" s="1128"/>
      <c r="EQ25" s="1129"/>
      <c r="ER25" s="1129"/>
      <c r="ES25" s="1130"/>
      <c r="ET25" s="38"/>
      <c r="EU25" s="38"/>
      <c r="EV25" s="292" t="s">
        <v>386</v>
      </c>
      <c r="EW25" s="1"/>
      <c r="EX25" s="1" t="s">
        <v>280</v>
      </c>
      <c r="EY25" s="1"/>
      <c r="EZ25" s="290"/>
      <c r="FA25" s="353"/>
      <c r="FB25" s="38"/>
      <c r="FC25" s="38"/>
      <c r="FD25" s="149"/>
      <c r="FE25" s="620"/>
      <c r="FF25" s="620"/>
      <c r="FG25" s="620"/>
      <c r="FH25" s="620"/>
      <c r="FI25" s="269"/>
      <c r="FJ25" s="145"/>
      <c r="FK25" s="145"/>
      <c r="FL25" s="145"/>
      <c r="FM25" s="145"/>
      <c r="FN25" s="145"/>
      <c r="FO25" s="145"/>
      <c r="FP25" s="145"/>
      <c r="FQ25" s="145"/>
      <c r="FR25" s="145"/>
      <c r="FS25" s="620"/>
      <c r="FT25" s="620"/>
      <c r="FU25" s="620"/>
      <c r="FV25" s="620"/>
      <c r="FW25" s="620"/>
      <c r="FX25" s="620"/>
      <c r="FY25" s="620"/>
      <c r="FZ25" s="620"/>
      <c r="GA25" s="631"/>
      <c r="GB25" s="631"/>
      <c r="GC25" s="620"/>
      <c r="GD25" s="620"/>
      <c r="GE25" s="620"/>
      <c r="GF25" s="620"/>
      <c r="GG25" s="620"/>
      <c r="GH25" s="620"/>
      <c r="GI25" s="620"/>
      <c r="GJ25" s="620"/>
      <c r="GK25" s="620"/>
      <c r="GL25" s="620"/>
      <c r="GM25" s="620"/>
      <c r="GN25" s="620"/>
      <c r="GO25" s="620"/>
      <c r="GP25" s="620"/>
      <c r="GQ25" s="620"/>
      <c r="GR25" s="620"/>
      <c r="GS25" s="620"/>
      <c r="GT25" s="620"/>
      <c r="GU25" s="620"/>
      <c r="GV25" s="620"/>
      <c r="GW25" s="620"/>
      <c r="GX25" s="620"/>
      <c r="GY25" s="620"/>
      <c r="GZ25" s="620"/>
      <c r="HA25" s="620"/>
      <c r="HB25" s="620"/>
      <c r="HC25" s="620"/>
      <c r="HD25" s="620"/>
      <c r="HE25" s="620"/>
      <c r="HF25" s="620"/>
      <c r="HG25" s="620"/>
      <c r="HH25" s="620"/>
      <c r="HI25" s="620"/>
      <c r="HJ25" s="620"/>
      <c r="HK25" s="620"/>
      <c r="HL25" s="620"/>
      <c r="HM25" s="620"/>
      <c r="HN25" s="620"/>
      <c r="HO25" s="620"/>
      <c r="HP25" s="620"/>
      <c r="HQ25" s="620"/>
      <c r="HR25" s="620"/>
      <c r="HS25" s="620"/>
      <c r="HT25" s="620"/>
      <c r="HU25" s="620"/>
      <c r="HV25" s="620"/>
      <c r="HW25" s="620"/>
      <c r="HX25" s="620"/>
      <c r="HY25" s="620"/>
      <c r="HZ25" s="620"/>
      <c r="IA25" s="620"/>
      <c r="IB25" s="620"/>
      <c r="IC25" s="620"/>
      <c r="ID25" s="620"/>
      <c r="IE25" s="620"/>
      <c r="IF25" s="620"/>
      <c r="IG25" s="620"/>
      <c r="IH25" s="620"/>
      <c r="II25" s="620"/>
      <c r="IJ25" s="620"/>
      <c r="IK25" s="620"/>
      <c r="IL25" s="620"/>
      <c r="IM25" s="620"/>
      <c r="IN25" s="620"/>
      <c r="IO25" s="620"/>
      <c r="IP25" s="620"/>
      <c r="IQ25" s="620"/>
      <c r="IR25" s="620"/>
      <c r="IS25" s="620"/>
      <c r="IT25" s="620"/>
      <c r="IU25" s="620"/>
      <c r="IV25" s="620"/>
      <c r="IW25" s="620"/>
      <c r="IX25" s="620"/>
      <c r="IY25" s="620"/>
      <c r="IZ25" s="620"/>
      <c r="JA25" s="620"/>
      <c r="JB25" s="620"/>
      <c r="JC25" s="620"/>
      <c r="JD25" s="620"/>
      <c r="JE25" s="620"/>
      <c r="JF25" s="620"/>
      <c r="JG25" s="620"/>
      <c r="JH25" s="620"/>
      <c r="JI25" s="620"/>
      <c r="JJ25" s="620"/>
      <c r="JK25" s="620"/>
      <c r="JL25" s="620"/>
      <c r="JM25" s="620"/>
      <c r="JN25" s="620"/>
      <c r="JO25" s="620"/>
      <c r="JP25" s="620"/>
      <c r="JQ25" s="620"/>
      <c r="JR25" s="620"/>
      <c r="JS25" s="620"/>
      <c r="JT25" s="620"/>
      <c r="JU25" s="620"/>
      <c r="JV25" s="620"/>
      <c r="JW25" s="620"/>
      <c r="JX25" s="620"/>
      <c r="JY25" s="620"/>
      <c r="JZ25" s="620"/>
      <c r="KA25" s="620"/>
      <c r="KB25" s="620"/>
      <c r="KC25" s="620"/>
      <c r="KD25" s="620"/>
      <c r="KE25" s="620"/>
      <c r="KF25" s="620"/>
      <c r="KG25" s="620"/>
      <c r="KH25" s="620"/>
      <c r="KI25" s="620"/>
      <c r="KJ25" s="620"/>
      <c r="KK25" s="620"/>
      <c r="KL25" s="620"/>
      <c r="KM25" s="620"/>
      <c r="KN25" s="620"/>
      <c r="KO25" s="620"/>
      <c r="KP25" s="620"/>
      <c r="KQ25" s="620"/>
      <c r="KR25" s="286"/>
      <c r="KS25" s="1288"/>
      <c r="KT25" s="1288"/>
      <c r="KU25" s="1288"/>
      <c r="KV25" s="1288"/>
      <c r="KW25" s="1288"/>
      <c r="KX25" s="1288"/>
      <c r="KY25" s="1288"/>
      <c r="KZ25" s="1288"/>
      <c r="LA25" s="1288"/>
      <c r="LB25" s="145"/>
    </row>
    <row r="26" spans="1:314" s="6" customFormat="1" ht="30" customHeight="1" x14ac:dyDescent="0.25">
      <c r="B26" s="812" t="s">
        <v>649</v>
      </c>
      <c r="C26" s="1198"/>
      <c r="D26" s="1199"/>
      <c r="E26" s="1435" t="str">
        <f>IFERROR(VLOOKUP($D26,'Info Exam and Projection List'!$M$4:$P$34,2),"No entry")</f>
        <v>No entry</v>
      </c>
      <c r="F26" s="1389"/>
      <c r="G26" s="1393"/>
      <c r="H26" s="1391"/>
      <c r="I26" s="1229"/>
      <c r="J26" s="1230"/>
      <c r="K26" s="1235"/>
      <c r="M26" s="1218"/>
      <c r="N26" s="1368"/>
      <c r="O26" s="1368"/>
      <c r="P26" s="1211"/>
      <c r="Q26" s="140"/>
      <c r="R26" s="659"/>
      <c r="S26" s="140"/>
      <c r="T26" s="1356"/>
      <c r="U26" s="140"/>
      <c r="V26" s="140"/>
      <c r="W26" s="140"/>
      <c r="X26" s="1057"/>
      <c r="Y26" s="1067"/>
      <c r="Z26" s="1068"/>
      <c r="AA26" s="1057"/>
      <c r="AB26" s="1076"/>
      <c r="AC26" s="1068"/>
      <c r="AD26" s="1057"/>
      <c r="AE26" s="1076"/>
      <c r="AF26" s="1068"/>
      <c r="AG26" s="1057"/>
      <c r="AH26" s="1076"/>
      <c r="AI26" s="1068"/>
      <c r="AJ26" s="1057"/>
      <c r="AK26" s="1076"/>
      <c r="AL26" s="1068"/>
      <c r="AM26" s="1057"/>
      <c r="AN26" s="1076"/>
      <c r="AO26" s="1068"/>
      <c r="AP26" s="1082"/>
      <c r="AQ26" s="140"/>
      <c r="AR26" s="140"/>
      <c r="AS26" s="140"/>
      <c r="AT26" s="32"/>
      <c r="AU26" s="32"/>
      <c r="AV26" s="1088"/>
      <c r="AW26" s="1363"/>
      <c r="AX26" s="31"/>
      <c r="AY26" s="32"/>
      <c r="AZ26" s="659"/>
      <c r="BA26" s="32"/>
      <c r="BB26" s="32"/>
      <c r="BC26" s="32"/>
      <c r="BD26" s="32"/>
      <c r="BE26" s="683"/>
      <c r="BF26" s="32"/>
      <c r="BG26" s="32"/>
      <c r="BH26" s="30"/>
      <c r="BI26" s="683"/>
      <c r="BJ26" s="854"/>
      <c r="BK26" s="178"/>
      <c r="BL26" s="178"/>
      <c r="BM26" s="178"/>
      <c r="BN26" s="178"/>
      <c r="BO26" s="178"/>
      <c r="BP26" s="178"/>
      <c r="BQ26" s="708"/>
      <c r="BR26" s="1114"/>
      <c r="BS26" s="1115"/>
      <c r="BT26" s="240"/>
      <c r="BU26" s="931"/>
      <c r="BV26" s="240"/>
      <c r="BW26" s="240"/>
      <c r="BX26" s="1099"/>
      <c r="BY26" s="1094"/>
      <c r="BZ26" s="1101"/>
      <c r="CA26" s="569"/>
      <c r="CB26" s="1114"/>
      <c r="CC26" s="1115"/>
      <c r="CD26" s="240"/>
      <c r="CE26" s="1109"/>
      <c r="CF26" s="240"/>
      <c r="CG26" s="240"/>
      <c r="CH26" s="1099"/>
      <c r="CI26" s="1094"/>
      <c r="CJ26" s="1101"/>
      <c r="CK26" s="569"/>
      <c r="CL26" s="1114"/>
      <c r="CM26" s="1115"/>
      <c r="CN26" s="240"/>
      <c r="CO26" s="1109"/>
      <c r="CP26" s="240"/>
      <c r="CQ26" s="240"/>
      <c r="CR26" s="1099"/>
      <c r="CS26" s="1094"/>
      <c r="CT26" s="1101"/>
      <c r="CU26" s="569"/>
      <c r="CV26" s="215"/>
      <c r="CW26" s="239"/>
      <c r="CX26" s="240"/>
      <c r="CY26" s="931"/>
      <c r="CZ26" s="240"/>
      <c r="DA26" s="240"/>
      <c r="DB26" s="1099"/>
      <c r="DC26" s="1094"/>
      <c r="DD26" s="1101"/>
      <c r="DE26" s="569"/>
      <c r="DF26" s="215"/>
      <c r="DG26" s="239"/>
      <c r="DH26" s="240"/>
      <c r="DI26" s="931"/>
      <c r="DJ26" s="240"/>
      <c r="DK26" s="240"/>
      <c r="DL26" s="1099"/>
      <c r="DM26" s="1094"/>
      <c r="DN26" s="1101"/>
      <c r="DO26" s="569"/>
      <c r="DP26" s="1114"/>
      <c r="DQ26" s="1115"/>
      <c r="DR26" s="240"/>
      <c r="DS26" s="1109"/>
      <c r="DT26" s="240"/>
      <c r="DU26" s="240"/>
      <c r="DV26" s="1099"/>
      <c r="DW26" s="1094"/>
      <c r="DX26" s="1101"/>
      <c r="DY26" s="587"/>
      <c r="DZ26" s="32"/>
      <c r="EA26" s="32"/>
      <c r="EB26" s="32"/>
      <c r="EC26" s="32"/>
      <c r="ED26" s="32"/>
      <c r="EE26" s="32"/>
      <c r="EF26" s="32"/>
      <c r="EG26" s="32"/>
      <c r="EH26" s="32"/>
      <c r="EI26" s="32"/>
      <c r="EJ26" s="835" t="str">
        <f t="shared" si="10"/>
        <v>No entry</v>
      </c>
      <c r="EK26" s="1401"/>
      <c r="EL26" s="1125"/>
      <c r="EM26" s="591" t="str">
        <f t="shared" si="11"/>
        <v>No entry</v>
      </c>
      <c r="EN26" s="1403"/>
      <c r="EO26" s="1128"/>
      <c r="EP26" s="1128"/>
      <c r="EQ26" s="1129"/>
      <c r="ER26" s="1129"/>
      <c r="ES26" s="1130"/>
      <c r="ET26" s="38"/>
      <c r="EU26" s="38"/>
      <c r="EV26" s="292" t="s">
        <v>923</v>
      </c>
      <c r="EW26" s="1"/>
      <c r="EX26" s="1" t="s">
        <v>341</v>
      </c>
      <c r="EZ26" s="350"/>
      <c r="FA26" s="161"/>
      <c r="FB26" s="38"/>
      <c r="FC26" s="38"/>
      <c r="FD26" s="149"/>
      <c r="FE26" s="620"/>
      <c r="FF26" s="620"/>
      <c r="FG26" s="620"/>
      <c r="FH26" s="620"/>
      <c r="FI26" s="269"/>
      <c r="FJ26" s="145"/>
      <c r="FK26" s="145"/>
      <c r="FL26" s="145"/>
      <c r="FM26" s="145"/>
      <c r="FN26" s="145"/>
      <c r="FO26" s="145"/>
      <c r="FP26" s="145"/>
      <c r="FQ26" s="145"/>
      <c r="FR26" s="145"/>
      <c r="FS26" s="620"/>
      <c r="FT26" s="620"/>
      <c r="FU26" s="620"/>
      <c r="FV26" s="620"/>
      <c r="FW26" s="620"/>
      <c r="FX26" s="620"/>
      <c r="FY26" s="620"/>
      <c r="FZ26" s="620"/>
      <c r="GA26" s="631"/>
      <c r="GB26" s="631"/>
      <c r="GC26" s="620"/>
      <c r="GD26" s="620"/>
      <c r="GE26" s="620"/>
      <c r="GF26" s="620"/>
      <c r="GG26" s="620"/>
      <c r="GH26" s="620"/>
      <c r="GI26" s="620"/>
      <c r="GJ26" s="620"/>
      <c r="GK26" s="620"/>
      <c r="GL26" s="620"/>
      <c r="GM26" s="620"/>
      <c r="GN26" s="620"/>
      <c r="GO26" s="620"/>
      <c r="GP26" s="620"/>
      <c r="GQ26" s="620"/>
      <c r="GR26" s="620"/>
      <c r="GS26" s="620"/>
      <c r="GT26" s="620"/>
      <c r="GU26" s="620"/>
      <c r="GV26" s="620"/>
      <c r="GW26" s="620"/>
      <c r="GX26" s="620"/>
      <c r="GY26" s="620"/>
      <c r="GZ26" s="620"/>
      <c r="HA26" s="620"/>
      <c r="HB26" s="620"/>
      <c r="HC26" s="620"/>
      <c r="HD26" s="620"/>
      <c r="HE26" s="620"/>
      <c r="HF26" s="620"/>
      <c r="HG26" s="620"/>
      <c r="HH26" s="620"/>
      <c r="HI26" s="620"/>
      <c r="HJ26" s="620"/>
      <c r="HK26" s="620"/>
      <c r="HL26" s="620"/>
      <c r="HM26" s="620"/>
      <c r="HN26" s="620"/>
      <c r="HO26" s="620"/>
      <c r="HP26" s="620"/>
      <c r="HQ26" s="620"/>
      <c r="HR26" s="620"/>
      <c r="HS26" s="620"/>
      <c r="HT26" s="620"/>
      <c r="HU26" s="620"/>
      <c r="HV26" s="620"/>
      <c r="HW26" s="620"/>
      <c r="HX26" s="620"/>
      <c r="HY26" s="620"/>
      <c r="HZ26" s="620"/>
      <c r="IA26" s="620"/>
      <c r="IB26" s="620"/>
      <c r="IC26" s="620"/>
      <c r="ID26" s="620"/>
      <c r="IE26" s="620"/>
      <c r="IF26" s="620"/>
      <c r="IG26" s="620"/>
      <c r="IH26" s="620"/>
      <c r="II26" s="620"/>
      <c r="IJ26" s="620"/>
      <c r="IK26" s="620"/>
      <c r="IL26" s="620"/>
      <c r="IM26" s="620"/>
      <c r="IN26" s="620"/>
      <c r="IO26" s="620"/>
      <c r="IP26" s="620"/>
      <c r="IQ26" s="620"/>
      <c r="IR26" s="620"/>
      <c r="IS26" s="620"/>
      <c r="IT26" s="620"/>
      <c r="IU26" s="620"/>
      <c r="IV26" s="620"/>
      <c r="IW26" s="620"/>
      <c r="IX26" s="620"/>
      <c r="IY26" s="620"/>
      <c r="IZ26" s="620"/>
      <c r="JA26" s="620"/>
      <c r="JB26" s="620"/>
      <c r="JC26" s="620"/>
      <c r="JD26" s="620"/>
      <c r="JE26" s="620"/>
      <c r="JF26" s="620"/>
      <c r="JG26" s="620"/>
      <c r="JH26" s="620"/>
      <c r="JI26" s="620"/>
      <c r="JJ26" s="620"/>
      <c r="JK26" s="620"/>
      <c r="JL26" s="620"/>
      <c r="JM26" s="620"/>
      <c r="JN26" s="620"/>
      <c r="JO26" s="620"/>
      <c r="JP26" s="620"/>
      <c r="JQ26" s="620"/>
      <c r="JR26" s="620"/>
      <c r="JS26" s="620"/>
      <c r="JT26" s="620"/>
      <c r="JU26" s="620"/>
      <c r="JV26" s="620"/>
      <c r="JW26" s="620"/>
      <c r="JX26" s="620"/>
      <c r="JY26" s="620"/>
      <c r="JZ26" s="620"/>
      <c r="KA26" s="620"/>
      <c r="KB26" s="620"/>
      <c r="KC26" s="620"/>
      <c r="KD26" s="620"/>
      <c r="KE26" s="620"/>
      <c r="KF26" s="620"/>
      <c r="KG26" s="620"/>
      <c r="KH26" s="620"/>
      <c r="KI26" s="620"/>
      <c r="KJ26" s="620"/>
      <c r="KK26" s="620"/>
      <c r="KL26" s="620"/>
      <c r="KM26" s="620"/>
      <c r="KN26" s="620"/>
      <c r="KO26" s="620"/>
      <c r="KP26" s="620"/>
      <c r="KQ26" s="620"/>
      <c r="KR26" s="286"/>
      <c r="KS26" s="1288"/>
      <c r="KT26" s="1288"/>
      <c r="KU26" s="1288"/>
      <c r="KV26" s="1288"/>
      <c r="KW26" s="1288"/>
      <c r="KX26" s="1288"/>
      <c r="KY26" s="1288"/>
      <c r="KZ26" s="1288"/>
      <c r="LA26" s="1288"/>
      <c r="LB26" s="145"/>
    </row>
    <row r="27" spans="1:314" s="6" customFormat="1" ht="30" customHeight="1" x14ac:dyDescent="0.25">
      <c r="B27" s="812" t="s">
        <v>650</v>
      </c>
      <c r="C27" s="1198"/>
      <c r="D27" s="1199"/>
      <c r="E27" s="1435" t="str">
        <f>IFERROR(VLOOKUP($D27,'Info Exam and Projection List'!$M$4:$P$34,2),"No entry")</f>
        <v>No entry</v>
      </c>
      <c r="F27" s="1389"/>
      <c r="G27" s="1393"/>
      <c r="H27" s="1391"/>
      <c r="I27" s="1229"/>
      <c r="J27" s="1230"/>
      <c r="K27" s="1235"/>
      <c r="M27" s="1218"/>
      <c r="N27" s="1368"/>
      <c r="O27" s="1368"/>
      <c r="P27" s="1211"/>
      <c r="Q27" s="140"/>
      <c r="R27" s="659"/>
      <c r="S27" s="140"/>
      <c r="T27" s="1356"/>
      <c r="U27" s="140"/>
      <c r="V27" s="140"/>
      <c r="W27" s="140"/>
      <c r="X27" s="1057"/>
      <c r="Y27" s="1067"/>
      <c r="Z27" s="1068"/>
      <c r="AA27" s="1057"/>
      <c r="AB27" s="1076"/>
      <c r="AC27" s="1068"/>
      <c r="AD27" s="1057"/>
      <c r="AE27" s="1076"/>
      <c r="AF27" s="1068"/>
      <c r="AG27" s="1057"/>
      <c r="AH27" s="1076"/>
      <c r="AI27" s="1068"/>
      <c r="AJ27" s="1057"/>
      <c r="AK27" s="1076"/>
      <c r="AL27" s="1068"/>
      <c r="AM27" s="1057"/>
      <c r="AN27" s="1076"/>
      <c r="AO27" s="1068"/>
      <c r="AP27" s="1082"/>
      <c r="AQ27" s="140"/>
      <c r="AR27" s="140"/>
      <c r="AS27" s="140"/>
      <c r="AT27" s="32"/>
      <c r="AU27" s="32"/>
      <c r="AV27" s="1088"/>
      <c r="AW27" s="1363"/>
      <c r="AX27" s="31"/>
      <c r="AY27" s="32"/>
      <c r="AZ27" s="659"/>
      <c r="BA27" s="32"/>
      <c r="BB27" s="32"/>
      <c r="BC27" s="32"/>
      <c r="BD27" s="32"/>
      <c r="BE27" s="683"/>
      <c r="BF27" s="32"/>
      <c r="BG27" s="32"/>
      <c r="BH27" s="30"/>
      <c r="BI27" s="683"/>
      <c r="BJ27" s="854"/>
      <c r="BK27" s="178"/>
      <c r="BL27" s="178"/>
      <c r="BM27" s="178"/>
      <c r="BN27" s="178"/>
      <c r="BO27" s="178"/>
      <c r="BP27" s="178"/>
      <c r="BQ27" s="708"/>
      <c r="BR27" s="1114"/>
      <c r="BS27" s="1115"/>
      <c r="BT27" s="240"/>
      <c r="BU27" s="931"/>
      <c r="BV27" s="240"/>
      <c r="BW27" s="240"/>
      <c r="BX27" s="1099"/>
      <c r="BY27" s="1094"/>
      <c r="BZ27" s="1101"/>
      <c r="CA27" s="569"/>
      <c r="CB27" s="1114"/>
      <c r="CC27" s="1115"/>
      <c r="CD27" s="240"/>
      <c r="CE27" s="1109"/>
      <c r="CF27" s="240"/>
      <c r="CG27" s="240"/>
      <c r="CH27" s="1099"/>
      <c r="CI27" s="1094"/>
      <c r="CJ27" s="1101"/>
      <c r="CK27" s="569"/>
      <c r="CL27" s="1114"/>
      <c r="CM27" s="1115"/>
      <c r="CN27" s="240"/>
      <c r="CO27" s="1109"/>
      <c r="CP27" s="240"/>
      <c r="CQ27" s="240"/>
      <c r="CR27" s="1099"/>
      <c r="CS27" s="1094"/>
      <c r="CT27" s="1101"/>
      <c r="CU27" s="569"/>
      <c r="CV27" s="215"/>
      <c r="CW27" s="239"/>
      <c r="CX27" s="240"/>
      <c r="CY27" s="931"/>
      <c r="CZ27" s="240"/>
      <c r="DA27" s="240"/>
      <c r="DB27" s="1099"/>
      <c r="DC27" s="1094"/>
      <c r="DD27" s="1101"/>
      <c r="DE27" s="569"/>
      <c r="DF27" s="215"/>
      <c r="DG27" s="239"/>
      <c r="DH27" s="240"/>
      <c r="DI27" s="931"/>
      <c r="DJ27" s="240"/>
      <c r="DK27" s="240"/>
      <c r="DL27" s="1099"/>
      <c r="DM27" s="1094"/>
      <c r="DN27" s="1101"/>
      <c r="DO27" s="569"/>
      <c r="DP27" s="1114"/>
      <c r="DQ27" s="1115"/>
      <c r="DR27" s="240"/>
      <c r="DS27" s="1109"/>
      <c r="DT27" s="240"/>
      <c r="DU27" s="240"/>
      <c r="DV27" s="1099"/>
      <c r="DW27" s="1094"/>
      <c r="DX27" s="1101"/>
      <c r="DY27" s="587"/>
      <c r="DZ27" s="32"/>
      <c r="EA27" s="32"/>
      <c r="EB27" s="32"/>
      <c r="EC27" s="32"/>
      <c r="ED27" s="32"/>
      <c r="EE27" s="32"/>
      <c r="EF27" s="32"/>
      <c r="EG27" s="32"/>
      <c r="EH27" s="32"/>
      <c r="EI27" s="32"/>
      <c r="EJ27" s="835" t="str">
        <f t="shared" si="10"/>
        <v>No entry</v>
      </c>
      <c r="EK27" s="1401"/>
      <c r="EL27" s="1125"/>
      <c r="EM27" s="591" t="str">
        <f t="shared" si="11"/>
        <v>No entry</v>
      </c>
      <c r="EN27" s="1403"/>
      <c r="EO27" s="1128"/>
      <c r="EP27" s="1128"/>
      <c r="EQ27" s="1129"/>
      <c r="ER27" s="1129"/>
      <c r="ES27" s="1130"/>
      <c r="ET27" s="38"/>
      <c r="EU27" s="38"/>
      <c r="EV27" s="292" t="s">
        <v>924</v>
      </c>
      <c r="EW27" s="1"/>
      <c r="EZ27" s="290"/>
      <c r="FA27" s="161"/>
      <c r="FB27" s="38"/>
      <c r="FC27" s="38"/>
      <c r="FD27" s="149"/>
      <c r="FE27" s="620"/>
      <c r="FF27" s="620"/>
      <c r="FG27" s="620"/>
      <c r="FH27" s="620"/>
      <c r="FI27" s="269"/>
      <c r="FJ27" s="145"/>
      <c r="FK27" s="145"/>
      <c r="FL27" s="145"/>
      <c r="FM27" s="145"/>
      <c r="FN27" s="145"/>
      <c r="FO27" s="145"/>
      <c r="FP27" s="145"/>
      <c r="FQ27" s="145"/>
      <c r="FR27" s="145"/>
      <c r="FS27" s="620"/>
      <c r="FT27" s="620"/>
      <c r="FU27" s="620"/>
      <c r="FV27" s="620"/>
      <c r="FW27" s="620"/>
      <c r="FX27" s="620"/>
      <c r="FY27" s="620"/>
      <c r="FZ27" s="620"/>
      <c r="GA27" s="631"/>
      <c r="GB27" s="631"/>
      <c r="GC27" s="620"/>
      <c r="GD27" s="620"/>
      <c r="GE27" s="620"/>
      <c r="GF27" s="620"/>
      <c r="GG27" s="620"/>
      <c r="GH27" s="620"/>
      <c r="GI27" s="620"/>
      <c r="GJ27" s="620"/>
      <c r="GK27" s="620"/>
      <c r="GL27" s="620"/>
      <c r="GM27" s="620"/>
      <c r="GN27" s="620"/>
      <c r="GO27" s="620"/>
      <c r="GP27" s="620"/>
      <c r="GQ27" s="620"/>
      <c r="GR27" s="620"/>
      <c r="GS27" s="620"/>
      <c r="GT27" s="620"/>
      <c r="GU27" s="620"/>
      <c r="GV27" s="620"/>
      <c r="GW27" s="620"/>
      <c r="GX27" s="620"/>
      <c r="GY27" s="620"/>
      <c r="GZ27" s="620"/>
      <c r="HA27" s="620"/>
      <c r="HB27" s="620"/>
      <c r="HC27" s="620"/>
      <c r="HD27" s="620"/>
      <c r="HE27" s="620"/>
      <c r="HF27" s="620"/>
      <c r="HG27" s="620"/>
      <c r="HH27" s="620"/>
      <c r="HI27" s="620"/>
      <c r="HJ27" s="620"/>
      <c r="HK27" s="620"/>
      <c r="HL27" s="620"/>
      <c r="HM27" s="620"/>
      <c r="HN27" s="620"/>
      <c r="HO27" s="620"/>
      <c r="HP27" s="620"/>
      <c r="HQ27" s="620"/>
      <c r="HR27" s="620"/>
      <c r="HS27" s="620"/>
      <c r="HT27" s="620"/>
      <c r="HU27" s="620"/>
      <c r="HV27" s="620"/>
      <c r="HW27" s="620"/>
      <c r="HX27" s="620"/>
      <c r="HY27" s="620"/>
      <c r="HZ27" s="620"/>
      <c r="IA27" s="620"/>
      <c r="IB27" s="620"/>
      <c r="IC27" s="620"/>
      <c r="ID27" s="620"/>
      <c r="IE27" s="620"/>
      <c r="IF27" s="620"/>
      <c r="IG27" s="620"/>
      <c r="IH27" s="620"/>
      <c r="II27" s="620"/>
      <c r="IJ27" s="620"/>
      <c r="IK27" s="620"/>
      <c r="IL27" s="620"/>
      <c r="IM27" s="620"/>
      <c r="IN27" s="620"/>
      <c r="IO27" s="620"/>
      <c r="IP27" s="620"/>
      <c r="IQ27" s="620"/>
      <c r="IR27" s="620"/>
      <c r="IS27" s="620"/>
      <c r="IT27" s="620"/>
      <c r="IU27" s="620"/>
      <c r="IV27" s="620"/>
      <c r="IW27" s="620"/>
      <c r="IX27" s="620"/>
      <c r="IY27" s="620"/>
      <c r="IZ27" s="620"/>
      <c r="JA27" s="620"/>
      <c r="JB27" s="620"/>
      <c r="JC27" s="620"/>
      <c r="JD27" s="620"/>
      <c r="JE27" s="620"/>
      <c r="JF27" s="620"/>
      <c r="JG27" s="620"/>
      <c r="JH27" s="620"/>
      <c r="JI27" s="620"/>
      <c r="JJ27" s="620"/>
      <c r="JK27" s="620"/>
      <c r="JL27" s="620"/>
      <c r="JM27" s="620"/>
      <c r="JN27" s="620"/>
      <c r="JO27" s="620"/>
      <c r="JP27" s="620"/>
      <c r="JQ27" s="620"/>
      <c r="JR27" s="620"/>
      <c r="JS27" s="620"/>
      <c r="JT27" s="620"/>
      <c r="JU27" s="620"/>
      <c r="JV27" s="620"/>
      <c r="JW27" s="620"/>
      <c r="JX27" s="620"/>
      <c r="JY27" s="620"/>
      <c r="JZ27" s="620"/>
      <c r="KA27" s="620"/>
      <c r="KB27" s="620"/>
      <c r="KC27" s="620"/>
      <c r="KD27" s="620"/>
      <c r="KE27" s="620"/>
      <c r="KF27" s="620"/>
      <c r="KG27" s="620"/>
      <c r="KH27" s="620"/>
      <c r="KI27" s="620"/>
      <c r="KJ27" s="620"/>
      <c r="KK27" s="620"/>
      <c r="KL27" s="620"/>
      <c r="KM27" s="620"/>
      <c r="KN27" s="620"/>
      <c r="KO27" s="620"/>
      <c r="KP27" s="620"/>
      <c r="KQ27" s="620"/>
      <c r="KR27" s="286"/>
      <c r="KS27" s="1288"/>
      <c r="KT27" s="1288"/>
      <c r="KU27" s="1288"/>
      <c r="KV27" s="1288"/>
      <c r="KW27" s="1288"/>
      <c r="KX27" s="1288"/>
      <c r="KY27" s="1288"/>
      <c r="KZ27" s="1288"/>
      <c r="LA27" s="1288"/>
      <c r="LB27" s="145"/>
    </row>
    <row r="28" spans="1:314" s="6" customFormat="1" ht="30" customHeight="1" x14ac:dyDescent="0.25">
      <c r="A28" s="181"/>
      <c r="B28" s="812" t="s">
        <v>651</v>
      </c>
      <c r="C28" s="1198"/>
      <c r="D28" s="1199"/>
      <c r="E28" s="1435" t="str">
        <f>IFERROR(VLOOKUP($D28,'Info Exam and Projection List'!$M$4:$P$34,2),"No entry")</f>
        <v>No entry</v>
      </c>
      <c r="F28" s="1389"/>
      <c r="G28" s="1393"/>
      <c r="H28" s="1391"/>
      <c r="I28" s="1229"/>
      <c r="J28" s="1230"/>
      <c r="K28" s="1235"/>
      <c r="M28" s="1218"/>
      <c r="N28" s="1368"/>
      <c r="O28" s="1368"/>
      <c r="P28" s="1211"/>
      <c r="Q28" s="140"/>
      <c r="R28" s="659"/>
      <c r="S28" s="140"/>
      <c r="T28" s="1356"/>
      <c r="U28" s="140"/>
      <c r="V28" s="140"/>
      <c r="W28" s="140"/>
      <c r="X28" s="1057"/>
      <c r="Y28" s="1067"/>
      <c r="Z28" s="1068"/>
      <c r="AA28" s="1057"/>
      <c r="AB28" s="1076"/>
      <c r="AC28" s="1068"/>
      <c r="AD28" s="1057"/>
      <c r="AE28" s="1076"/>
      <c r="AF28" s="1068"/>
      <c r="AG28" s="1057"/>
      <c r="AH28" s="1076"/>
      <c r="AI28" s="1068"/>
      <c r="AJ28" s="1057"/>
      <c r="AK28" s="1076"/>
      <c r="AL28" s="1068"/>
      <c r="AM28" s="1057"/>
      <c r="AN28" s="1076"/>
      <c r="AO28" s="1068"/>
      <c r="AP28" s="1082"/>
      <c r="AQ28" s="140"/>
      <c r="AR28" s="140"/>
      <c r="AS28" s="140"/>
      <c r="AT28" s="32"/>
      <c r="AU28" s="32"/>
      <c r="AV28" s="1088"/>
      <c r="AW28" s="1363"/>
      <c r="AX28" s="31"/>
      <c r="AY28" s="32"/>
      <c r="AZ28" s="659"/>
      <c r="BA28" s="32"/>
      <c r="BB28" s="32"/>
      <c r="BC28" s="32"/>
      <c r="BD28" s="32"/>
      <c r="BE28" s="683"/>
      <c r="BF28" s="32"/>
      <c r="BG28" s="32"/>
      <c r="BH28" s="30"/>
      <c r="BI28" s="683"/>
      <c r="BJ28" s="854"/>
      <c r="BK28" s="178"/>
      <c r="BL28" s="178"/>
      <c r="BM28" s="178"/>
      <c r="BN28" s="178"/>
      <c r="BO28" s="178"/>
      <c r="BP28" s="178"/>
      <c r="BQ28" s="708"/>
      <c r="BR28" s="1114"/>
      <c r="BS28" s="1115"/>
      <c r="BT28" s="240"/>
      <c r="BU28" s="931"/>
      <c r="BV28" s="240"/>
      <c r="BW28" s="240"/>
      <c r="BX28" s="1099"/>
      <c r="BY28" s="1094"/>
      <c r="BZ28" s="1101"/>
      <c r="CA28" s="569"/>
      <c r="CB28" s="1114"/>
      <c r="CC28" s="1115"/>
      <c r="CD28" s="240"/>
      <c r="CE28" s="1109"/>
      <c r="CF28" s="240"/>
      <c r="CG28" s="240"/>
      <c r="CH28" s="1099"/>
      <c r="CI28" s="1094"/>
      <c r="CJ28" s="1101"/>
      <c r="CK28" s="569"/>
      <c r="CL28" s="1114"/>
      <c r="CM28" s="1115"/>
      <c r="CN28" s="240"/>
      <c r="CO28" s="1109"/>
      <c r="CP28" s="240"/>
      <c r="CQ28" s="240"/>
      <c r="CR28" s="1099"/>
      <c r="CS28" s="1094"/>
      <c r="CT28" s="1101"/>
      <c r="CU28" s="569"/>
      <c r="CV28" s="215"/>
      <c r="CW28" s="239"/>
      <c r="CX28" s="240"/>
      <c r="CY28" s="931"/>
      <c r="CZ28" s="240"/>
      <c r="DA28" s="240"/>
      <c r="DB28" s="1099"/>
      <c r="DC28" s="1094"/>
      <c r="DD28" s="1101"/>
      <c r="DE28" s="569"/>
      <c r="DF28" s="215"/>
      <c r="DG28" s="239"/>
      <c r="DH28" s="240"/>
      <c r="DI28" s="931"/>
      <c r="DJ28" s="240"/>
      <c r="DK28" s="240"/>
      <c r="DL28" s="1099"/>
      <c r="DM28" s="1094"/>
      <c r="DN28" s="1101"/>
      <c r="DO28" s="569"/>
      <c r="DP28" s="1114"/>
      <c r="DQ28" s="1115"/>
      <c r="DR28" s="240"/>
      <c r="DS28" s="1109"/>
      <c r="DT28" s="240"/>
      <c r="DU28" s="240"/>
      <c r="DV28" s="1099"/>
      <c r="DW28" s="1094"/>
      <c r="DX28" s="1101"/>
      <c r="DY28" s="587"/>
      <c r="DZ28" s="32"/>
      <c r="EA28" s="32"/>
      <c r="EB28" s="32"/>
      <c r="EC28" s="32"/>
      <c r="ED28" s="32"/>
      <c r="EE28" s="32"/>
      <c r="EF28" s="32"/>
      <c r="EG28" s="32"/>
      <c r="EH28" s="32"/>
      <c r="EI28" s="32"/>
      <c r="EJ28" s="835" t="str">
        <f t="shared" si="10"/>
        <v>No entry</v>
      </c>
      <c r="EK28" s="1401"/>
      <c r="EL28" s="1125"/>
      <c r="EM28" s="591" t="str">
        <f t="shared" si="11"/>
        <v>No entry</v>
      </c>
      <c r="EN28" s="1403"/>
      <c r="EO28" s="1128"/>
      <c r="EP28" s="1128"/>
      <c r="EQ28" s="1129"/>
      <c r="ER28" s="1129"/>
      <c r="ES28" s="1130"/>
      <c r="ET28" s="38"/>
      <c r="EU28" s="38"/>
      <c r="EV28" s="292" t="s">
        <v>925</v>
      </c>
      <c r="EW28" s="1"/>
      <c r="EX28" s="203" t="s">
        <v>296</v>
      </c>
      <c r="EZ28" s="290"/>
      <c r="FA28" s="161"/>
      <c r="FB28" s="38"/>
      <c r="FC28" s="38"/>
      <c r="FD28" s="149"/>
      <c r="FE28" s="620"/>
      <c r="FF28" s="620"/>
      <c r="FG28" s="620"/>
      <c r="FH28" s="620"/>
      <c r="FI28" s="269"/>
      <c r="FJ28" s="145"/>
      <c r="FK28" s="145"/>
      <c r="FL28" s="145"/>
      <c r="FM28" s="145"/>
      <c r="FN28" s="145"/>
      <c r="FO28" s="145"/>
      <c r="FP28" s="145"/>
      <c r="FQ28" s="145"/>
      <c r="FR28" s="145"/>
      <c r="FS28" s="620"/>
      <c r="FT28" s="620"/>
      <c r="FU28" s="620"/>
      <c r="FV28" s="620"/>
      <c r="FW28" s="620"/>
      <c r="FX28" s="620"/>
      <c r="FY28" s="620"/>
      <c r="FZ28" s="620"/>
      <c r="GA28" s="631"/>
      <c r="GB28" s="631"/>
      <c r="GC28" s="620"/>
      <c r="GD28" s="620"/>
      <c r="GE28" s="620"/>
      <c r="GF28" s="620"/>
      <c r="GG28" s="620"/>
      <c r="GH28" s="620"/>
      <c r="GI28" s="620"/>
      <c r="GJ28" s="620"/>
      <c r="GK28" s="620"/>
      <c r="GL28" s="620"/>
      <c r="GM28" s="620"/>
      <c r="GN28" s="620"/>
      <c r="GO28" s="620"/>
      <c r="GP28" s="620"/>
      <c r="GQ28" s="620"/>
      <c r="GR28" s="620"/>
      <c r="GS28" s="620"/>
      <c r="GT28" s="620"/>
      <c r="GU28" s="620"/>
      <c r="GV28" s="620"/>
      <c r="GW28" s="620"/>
      <c r="GX28" s="620"/>
      <c r="GY28" s="620"/>
      <c r="GZ28" s="620"/>
      <c r="HA28" s="620"/>
      <c r="HB28" s="620"/>
      <c r="HC28" s="620"/>
      <c r="HD28" s="620"/>
      <c r="HE28" s="620"/>
      <c r="HF28" s="620"/>
      <c r="HG28" s="620"/>
      <c r="HH28" s="620"/>
      <c r="HI28" s="620"/>
      <c r="HJ28" s="620"/>
      <c r="HK28" s="620"/>
      <c r="HL28" s="620"/>
      <c r="HM28" s="620"/>
      <c r="HN28" s="620"/>
      <c r="HO28" s="620"/>
      <c r="HP28" s="620"/>
      <c r="HQ28" s="620"/>
      <c r="HR28" s="620"/>
      <c r="HS28" s="620"/>
      <c r="HT28" s="620"/>
      <c r="HU28" s="620"/>
      <c r="HV28" s="620"/>
      <c r="HW28" s="620"/>
      <c r="HX28" s="620"/>
      <c r="HY28" s="620"/>
      <c r="HZ28" s="620"/>
      <c r="IA28" s="620"/>
      <c r="IB28" s="620"/>
      <c r="IC28" s="620"/>
      <c r="ID28" s="620"/>
      <c r="IE28" s="620"/>
      <c r="IF28" s="620"/>
      <c r="IG28" s="620"/>
      <c r="IH28" s="620"/>
      <c r="II28" s="620"/>
      <c r="IJ28" s="620"/>
      <c r="IK28" s="620"/>
      <c r="IL28" s="620"/>
      <c r="IM28" s="620"/>
      <c r="IN28" s="620"/>
      <c r="IO28" s="620"/>
      <c r="IP28" s="620"/>
      <c r="IQ28" s="620"/>
      <c r="IR28" s="620"/>
      <c r="IS28" s="620"/>
      <c r="IT28" s="620"/>
      <c r="IU28" s="620"/>
      <c r="IV28" s="620"/>
      <c r="IW28" s="620"/>
      <c r="IX28" s="620"/>
      <c r="IY28" s="620"/>
      <c r="IZ28" s="620"/>
      <c r="JA28" s="620"/>
      <c r="JB28" s="620"/>
      <c r="JC28" s="620"/>
      <c r="JD28" s="620"/>
      <c r="JE28" s="620"/>
      <c r="JF28" s="620"/>
      <c r="JG28" s="620"/>
      <c r="JH28" s="620"/>
      <c r="JI28" s="620"/>
      <c r="JJ28" s="620"/>
      <c r="JK28" s="620"/>
      <c r="JL28" s="620"/>
      <c r="JM28" s="620"/>
      <c r="JN28" s="620"/>
      <c r="JO28" s="620"/>
      <c r="JP28" s="620"/>
      <c r="JQ28" s="620"/>
      <c r="JR28" s="620"/>
      <c r="JS28" s="620"/>
      <c r="JT28" s="620"/>
      <c r="JU28" s="620"/>
      <c r="JV28" s="620"/>
      <c r="JW28" s="620"/>
      <c r="JX28" s="620"/>
      <c r="JY28" s="620"/>
      <c r="JZ28" s="620"/>
      <c r="KA28" s="620"/>
      <c r="KB28" s="620"/>
      <c r="KC28" s="620"/>
      <c r="KD28" s="620"/>
      <c r="KE28" s="620"/>
      <c r="KF28" s="620"/>
      <c r="KG28" s="620"/>
      <c r="KH28" s="620"/>
      <c r="KI28" s="620"/>
      <c r="KJ28" s="620"/>
      <c r="KK28" s="620"/>
      <c r="KL28" s="620"/>
      <c r="KM28" s="620"/>
      <c r="KN28" s="620"/>
      <c r="KO28" s="620"/>
      <c r="KP28" s="620"/>
      <c r="KQ28" s="620"/>
      <c r="KR28" s="286"/>
      <c r="KS28" s="1288"/>
      <c r="KT28" s="1288"/>
      <c r="KU28" s="1288"/>
      <c r="KV28" s="1288"/>
      <c r="KW28" s="1288"/>
      <c r="KX28" s="1288"/>
      <c r="KY28" s="1288"/>
      <c r="KZ28" s="1288"/>
      <c r="LA28" s="1288"/>
      <c r="LB28" s="145"/>
    </row>
    <row r="29" spans="1:314" s="6" customFormat="1" ht="30" customHeight="1" x14ac:dyDescent="0.25">
      <c r="B29" s="812" t="s">
        <v>652</v>
      </c>
      <c r="C29" s="1198"/>
      <c r="D29" s="1199"/>
      <c r="E29" s="1435" t="str">
        <f>IFERROR(VLOOKUP($D29,'Info Exam and Projection List'!$M$4:$P$34,2),"No entry")</f>
        <v>No entry</v>
      </c>
      <c r="F29" s="1389"/>
      <c r="G29" s="1393"/>
      <c r="H29" s="1391"/>
      <c r="I29" s="1229"/>
      <c r="J29" s="1230"/>
      <c r="K29" s="1235"/>
      <c r="M29" s="1218"/>
      <c r="N29" s="1368"/>
      <c r="O29" s="1368"/>
      <c r="P29" s="1211"/>
      <c r="Q29" s="140"/>
      <c r="R29" s="659"/>
      <c r="S29" s="140"/>
      <c r="T29" s="1356"/>
      <c r="U29" s="140"/>
      <c r="V29" s="140"/>
      <c r="W29" s="140"/>
      <c r="X29" s="1057"/>
      <c r="Y29" s="1067"/>
      <c r="Z29" s="1068"/>
      <c r="AA29" s="1057"/>
      <c r="AB29" s="1076"/>
      <c r="AC29" s="1068"/>
      <c r="AD29" s="1057"/>
      <c r="AE29" s="1076"/>
      <c r="AF29" s="1068"/>
      <c r="AG29" s="1057"/>
      <c r="AH29" s="1076"/>
      <c r="AI29" s="1068"/>
      <c r="AJ29" s="1057"/>
      <c r="AK29" s="1076"/>
      <c r="AL29" s="1068"/>
      <c r="AM29" s="1057"/>
      <c r="AN29" s="1076"/>
      <c r="AO29" s="1068"/>
      <c r="AP29" s="1082"/>
      <c r="AQ29" s="140"/>
      <c r="AR29" s="140"/>
      <c r="AS29" s="140"/>
      <c r="AT29" s="32"/>
      <c r="AU29" s="32"/>
      <c r="AV29" s="1088"/>
      <c r="AW29" s="1363"/>
      <c r="AX29" s="31"/>
      <c r="AY29" s="32"/>
      <c r="AZ29" s="659"/>
      <c r="BA29" s="32"/>
      <c r="BB29" s="32"/>
      <c r="BC29" s="32"/>
      <c r="BD29" s="32"/>
      <c r="BE29" s="683"/>
      <c r="BF29" s="32"/>
      <c r="BG29" s="32"/>
      <c r="BH29" s="30"/>
      <c r="BI29" s="683"/>
      <c r="BJ29" s="854"/>
      <c r="BK29" s="178"/>
      <c r="BL29" s="178"/>
      <c r="BM29" s="178"/>
      <c r="BN29" s="178"/>
      <c r="BO29" s="178"/>
      <c r="BP29" s="178"/>
      <c r="BQ29" s="708"/>
      <c r="BR29" s="1114"/>
      <c r="BS29" s="1115"/>
      <c r="BT29" s="240"/>
      <c r="BU29" s="931"/>
      <c r="BV29" s="240"/>
      <c r="BW29" s="240"/>
      <c r="BX29" s="1099"/>
      <c r="BY29" s="1094"/>
      <c r="BZ29" s="1101"/>
      <c r="CA29" s="569"/>
      <c r="CB29" s="1114"/>
      <c r="CC29" s="1115"/>
      <c r="CD29" s="240"/>
      <c r="CE29" s="1109"/>
      <c r="CF29" s="240"/>
      <c r="CG29" s="240"/>
      <c r="CH29" s="1099"/>
      <c r="CI29" s="1094"/>
      <c r="CJ29" s="1101"/>
      <c r="CK29" s="569"/>
      <c r="CL29" s="1114"/>
      <c r="CM29" s="1115"/>
      <c r="CN29" s="240"/>
      <c r="CO29" s="1109"/>
      <c r="CP29" s="240"/>
      <c r="CQ29" s="240"/>
      <c r="CR29" s="1099"/>
      <c r="CS29" s="1094"/>
      <c r="CT29" s="1101"/>
      <c r="CU29" s="569"/>
      <c r="CV29" s="215"/>
      <c r="CW29" s="239"/>
      <c r="CX29" s="240"/>
      <c r="CY29" s="931"/>
      <c r="CZ29" s="240"/>
      <c r="DA29" s="240"/>
      <c r="DB29" s="1099"/>
      <c r="DC29" s="1094"/>
      <c r="DD29" s="1101"/>
      <c r="DE29" s="569"/>
      <c r="DF29" s="215"/>
      <c r="DG29" s="239"/>
      <c r="DH29" s="240"/>
      <c r="DI29" s="931"/>
      <c r="DJ29" s="240"/>
      <c r="DK29" s="240"/>
      <c r="DL29" s="1099"/>
      <c r="DM29" s="1094"/>
      <c r="DN29" s="1101"/>
      <c r="DO29" s="569"/>
      <c r="DP29" s="1114"/>
      <c r="DQ29" s="1115"/>
      <c r="DR29" s="240"/>
      <c r="DS29" s="1109"/>
      <c r="DT29" s="240"/>
      <c r="DU29" s="240"/>
      <c r="DV29" s="1099"/>
      <c r="DW29" s="1094"/>
      <c r="DX29" s="1101"/>
      <c r="DY29" s="587"/>
      <c r="DZ29" s="32"/>
      <c r="EA29" s="32"/>
      <c r="EB29" s="32"/>
      <c r="EC29" s="32"/>
      <c r="ED29" s="32"/>
      <c r="EE29" s="32"/>
      <c r="EF29" s="32"/>
      <c r="EG29" s="32"/>
      <c r="EH29" s="32"/>
      <c r="EI29" s="32"/>
      <c r="EJ29" s="835" t="str">
        <f t="shared" si="10"/>
        <v>No entry</v>
      </c>
      <c r="EK29" s="1401"/>
      <c r="EL29" s="1125"/>
      <c r="EM29" s="591" t="str">
        <f t="shared" si="11"/>
        <v>No entry</v>
      </c>
      <c r="EN29" s="1403"/>
      <c r="EO29" s="1128"/>
      <c r="EP29" s="1128"/>
      <c r="EQ29" s="1129"/>
      <c r="ER29" s="1129"/>
      <c r="ES29" s="1130"/>
      <c r="ET29" s="38"/>
      <c r="EU29" s="38"/>
      <c r="EV29" s="292" t="s">
        <v>926</v>
      </c>
      <c r="EW29" s="1"/>
      <c r="EX29" s="1" t="s">
        <v>341</v>
      </c>
      <c r="EZ29" s="290"/>
      <c r="FA29" s="161"/>
      <c r="FB29" s="38"/>
      <c r="FC29" s="38"/>
      <c r="FD29" s="149"/>
      <c r="FE29" s="620"/>
      <c r="FF29" s="620"/>
      <c r="FG29" s="620"/>
      <c r="FH29" s="620"/>
      <c r="FI29" s="269"/>
      <c r="FJ29" s="145"/>
      <c r="FK29" s="145"/>
      <c r="FL29" s="145"/>
      <c r="FM29" s="145"/>
      <c r="FN29" s="145"/>
      <c r="FO29" s="145"/>
      <c r="FP29" s="145"/>
      <c r="FQ29" s="145"/>
      <c r="FR29" s="145"/>
      <c r="FS29" s="620"/>
      <c r="FT29" s="620"/>
      <c r="FU29" s="620"/>
      <c r="FV29" s="620"/>
      <c r="FW29" s="620"/>
      <c r="FX29" s="620"/>
      <c r="FY29" s="620"/>
      <c r="FZ29" s="620"/>
      <c r="GA29" s="631"/>
      <c r="GB29" s="631"/>
      <c r="GC29" s="620"/>
      <c r="GD29" s="620"/>
      <c r="GE29" s="620"/>
      <c r="GF29" s="620"/>
      <c r="GG29" s="620"/>
      <c r="GH29" s="620"/>
      <c r="GI29" s="620"/>
      <c r="GJ29" s="620"/>
      <c r="GK29" s="620"/>
      <c r="GL29" s="620"/>
      <c r="GM29" s="620"/>
      <c r="GN29" s="620"/>
      <c r="GO29" s="620"/>
      <c r="GP29" s="620"/>
      <c r="GQ29" s="620"/>
      <c r="GR29" s="620"/>
      <c r="GS29" s="620"/>
      <c r="GT29" s="620"/>
      <c r="GU29" s="620"/>
      <c r="GV29" s="620"/>
      <c r="GW29" s="620"/>
      <c r="GX29" s="620"/>
      <c r="GY29" s="620"/>
      <c r="GZ29" s="620"/>
      <c r="HA29" s="620"/>
      <c r="HB29" s="620"/>
      <c r="HC29" s="620"/>
      <c r="HD29" s="620"/>
      <c r="HE29" s="620"/>
      <c r="HF29" s="620"/>
      <c r="HG29" s="620"/>
      <c r="HH29" s="620"/>
      <c r="HI29" s="620"/>
      <c r="HJ29" s="620"/>
      <c r="HK29" s="620"/>
      <c r="HL29" s="620"/>
      <c r="HM29" s="620"/>
      <c r="HN29" s="620"/>
      <c r="HO29" s="620"/>
      <c r="HP29" s="620"/>
      <c r="HQ29" s="620"/>
      <c r="HR29" s="620"/>
      <c r="HS29" s="620"/>
      <c r="HT29" s="620"/>
      <c r="HU29" s="620"/>
      <c r="HV29" s="620"/>
      <c r="HW29" s="620"/>
      <c r="HX29" s="620"/>
      <c r="HY29" s="620"/>
      <c r="HZ29" s="620"/>
      <c r="IA29" s="620"/>
      <c r="IB29" s="620"/>
      <c r="IC29" s="620"/>
      <c r="ID29" s="620"/>
      <c r="IE29" s="620"/>
      <c r="IF29" s="620"/>
      <c r="IG29" s="620"/>
      <c r="IH29" s="620"/>
      <c r="II29" s="620"/>
      <c r="IJ29" s="620"/>
      <c r="IK29" s="620"/>
      <c r="IL29" s="620"/>
      <c r="IM29" s="620"/>
      <c r="IN29" s="620"/>
      <c r="IO29" s="620"/>
      <c r="IP29" s="620"/>
      <c r="IQ29" s="620"/>
      <c r="IR29" s="620"/>
      <c r="IS29" s="620"/>
      <c r="IT29" s="620"/>
      <c r="IU29" s="620"/>
      <c r="IV29" s="620"/>
      <c r="IW29" s="620"/>
      <c r="IX29" s="620"/>
      <c r="IY29" s="620"/>
      <c r="IZ29" s="620"/>
      <c r="JA29" s="620"/>
      <c r="JB29" s="620"/>
      <c r="JC29" s="620"/>
      <c r="JD29" s="620"/>
      <c r="JE29" s="620"/>
      <c r="JF29" s="620"/>
      <c r="JG29" s="620"/>
      <c r="JH29" s="620"/>
      <c r="JI29" s="620"/>
      <c r="JJ29" s="620"/>
      <c r="JK29" s="620"/>
      <c r="JL29" s="620"/>
      <c r="JM29" s="620"/>
      <c r="JN29" s="620"/>
      <c r="JO29" s="620"/>
      <c r="JP29" s="620"/>
      <c r="JQ29" s="620"/>
      <c r="JR29" s="620"/>
      <c r="JS29" s="620"/>
      <c r="JT29" s="620"/>
      <c r="JU29" s="620"/>
      <c r="JV29" s="620"/>
      <c r="JW29" s="620"/>
      <c r="JX29" s="620"/>
      <c r="JY29" s="620"/>
      <c r="JZ29" s="620"/>
      <c r="KA29" s="620"/>
      <c r="KB29" s="620"/>
      <c r="KC29" s="620"/>
      <c r="KD29" s="620"/>
      <c r="KE29" s="620"/>
      <c r="KF29" s="620"/>
      <c r="KG29" s="620"/>
      <c r="KH29" s="620"/>
      <c r="KI29" s="620"/>
      <c r="KJ29" s="620"/>
      <c r="KK29" s="620"/>
      <c r="KL29" s="620"/>
      <c r="KM29" s="620"/>
      <c r="KN29" s="620"/>
      <c r="KO29" s="620"/>
      <c r="KP29" s="620"/>
      <c r="KQ29" s="620"/>
      <c r="KR29" s="286"/>
      <c r="KS29" s="1288"/>
      <c r="KT29" s="1288"/>
      <c r="KU29" s="1288"/>
      <c r="KV29" s="1288"/>
      <c r="KW29" s="1288"/>
      <c r="KX29" s="1288"/>
      <c r="KY29" s="1288"/>
      <c r="KZ29" s="1288"/>
      <c r="LA29" s="1288"/>
      <c r="LB29" s="145"/>
    </row>
    <row r="30" spans="1:314" s="6" customFormat="1" ht="30" customHeight="1" x14ac:dyDescent="0.25">
      <c r="B30" s="812" t="s">
        <v>653</v>
      </c>
      <c r="C30" s="1198"/>
      <c r="D30" s="1199"/>
      <c r="E30" s="1435" t="str">
        <f>IFERROR(VLOOKUP($D30,'Info Exam and Projection List'!$M$4:$P$34,2),"No entry")</f>
        <v>No entry</v>
      </c>
      <c r="F30" s="1389"/>
      <c r="G30" s="1393"/>
      <c r="H30" s="1391"/>
      <c r="I30" s="1229"/>
      <c r="J30" s="1230"/>
      <c r="K30" s="1235"/>
      <c r="M30" s="1218"/>
      <c r="N30" s="1368"/>
      <c r="O30" s="1368"/>
      <c r="P30" s="1211"/>
      <c r="Q30" s="140"/>
      <c r="R30" s="659"/>
      <c r="S30" s="140"/>
      <c r="T30" s="1356"/>
      <c r="U30" s="140"/>
      <c r="V30" s="140"/>
      <c r="W30" s="140"/>
      <c r="X30" s="1057"/>
      <c r="Y30" s="1067"/>
      <c r="Z30" s="1068"/>
      <c r="AA30" s="1057"/>
      <c r="AB30" s="1076"/>
      <c r="AC30" s="1068"/>
      <c r="AD30" s="1057"/>
      <c r="AE30" s="1076"/>
      <c r="AF30" s="1068"/>
      <c r="AG30" s="1057"/>
      <c r="AH30" s="1076"/>
      <c r="AI30" s="1068"/>
      <c r="AJ30" s="1057"/>
      <c r="AK30" s="1076"/>
      <c r="AL30" s="1068"/>
      <c r="AM30" s="1057"/>
      <c r="AN30" s="1076"/>
      <c r="AO30" s="1068"/>
      <c r="AP30" s="1082"/>
      <c r="AQ30" s="140"/>
      <c r="AR30" s="140"/>
      <c r="AS30" s="140"/>
      <c r="AT30" s="32"/>
      <c r="AU30" s="32"/>
      <c r="AV30" s="1088"/>
      <c r="AW30" s="1363"/>
      <c r="AX30" s="31"/>
      <c r="AY30" s="32"/>
      <c r="AZ30" s="659"/>
      <c r="BA30" s="32"/>
      <c r="BB30" s="32"/>
      <c r="BC30" s="32"/>
      <c r="BD30" s="32"/>
      <c r="BE30" s="683"/>
      <c r="BF30" s="32"/>
      <c r="BG30" s="32"/>
      <c r="BH30" s="30"/>
      <c r="BI30" s="683"/>
      <c r="BJ30" s="854"/>
      <c r="BK30" s="178"/>
      <c r="BL30" s="178"/>
      <c r="BM30" s="178"/>
      <c r="BN30" s="178"/>
      <c r="BO30" s="178"/>
      <c r="BP30" s="178"/>
      <c r="BQ30" s="708"/>
      <c r="BR30" s="1114"/>
      <c r="BS30" s="1115"/>
      <c r="BT30" s="240"/>
      <c r="BU30" s="931"/>
      <c r="BV30" s="240"/>
      <c r="BW30" s="240"/>
      <c r="BX30" s="1099"/>
      <c r="BY30" s="1094"/>
      <c r="BZ30" s="1101"/>
      <c r="CA30" s="569"/>
      <c r="CB30" s="1114"/>
      <c r="CC30" s="1115"/>
      <c r="CD30" s="240"/>
      <c r="CE30" s="1109"/>
      <c r="CF30" s="240"/>
      <c r="CG30" s="240"/>
      <c r="CH30" s="1099"/>
      <c r="CI30" s="1094"/>
      <c r="CJ30" s="1101"/>
      <c r="CK30" s="569"/>
      <c r="CL30" s="1114"/>
      <c r="CM30" s="1115"/>
      <c r="CN30" s="240"/>
      <c r="CO30" s="1109"/>
      <c r="CP30" s="240"/>
      <c r="CQ30" s="240"/>
      <c r="CR30" s="1099"/>
      <c r="CS30" s="1094"/>
      <c r="CT30" s="1101"/>
      <c r="CU30" s="569"/>
      <c r="CV30" s="215"/>
      <c r="CW30" s="239"/>
      <c r="CX30" s="240"/>
      <c r="CY30" s="931"/>
      <c r="CZ30" s="240"/>
      <c r="DA30" s="240"/>
      <c r="DB30" s="1099"/>
      <c r="DC30" s="1094"/>
      <c r="DD30" s="1101"/>
      <c r="DE30" s="569"/>
      <c r="DF30" s="215"/>
      <c r="DG30" s="239"/>
      <c r="DH30" s="240"/>
      <c r="DI30" s="931"/>
      <c r="DJ30" s="240"/>
      <c r="DK30" s="240"/>
      <c r="DL30" s="1099"/>
      <c r="DM30" s="1094"/>
      <c r="DN30" s="1101"/>
      <c r="DO30" s="569"/>
      <c r="DP30" s="1114"/>
      <c r="DQ30" s="1115"/>
      <c r="DR30" s="240"/>
      <c r="DS30" s="1109"/>
      <c r="DT30" s="240"/>
      <c r="DU30" s="240"/>
      <c r="DV30" s="1099"/>
      <c r="DW30" s="1094"/>
      <c r="DX30" s="1101"/>
      <c r="DY30" s="587"/>
      <c r="DZ30" s="32"/>
      <c r="EA30" s="32"/>
      <c r="EB30" s="32"/>
      <c r="EC30" s="32"/>
      <c r="ED30" s="32"/>
      <c r="EE30" s="32"/>
      <c r="EF30" s="32"/>
      <c r="EG30" s="32"/>
      <c r="EH30" s="32"/>
      <c r="EI30" s="32"/>
      <c r="EJ30" s="835" t="str">
        <f t="shared" si="10"/>
        <v>No entry</v>
      </c>
      <c r="EK30" s="1401"/>
      <c r="EL30" s="1125"/>
      <c r="EM30" s="591" t="str">
        <f t="shared" si="11"/>
        <v>No entry</v>
      </c>
      <c r="EN30" s="1403"/>
      <c r="EO30" s="1128"/>
      <c r="EP30" s="1128"/>
      <c r="EQ30" s="1129"/>
      <c r="ER30" s="1129"/>
      <c r="ES30" s="1130"/>
      <c r="ET30" s="38"/>
      <c r="EU30" s="38"/>
      <c r="EV30" s="292" t="s">
        <v>2014</v>
      </c>
      <c r="EW30" s="1"/>
      <c r="EX30" s="1" t="s">
        <v>937</v>
      </c>
      <c r="EZ30" s="290"/>
      <c r="FA30" s="161"/>
      <c r="FB30" s="38"/>
      <c r="FC30" s="38"/>
      <c r="FD30" s="149"/>
      <c r="FE30" s="620"/>
      <c r="FF30" s="620"/>
      <c r="FG30" s="620"/>
      <c r="FH30" s="620"/>
      <c r="FI30" s="269"/>
      <c r="FJ30" s="145"/>
      <c r="FK30" s="145"/>
      <c r="FL30" s="145"/>
      <c r="FM30" s="145"/>
      <c r="FN30" s="145"/>
      <c r="FO30" s="145"/>
      <c r="FP30" s="145"/>
      <c r="FQ30" s="145"/>
      <c r="FR30" s="145"/>
      <c r="FS30" s="620"/>
      <c r="FT30" s="620"/>
      <c r="FU30" s="620"/>
      <c r="FV30" s="620"/>
      <c r="FW30" s="620"/>
      <c r="FX30" s="620"/>
      <c r="FY30" s="620"/>
      <c r="FZ30" s="620"/>
      <c r="GA30" s="631"/>
      <c r="GB30" s="631"/>
      <c r="GC30" s="620"/>
      <c r="GD30" s="620"/>
      <c r="GE30" s="620"/>
      <c r="GF30" s="620"/>
      <c r="GG30" s="620"/>
      <c r="GH30" s="620"/>
      <c r="GI30" s="620"/>
      <c r="GJ30" s="620"/>
      <c r="GK30" s="620"/>
      <c r="GL30" s="620"/>
      <c r="GM30" s="620"/>
      <c r="GN30" s="620"/>
      <c r="GO30" s="620"/>
      <c r="GP30" s="620"/>
      <c r="GQ30" s="620"/>
      <c r="GR30" s="620"/>
      <c r="GS30" s="620"/>
      <c r="GT30" s="620"/>
      <c r="GU30" s="620"/>
      <c r="GV30" s="620"/>
      <c r="GW30" s="620"/>
      <c r="GX30" s="620"/>
      <c r="GY30" s="620"/>
      <c r="GZ30" s="620"/>
      <c r="HA30" s="620"/>
      <c r="HB30" s="620"/>
      <c r="HC30" s="620"/>
      <c r="HD30" s="620"/>
      <c r="HE30" s="620"/>
      <c r="HF30" s="620"/>
      <c r="HG30" s="620"/>
      <c r="HH30" s="620"/>
      <c r="HI30" s="620"/>
      <c r="HJ30" s="620"/>
      <c r="HK30" s="620"/>
      <c r="HL30" s="620"/>
      <c r="HM30" s="620"/>
      <c r="HN30" s="620"/>
      <c r="HO30" s="620"/>
      <c r="HP30" s="620"/>
      <c r="HQ30" s="620"/>
      <c r="HR30" s="620"/>
      <c r="HS30" s="620"/>
      <c r="HT30" s="620"/>
      <c r="HU30" s="620"/>
      <c r="HV30" s="620"/>
      <c r="HW30" s="620"/>
      <c r="HX30" s="620"/>
      <c r="HY30" s="620"/>
      <c r="HZ30" s="620"/>
      <c r="IA30" s="620"/>
      <c r="IB30" s="620"/>
      <c r="IC30" s="620"/>
      <c r="ID30" s="620"/>
      <c r="IE30" s="620"/>
      <c r="IF30" s="620"/>
      <c r="IG30" s="620"/>
      <c r="IH30" s="620"/>
      <c r="II30" s="620"/>
      <c r="IJ30" s="620"/>
      <c r="IK30" s="620"/>
      <c r="IL30" s="620"/>
      <c r="IM30" s="620"/>
      <c r="IN30" s="620"/>
      <c r="IO30" s="620"/>
      <c r="IP30" s="620"/>
      <c r="IQ30" s="620"/>
      <c r="IR30" s="620"/>
      <c r="IS30" s="620"/>
      <c r="IT30" s="620"/>
      <c r="IU30" s="620"/>
      <c r="IV30" s="620"/>
      <c r="IW30" s="620"/>
      <c r="IX30" s="620"/>
      <c r="IY30" s="620"/>
      <c r="IZ30" s="620"/>
      <c r="JA30" s="620"/>
      <c r="JB30" s="620"/>
      <c r="JC30" s="620"/>
      <c r="JD30" s="620"/>
      <c r="JE30" s="620"/>
      <c r="JF30" s="620"/>
      <c r="JG30" s="620"/>
      <c r="JH30" s="620"/>
      <c r="JI30" s="620"/>
      <c r="JJ30" s="620"/>
      <c r="JK30" s="620"/>
      <c r="JL30" s="620"/>
      <c r="JM30" s="620"/>
      <c r="JN30" s="620"/>
      <c r="JO30" s="620"/>
      <c r="JP30" s="620"/>
      <c r="JQ30" s="620"/>
      <c r="JR30" s="620"/>
      <c r="JS30" s="620"/>
      <c r="JT30" s="620"/>
      <c r="JU30" s="620"/>
      <c r="JV30" s="620"/>
      <c r="JW30" s="620"/>
      <c r="JX30" s="620"/>
      <c r="JY30" s="620"/>
      <c r="JZ30" s="620"/>
      <c r="KA30" s="620"/>
      <c r="KB30" s="620"/>
      <c r="KC30" s="620"/>
      <c r="KD30" s="620"/>
      <c r="KE30" s="620"/>
      <c r="KF30" s="620"/>
      <c r="KG30" s="620"/>
      <c r="KH30" s="620"/>
      <c r="KI30" s="620"/>
      <c r="KJ30" s="620"/>
      <c r="KK30" s="620"/>
      <c r="KL30" s="620"/>
      <c r="KM30" s="620"/>
      <c r="KN30" s="620"/>
      <c r="KO30" s="620"/>
      <c r="KP30" s="620"/>
      <c r="KQ30" s="620"/>
      <c r="KR30" s="286"/>
      <c r="KS30" s="1288"/>
      <c r="KT30" s="1288"/>
      <c r="KU30" s="1288"/>
      <c r="KV30" s="1288"/>
      <c r="KW30" s="1288"/>
      <c r="KX30" s="1288"/>
      <c r="KY30" s="1288"/>
      <c r="KZ30" s="1288"/>
      <c r="LA30" s="1288"/>
      <c r="LB30" s="145"/>
    </row>
    <row r="31" spans="1:314" s="6" customFormat="1" ht="30" customHeight="1" x14ac:dyDescent="0.25">
      <c r="B31" s="812" t="s">
        <v>654</v>
      </c>
      <c r="C31" s="1198"/>
      <c r="D31" s="1199"/>
      <c r="E31" s="1435" t="str">
        <f>IFERROR(VLOOKUP($D31,'Info Exam and Projection List'!$M$4:$P$34,2),"No entry")</f>
        <v>No entry</v>
      </c>
      <c r="F31" s="1389"/>
      <c r="G31" s="1393"/>
      <c r="H31" s="1391"/>
      <c r="I31" s="1229"/>
      <c r="J31" s="1230"/>
      <c r="K31" s="1235"/>
      <c r="M31" s="1218"/>
      <c r="N31" s="1368"/>
      <c r="O31" s="1368"/>
      <c r="P31" s="1211"/>
      <c r="Q31" s="140"/>
      <c r="R31" s="659"/>
      <c r="S31" s="140"/>
      <c r="T31" s="1356"/>
      <c r="U31" s="140"/>
      <c r="V31" s="140"/>
      <c r="W31" s="140"/>
      <c r="X31" s="1057"/>
      <c r="Y31" s="1067"/>
      <c r="Z31" s="1068"/>
      <c r="AA31" s="1057"/>
      <c r="AB31" s="1076"/>
      <c r="AC31" s="1068"/>
      <c r="AD31" s="1057"/>
      <c r="AE31" s="1076"/>
      <c r="AF31" s="1068"/>
      <c r="AG31" s="1057"/>
      <c r="AH31" s="1076"/>
      <c r="AI31" s="1068"/>
      <c r="AJ31" s="1057"/>
      <c r="AK31" s="1076"/>
      <c r="AL31" s="1068"/>
      <c r="AM31" s="1057"/>
      <c r="AN31" s="1076"/>
      <c r="AO31" s="1068"/>
      <c r="AP31" s="1082"/>
      <c r="AQ31" s="140"/>
      <c r="AR31" s="140"/>
      <c r="AS31" s="140"/>
      <c r="AT31" s="32"/>
      <c r="AU31" s="32"/>
      <c r="AV31" s="1088"/>
      <c r="AW31" s="1363"/>
      <c r="AX31" s="31"/>
      <c r="AY31" s="32"/>
      <c r="AZ31" s="659"/>
      <c r="BA31" s="32"/>
      <c r="BB31" s="32"/>
      <c r="BC31" s="32"/>
      <c r="BD31" s="32"/>
      <c r="BE31" s="683"/>
      <c r="BF31" s="32"/>
      <c r="BG31" s="32"/>
      <c r="BH31" s="30"/>
      <c r="BI31" s="683"/>
      <c r="BJ31" s="854"/>
      <c r="BK31" s="178"/>
      <c r="BL31" s="178"/>
      <c r="BM31" s="178"/>
      <c r="BN31" s="178"/>
      <c r="BO31" s="178"/>
      <c r="BP31" s="178"/>
      <c r="BQ31" s="708"/>
      <c r="BR31" s="1114"/>
      <c r="BS31" s="1115"/>
      <c r="BT31" s="240"/>
      <c r="BU31" s="931"/>
      <c r="BV31" s="240"/>
      <c r="BW31" s="240"/>
      <c r="BX31" s="1099"/>
      <c r="BY31" s="1094"/>
      <c r="BZ31" s="1101"/>
      <c r="CA31" s="569"/>
      <c r="CB31" s="1114"/>
      <c r="CC31" s="1115"/>
      <c r="CD31" s="240"/>
      <c r="CE31" s="1109"/>
      <c r="CF31" s="240"/>
      <c r="CG31" s="240"/>
      <c r="CH31" s="1099"/>
      <c r="CI31" s="1094"/>
      <c r="CJ31" s="1101"/>
      <c r="CK31" s="569"/>
      <c r="CL31" s="1114"/>
      <c r="CM31" s="1115"/>
      <c r="CN31" s="240"/>
      <c r="CO31" s="1109"/>
      <c r="CP31" s="240"/>
      <c r="CQ31" s="240"/>
      <c r="CR31" s="1099"/>
      <c r="CS31" s="1094"/>
      <c r="CT31" s="1101"/>
      <c r="CU31" s="569"/>
      <c r="CV31" s="215"/>
      <c r="CW31" s="239"/>
      <c r="CX31" s="240"/>
      <c r="CY31" s="931"/>
      <c r="CZ31" s="240"/>
      <c r="DA31" s="240"/>
      <c r="DB31" s="1099"/>
      <c r="DC31" s="1094"/>
      <c r="DD31" s="1101"/>
      <c r="DE31" s="569"/>
      <c r="DF31" s="215"/>
      <c r="DG31" s="239"/>
      <c r="DH31" s="240"/>
      <c r="DI31" s="931"/>
      <c r="DJ31" s="240"/>
      <c r="DK31" s="240"/>
      <c r="DL31" s="1099"/>
      <c r="DM31" s="1094"/>
      <c r="DN31" s="1101"/>
      <c r="DO31" s="569"/>
      <c r="DP31" s="1114"/>
      <c r="DQ31" s="1115"/>
      <c r="DR31" s="240"/>
      <c r="DS31" s="1109"/>
      <c r="DT31" s="240"/>
      <c r="DU31" s="240"/>
      <c r="DV31" s="1099"/>
      <c r="DW31" s="1094"/>
      <c r="DX31" s="1101"/>
      <c r="DY31" s="587"/>
      <c r="DZ31" s="32"/>
      <c r="EA31" s="32"/>
      <c r="EB31" s="32"/>
      <c r="EC31" s="32"/>
      <c r="ED31" s="32"/>
      <c r="EE31" s="32"/>
      <c r="EF31" s="32"/>
      <c r="EG31" s="32"/>
      <c r="EH31" s="32"/>
      <c r="EI31" s="32"/>
      <c r="EJ31" s="835" t="str">
        <f t="shared" si="10"/>
        <v>No entry</v>
      </c>
      <c r="EK31" s="1401"/>
      <c r="EL31" s="1125"/>
      <c r="EM31" s="591" t="str">
        <f t="shared" si="11"/>
        <v>No entry</v>
      </c>
      <c r="EN31" s="1403"/>
      <c r="EO31" s="1128"/>
      <c r="EP31" s="1128"/>
      <c r="EQ31" s="1129"/>
      <c r="ER31" s="1129"/>
      <c r="ES31" s="1130"/>
      <c r="ET31" s="38"/>
      <c r="EU31" s="38"/>
      <c r="EV31" s="292" t="s">
        <v>927</v>
      </c>
      <c r="EW31" s="1"/>
      <c r="EX31" s="1" t="s">
        <v>938</v>
      </c>
      <c r="EY31" s="1"/>
      <c r="EZ31" s="290"/>
      <c r="FA31" s="161"/>
      <c r="FB31" s="38"/>
      <c r="FC31" s="38"/>
      <c r="FD31" s="149"/>
      <c r="FE31" s="620"/>
      <c r="FF31" s="620"/>
      <c r="FG31" s="620"/>
      <c r="FH31" s="620"/>
      <c r="FI31" s="269"/>
      <c r="FJ31" s="145"/>
      <c r="FK31" s="145"/>
      <c r="FL31" s="145"/>
      <c r="FM31" s="145"/>
      <c r="FN31" s="145"/>
      <c r="FO31" s="145"/>
      <c r="FP31" s="145"/>
      <c r="FQ31" s="145"/>
      <c r="FR31" s="145"/>
      <c r="FS31" s="620"/>
      <c r="FT31" s="620"/>
      <c r="FU31" s="620"/>
      <c r="FV31" s="620"/>
      <c r="FW31" s="620"/>
      <c r="FX31" s="620"/>
      <c r="FY31" s="620"/>
      <c r="FZ31" s="620"/>
      <c r="GA31" s="631"/>
      <c r="GB31" s="631"/>
      <c r="GC31" s="620"/>
      <c r="GD31" s="620"/>
      <c r="GE31" s="620"/>
      <c r="GF31" s="620"/>
      <c r="GG31" s="620"/>
      <c r="GH31" s="620"/>
      <c r="GI31" s="620"/>
      <c r="GJ31" s="620"/>
      <c r="GK31" s="620"/>
      <c r="GL31" s="620"/>
      <c r="GM31" s="620"/>
      <c r="GN31" s="620"/>
      <c r="GO31" s="620"/>
      <c r="GP31" s="620"/>
      <c r="GQ31" s="620"/>
      <c r="GR31" s="620"/>
      <c r="GS31" s="620"/>
      <c r="GT31" s="620"/>
      <c r="GU31" s="620"/>
      <c r="GV31" s="620"/>
      <c r="GW31" s="620"/>
      <c r="GX31" s="620"/>
      <c r="GY31" s="620"/>
      <c r="GZ31" s="620"/>
      <c r="HA31" s="620"/>
      <c r="HB31" s="620"/>
      <c r="HC31" s="620"/>
      <c r="HD31" s="620"/>
      <c r="HE31" s="620"/>
      <c r="HF31" s="620"/>
      <c r="HG31" s="620"/>
      <c r="HH31" s="620"/>
      <c r="HI31" s="620"/>
      <c r="HJ31" s="620"/>
      <c r="HK31" s="620"/>
      <c r="HL31" s="620"/>
      <c r="HM31" s="620"/>
      <c r="HN31" s="620"/>
      <c r="HO31" s="620"/>
      <c r="HP31" s="620"/>
      <c r="HQ31" s="620"/>
      <c r="HR31" s="620"/>
      <c r="HS31" s="620"/>
      <c r="HT31" s="620"/>
      <c r="HU31" s="620"/>
      <c r="HV31" s="620"/>
      <c r="HW31" s="620"/>
      <c r="HX31" s="620"/>
      <c r="HY31" s="620"/>
      <c r="HZ31" s="620"/>
      <c r="IA31" s="620"/>
      <c r="IB31" s="620"/>
      <c r="IC31" s="620"/>
      <c r="ID31" s="620"/>
      <c r="IE31" s="620"/>
      <c r="IF31" s="620"/>
      <c r="IG31" s="620"/>
      <c r="IH31" s="620"/>
      <c r="II31" s="620"/>
      <c r="IJ31" s="620"/>
      <c r="IK31" s="620"/>
      <c r="IL31" s="620"/>
      <c r="IM31" s="620"/>
      <c r="IN31" s="620"/>
      <c r="IO31" s="620"/>
      <c r="IP31" s="620"/>
      <c r="IQ31" s="620"/>
      <c r="IR31" s="620"/>
      <c r="IS31" s="620"/>
      <c r="IT31" s="620"/>
      <c r="IU31" s="620"/>
      <c r="IV31" s="620"/>
      <c r="IW31" s="620"/>
      <c r="IX31" s="620"/>
      <c r="IY31" s="620"/>
      <c r="IZ31" s="620"/>
      <c r="JA31" s="620"/>
      <c r="JB31" s="620"/>
      <c r="JC31" s="620"/>
      <c r="JD31" s="620"/>
      <c r="JE31" s="620"/>
      <c r="JF31" s="620"/>
      <c r="JG31" s="620"/>
      <c r="JH31" s="620"/>
      <c r="JI31" s="620"/>
      <c r="JJ31" s="620"/>
      <c r="JK31" s="620"/>
      <c r="JL31" s="620"/>
      <c r="JM31" s="620"/>
      <c r="JN31" s="620"/>
      <c r="JO31" s="620"/>
      <c r="JP31" s="620"/>
      <c r="JQ31" s="620"/>
      <c r="JR31" s="620"/>
      <c r="JS31" s="620"/>
      <c r="JT31" s="620"/>
      <c r="JU31" s="620"/>
      <c r="JV31" s="620"/>
      <c r="JW31" s="620"/>
      <c r="JX31" s="620"/>
      <c r="JY31" s="620"/>
      <c r="JZ31" s="620"/>
      <c r="KA31" s="620"/>
      <c r="KB31" s="620"/>
      <c r="KC31" s="620"/>
      <c r="KD31" s="620"/>
      <c r="KE31" s="620"/>
      <c r="KF31" s="620"/>
      <c r="KG31" s="620"/>
      <c r="KH31" s="620"/>
      <c r="KI31" s="620"/>
      <c r="KJ31" s="620"/>
      <c r="KK31" s="620"/>
      <c r="KL31" s="620"/>
      <c r="KM31" s="620"/>
      <c r="KN31" s="620"/>
      <c r="KO31" s="620"/>
      <c r="KP31" s="620"/>
      <c r="KQ31" s="620"/>
      <c r="KR31" s="286"/>
      <c r="KS31" s="1288"/>
      <c r="KT31" s="1288"/>
      <c r="KU31" s="1288"/>
      <c r="KV31" s="1288"/>
      <c r="KW31" s="1288"/>
      <c r="KX31" s="1288"/>
      <c r="KY31" s="1288"/>
      <c r="KZ31" s="1288"/>
      <c r="LA31" s="1288"/>
      <c r="LB31" s="145"/>
    </row>
    <row r="32" spans="1:314" s="6" customFormat="1" ht="30" customHeight="1" x14ac:dyDescent="0.25">
      <c r="B32" s="812" t="s">
        <v>655</v>
      </c>
      <c r="C32" s="1198"/>
      <c r="D32" s="1199"/>
      <c r="E32" s="1435" t="str">
        <f>IFERROR(VLOOKUP($D32,'Info Exam and Projection List'!$M$4:$P$34,2),"No entry")</f>
        <v>No entry</v>
      </c>
      <c r="F32" s="1389"/>
      <c r="G32" s="1393"/>
      <c r="H32" s="1391"/>
      <c r="I32" s="1229"/>
      <c r="J32" s="1230"/>
      <c r="K32" s="1235"/>
      <c r="M32" s="1218"/>
      <c r="N32" s="1368"/>
      <c r="O32" s="1368"/>
      <c r="P32" s="1211"/>
      <c r="Q32" s="140"/>
      <c r="R32" s="659"/>
      <c r="S32" s="140"/>
      <c r="T32" s="1356"/>
      <c r="U32" s="140"/>
      <c r="V32" s="140"/>
      <c r="W32" s="140"/>
      <c r="X32" s="1057"/>
      <c r="Y32" s="1067"/>
      <c r="Z32" s="1068"/>
      <c r="AA32" s="1057"/>
      <c r="AB32" s="1076"/>
      <c r="AC32" s="1068"/>
      <c r="AD32" s="1057"/>
      <c r="AE32" s="1076"/>
      <c r="AF32" s="1068"/>
      <c r="AG32" s="1057"/>
      <c r="AH32" s="1076"/>
      <c r="AI32" s="1068"/>
      <c r="AJ32" s="1057"/>
      <c r="AK32" s="1076"/>
      <c r="AL32" s="1068"/>
      <c r="AM32" s="1057"/>
      <c r="AN32" s="1076"/>
      <c r="AO32" s="1068"/>
      <c r="AP32" s="1082"/>
      <c r="AQ32" s="140"/>
      <c r="AR32" s="140"/>
      <c r="AS32" s="140"/>
      <c r="AT32" s="32"/>
      <c r="AU32" s="32"/>
      <c r="AV32" s="1088"/>
      <c r="AW32" s="1363"/>
      <c r="AX32" s="31"/>
      <c r="AY32" s="32"/>
      <c r="AZ32" s="659"/>
      <c r="BA32" s="32"/>
      <c r="BB32" s="32"/>
      <c r="BC32" s="32"/>
      <c r="BD32" s="32"/>
      <c r="BE32" s="683"/>
      <c r="BF32" s="32"/>
      <c r="BG32" s="32"/>
      <c r="BH32" s="30"/>
      <c r="BI32" s="683"/>
      <c r="BJ32" s="854"/>
      <c r="BK32" s="178"/>
      <c r="BL32" s="178"/>
      <c r="BM32" s="178"/>
      <c r="BN32" s="178"/>
      <c r="BO32" s="178"/>
      <c r="BP32" s="178"/>
      <c r="BQ32" s="708"/>
      <c r="BR32" s="1114"/>
      <c r="BS32" s="1115"/>
      <c r="BT32" s="240"/>
      <c r="BU32" s="931"/>
      <c r="BV32" s="240"/>
      <c r="BW32" s="240"/>
      <c r="BX32" s="1099"/>
      <c r="BY32" s="1094"/>
      <c r="BZ32" s="1101"/>
      <c r="CA32" s="569"/>
      <c r="CB32" s="1114"/>
      <c r="CC32" s="1115"/>
      <c r="CD32" s="240"/>
      <c r="CE32" s="1109"/>
      <c r="CF32" s="240"/>
      <c r="CG32" s="240"/>
      <c r="CH32" s="1099"/>
      <c r="CI32" s="1094"/>
      <c r="CJ32" s="1101"/>
      <c r="CK32" s="569"/>
      <c r="CL32" s="1114"/>
      <c r="CM32" s="1115"/>
      <c r="CN32" s="240"/>
      <c r="CO32" s="1109"/>
      <c r="CP32" s="240"/>
      <c r="CQ32" s="240"/>
      <c r="CR32" s="1099"/>
      <c r="CS32" s="1094"/>
      <c r="CT32" s="1101"/>
      <c r="CU32" s="569"/>
      <c r="CV32" s="215"/>
      <c r="CW32" s="239"/>
      <c r="CX32" s="240"/>
      <c r="CY32" s="931"/>
      <c r="CZ32" s="240"/>
      <c r="DA32" s="240"/>
      <c r="DB32" s="1099"/>
      <c r="DC32" s="1094"/>
      <c r="DD32" s="1101"/>
      <c r="DE32" s="569"/>
      <c r="DF32" s="215"/>
      <c r="DG32" s="239"/>
      <c r="DH32" s="240"/>
      <c r="DI32" s="931"/>
      <c r="DJ32" s="240"/>
      <c r="DK32" s="240"/>
      <c r="DL32" s="1099"/>
      <c r="DM32" s="1094"/>
      <c r="DN32" s="1101"/>
      <c r="DO32" s="569"/>
      <c r="DP32" s="1114"/>
      <c r="DQ32" s="1115"/>
      <c r="DR32" s="240"/>
      <c r="DS32" s="1109"/>
      <c r="DT32" s="240"/>
      <c r="DU32" s="240"/>
      <c r="DV32" s="1099"/>
      <c r="DW32" s="1094"/>
      <c r="DX32" s="1101"/>
      <c r="DY32" s="587"/>
      <c r="DZ32" s="32"/>
      <c r="EA32" s="32"/>
      <c r="EB32" s="32"/>
      <c r="EC32" s="32"/>
      <c r="ED32" s="32"/>
      <c r="EE32" s="32"/>
      <c r="EF32" s="32"/>
      <c r="EG32" s="32"/>
      <c r="EH32" s="32"/>
      <c r="EI32" s="32"/>
      <c r="EJ32" s="835" t="str">
        <f t="shared" si="10"/>
        <v>No entry</v>
      </c>
      <c r="EK32" s="1401"/>
      <c r="EL32" s="1125"/>
      <c r="EM32" s="591" t="str">
        <f t="shared" si="11"/>
        <v>No entry</v>
      </c>
      <c r="EN32" s="1403"/>
      <c r="EO32" s="1128"/>
      <c r="EP32" s="1128"/>
      <c r="EQ32" s="1129"/>
      <c r="ER32" s="1129"/>
      <c r="ES32" s="1130"/>
      <c r="ET32" s="38"/>
      <c r="EU32" s="38"/>
      <c r="EV32" s="292" t="s">
        <v>2093</v>
      </c>
      <c r="EW32" s="1"/>
      <c r="EX32" s="1" t="s">
        <v>939</v>
      </c>
      <c r="EY32" s="296"/>
      <c r="EZ32" s="290"/>
      <c r="FA32" s="161"/>
      <c r="FB32" s="38"/>
      <c r="FC32" s="38"/>
      <c r="FD32" s="149"/>
      <c r="FE32" s="620"/>
      <c r="FF32" s="620"/>
      <c r="FG32" s="620"/>
      <c r="FH32" s="620"/>
      <c r="FI32" s="269"/>
      <c r="FJ32" s="145"/>
      <c r="FK32" s="145"/>
      <c r="FL32" s="145"/>
      <c r="FM32" s="145"/>
      <c r="FN32" s="145"/>
      <c r="FO32" s="145"/>
      <c r="FP32" s="145"/>
      <c r="FQ32" s="145"/>
      <c r="FR32" s="145"/>
      <c r="FS32" s="620"/>
      <c r="FT32" s="620"/>
      <c r="FU32" s="620"/>
      <c r="FV32" s="620"/>
      <c r="FW32" s="620"/>
      <c r="FX32" s="620"/>
      <c r="FY32" s="620"/>
      <c r="FZ32" s="620"/>
      <c r="GA32" s="631"/>
      <c r="GB32" s="631"/>
      <c r="GC32" s="620"/>
      <c r="GD32" s="620"/>
      <c r="GE32" s="620"/>
      <c r="GF32" s="620"/>
      <c r="GG32" s="620"/>
      <c r="GH32" s="620"/>
      <c r="GI32" s="620"/>
      <c r="GJ32" s="620"/>
      <c r="GK32" s="620"/>
      <c r="GL32" s="620"/>
      <c r="GM32" s="620"/>
      <c r="GN32" s="620"/>
      <c r="GO32" s="620"/>
      <c r="GP32" s="620"/>
      <c r="GQ32" s="620"/>
      <c r="GR32" s="620"/>
      <c r="GS32" s="620"/>
      <c r="GT32" s="620"/>
      <c r="GU32" s="620"/>
      <c r="GV32" s="620"/>
      <c r="GW32" s="620"/>
      <c r="GX32" s="620"/>
      <c r="GY32" s="620"/>
      <c r="GZ32" s="620"/>
      <c r="HA32" s="620"/>
      <c r="HB32" s="620"/>
      <c r="HC32" s="620"/>
      <c r="HD32" s="620"/>
      <c r="HE32" s="620"/>
      <c r="HF32" s="620"/>
      <c r="HG32" s="620"/>
      <c r="HH32" s="620"/>
      <c r="HI32" s="620"/>
      <c r="HJ32" s="620"/>
      <c r="HK32" s="620"/>
      <c r="HL32" s="620"/>
      <c r="HM32" s="620"/>
      <c r="HN32" s="620"/>
      <c r="HO32" s="620"/>
      <c r="HP32" s="620"/>
      <c r="HQ32" s="620"/>
      <c r="HR32" s="620"/>
      <c r="HS32" s="620"/>
      <c r="HT32" s="620"/>
      <c r="HU32" s="620"/>
      <c r="HV32" s="620"/>
      <c r="HW32" s="620"/>
      <c r="HX32" s="620"/>
      <c r="HY32" s="620"/>
      <c r="HZ32" s="620"/>
      <c r="IA32" s="620"/>
      <c r="IB32" s="620"/>
      <c r="IC32" s="620"/>
      <c r="ID32" s="620"/>
      <c r="IE32" s="620"/>
      <c r="IF32" s="620"/>
      <c r="IG32" s="620"/>
      <c r="IH32" s="620"/>
      <c r="II32" s="620"/>
      <c r="IJ32" s="620"/>
      <c r="IK32" s="620"/>
      <c r="IL32" s="620"/>
      <c r="IM32" s="620"/>
      <c r="IN32" s="620"/>
      <c r="IO32" s="620"/>
      <c r="IP32" s="620"/>
      <c r="IQ32" s="620"/>
      <c r="IR32" s="620"/>
      <c r="IS32" s="620"/>
      <c r="IT32" s="620"/>
      <c r="IU32" s="620"/>
      <c r="IV32" s="620"/>
      <c r="IW32" s="620"/>
      <c r="IX32" s="620"/>
      <c r="IY32" s="620"/>
      <c r="IZ32" s="620"/>
      <c r="JA32" s="620"/>
      <c r="JB32" s="620"/>
      <c r="JC32" s="620"/>
      <c r="JD32" s="620"/>
      <c r="JE32" s="620"/>
      <c r="JF32" s="620"/>
      <c r="JG32" s="620"/>
      <c r="JH32" s="620"/>
      <c r="JI32" s="620"/>
      <c r="JJ32" s="620"/>
      <c r="JK32" s="620"/>
      <c r="JL32" s="620"/>
      <c r="JM32" s="620"/>
      <c r="JN32" s="620"/>
      <c r="JO32" s="620"/>
      <c r="JP32" s="620"/>
      <c r="JQ32" s="620"/>
      <c r="JR32" s="620"/>
      <c r="JS32" s="620"/>
      <c r="JT32" s="620"/>
      <c r="JU32" s="620"/>
      <c r="JV32" s="620"/>
      <c r="JW32" s="620"/>
      <c r="JX32" s="620"/>
      <c r="JY32" s="620"/>
      <c r="JZ32" s="620"/>
      <c r="KA32" s="620"/>
      <c r="KB32" s="620"/>
      <c r="KC32" s="620"/>
      <c r="KD32" s="620"/>
      <c r="KE32" s="620"/>
      <c r="KF32" s="620"/>
      <c r="KG32" s="620"/>
      <c r="KH32" s="620"/>
      <c r="KI32" s="620"/>
      <c r="KJ32" s="620"/>
      <c r="KK32" s="620"/>
      <c r="KL32" s="620"/>
      <c r="KM32" s="620"/>
      <c r="KN32" s="620"/>
      <c r="KO32" s="620"/>
      <c r="KP32" s="620"/>
      <c r="KQ32" s="620"/>
      <c r="KR32" s="286"/>
      <c r="KS32" s="1288"/>
      <c r="KT32" s="1288"/>
      <c r="KU32" s="1288"/>
      <c r="KV32" s="1288"/>
      <c r="KW32" s="1288"/>
      <c r="KX32" s="1288"/>
      <c r="KY32" s="1288"/>
      <c r="KZ32" s="1288"/>
      <c r="LA32" s="1288"/>
      <c r="LB32" s="145"/>
    </row>
    <row r="33" spans="1:314" s="6" customFormat="1" ht="30" customHeight="1" x14ac:dyDescent="0.25">
      <c r="B33" s="812" t="s">
        <v>656</v>
      </c>
      <c r="C33" s="1198"/>
      <c r="D33" s="1199"/>
      <c r="E33" s="1435" t="str">
        <f>IFERROR(VLOOKUP($D33,'Info Exam and Projection List'!$M$4:$P$34,2),"No entry")</f>
        <v>No entry</v>
      </c>
      <c r="F33" s="1389"/>
      <c r="G33" s="1393"/>
      <c r="H33" s="1391"/>
      <c r="I33" s="1229"/>
      <c r="J33" s="1230"/>
      <c r="K33" s="1235"/>
      <c r="M33" s="1218"/>
      <c r="N33" s="1368"/>
      <c r="O33" s="1368"/>
      <c r="P33" s="1211"/>
      <c r="Q33" s="140"/>
      <c r="R33" s="659"/>
      <c r="S33" s="140"/>
      <c r="T33" s="1356"/>
      <c r="U33" s="140"/>
      <c r="V33" s="140"/>
      <c r="W33" s="140"/>
      <c r="X33" s="1057"/>
      <c r="Y33" s="1067"/>
      <c r="Z33" s="1068"/>
      <c r="AA33" s="1057"/>
      <c r="AB33" s="1076"/>
      <c r="AC33" s="1068"/>
      <c r="AD33" s="1057"/>
      <c r="AE33" s="1076"/>
      <c r="AF33" s="1068"/>
      <c r="AG33" s="1057"/>
      <c r="AH33" s="1076"/>
      <c r="AI33" s="1068"/>
      <c r="AJ33" s="1057"/>
      <c r="AK33" s="1076"/>
      <c r="AL33" s="1068"/>
      <c r="AM33" s="1057"/>
      <c r="AN33" s="1076"/>
      <c r="AO33" s="1068"/>
      <c r="AP33" s="1082"/>
      <c r="AQ33" s="140"/>
      <c r="AR33" s="140"/>
      <c r="AS33" s="140"/>
      <c r="AT33" s="32"/>
      <c r="AU33" s="32"/>
      <c r="AV33" s="1088"/>
      <c r="AW33" s="1363"/>
      <c r="AX33" s="31"/>
      <c r="AY33" s="32"/>
      <c r="AZ33" s="659"/>
      <c r="BA33" s="32"/>
      <c r="BB33" s="32"/>
      <c r="BC33" s="32"/>
      <c r="BD33" s="32"/>
      <c r="BE33" s="683"/>
      <c r="BF33" s="32"/>
      <c r="BG33" s="32"/>
      <c r="BH33" s="30"/>
      <c r="BI33" s="683"/>
      <c r="BJ33" s="854"/>
      <c r="BK33" s="178"/>
      <c r="BL33" s="178"/>
      <c r="BM33" s="178"/>
      <c r="BN33" s="178"/>
      <c r="BO33" s="178"/>
      <c r="BP33" s="178"/>
      <c r="BQ33" s="708"/>
      <c r="BR33" s="1114"/>
      <c r="BS33" s="1115"/>
      <c r="BT33" s="240"/>
      <c r="BU33" s="931"/>
      <c r="BV33" s="240"/>
      <c r="BW33" s="240"/>
      <c r="BX33" s="1099"/>
      <c r="BY33" s="1094"/>
      <c r="BZ33" s="1101"/>
      <c r="CA33" s="569"/>
      <c r="CB33" s="1114"/>
      <c r="CC33" s="1115"/>
      <c r="CD33" s="240"/>
      <c r="CE33" s="1109"/>
      <c r="CF33" s="240"/>
      <c r="CG33" s="240"/>
      <c r="CH33" s="1099"/>
      <c r="CI33" s="1094"/>
      <c r="CJ33" s="1101"/>
      <c r="CK33" s="569"/>
      <c r="CL33" s="1114"/>
      <c r="CM33" s="1115"/>
      <c r="CN33" s="240"/>
      <c r="CO33" s="1109"/>
      <c r="CP33" s="240"/>
      <c r="CQ33" s="240"/>
      <c r="CR33" s="1099"/>
      <c r="CS33" s="1094"/>
      <c r="CT33" s="1101"/>
      <c r="CU33" s="569"/>
      <c r="CV33" s="215"/>
      <c r="CW33" s="239"/>
      <c r="CX33" s="240"/>
      <c r="CY33" s="931"/>
      <c r="CZ33" s="240"/>
      <c r="DA33" s="240"/>
      <c r="DB33" s="1099"/>
      <c r="DC33" s="1094"/>
      <c r="DD33" s="1101"/>
      <c r="DE33" s="569"/>
      <c r="DF33" s="215"/>
      <c r="DG33" s="239"/>
      <c r="DH33" s="240"/>
      <c r="DI33" s="931"/>
      <c r="DJ33" s="240"/>
      <c r="DK33" s="240"/>
      <c r="DL33" s="1099"/>
      <c r="DM33" s="1094"/>
      <c r="DN33" s="1101"/>
      <c r="DO33" s="569"/>
      <c r="DP33" s="1114"/>
      <c r="DQ33" s="1115"/>
      <c r="DR33" s="240"/>
      <c r="DS33" s="1109"/>
      <c r="DT33" s="240"/>
      <c r="DU33" s="240"/>
      <c r="DV33" s="1099"/>
      <c r="DW33" s="1094"/>
      <c r="DX33" s="1101"/>
      <c r="DY33" s="587"/>
      <c r="DZ33" s="32"/>
      <c r="EA33" s="32"/>
      <c r="EB33" s="32"/>
      <c r="EC33" s="32"/>
      <c r="ED33" s="32"/>
      <c r="EE33" s="32"/>
      <c r="EF33" s="32"/>
      <c r="EG33" s="32"/>
      <c r="EH33" s="32"/>
      <c r="EI33" s="32"/>
      <c r="EJ33" s="835" t="str">
        <f t="shared" si="10"/>
        <v>No entry</v>
      </c>
      <c r="EK33" s="1401"/>
      <c r="EL33" s="1125"/>
      <c r="EM33" s="591" t="str">
        <f t="shared" si="11"/>
        <v>No entry</v>
      </c>
      <c r="EN33" s="1403"/>
      <c r="EO33" s="1128"/>
      <c r="EP33" s="1128"/>
      <c r="EQ33" s="1129"/>
      <c r="ER33" s="1129"/>
      <c r="ES33" s="1130"/>
      <c r="ET33" s="38"/>
      <c r="EU33" s="38"/>
      <c r="EV33" s="292" t="s">
        <v>341</v>
      </c>
      <c r="EW33" s="1"/>
      <c r="EX33" s="1" t="s">
        <v>298</v>
      </c>
      <c r="EY33" s="1"/>
      <c r="EZ33" s="290"/>
      <c r="FA33" s="161"/>
      <c r="FB33" s="38"/>
      <c r="FC33" s="38"/>
      <c r="FD33" s="149"/>
      <c r="FE33" s="620"/>
      <c r="FF33" s="620"/>
      <c r="FG33" s="620"/>
      <c r="FH33" s="620"/>
      <c r="FI33" s="269"/>
      <c r="FJ33" s="145"/>
      <c r="FK33" s="145"/>
      <c r="FL33" s="145"/>
      <c r="FM33" s="145"/>
      <c r="FN33" s="145"/>
      <c r="FO33" s="145"/>
      <c r="FP33" s="145"/>
      <c r="FQ33" s="145"/>
      <c r="FR33" s="145"/>
      <c r="FS33" s="620"/>
      <c r="FT33" s="620"/>
      <c r="FU33" s="620"/>
      <c r="FV33" s="620"/>
      <c r="FW33" s="620"/>
      <c r="FX33" s="620"/>
      <c r="FY33" s="620"/>
      <c r="FZ33" s="620"/>
      <c r="GA33" s="631"/>
      <c r="GB33" s="631"/>
      <c r="GC33" s="620"/>
      <c r="GD33" s="620"/>
      <c r="GE33" s="620"/>
      <c r="GF33" s="620"/>
      <c r="GG33" s="620"/>
      <c r="GH33" s="620"/>
      <c r="GI33" s="620"/>
      <c r="GJ33" s="620"/>
      <c r="GK33" s="620"/>
      <c r="GL33" s="620"/>
      <c r="GM33" s="620"/>
      <c r="GN33" s="620"/>
      <c r="GO33" s="620"/>
      <c r="GP33" s="620"/>
      <c r="GQ33" s="620"/>
      <c r="GR33" s="620"/>
      <c r="GS33" s="620"/>
      <c r="GT33" s="620"/>
      <c r="GU33" s="620"/>
      <c r="GV33" s="620"/>
      <c r="GW33" s="620"/>
      <c r="GX33" s="620"/>
      <c r="GY33" s="620"/>
      <c r="GZ33" s="620"/>
      <c r="HA33" s="620"/>
      <c r="HB33" s="620"/>
      <c r="HC33" s="620"/>
      <c r="HD33" s="620"/>
      <c r="HE33" s="620"/>
      <c r="HF33" s="620"/>
      <c r="HG33" s="620"/>
      <c r="HH33" s="620"/>
      <c r="HI33" s="620"/>
      <c r="HJ33" s="620"/>
      <c r="HK33" s="620"/>
      <c r="HL33" s="620"/>
      <c r="HM33" s="620"/>
      <c r="HN33" s="620"/>
      <c r="HO33" s="620"/>
      <c r="HP33" s="620"/>
      <c r="HQ33" s="620"/>
      <c r="HR33" s="620"/>
      <c r="HS33" s="620"/>
      <c r="HT33" s="620"/>
      <c r="HU33" s="620"/>
      <c r="HV33" s="620"/>
      <c r="HW33" s="620"/>
      <c r="HX33" s="620"/>
      <c r="HY33" s="620"/>
      <c r="HZ33" s="620"/>
      <c r="IA33" s="620"/>
      <c r="IB33" s="620"/>
      <c r="IC33" s="620"/>
      <c r="ID33" s="620"/>
      <c r="IE33" s="620"/>
      <c r="IF33" s="620"/>
      <c r="IG33" s="620"/>
      <c r="IH33" s="620"/>
      <c r="II33" s="620"/>
      <c r="IJ33" s="620"/>
      <c r="IK33" s="620"/>
      <c r="IL33" s="620"/>
      <c r="IM33" s="620"/>
      <c r="IN33" s="620"/>
      <c r="IO33" s="620"/>
      <c r="IP33" s="620"/>
      <c r="IQ33" s="620"/>
      <c r="IR33" s="620"/>
      <c r="IS33" s="620"/>
      <c r="IT33" s="620"/>
      <c r="IU33" s="620"/>
      <c r="IV33" s="620"/>
      <c r="IW33" s="620"/>
      <c r="IX33" s="620"/>
      <c r="IY33" s="620"/>
      <c r="IZ33" s="620"/>
      <c r="JA33" s="620"/>
      <c r="JB33" s="620"/>
      <c r="JC33" s="620"/>
      <c r="JD33" s="620"/>
      <c r="JE33" s="620"/>
      <c r="JF33" s="620"/>
      <c r="JG33" s="620"/>
      <c r="JH33" s="620"/>
      <c r="JI33" s="620"/>
      <c r="JJ33" s="620"/>
      <c r="JK33" s="620"/>
      <c r="JL33" s="620"/>
      <c r="JM33" s="620"/>
      <c r="JN33" s="620"/>
      <c r="JO33" s="620"/>
      <c r="JP33" s="620"/>
      <c r="JQ33" s="620"/>
      <c r="JR33" s="620"/>
      <c r="JS33" s="620"/>
      <c r="JT33" s="620"/>
      <c r="JU33" s="620"/>
      <c r="JV33" s="620"/>
      <c r="JW33" s="620"/>
      <c r="JX33" s="620"/>
      <c r="JY33" s="620"/>
      <c r="JZ33" s="620"/>
      <c r="KA33" s="620"/>
      <c r="KB33" s="620"/>
      <c r="KC33" s="620"/>
      <c r="KD33" s="620"/>
      <c r="KE33" s="620"/>
      <c r="KF33" s="620"/>
      <c r="KG33" s="620"/>
      <c r="KH33" s="620"/>
      <c r="KI33" s="620"/>
      <c r="KJ33" s="620"/>
      <c r="KK33" s="620"/>
      <c r="KL33" s="620"/>
      <c r="KM33" s="620"/>
      <c r="KN33" s="620"/>
      <c r="KO33" s="620"/>
      <c r="KP33" s="620"/>
      <c r="KQ33" s="620"/>
      <c r="KR33" s="286"/>
      <c r="KS33" s="1288"/>
      <c r="KT33" s="1288"/>
      <c r="KU33" s="1288"/>
      <c r="KV33" s="1288"/>
      <c r="KW33" s="1288"/>
      <c r="KX33" s="1288"/>
      <c r="KY33" s="1288"/>
      <c r="KZ33" s="1288"/>
      <c r="LA33" s="1288"/>
      <c r="LB33" s="145"/>
    </row>
    <row r="34" spans="1:314" s="6" customFormat="1" ht="30" customHeight="1" x14ac:dyDescent="0.25">
      <c r="B34" s="812" t="s">
        <v>657</v>
      </c>
      <c r="C34" s="1198"/>
      <c r="D34" s="1199"/>
      <c r="E34" s="1435" t="str">
        <f>IFERROR(VLOOKUP($D34,'Info Exam and Projection List'!$M$4:$P$34,2),"No entry")</f>
        <v>No entry</v>
      </c>
      <c r="F34" s="1389"/>
      <c r="G34" s="1393"/>
      <c r="H34" s="1391"/>
      <c r="I34" s="1229"/>
      <c r="J34" s="1230"/>
      <c r="K34" s="1235"/>
      <c r="M34" s="1218"/>
      <c r="N34" s="1368"/>
      <c r="O34" s="1368"/>
      <c r="P34" s="1211"/>
      <c r="Q34" s="140"/>
      <c r="R34" s="659"/>
      <c r="S34" s="140"/>
      <c r="T34" s="1356"/>
      <c r="U34" s="140"/>
      <c r="V34" s="140"/>
      <c r="W34" s="140"/>
      <c r="X34" s="1057"/>
      <c r="Y34" s="1067"/>
      <c r="Z34" s="1068"/>
      <c r="AA34" s="1057"/>
      <c r="AB34" s="1076"/>
      <c r="AC34" s="1068"/>
      <c r="AD34" s="1057"/>
      <c r="AE34" s="1076"/>
      <c r="AF34" s="1068"/>
      <c r="AG34" s="1057"/>
      <c r="AH34" s="1076"/>
      <c r="AI34" s="1068"/>
      <c r="AJ34" s="1057"/>
      <c r="AK34" s="1076"/>
      <c r="AL34" s="1068"/>
      <c r="AM34" s="1057"/>
      <c r="AN34" s="1076"/>
      <c r="AO34" s="1068"/>
      <c r="AP34" s="1082"/>
      <c r="AQ34" s="140"/>
      <c r="AR34" s="140"/>
      <c r="AS34" s="140"/>
      <c r="AT34" s="32"/>
      <c r="AU34" s="32"/>
      <c r="AV34" s="1088"/>
      <c r="AW34" s="1363"/>
      <c r="AX34" s="31"/>
      <c r="AY34" s="32"/>
      <c r="AZ34" s="659"/>
      <c r="BA34" s="32"/>
      <c r="BB34" s="32"/>
      <c r="BC34" s="32"/>
      <c r="BD34" s="32"/>
      <c r="BE34" s="683"/>
      <c r="BF34" s="32"/>
      <c r="BG34" s="32"/>
      <c r="BH34" s="30"/>
      <c r="BI34" s="683"/>
      <c r="BJ34" s="854"/>
      <c r="BK34" s="178"/>
      <c r="BL34" s="178"/>
      <c r="BM34" s="178"/>
      <c r="BN34" s="178"/>
      <c r="BO34" s="178"/>
      <c r="BP34" s="178"/>
      <c r="BQ34" s="708"/>
      <c r="BR34" s="1114"/>
      <c r="BS34" s="1115"/>
      <c r="BT34" s="240"/>
      <c r="BU34" s="931"/>
      <c r="BV34" s="240"/>
      <c r="BW34" s="240"/>
      <c r="BX34" s="1099"/>
      <c r="BY34" s="1094"/>
      <c r="BZ34" s="1101"/>
      <c r="CA34" s="569"/>
      <c r="CB34" s="1114"/>
      <c r="CC34" s="1115"/>
      <c r="CD34" s="240"/>
      <c r="CE34" s="1109"/>
      <c r="CF34" s="240"/>
      <c r="CG34" s="240"/>
      <c r="CH34" s="1099"/>
      <c r="CI34" s="1094"/>
      <c r="CJ34" s="1101"/>
      <c r="CK34" s="569"/>
      <c r="CL34" s="1114"/>
      <c r="CM34" s="1115"/>
      <c r="CN34" s="240"/>
      <c r="CO34" s="1109"/>
      <c r="CP34" s="240"/>
      <c r="CQ34" s="240"/>
      <c r="CR34" s="1099"/>
      <c r="CS34" s="1094"/>
      <c r="CT34" s="1101"/>
      <c r="CU34" s="569"/>
      <c r="CV34" s="215"/>
      <c r="CW34" s="239"/>
      <c r="CX34" s="240"/>
      <c r="CY34" s="931"/>
      <c r="CZ34" s="240"/>
      <c r="DA34" s="240"/>
      <c r="DB34" s="1099"/>
      <c r="DC34" s="1094"/>
      <c r="DD34" s="1101"/>
      <c r="DE34" s="569"/>
      <c r="DF34" s="215"/>
      <c r="DG34" s="239"/>
      <c r="DH34" s="240"/>
      <c r="DI34" s="931"/>
      <c r="DJ34" s="240"/>
      <c r="DK34" s="240"/>
      <c r="DL34" s="1099"/>
      <c r="DM34" s="1094"/>
      <c r="DN34" s="1101"/>
      <c r="DO34" s="569"/>
      <c r="DP34" s="1114"/>
      <c r="DQ34" s="1115"/>
      <c r="DR34" s="240"/>
      <c r="DS34" s="1109"/>
      <c r="DT34" s="240"/>
      <c r="DU34" s="240"/>
      <c r="DV34" s="1099"/>
      <c r="DW34" s="1094"/>
      <c r="DX34" s="1101"/>
      <c r="DY34" s="587"/>
      <c r="DZ34" s="32"/>
      <c r="EA34" s="32"/>
      <c r="EB34" s="32"/>
      <c r="EC34" s="32"/>
      <c r="ED34" s="32"/>
      <c r="EE34" s="32"/>
      <c r="EF34" s="32"/>
      <c r="EG34" s="32"/>
      <c r="EH34" s="32"/>
      <c r="EI34" s="32"/>
      <c r="EJ34" s="835" t="str">
        <f t="shared" si="10"/>
        <v>No entry</v>
      </c>
      <c r="EK34" s="1401"/>
      <c r="EL34" s="1125"/>
      <c r="EM34" s="591" t="str">
        <f t="shared" si="11"/>
        <v>No entry</v>
      </c>
      <c r="EN34" s="1403"/>
      <c r="EO34" s="1128"/>
      <c r="EP34" s="1128"/>
      <c r="EQ34" s="1129"/>
      <c r="ER34" s="1129"/>
      <c r="ES34" s="1130"/>
      <c r="ET34" s="38"/>
      <c r="EU34" s="38"/>
      <c r="EV34" s="295"/>
      <c r="EW34" s="1"/>
      <c r="EX34" s="1" t="s">
        <v>297</v>
      </c>
      <c r="EY34" s="203"/>
      <c r="EZ34" s="290"/>
      <c r="FA34" s="161"/>
      <c r="FB34" s="38"/>
      <c r="FC34" s="38"/>
      <c r="FD34" s="149"/>
      <c r="FE34" s="620"/>
      <c r="FF34" s="620"/>
      <c r="FG34" s="620"/>
      <c r="FH34" s="620"/>
      <c r="FI34" s="269"/>
      <c r="FJ34" s="145"/>
      <c r="FK34" s="145"/>
      <c r="FL34" s="145"/>
      <c r="FM34" s="145"/>
      <c r="FN34" s="145"/>
      <c r="FO34" s="145"/>
      <c r="FP34" s="145"/>
      <c r="FQ34" s="145"/>
      <c r="FR34" s="145"/>
      <c r="FS34" s="620"/>
      <c r="FT34" s="620"/>
      <c r="FU34" s="620"/>
      <c r="FV34" s="620"/>
      <c r="FW34" s="620"/>
      <c r="FX34" s="620"/>
      <c r="FY34" s="620"/>
      <c r="FZ34" s="620"/>
      <c r="GA34" s="631"/>
      <c r="GB34" s="631"/>
      <c r="GC34" s="620"/>
      <c r="GD34" s="620"/>
      <c r="GE34" s="620"/>
      <c r="GF34" s="620"/>
      <c r="GG34" s="620"/>
      <c r="GH34" s="620"/>
      <c r="GI34" s="620"/>
      <c r="GJ34" s="620"/>
      <c r="GK34" s="620"/>
      <c r="GL34" s="620"/>
      <c r="GM34" s="620"/>
      <c r="GN34" s="620"/>
      <c r="GO34" s="620"/>
      <c r="GP34" s="620"/>
      <c r="GQ34" s="620"/>
      <c r="GR34" s="620"/>
      <c r="GS34" s="620"/>
      <c r="GT34" s="620"/>
      <c r="GU34" s="620"/>
      <c r="GV34" s="620"/>
      <c r="GW34" s="620"/>
      <c r="GX34" s="620"/>
      <c r="GY34" s="620"/>
      <c r="GZ34" s="620"/>
      <c r="HA34" s="620"/>
      <c r="HB34" s="620"/>
      <c r="HC34" s="620"/>
      <c r="HD34" s="620"/>
      <c r="HE34" s="620"/>
      <c r="HF34" s="620"/>
      <c r="HG34" s="620"/>
      <c r="HH34" s="620"/>
      <c r="HI34" s="620"/>
      <c r="HJ34" s="620"/>
      <c r="HK34" s="620"/>
      <c r="HL34" s="620"/>
      <c r="HM34" s="620"/>
      <c r="HN34" s="620"/>
      <c r="HO34" s="620"/>
      <c r="HP34" s="620"/>
      <c r="HQ34" s="620"/>
      <c r="HR34" s="620"/>
      <c r="HS34" s="620"/>
      <c r="HT34" s="620"/>
      <c r="HU34" s="620"/>
      <c r="HV34" s="620"/>
      <c r="HW34" s="620"/>
      <c r="HX34" s="620"/>
      <c r="HY34" s="620"/>
      <c r="HZ34" s="620"/>
      <c r="IA34" s="620"/>
      <c r="IB34" s="620"/>
      <c r="IC34" s="620"/>
      <c r="ID34" s="620"/>
      <c r="IE34" s="620"/>
      <c r="IF34" s="620"/>
      <c r="IG34" s="620"/>
      <c r="IH34" s="620"/>
      <c r="II34" s="620"/>
      <c r="IJ34" s="620"/>
      <c r="IK34" s="620"/>
      <c r="IL34" s="620"/>
      <c r="IM34" s="620"/>
      <c r="IN34" s="620"/>
      <c r="IO34" s="620"/>
      <c r="IP34" s="620"/>
      <c r="IQ34" s="620"/>
      <c r="IR34" s="620"/>
      <c r="IS34" s="620"/>
      <c r="IT34" s="620"/>
      <c r="IU34" s="620"/>
      <c r="IV34" s="620"/>
      <c r="IW34" s="620"/>
      <c r="IX34" s="620"/>
      <c r="IY34" s="620"/>
      <c r="IZ34" s="620"/>
      <c r="JA34" s="620"/>
      <c r="JB34" s="620"/>
      <c r="JC34" s="620"/>
      <c r="JD34" s="620"/>
      <c r="JE34" s="620"/>
      <c r="JF34" s="620"/>
      <c r="JG34" s="620"/>
      <c r="JH34" s="620"/>
      <c r="JI34" s="620"/>
      <c r="JJ34" s="620"/>
      <c r="JK34" s="620"/>
      <c r="JL34" s="620"/>
      <c r="JM34" s="620"/>
      <c r="JN34" s="620"/>
      <c r="JO34" s="620"/>
      <c r="JP34" s="620"/>
      <c r="JQ34" s="620"/>
      <c r="JR34" s="620"/>
      <c r="JS34" s="620"/>
      <c r="JT34" s="620"/>
      <c r="JU34" s="620"/>
      <c r="JV34" s="620"/>
      <c r="JW34" s="620"/>
      <c r="JX34" s="620"/>
      <c r="JY34" s="620"/>
      <c r="JZ34" s="620"/>
      <c r="KA34" s="620"/>
      <c r="KB34" s="620"/>
      <c r="KC34" s="620"/>
      <c r="KD34" s="620"/>
      <c r="KE34" s="620"/>
      <c r="KF34" s="620"/>
      <c r="KG34" s="620"/>
      <c r="KH34" s="620"/>
      <c r="KI34" s="620"/>
      <c r="KJ34" s="620"/>
      <c r="KK34" s="620"/>
      <c r="KL34" s="620"/>
      <c r="KM34" s="620"/>
      <c r="KN34" s="620"/>
      <c r="KO34" s="620"/>
      <c r="KP34" s="620"/>
      <c r="KQ34" s="620"/>
      <c r="KR34" s="286"/>
      <c r="KS34" s="1288"/>
      <c r="KT34" s="1288"/>
      <c r="KU34" s="1288"/>
      <c r="KV34" s="1288"/>
      <c r="KW34" s="1288"/>
      <c r="KX34" s="1288"/>
      <c r="KY34" s="1288"/>
      <c r="KZ34" s="1288"/>
      <c r="LA34" s="1288"/>
      <c r="LB34" s="145"/>
    </row>
    <row r="35" spans="1:314" s="6" customFormat="1" ht="30" customHeight="1" x14ac:dyDescent="0.25">
      <c r="B35" s="812" t="s">
        <v>658</v>
      </c>
      <c r="C35" s="1198"/>
      <c r="D35" s="1199"/>
      <c r="E35" s="1435" t="str">
        <f>IFERROR(VLOOKUP($D35,'Info Exam and Projection List'!$M$4:$P$34,2),"No entry")</f>
        <v>No entry</v>
      </c>
      <c r="F35" s="1389"/>
      <c r="G35" s="1393"/>
      <c r="H35" s="1391"/>
      <c r="I35" s="1229"/>
      <c r="J35" s="1230"/>
      <c r="K35" s="1235"/>
      <c r="M35" s="1218"/>
      <c r="N35" s="1368"/>
      <c r="O35" s="1368"/>
      <c r="P35" s="1211"/>
      <c r="Q35" s="140"/>
      <c r="R35" s="659"/>
      <c r="S35" s="140"/>
      <c r="T35" s="1356"/>
      <c r="U35" s="140"/>
      <c r="V35" s="140"/>
      <c r="W35" s="140"/>
      <c r="X35" s="1057"/>
      <c r="Y35" s="1067"/>
      <c r="Z35" s="1068"/>
      <c r="AA35" s="1057"/>
      <c r="AB35" s="1076"/>
      <c r="AC35" s="1068"/>
      <c r="AD35" s="1057"/>
      <c r="AE35" s="1076"/>
      <c r="AF35" s="1068"/>
      <c r="AG35" s="1057"/>
      <c r="AH35" s="1076"/>
      <c r="AI35" s="1068"/>
      <c r="AJ35" s="1057"/>
      <c r="AK35" s="1076"/>
      <c r="AL35" s="1068"/>
      <c r="AM35" s="1057"/>
      <c r="AN35" s="1076"/>
      <c r="AO35" s="1068"/>
      <c r="AP35" s="1082"/>
      <c r="AQ35" s="140"/>
      <c r="AR35" s="140"/>
      <c r="AS35" s="140"/>
      <c r="AT35" s="32"/>
      <c r="AU35" s="32"/>
      <c r="AV35" s="1088"/>
      <c r="AW35" s="1363"/>
      <c r="AX35" s="31"/>
      <c r="AY35" s="32"/>
      <c r="AZ35" s="659"/>
      <c r="BA35" s="32"/>
      <c r="BB35" s="32"/>
      <c r="BC35" s="32"/>
      <c r="BD35" s="32"/>
      <c r="BE35" s="683"/>
      <c r="BF35" s="32"/>
      <c r="BG35" s="32"/>
      <c r="BH35" s="30"/>
      <c r="BI35" s="683"/>
      <c r="BJ35" s="854"/>
      <c r="BK35" s="178"/>
      <c r="BL35" s="178"/>
      <c r="BM35" s="178"/>
      <c r="BN35" s="178"/>
      <c r="BO35" s="178"/>
      <c r="BP35" s="178"/>
      <c r="BQ35" s="708"/>
      <c r="BR35" s="1114"/>
      <c r="BS35" s="1115"/>
      <c r="BT35" s="240"/>
      <c r="BU35" s="931"/>
      <c r="BV35" s="240"/>
      <c r="BW35" s="240"/>
      <c r="BX35" s="1099"/>
      <c r="BY35" s="1094"/>
      <c r="BZ35" s="1101"/>
      <c r="CA35" s="569"/>
      <c r="CB35" s="1114"/>
      <c r="CC35" s="1115"/>
      <c r="CD35" s="240"/>
      <c r="CE35" s="1109"/>
      <c r="CF35" s="240"/>
      <c r="CG35" s="240"/>
      <c r="CH35" s="1099"/>
      <c r="CI35" s="1094"/>
      <c r="CJ35" s="1101"/>
      <c r="CK35" s="569"/>
      <c r="CL35" s="1114"/>
      <c r="CM35" s="1115"/>
      <c r="CN35" s="240"/>
      <c r="CO35" s="1109"/>
      <c r="CP35" s="240"/>
      <c r="CQ35" s="240"/>
      <c r="CR35" s="1099"/>
      <c r="CS35" s="1094"/>
      <c r="CT35" s="1101"/>
      <c r="CU35" s="569"/>
      <c r="CV35" s="215"/>
      <c r="CW35" s="239"/>
      <c r="CX35" s="240"/>
      <c r="CY35" s="931"/>
      <c r="CZ35" s="240"/>
      <c r="DA35" s="240"/>
      <c r="DB35" s="1099"/>
      <c r="DC35" s="1094"/>
      <c r="DD35" s="1101"/>
      <c r="DE35" s="569"/>
      <c r="DF35" s="215"/>
      <c r="DG35" s="239"/>
      <c r="DH35" s="240"/>
      <c r="DI35" s="931"/>
      <c r="DJ35" s="240"/>
      <c r="DK35" s="240"/>
      <c r="DL35" s="1099"/>
      <c r="DM35" s="1094"/>
      <c r="DN35" s="1101"/>
      <c r="DO35" s="569"/>
      <c r="DP35" s="1114"/>
      <c r="DQ35" s="1115"/>
      <c r="DR35" s="240"/>
      <c r="DS35" s="1109"/>
      <c r="DT35" s="240"/>
      <c r="DU35" s="240"/>
      <c r="DV35" s="1099"/>
      <c r="DW35" s="1094"/>
      <c r="DX35" s="1101"/>
      <c r="DY35" s="587"/>
      <c r="DZ35" s="32"/>
      <c r="EA35" s="32"/>
      <c r="EB35" s="32"/>
      <c r="EC35" s="32"/>
      <c r="ED35" s="32"/>
      <c r="EE35" s="32"/>
      <c r="EF35" s="32"/>
      <c r="EG35" s="32"/>
      <c r="EH35" s="32"/>
      <c r="EI35" s="32"/>
      <c r="EJ35" s="835" t="str">
        <f t="shared" si="10"/>
        <v>No entry</v>
      </c>
      <c r="EK35" s="1401"/>
      <c r="EL35" s="1125"/>
      <c r="EM35" s="591" t="str">
        <f t="shared" si="11"/>
        <v>No entry</v>
      </c>
      <c r="EN35" s="1403"/>
      <c r="EO35" s="1128"/>
      <c r="EP35" s="1128"/>
      <c r="EQ35" s="1129"/>
      <c r="ER35" s="1129"/>
      <c r="ES35" s="1130"/>
      <c r="ET35" s="38"/>
      <c r="EU35" s="38"/>
      <c r="EV35" s="292"/>
      <c r="EW35" s="1"/>
      <c r="EX35" s="1" t="s">
        <v>940</v>
      </c>
      <c r="EY35" s="1"/>
      <c r="EZ35" s="290"/>
      <c r="FA35" s="161"/>
      <c r="FB35" s="38"/>
      <c r="FC35" s="38"/>
      <c r="FD35" s="149"/>
      <c r="FE35" s="620"/>
      <c r="FF35" s="620"/>
      <c r="FG35" s="620"/>
      <c r="FH35" s="620"/>
      <c r="FI35" s="269"/>
      <c r="FJ35" s="145"/>
      <c r="FK35" s="145"/>
      <c r="FL35" s="145"/>
      <c r="FM35" s="145"/>
      <c r="FN35" s="145"/>
      <c r="FO35" s="145"/>
      <c r="FP35" s="145"/>
      <c r="FQ35" s="145"/>
      <c r="FR35" s="145"/>
      <c r="FS35" s="620"/>
      <c r="FT35" s="620"/>
      <c r="FU35" s="620"/>
      <c r="FV35" s="620"/>
      <c r="FW35" s="620"/>
      <c r="FX35" s="620"/>
      <c r="FY35" s="620"/>
      <c r="FZ35" s="620"/>
      <c r="GA35" s="631"/>
      <c r="GB35" s="631"/>
      <c r="GC35" s="620"/>
      <c r="GD35" s="620"/>
      <c r="GE35" s="620"/>
      <c r="GF35" s="620"/>
      <c r="GG35" s="620"/>
      <c r="GH35" s="620"/>
      <c r="GI35" s="620"/>
      <c r="GJ35" s="620"/>
      <c r="GK35" s="620"/>
      <c r="GL35" s="620"/>
      <c r="GM35" s="620"/>
      <c r="GN35" s="620"/>
      <c r="GO35" s="620"/>
      <c r="GP35" s="620"/>
      <c r="GQ35" s="620"/>
      <c r="GR35" s="620"/>
      <c r="GS35" s="620"/>
      <c r="GT35" s="620"/>
      <c r="GU35" s="620"/>
      <c r="GV35" s="620"/>
      <c r="GW35" s="620"/>
      <c r="GX35" s="620"/>
      <c r="GY35" s="620"/>
      <c r="GZ35" s="620"/>
      <c r="HA35" s="620"/>
      <c r="HB35" s="620"/>
      <c r="HC35" s="620"/>
      <c r="HD35" s="620"/>
      <c r="HE35" s="620"/>
      <c r="HF35" s="620"/>
      <c r="HG35" s="620"/>
      <c r="HH35" s="620"/>
      <c r="HI35" s="620"/>
      <c r="HJ35" s="620"/>
      <c r="HK35" s="620"/>
      <c r="HL35" s="620"/>
      <c r="HM35" s="620"/>
      <c r="HN35" s="620"/>
      <c r="HO35" s="620"/>
      <c r="HP35" s="620"/>
      <c r="HQ35" s="620"/>
      <c r="HR35" s="620"/>
      <c r="HS35" s="620"/>
      <c r="HT35" s="620"/>
      <c r="HU35" s="620"/>
      <c r="HV35" s="620"/>
      <c r="HW35" s="620"/>
      <c r="HX35" s="620"/>
      <c r="HY35" s="620"/>
      <c r="HZ35" s="620"/>
      <c r="IA35" s="620"/>
      <c r="IB35" s="620"/>
      <c r="IC35" s="620"/>
      <c r="ID35" s="620"/>
      <c r="IE35" s="620"/>
      <c r="IF35" s="620"/>
      <c r="IG35" s="620"/>
      <c r="IH35" s="620"/>
      <c r="II35" s="620"/>
      <c r="IJ35" s="620"/>
      <c r="IK35" s="620"/>
      <c r="IL35" s="620"/>
      <c r="IM35" s="620"/>
      <c r="IN35" s="620"/>
      <c r="IO35" s="620"/>
      <c r="IP35" s="620"/>
      <c r="IQ35" s="620"/>
      <c r="IR35" s="620"/>
      <c r="IS35" s="620"/>
      <c r="IT35" s="620"/>
      <c r="IU35" s="620"/>
      <c r="IV35" s="620"/>
      <c r="IW35" s="620"/>
      <c r="IX35" s="620"/>
      <c r="IY35" s="620"/>
      <c r="IZ35" s="620"/>
      <c r="JA35" s="620"/>
      <c r="JB35" s="620"/>
      <c r="JC35" s="620"/>
      <c r="JD35" s="620"/>
      <c r="JE35" s="620"/>
      <c r="JF35" s="620"/>
      <c r="JG35" s="620"/>
      <c r="JH35" s="620"/>
      <c r="JI35" s="620"/>
      <c r="JJ35" s="620"/>
      <c r="JK35" s="620"/>
      <c r="JL35" s="620"/>
      <c r="JM35" s="620"/>
      <c r="JN35" s="620"/>
      <c r="JO35" s="620"/>
      <c r="JP35" s="620"/>
      <c r="JQ35" s="620"/>
      <c r="JR35" s="620"/>
      <c r="JS35" s="620"/>
      <c r="JT35" s="620"/>
      <c r="JU35" s="620"/>
      <c r="JV35" s="620"/>
      <c r="JW35" s="620"/>
      <c r="JX35" s="620"/>
      <c r="JY35" s="620"/>
      <c r="JZ35" s="620"/>
      <c r="KA35" s="620"/>
      <c r="KB35" s="620"/>
      <c r="KC35" s="620"/>
      <c r="KD35" s="620"/>
      <c r="KE35" s="620"/>
      <c r="KF35" s="620"/>
      <c r="KG35" s="620"/>
      <c r="KH35" s="620"/>
      <c r="KI35" s="620"/>
      <c r="KJ35" s="620"/>
      <c r="KK35" s="620"/>
      <c r="KL35" s="620"/>
      <c r="KM35" s="620"/>
      <c r="KN35" s="620"/>
      <c r="KO35" s="620"/>
      <c r="KP35" s="620"/>
      <c r="KQ35" s="620"/>
      <c r="KR35" s="286"/>
      <c r="KS35" s="1288"/>
      <c r="KT35" s="1288"/>
      <c r="KU35" s="1288"/>
      <c r="KV35" s="1288"/>
      <c r="KW35" s="1288"/>
      <c r="KX35" s="1288"/>
      <c r="KY35" s="1288"/>
      <c r="KZ35" s="1288"/>
      <c r="LA35" s="1288"/>
      <c r="LB35" s="145"/>
    </row>
    <row r="36" spans="1:314" s="6" customFormat="1" ht="30" customHeight="1" x14ac:dyDescent="0.25">
      <c r="B36" s="812" t="s">
        <v>659</v>
      </c>
      <c r="C36" s="1198"/>
      <c r="D36" s="1199"/>
      <c r="E36" s="1435" t="str">
        <f>IFERROR(VLOOKUP($D36,'Info Exam and Projection List'!$M$4:$P$34,2),"No entry")</f>
        <v>No entry</v>
      </c>
      <c r="F36" s="1389"/>
      <c r="G36" s="1393"/>
      <c r="H36" s="1391"/>
      <c r="I36" s="1229"/>
      <c r="J36" s="1230"/>
      <c r="K36" s="1235"/>
      <c r="M36" s="1218"/>
      <c r="N36" s="1368"/>
      <c r="O36" s="1368"/>
      <c r="P36" s="1211"/>
      <c r="Q36" s="140"/>
      <c r="R36" s="659"/>
      <c r="S36" s="140"/>
      <c r="T36" s="1356"/>
      <c r="U36" s="140"/>
      <c r="V36" s="140"/>
      <c r="W36" s="140"/>
      <c r="X36" s="1057"/>
      <c r="Y36" s="1067"/>
      <c r="Z36" s="1068"/>
      <c r="AA36" s="1057"/>
      <c r="AB36" s="1076"/>
      <c r="AC36" s="1068"/>
      <c r="AD36" s="1057"/>
      <c r="AE36" s="1076"/>
      <c r="AF36" s="1068"/>
      <c r="AG36" s="1057"/>
      <c r="AH36" s="1076"/>
      <c r="AI36" s="1068"/>
      <c r="AJ36" s="1057"/>
      <c r="AK36" s="1076"/>
      <c r="AL36" s="1068"/>
      <c r="AM36" s="1057"/>
      <c r="AN36" s="1076"/>
      <c r="AO36" s="1068"/>
      <c r="AP36" s="1082"/>
      <c r="AQ36" s="140"/>
      <c r="AR36" s="140"/>
      <c r="AS36" s="140"/>
      <c r="AT36" s="32"/>
      <c r="AU36" s="32"/>
      <c r="AV36" s="1088"/>
      <c r="AW36" s="1363"/>
      <c r="AX36" s="31"/>
      <c r="AY36" s="32"/>
      <c r="AZ36" s="659"/>
      <c r="BA36" s="32"/>
      <c r="BB36" s="32"/>
      <c r="BC36" s="32"/>
      <c r="BD36" s="32"/>
      <c r="BE36" s="683"/>
      <c r="BF36" s="32"/>
      <c r="BG36" s="32"/>
      <c r="BH36" s="30"/>
      <c r="BI36" s="683"/>
      <c r="BJ36" s="854"/>
      <c r="BK36" s="178"/>
      <c r="BL36" s="178"/>
      <c r="BM36" s="178"/>
      <c r="BN36" s="178"/>
      <c r="BO36" s="178"/>
      <c r="BP36" s="178"/>
      <c r="BQ36" s="708"/>
      <c r="BR36" s="1114"/>
      <c r="BS36" s="1115"/>
      <c r="BT36" s="240"/>
      <c r="BU36" s="931"/>
      <c r="BV36" s="240"/>
      <c r="BW36" s="240"/>
      <c r="BX36" s="1099"/>
      <c r="BY36" s="1094"/>
      <c r="BZ36" s="1101"/>
      <c r="CA36" s="569"/>
      <c r="CB36" s="1114"/>
      <c r="CC36" s="1115"/>
      <c r="CD36" s="240"/>
      <c r="CE36" s="1109"/>
      <c r="CF36" s="240"/>
      <c r="CG36" s="240"/>
      <c r="CH36" s="1099"/>
      <c r="CI36" s="1094"/>
      <c r="CJ36" s="1101"/>
      <c r="CK36" s="569"/>
      <c r="CL36" s="1114"/>
      <c r="CM36" s="1115"/>
      <c r="CN36" s="240"/>
      <c r="CO36" s="1109"/>
      <c r="CP36" s="240"/>
      <c r="CQ36" s="240"/>
      <c r="CR36" s="1099"/>
      <c r="CS36" s="1094"/>
      <c r="CT36" s="1101"/>
      <c r="CU36" s="569"/>
      <c r="CV36" s="215"/>
      <c r="CW36" s="239"/>
      <c r="CX36" s="240"/>
      <c r="CY36" s="931"/>
      <c r="CZ36" s="240"/>
      <c r="DA36" s="240"/>
      <c r="DB36" s="1099"/>
      <c r="DC36" s="1094"/>
      <c r="DD36" s="1101"/>
      <c r="DE36" s="569"/>
      <c r="DF36" s="215"/>
      <c r="DG36" s="239"/>
      <c r="DH36" s="240"/>
      <c r="DI36" s="931"/>
      <c r="DJ36" s="240"/>
      <c r="DK36" s="240"/>
      <c r="DL36" s="1099"/>
      <c r="DM36" s="1094"/>
      <c r="DN36" s="1101"/>
      <c r="DO36" s="569"/>
      <c r="DP36" s="1114"/>
      <c r="DQ36" s="1115"/>
      <c r="DR36" s="240"/>
      <c r="DS36" s="1109"/>
      <c r="DT36" s="240"/>
      <c r="DU36" s="240"/>
      <c r="DV36" s="1099"/>
      <c r="DW36" s="1094"/>
      <c r="DX36" s="1101"/>
      <c r="DY36" s="587"/>
      <c r="DZ36" s="32"/>
      <c r="EA36" s="32"/>
      <c r="EB36" s="32"/>
      <c r="EC36" s="32"/>
      <c r="ED36" s="32"/>
      <c r="EE36" s="32"/>
      <c r="EF36" s="32"/>
      <c r="EG36" s="32"/>
      <c r="EH36" s="32"/>
      <c r="EI36" s="32"/>
      <c r="EJ36" s="835" t="str">
        <f t="shared" si="10"/>
        <v>No entry</v>
      </c>
      <c r="EK36" s="1401"/>
      <c r="EL36" s="1125"/>
      <c r="EM36" s="591" t="str">
        <f t="shared" si="11"/>
        <v>No entry</v>
      </c>
      <c r="EN36" s="1403"/>
      <c r="EO36" s="1128"/>
      <c r="EP36" s="1128"/>
      <c r="EQ36" s="1129"/>
      <c r="ER36" s="1129"/>
      <c r="ES36" s="1130"/>
      <c r="ET36" s="38"/>
      <c r="EU36" s="38"/>
      <c r="EV36" s="292"/>
      <c r="EW36" s="1"/>
      <c r="EX36" s="1" t="s">
        <v>941</v>
      </c>
      <c r="EY36" s="1"/>
      <c r="EZ36" s="290"/>
      <c r="FA36" s="161"/>
      <c r="FB36" s="38"/>
      <c r="FC36" s="38"/>
      <c r="FD36" s="149"/>
      <c r="FE36" s="620"/>
      <c r="FF36" s="620"/>
      <c r="FG36" s="620"/>
      <c r="FH36" s="620"/>
      <c r="FI36" s="269"/>
      <c r="FJ36" s="145"/>
      <c r="FK36" s="145"/>
      <c r="FL36" s="145"/>
      <c r="FM36" s="145"/>
      <c r="FN36" s="145"/>
      <c r="FO36" s="145"/>
      <c r="FP36" s="145"/>
      <c r="FQ36" s="145"/>
      <c r="FR36" s="145"/>
      <c r="FS36" s="620"/>
      <c r="FT36" s="620"/>
      <c r="FU36" s="620"/>
      <c r="FV36" s="620"/>
      <c r="FW36" s="620"/>
      <c r="FX36" s="620"/>
      <c r="FY36" s="620"/>
      <c r="FZ36" s="620"/>
      <c r="GA36" s="631"/>
      <c r="GB36" s="631"/>
      <c r="GC36" s="620"/>
      <c r="GD36" s="620"/>
      <c r="GE36" s="620"/>
      <c r="GF36" s="620"/>
      <c r="GG36" s="620"/>
      <c r="GH36" s="620"/>
      <c r="GI36" s="620"/>
      <c r="GJ36" s="620"/>
      <c r="GK36" s="620"/>
      <c r="GL36" s="620"/>
      <c r="GM36" s="620"/>
      <c r="GN36" s="620"/>
      <c r="GO36" s="620"/>
      <c r="GP36" s="620"/>
      <c r="GQ36" s="620"/>
      <c r="GR36" s="620"/>
      <c r="GS36" s="620"/>
      <c r="GT36" s="620"/>
      <c r="GU36" s="620"/>
      <c r="GV36" s="620"/>
      <c r="GW36" s="620"/>
      <c r="GX36" s="620"/>
      <c r="GY36" s="620"/>
      <c r="GZ36" s="620"/>
      <c r="HA36" s="620"/>
      <c r="HB36" s="620"/>
      <c r="HC36" s="620"/>
      <c r="HD36" s="620"/>
      <c r="HE36" s="620"/>
      <c r="HF36" s="620"/>
      <c r="HG36" s="620"/>
      <c r="HH36" s="620"/>
      <c r="HI36" s="620"/>
      <c r="HJ36" s="620"/>
      <c r="HK36" s="620"/>
      <c r="HL36" s="620"/>
      <c r="HM36" s="620"/>
      <c r="HN36" s="620"/>
      <c r="HO36" s="620"/>
      <c r="HP36" s="620"/>
      <c r="HQ36" s="620"/>
      <c r="HR36" s="620"/>
      <c r="HS36" s="620"/>
      <c r="HT36" s="620"/>
      <c r="HU36" s="620"/>
      <c r="HV36" s="620"/>
      <c r="HW36" s="620"/>
      <c r="HX36" s="620"/>
      <c r="HY36" s="620"/>
      <c r="HZ36" s="620"/>
      <c r="IA36" s="620"/>
      <c r="IB36" s="620"/>
      <c r="IC36" s="620"/>
      <c r="ID36" s="620"/>
      <c r="IE36" s="620"/>
      <c r="IF36" s="620"/>
      <c r="IG36" s="620"/>
      <c r="IH36" s="620"/>
      <c r="II36" s="620"/>
      <c r="IJ36" s="620"/>
      <c r="IK36" s="620"/>
      <c r="IL36" s="620"/>
      <c r="IM36" s="620"/>
      <c r="IN36" s="620"/>
      <c r="IO36" s="620"/>
      <c r="IP36" s="620"/>
      <c r="IQ36" s="620"/>
      <c r="IR36" s="620"/>
      <c r="IS36" s="620"/>
      <c r="IT36" s="620"/>
      <c r="IU36" s="620"/>
      <c r="IV36" s="620"/>
      <c r="IW36" s="620"/>
      <c r="IX36" s="620"/>
      <c r="IY36" s="620"/>
      <c r="IZ36" s="620"/>
      <c r="JA36" s="620"/>
      <c r="JB36" s="620"/>
      <c r="JC36" s="620"/>
      <c r="JD36" s="620"/>
      <c r="JE36" s="620"/>
      <c r="JF36" s="620"/>
      <c r="JG36" s="620"/>
      <c r="JH36" s="620"/>
      <c r="JI36" s="620"/>
      <c r="JJ36" s="620"/>
      <c r="JK36" s="620"/>
      <c r="JL36" s="620"/>
      <c r="JM36" s="620"/>
      <c r="JN36" s="620"/>
      <c r="JO36" s="620"/>
      <c r="JP36" s="620"/>
      <c r="JQ36" s="620"/>
      <c r="JR36" s="620"/>
      <c r="JS36" s="620"/>
      <c r="JT36" s="620"/>
      <c r="JU36" s="620"/>
      <c r="JV36" s="620"/>
      <c r="JW36" s="620"/>
      <c r="JX36" s="620"/>
      <c r="JY36" s="620"/>
      <c r="JZ36" s="620"/>
      <c r="KA36" s="620"/>
      <c r="KB36" s="620"/>
      <c r="KC36" s="620"/>
      <c r="KD36" s="620"/>
      <c r="KE36" s="620"/>
      <c r="KF36" s="620"/>
      <c r="KG36" s="620"/>
      <c r="KH36" s="620"/>
      <c r="KI36" s="620"/>
      <c r="KJ36" s="620"/>
      <c r="KK36" s="620"/>
      <c r="KL36" s="620"/>
      <c r="KM36" s="620"/>
      <c r="KN36" s="620"/>
      <c r="KO36" s="620"/>
      <c r="KP36" s="620"/>
      <c r="KQ36" s="620"/>
      <c r="KR36" s="286"/>
      <c r="KS36" s="1288"/>
      <c r="KT36" s="1288"/>
      <c r="KU36" s="1288"/>
      <c r="KV36" s="1288"/>
      <c r="KW36" s="1288"/>
      <c r="KX36" s="1288"/>
      <c r="KY36" s="1288"/>
      <c r="KZ36" s="1288"/>
      <c r="LA36" s="1288"/>
      <c r="LB36" s="145"/>
    </row>
    <row r="37" spans="1:314" s="6" customFormat="1" ht="30" customHeight="1" x14ac:dyDescent="0.25">
      <c r="B37" s="812" t="s">
        <v>660</v>
      </c>
      <c r="C37" s="1198"/>
      <c r="D37" s="1199"/>
      <c r="E37" s="1435" t="str">
        <f>IFERROR(VLOOKUP($D37,'Info Exam and Projection List'!$M$4:$P$34,2),"No entry")</f>
        <v>No entry</v>
      </c>
      <c r="F37" s="1389"/>
      <c r="G37" s="1393"/>
      <c r="H37" s="1391"/>
      <c r="I37" s="1229"/>
      <c r="J37" s="1230"/>
      <c r="K37" s="1235"/>
      <c r="M37" s="1218"/>
      <c r="N37" s="1368"/>
      <c r="O37" s="1368"/>
      <c r="P37" s="1211"/>
      <c r="Q37" s="140"/>
      <c r="R37" s="659"/>
      <c r="S37" s="140"/>
      <c r="T37" s="1356"/>
      <c r="U37" s="140"/>
      <c r="V37" s="140"/>
      <c r="W37" s="140"/>
      <c r="X37" s="1057"/>
      <c r="Y37" s="1067"/>
      <c r="Z37" s="1068"/>
      <c r="AA37" s="1057"/>
      <c r="AB37" s="1076"/>
      <c r="AC37" s="1068"/>
      <c r="AD37" s="1057"/>
      <c r="AE37" s="1076"/>
      <c r="AF37" s="1068"/>
      <c r="AG37" s="1057"/>
      <c r="AH37" s="1076"/>
      <c r="AI37" s="1068"/>
      <c r="AJ37" s="1057"/>
      <c r="AK37" s="1076"/>
      <c r="AL37" s="1068"/>
      <c r="AM37" s="1057"/>
      <c r="AN37" s="1076"/>
      <c r="AO37" s="1068"/>
      <c r="AP37" s="1082"/>
      <c r="AQ37" s="140"/>
      <c r="AR37" s="140"/>
      <c r="AS37" s="140"/>
      <c r="AT37" s="32"/>
      <c r="AU37" s="32"/>
      <c r="AV37" s="1088"/>
      <c r="AW37" s="1363"/>
      <c r="AX37" s="31"/>
      <c r="AY37" s="32"/>
      <c r="AZ37" s="659"/>
      <c r="BA37" s="32"/>
      <c r="BB37" s="32"/>
      <c r="BC37" s="32"/>
      <c r="BD37" s="32"/>
      <c r="BE37" s="683"/>
      <c r="BF37" s="32"/>
      <c r="BG37" s="32"/>
      <c r="BH37" s="30"/>
      <c r="BI37" s="683"/>
      <c r="BJ37" s="854"/>
      <c r="BK37" s="178"/>
      <c r="BL37" s="178"/>
      <c r="BM37" s="178"/>
      <c r="BN37" s="178"/>
      <c r="BO37" s="178"/>
      <c r="BP37" s="178"/>
      <c r="BQ37" s="708"/>
      <c r="BR37" s="1114"/>
      <c r="BS37" s="1115"/>
      <c r="BT37" s="240"/>
      <c r="BU37" s="931"/>
      <c r="BV37" s="240"/>
      <c r="BW37" s="240"/>
      <c r="BX37" s="1099"/>
      <c r="BY37" s="1094"/>
      <c r="BZ37" s="1101"/>
      <c r="CA37" s="569"/>
      <c r="CB37" s="1114"/>
      <c r="CC37" s="1115"/>
      <c r="CD37" s="240"/>
      <c r="CE37" s="1109"/>
      <c r="CF37" s="240"/>
      <c r="CG37" s="240"/>
      <c r="CH37" s="1099"/>
      <c r="CI37" s="1094"/>
      <c r="CJ37" s="1101"/>
      <c r="CK37" s="569"/>
      <c r="CL37" s="1114"/>
      <c r="CM37" s="1115"/>
      <c r="CN37" s="240"/>
      <c r="CO37" s="1109"/>
      <c r="CP37" s="240"/>
      <c r="CQ37" s="240"/>
      <c r="CR37" s="1099"/>
      <c r="CS37" s="1094"/>
      <c r="CT37" s="1101"/>
      <c r="CU37" s="569"/>
      <c r="CV37" s="215"/>
      <c r="CW37" s="239"/>
      <c r="CX37" s="240"/>
      <c r="CY37" s="931"/>
      <c r="CZ37" s="240"/>
      <c r="DA37" s="240"/>
      <c r="DB37" s="1099"/>
      <c r="DC37" s="1094"/>
      <c r="DD37" s="1101"/>
      <c r="DE37" s="569"/>
      <c r="DF37" s="215"/>
      <c r="DG37" s="239"/>
      <c r="DH37" s="240"/>
      <c r="DI37" s="931"/>
      <c r="DJ37" s="240"/>
      <c r="DK37" s="240"/>
      <c r="DL37" s="1099"/>
      <c r="DM37" s="1094"/>
      <c r="DN37" s="1101"/>
      <c r="DO37" s="569"/>
      <c r="DP37" s="1114"/>
      <c r="DQ37" s="1115"/>
      <c r="DR37" s="240"/>
      <c r="DS37" s="1109"/>
      <c r="DT37" s="240"/>
      <c r="DU37" s="240"/>
      <c r="DV37" s="1099"/>
      <c r="DW37" s="1094"/>
      <c r="DX37" s="1101"/>
      <c r="DY37" s="587"/>
      <c r="DZ37" s="32"/>
      <c r="EA37" s="32"/>
      <c r="EB37" s="32"/>
      <c r="EC37" s="32"/>
      <c r="ED37" s="32"/>
      <c r="EE37" s="32"/>
      <c r="EF37" s="32"/>
      <c r="EG37" s="32"/>
      <c r="EH37" s="32"/>
      <c r="EI37" s="32"/>
      <c r="EJ37" s="835" t="str">
        <f t="shared" si="10"/>
        <v>No entry</v>
      </c>
      <c r="EK37" s="1401"/>
      <c r="EL37" s="1125"/>
      <c r="EM37" s="591" t="str">
        <f t="shared" si="11"/>
        <v>No entry</v>
      </c>
      <c r="EN37" s="1403"/>
      <c r="EO37" s="1128"/>
      <c r="EP37" s="1128"/>
      <c r="EQ37" s="1129"/>
      <c r="ER37" s="1129"/>
      <c r="ES37" s="1130"/>
      <c r="ET37" s="38"/>
      <c r="EU37" s="38"/>
      <c r="EV37" s="292"/>
      <c r="EW37" s="1"/>
      <c r="EX37" s="1"/>
      <c r="EY37" s="1"/>
      <c r="EZ37" s="290"/>
      <c r="FA37" s="161"/>
      <c r="FB37" s="38"/>
      <c r="FC37" s="38"/>
      <c r="FD37" s="149"/>
      <c r="FE37" s="620"/>
      <c r="FF37" s="620"/>
      <c r="FG37" s="620"/>
      <c r="FH37" s="620"/>
      <c r="FI37" s="269"/>
      <c r="FJ37" s="145"/>
      <c r="FK37" s="145"/>
      <c r="FL37" s="145"/>
      <c r="FM37" s="145"/>
      <c r="FN37" s="145"/>
      <c r="FO37" s="145"/>
      <c r="FP37" s="145"/>
      <c r="FQ37" s="145"/>
      <c r="FR37" s="145"/>
      <c r="FS37" s="620"/>
      <c r="FT37" s="620"/>
      <c r="FU37" s="620"/>
      <c r="FV37" s="620"/>
      <c r="FW37" s="620"/>
      <c r="FX37" s="620"/>
      <c r="FY37" s="620"/>
      <c r="FZ37" s="620"/>
      <c r="GA37" s="631"/>
      <c r="GB37" s="631"/>
      <c r="GC37" s="620"/>
      <c r="GD37" s="620"/>
      <c r="GE37" s="620"/>
      <c r="GF37" s="620"/>
      <c r="GG37" s="620"/>
      <c r="GH37" s="620"/>
      <c r="GI37" s="620"/>
      <c r="GJ37" s="620"/>
      <c r="GK37" s="620"/>
      <c r="GL37" s="620"/>
      <c r="GM37" s="620"/>
      <c r="GN37" s="620"/>
      <c r="GO37" s="620"/>
      <c r="GP37" s="620"/>
      <c r="GQ37" s="620"/>
      <c r="GR37" s="620"/>
      <c r="GS37" s="620"/>
      <c r="GT37" s="620"/>
      <c r="GU37" s="620"/>
      <c r="GV37" s="620"/>
      <c r="GW37" s="620"/>
      <c r="GX37" s="620"/>
      <c r="GY37" s="620"/>
      <c r="GZ37" s="620"/>
      <c r="HA37" s="620"/>
      <c r="HB37" s="620"/>
      <c r="HC37" s="620"/>
      <c r="HD37" s="620"/>
      <c r="HE37" s="620"/>
      <c r="HF37" s="620"/>
      <c r="HG37" s="620"/>
      <c r="HH37" s="620"/>
      <c r="HI37" s="620"/>
      <c r="HJ37" s="620"/>
      <c r="HK37" s="620"/>
      <c r="HL37" s="620"/>
      <c r="HM37" s="620"/>
      <c r="HN37" s="620"/>
      <c r="HO37" s="620"/>
      <c r="HP37" s="620"/>
      <c r="HQ37" s="620"/>
      <c r="HR37" s="620"/>
      <c r="HS37" s="620"/>
      <c r="HT37" s="620"/>
      <c r="HU37" s="620"/>
      <c r="HV37" s="620"/>
      <c r="HW37" s="620"/>
      <c r="HX37" s="620"/>
      <c r="HY37" s="620"/>
      <c r="HZ37" s="620"/>
      <c r="IA37" s="620"/>
      <c r="IB37" s="620"/>
      <c r="IC37" s="620"/>
      <c r="ID37" s="620"/>
      <c r="IE37" s="620"/>
      <c r="IF37" s="620"/>
      <c r="IG37" s="620"/>
      <c r="IH37" s="620"/>
      <c r="II37" s="620"/>
      <c r="IJ37" s="620"/>
      <c r="IK37" s="620"/>
      <c r="IL37" s="620"/>
      <c r="IM37" s="620"/>
      <c r="IN37" s="620"/>
      <c r="IO37" s="620"/>
      <c r="IP37" s="620"/>
      <c r="IQ37" s="620"/>
      <c r="IR37" s="620"/>
      <c r="IS37" s="620"/>
      <c r="IT37" s="620"/>
      <c r="IU37" s="620"/>
      <c r="IV37" s="620"/>
      <c r="IW37" s="620"/>
      <c r="IX37" s="620"/>
      <c r="IY37" s="620"/>
      <c r="IZ37" s="620"/>
      <c r="JA37" s="620"/>
      <c r="JB37" s="620"/>
      <c r="JC37" s="620"/>
      <c r="JD37" s="620"/>
      <c r="JE37" s="620"/>
      <c r="JF37" s="620"/>
      <c r="JG37" s="620"/>
      <c r="JH37" s="620"/>
      <c r="JI37" s="620"/>
      <c r="JJ37" s="620"/>
      <c r="JK37" s="620"/>
      <c r="JL37" s="620"/>
      <c r="JM37" s="620"/>
      <c r="JN37" s="620"/>
      <c r="JO37" s="620"/>
      <c r="JP37" s="620"/>
      <c r="JQ37" s="620"/>
      <c r="JR37" s="620"/>
      <c r="JS37" s="620"/>
      <c r="JT37" s="620"/>
      <c r="JU37" s="620"/>
      <c r="JV37" s="620"/>
      <c r="JW37" s="620"/>
      <c r="JX37" s="620"/>
      <c r="JY37" s="620"/>
      <c r="JZ37" s="620"/>
      <c r="KA37" s="620"/>
      <c r="KB37" s="620"/>
      <c r="KC37" s="620"/>
      <c r="KD37" s="620"/>
      <c r="KE37" s="620"/>
      <c r="KF37" s="620"/>
      <c r="KG37" s="620"/>
      <c r="KH37" s="620"/>
      <c r="KI37" s="620"/>
      <c r="KJ37" s="620"/>
      <c r="KK37" s="620"/>
      <c r="KL37" s="620"/>
      <c r="KM37" s="620"/>
      <c r="KN37" s="620"/>
      <c r="KO37" s="620"/>
      <c r="KP37" s="620"/>
      <c r="KQ37" s="620"/>
      <c r="KR37" s="286"/>
      <c r="KS37" s="1288"/>
      <c r="KT37" s="1288"/>
      <c r="KU37" s="1288"/>
      <c r="KV37" s="1288"/>
      <c r="KW37" s="1288"/>
      <c r="KX37" s="1288"/>
      <c r="KY37" s="1288"/>
      <c r="KZ37" s="1288"/>
      <c r="LA37" s="1288"/>
      <c r="LB37" s="145"/>
    </row>
    <row r="38" spans="1:314" s="6" customFormat="1" ht="30" customHeight="1" x14ac:dyDescent="0.25">
      <c r="B38" s="812" t="s">
        <v>661</v>
      </c>
      <c r="C38" s="1198"/>
      <c r="D38" s="1199"/>
      <c r="E38" s="1435" t="str">
        <f>IFERROR(VLOOKUP($D38,'Info Exam and Projection List'!$M$4:$P$34,2),"No entry")</f>
        <v>No entry</v>
      </c>
      <c r="F38" s="1389"/>
      <c r="G38" s="1393"/>
      <c r="H38" s="1391"/>
      <c r="I38" s="1229"/>
      <c r="J38" s="1230"/>
      <c r="K38" s="1235"/>
      <c r="M38" s="1218"/>
      <c r="N38" s="1368"/>
      <c r="O38" s="1368"/>
      <c r="P38" s="1211"/>
      <c r="Q38" s="140"/>
      <c r="R38" s="659"/>
      <c r="S38" s="140"/>
      <c r="T38" s="1356"/>
      <c r="U38" s="140"/>
      <c r="V38" s="140"/>
      <c r="W38" s="140"/>
      <c r="X38" s="1057"/>
      <c r="Y38" s="1067"/>
      <c r="Z38" s="1068"/>
      <c r="AA38" s="1057"/>
      <c r="AB38" s="1076"/>
      <c r="AC38" s="1068"/>
      <c r="AD38" s="1057"/>
      <c r="AE38" s="1076"/>
      <c r="AF38" s="1068"/>
      <c r="AG38" s="1057"/>
      <c r="AH38" s="1076"/>
      <c r="AI38" s="1068"/>
      <c r="AJ38" s="1057"/>
      <c r="AK38" s="1076"/>
      <c r="AL38" s="1068"/>
      <c r="AM38" s="1057"/>
      <c r="AN38" s="1076"/>
      <c r="AO38" s="1068"/>
      <c r="AP38" s="1082"/>
      <c r="AQ38" s="140"/>
      <c r="AR38" s="140"/>
      <c r="AS38" s="140"/>
      <c r="AT38" s="32"/>
      <c r="AU38" s="32"/>
      <c r="AV38" s="1088"/>
      <c r="AW38" s="1363"/>
      <c r="AX38" s="31"/>
      <c r="AY38" s="32"/>
      <c r="AZ38" s="659"/>
      <c r="BA38" s="32"/>
      <c r="BB38" s="32"/>
      <c r="BC38" s="32"/>
      <c r="BD38" s="32"/>
      <c r="BE38" s="683"/>
      <c r="BF38" s="32"/>
      <c r="BG38" s="32"/>
      <c r="BH38" s="30"/>
      <c r="BI38" s="683"/>
      <c r="BJ38" s="854"/>
      <c r="BK38" s="178"/>
      <c r="BL38" s="178"/>
      <c r="BM38" s="178"/>
      <c r="BN38" s="178"/>
      <c r="BO38" s="178"/>
      <c r="BP38" s="178"/>
      <c r="BQ38" s="708"/>
      <c r="BR38" s="1114"/>
      <c r="BS38" s="1115"/>
      <c r="BT38" s="240"/>
      <c r="BU38" s="931"/>
      <c r="BV38" s="240"/>
      <c r="BW38" s="240"/>
      <c r="BX38" s="1099"/>
      <c r="BY38" s="1094"/>
      <c r="BZ38" s="1101"/>
      <c r="CA38" s="569"/>
      <c r="CB38" s="1114"/>
      <c r="CC38" s="1115"/>
      <c r="CD38" s="240"/>
      <c r="CE38" s="1109"/>
      <c r="CF38" s="240"/>
      <c r="CG38" s="240"/>
      <c r="CH38" s="1099"/>
      <c r="CI38" s="1094"/>
      <c r="CJ38" s="1101"/>
      <c r="CK38" s="569"/>
      <c r="CL38" s="1114"/>
      <c r="CM38" s="1115"/>
      <c r="CN38" s="240"/>
      <c r="CO38" s="1109"/>
      <c r="CP38" s="240"/>
      <c r="CQ38" s="240"/>
      <c r="CR38" s="1099"/>
      <c r="CS38" s="1094"/>
      <c r="CT38" s="1101"/>
      <c r="CU38" s="569"/>
      <c r="CV38" s="215"/>
      <c r="CW38" s="239"/>
      <c r="CX38" s="240"/>
      <c r="CY38" s="931"/>
      <c r="CZ38" s="240"/>
      <c r="DA38" s="240"/>
      <c r="DB38" s="1099"/>
      <c r="DC38" s="1094"/>
      <c r="DD38" s="1101"/>
      <c r="DE38" s="569"/>
      <c r="DF38" s="215"/>
      <c r="DG38" s="239"/>
      <c r="DH38" s="240"/>
      <c r="DI38" s="931"/>
      <c r="DJ38" s="240"/>
      <c r="DK38" s="240"/>
      <c r="DL38" s="1099"/>
      <c r="DM38" s="1094"/>
      <c r="DN38" s="1101"/>
      <c r="DO38" s="569"/>
      <c r="DP38" s="1114"/>
      <c r="DQ38" s="1115"/>
      <c r="DR38" s="240"/>
      <c r="DS38" s="1109"/>
      <c r="DT38" s="240"/>
      <c r="DU38" s="240"/>
      <c r="DV38" s="1099"/>
      <c r="DW38" s="1094"/>
      <c r="DX38" s="1101"/>
      <c r="DY38" s="587"/>
      <c r="DZ38" s="32"/>
      <c r="EA38" s="32"/>
      <c r="EB38" s="32"/>
      <c r="EC38" s="32"/>
      <c r="ED38" s="32"/>
      <c r="EE38" s="32"/>
      <c r="EF38" s="32"/>
      <c r="EG38" s="32"/>
      <c r="EH38" s="32"/>
      <c r="EI38" s="32"/>
      <c r="EJ38" s="835" t="str">
        <f t="shared" si="10"/>
        <v>No entry</v>
      </c>
      <c r="EK38" s="1401"/>
      <c r="EL38" s="1125"/>
      <c r="EM38" s="591" t="str">
        <f t="shared" si="11"/>
        <v>No entry</v>
      </c>
      <c r="EN38" s="1403"/>
      <c r="EO38" s="1128"/>
      <c r="EP38" s="1128"/>
      <c r="EQ38" s="1129"/>
      <c r="ER38" s="1129"/>
      <c r="ES38" s="1130"/>
      <c r="ET38" s="38"/>
      <c r="EU38" s="38"/>
      <c r="EV38" s="292"/>
      <c r="EW38" s="1"/>
      <c r="EX38" s="1"/>
      <c r="EY38" s="1"/>
      <c r="EZ38" s="290"/>
      <c r="FA38" s="161"/>
      <c r="FB38" s="38"/>
      <c r="FC38" s="38"/>
      <c r="FD38" s="149"/>
      <c r="FE38" s="620"/>
      <c r="FF38" s="620"/>
      <c r="FG38" s="620"/>
      <c r="FH38" s="620"/>
      <c r="FI38" s="269"/>
      <c r="FJ38" s="145"/>
      <c r="FK38" s="145"/>
      <c r="FL38" s="145"/>
      <c r="FM38" s="145"/>
      <c r="FN38" s="145"/>
      <c r="FO38" s="145"/>
      <c r="FP38" s="145"/>
      <c r="FQ38" s="145"/>
      <c r="FR38" s="145"/>
      <c r="FS38" s="620"/>
      <c r="FT38" s="620"/>
      <c r="FU38" s="620"/>
      <c r="FV38" s="620"/>
      <c r="FW38" s="620"/>
      <c r="FX38" s="620"/>
      <c r="FY38" s="620"/>
      <c r="FZ38" s="620"/>
      <c r="GA38" s="631"/>
      <c r="GB38" s="631"/>
      <c r="GC38" s="620"/>
      <c r="GD38" s="620"/>
      <c r="GE38" s="620"/>
      <c r="GF38" s="620"/>
      <c r="GG38" s="620"/>
      <c r="GH38" s="620"/>
      <c r="GI38" s="620"/>
      <c r="GJ38" s="620"/>
      <c r="GK38" s="620"/>
      <c r="GL38" s="620"/>
      <c r="GM38" s="620"/>
      <c r="GN38" s="620"/>
      <c r="GO38" s="620"/>
      <c r="GP38" s="620"/>
      <c r="GQ38" s="620"/>
      <c r="GR38" s="620"/>
      <c r="GS38" s="620"/>
      <c r="GT38" s="620"/>
      <c r="GU38" s="620"/>
      <c r="GV38" s="620"/>
      <c r="GW38" s="620"/>
      <c r="GX38" s="620"/>
      <c r="GY38" s="620"/>
      <c r="GZ38" s="620"/>
      <c r="HA38" s="620"/>
      <c r="HB38" s="620"/>
      <c r="HC38" s="620"/>
      <c r="HD38" s="620"/>
      <c r="HE38" s="620"/>
      <c r="HF38" s="620"/>
      <c r="HG38" s="620"/>
      <c r="HH38" s="620"/>
      <c r="HI38" s="620"/>
      <c r="HJ38" s="620"/>
      <c r="HK38" s="620"/>
      <c r="HL38" s="620"/>
      <c r="HM38" s="620"/>
      <c r="HN38" s="620"/>
      <c r="HO38" s="620"/>
      <c r="HP38" s="620"/>
      <c r="HQ38" s="620"/>
      <c r="HR38" s="620"/>
      <c r="HS38" s="620"/>
      <c r="HT38" s="620"/>
      <c r="HU38" s="620"/>
      <c r="HV38" s="620"/>
      <c r="HW38" s="620"/>
      <c r="HX38" s="620"/>
      <c r="HY38" s="620"/>
      <c r="HZ38" s="620"/>
      <c r="IA38" s="620"/>
      <c r="IB38" s="620"/>
      <c r="IC38" s="620"/>
      <c r="ID38" s="620"/>
      <c r="IE38" s="620"/>
      <c r="IF38" s="620"/>
      <c r="IG38" s="620"/>
      <c r="IH38" s="620"/>
      <c r="II38" s="620"/>
      <c r="IJ38" s="620"/>
      <c r="IK38" s="620"/>
      <c r="IL38" s="620"/>
      <c r="IM38" s="620"/>
      <c r="IN38" s="620"/>
      <c r="IO38" s="620"/>
      <c r="IP38" s="620"/>
      <c r="IQ38" s="620"/>
      <c r="IR38" s="620"/>
      <c r="IS38" s="620"/>
      <c r="IT38" s="620"/>
      <c r="IU38" s="620"/>
      <c r="IV38" s="620"/>
      <c r="IW38" s="620"/>
      <c r="IX38" s="620"/>
      <c r="IY38" s="620"/>
      <c r="IZ38" s="620"/>
      <c r="JA38" s="620"/>
      <c r="JB38" s="620"/>
      <c r="JC38" s="620"/>
      <c r="JD38" s="620"/>
      <c r="JE38" s="620"/>
      <c r="JF38" s="620"/>
      <c r="JG38" s="620"/>
      <c r="JH38" s="620"/>
      <c r="JI38" s="620"/>
      <c r="JJ38" s="620"/>
      <c r="JK38" s="620"/>
      <c r="JL38" s="620"/>
      <c r="JM38" s="620"/>
      <c r="JN38" s="620"/>
      <c r="JO38" s="620"/>
      <c r="JP38" s="620"/>
      <c r="JQ38" s="620"/>
      <c r="JR38" s="620"/>
      <c r="JS38" s="620"/>
      <c r="JT38" s="620"/>
      <c r="JU38" s="620"/>
      <c r="JV38" s="620"/>
      <c r="JW38" s="620"/>
      <c r="JX38" s="620"/>
      <c r="JY38" s="620"/>
      <c r="JZ38" s="620"/>
      <c r="KA38" s="620"/>
      <c r="KB38" s="620"/>
      <c r="KC38" s="620"/>
      <c r="KD38" s="620"/>
      <c r="KE38" s="620"/>
      <c r="KF38" s="620"/>
      <c r="KG38" s="620"/>
      <c r="KH38" s="620"/>
      <c r="KI38" s="620"/>
      <c r="KJ38" s="620"/>
      <c r="KK38" s="620"/>
      <c r="KL38" s="620"/>
      <c r="KM38" s="620"/>
      <c r="KN38" s="620"/>
      <c r="KO38" s="620"/>
      <c r="KP38" s="620"/>
      <c r="KQ38" s="620"/>
      <c r="KR38" s="286"/>
      <c r="KS38" s="1288"/>
      <c r="KT38" s="1288"/>
      <c r="KU38" s="1288"/>
      <c r="KV38" s="1288"/>
      <c r="KW38" s="1288"/>
      <c r="KX38" s="1288"/>
      <c r="KY38" s="1288"/>
      <c r="KZ38" s="1288"/>
      <c r="LA38" s="1288"/>
      <c r="LB38" s="145"/>
    </row>
    <row r="39" spans="1:314" s="6" customFormat="1" ht="30" customHeight="1" x14ac:dyDescent="0.25">
      <c r="B39" s="812" t="s">
        <v>662</v>
      </c>
      <c r="C39" s="1198"/>
      <c r="D39" s="1199"/>
      <c r="E39" s="1435" t="str">
        <f>IFERROR(VLOOKUP($D39,'Info Exam and Projection List'!$M$4:$P$34,2),"No entry")</f>
        <v>No entry</v>
      </c>
      <c r="F39" s="1389"/>
      <c r="G39" s="1393"/>
      <c r="H39" s="1391"/>
      <c r="I39" s="1229"/>
      <c r="J39" s="1230"/>
      <c r="K39" s="1235"/>
      <c r="M39" s="1218"/>
      <c r="N39" s="1368"/>
      <c r="O39" s="1368"/>
      <c r="P39" s="1211"/>
      <c r="Q39" s="140"/>
      <c r="R39" s="659"/>
      <c r="S39" s="140"/>
      <c r="T39" s="1356"/>
      <c r="U39" s="140"/>
      <c r="V39" s="140"/>
      <c r="W39" s="140"/>
      <c r="X39" s="1057"/>
      <c r="Y39" s="1067"/>
      <c r="Z39" s="1068"/>
      <c r="AA39" s="1057"/>
      <c r="AB39" s="1076"/>
      <c r="AC39" s="1068"/>
      <c r="AD39" s="1057"/>
      <c r="AE39" s="1076"/>
      <c r="AF39" s="1068"/>
      <c r="AG39" s="1057"/>
      <c r="AH39" s="1076"/>
      <c r="AI39" s="1068"/>
      <c r="AJ39" s="1057"/>
      <c r="AK39" s="1076"/>
      <c r="AL39" s="1068"/>
      <c r="AM39" s="1057"/>
      <c r="AN39" s="1076"/>
      <c r="AO39" s="1068"/>
      <c r="AP39" s="1082"/>
      <c r="AQ39" s="140"/>
      <c r="AR39" s="140"/>
      <c r="AS39" s="140"/>
      <c r="AT39" s="32"/>
      <c r="AU39" s="32"/>
      <c r="AV39" s="1088"/>
      <c r="AW39" s="1363"/>
      <c r="AX39" s="31"/>
      <c r="AY39" s="32"/>
      <c r="AZ39" s="659"/>
      <c r="BA39" s="32"/>
      <c r="BB39" s="32"/>
      <c r="BC39" s="32"/>
      <c r="BD39" s="32"/>
      <c r="BE39" s="683"/>
      <c r="BF39" s="32"/>
      <c r="BG39" s="32"/>
      <c r="BH39" s="30"/>
      <c r="BI39" s="683"/>
      <c r="BJ39" s="854"/>
      <c r="BK39" s="178"/>
      <c r="BL39" s="178"/>
      <c r="BM39" s="178"/>
      <c r="BN39" s="178"/>
      <c r="BO39" s="178"/>
      <c r="BP39" s="178"/>
      <c r="BQ39" s="708"/>
      <c r="BR39" s="1114"/>
      <c r="BS39" s="1115"/>
      <c r="BT39" s="240"/>
      <c r="BU39" s="931"/>
      <c r="BV39" s="240"/>
      <c r="BW39" s="240"/>
      <c r="BX39" s="1099"/>
      <c r="BY39" s="1094"/>
      <c r="BZ39" s="1101"/>
      <c r="CA39" s="569"/>
      <c r="CB39" s="1114"/>
      <c r="CC39" s="1115"/>
      <c r="CD39" s="240"/>
      <c r="CE39" s="1109"/>
      <c r="CF39" s="240"/>
      <c r="CG39" s="240"/>
      <c r="CH39" s="1099"/>
      <c r="CI39" s="1094"/>
      <c r="CJ39" s="1101"/>
      <c r="CK39" s="569"/>
      <c r="CL39" s="1114"/>
      <c r="CM39" s="1115"/>
      <c r="CN39" s="240"/>
      <c r="CO39" s="1109"/>
      <c r="CP39" s="240"/>
      <c r="CQ39" s="240"/>
      <c r="CR39" s="1099"/>
      <c r="CS39" s="1094"/>
      <c r="CT39" s="1101"/>
      <c r="CU39" s="569"/>
      <c r="CV39" s="215"/>
      <c r="CW39" s="239"/>
      <c r="CX39" s="240"/>
      <c r="CY39" s="931"/>
      <c r="CZ39" s="240"/>
      <c r="DA39" s="240"/>
      <c r="DB39" s="1099"/>
      <c r="DC39" s="1094"/>
      <c r="DD39" s="1101"/>
      <c r="DE39" s="569"/>
      <c r="DF39" s="215"/>
      <c r="DG39" s="239"/>
      <c r="DH39" s="240"/>
      <c r="DI39" s="931"/>
      <c r="DJ39" s="240"/>
      <c r="DK39" s="240"/>
      <c r="DL39" s="1099"/>
      <c r="DM39" s="1094"/>
      <c r="DN39" s="1101"/>
      <c r="DO39" s="569"/>
      <c r="DP39" s="1114"/>
      <c r="DQ39" s="1115"/>
      <c r="DR39" s="240"/>
      <c r="DS39" s="1109"/>
      <c r="DT39" s="240"/>
      <c r="DU39" s="240"/>
      <c r="DV39" s="1099"/>
      <c r="DW39" s="1094"/>
      <c r="DX39" s="1101"/>
      <c r="DY39" s="587"/>
      <c r="DZ39" s="32"/>
      <c r="EA39" s="32"/>
      <c r="EB39" s="32"/>
      <c r="EC39" s="32"/>
      <c r="ED39" s="32"/>
      <c r="EE39" s="32"/>
      <c r="EF39" s="32"/>
      <c r="EG39" s="32"/>
      <c r="EH39" s="32"/>
      <c r="EI39" s="32"/>
      <c r="EJ39" s="835" t="str">
        <f t="shared" si="10"/>
        <v>No entry</v>
      </c>
      <c r="EK39" s="1401"/>
      <c r="EL39" s="1125"/>
      <c r="EM39" s="591" t="str">
        <f t="shared" si="11"/>
        <v>No entry</v>
      </c>
      <c r="EN39" s="1403"/>
      <c r="EO39" s="1128"/>
      <c r="EP39" s="1128"/>
      <c r="EQ39" s="1129"/>
      <c r="ER39" s="1129"/>
      <c r="ES39" s="1130"/>
      <c r="ET39" s="38"/>
      <c r="EU39" s="38"/>
      <c r="EV39" s="292"/>
      <c r="EW39" s="1"/>
      <c r="EX39" s="203" t="s">
        <v>281</v>
      </c>
      <c r="EY39" s="1"/>
      <c r="EZ39" s="290"/>
      <c r="FA39" s="161"/>
      <c r="FB39" s="38"/>
      <c r="FC39" s="38"/>
      <c r="FD39" s="149"/>
      <c r="FE39" s="620"/>
      <c r="FF39" s="620"/>
      <c r="FG39" s="620"/>
      <c r="FH39" s="620"/>
      <c r="FI39" s="269"/>
      <c r="FJ39" s="145"/>
      <c r="FK39" s="145"/>
      <c r="FL39" s="145"/>
      <c r="FM39" s="145"/>
      <c r="FN39" s="145"/>
      <c r="FO39" s="145"/>
      <c r="FP39" s="145"/>
      <c r="FQ39" s="145"/>
      <c r="FR39" s="145"/>
      <c r="FS39" s="620"/>
      <c r="FT39" s="620"/>
      <c r="FU39" s="620"/>
      <c r="FV39" s="620"/>
      <c r="FW39" s="620"/>
      <c r="FX39" s="620"/>
      <c r="FY39" s="620"/>
      <c r="FZ39" s="620"/>
      <c r="GA39" s="631"/>
      <c r="GB39" s="631"/>
      <c r="GC39" s="620"/>
      <c r="GD39" s="620"/>
      <c r="GE39" s="620"/>
      <c r="GF39" s="620"/>
      <c r="GG39" s="620"/>
      <c r="GH39" s="620"/>
      <c r="GI39" s="620"/>
      <c r="GJ39" s="620"/>
      <c r="GK39" s="620"/>
      <c r="GL39" s="620"/>
      <c r="GM39" s="620"/>
      <c r="GN39" s="620"/>
      <c r="GO39" s="620"/>
      <c r="GP39" s="620"/>
      <c r="GQ39" s="620"/>
      <c r="GR39" s="620"/>
      <c r="GS39" s="620"/>
      <c r="GT39" s="620"/>
      <c r="GU39" s="620"/>
      <c r="GV39" s="620"/>
      <c r="GW39" s="620"/>
      <c r="GX39" s="620"/>
      <c r="GY39" s="620"/>
      <c r="GZ39" s="620"/>
      <c r="HA39" s="620"/>
      <c r="HB39" s="620"/>
      <c r="HC39" s="620"/>
      <c r="HD39" s="620"/>
      <c r="HE39" s="620"/>
      <c r="HF39" s="620"/>
      <c r="HG39" s="620"/>
      <c r="HH39" s="620"/>
      <c r="HI39" s="620"/>
      <c r="HJ39" s="620"/>
      <c r="HK39" s="620"/>
      <c r="HL39" s="620"/>
      <c r="HM39" s="620"/>
      <c r="HN39" s="620"/>
      <c r="HO39" s="620"/>
      <c r="HP39" s="620"/>
      <c r="HQ39" s="620"/>
      <c r="HR39" s="620"/>
      <c r="HS39" s="620"/>
      <c r="HT39" s="620"/>
      <c r="HU39" s="620"/>
      <c r="HV39" s="620"/>
      <c r="HW39" s="620"/>
      <c r="HX39" s="620"/>
      <c r="HY39" s="620"/>
      <c r="HZ39" s="620"/>
      <c r="IA39" s="620"/>
      <c r="IB39" s="620"/>
      <c r="IC39" s="620"/>
      <c r="ID39" s="620"/>
      <c r="IE39" s="620"/>
      <c r="IF39" s="620"/>
      <c r="IG39" s="620"/>
      <c r="IH39" s="620"/>
      <c r="II39" s="620"/>
      <c r="IJ39" s="620"/>
      <c r="IK39" s="620"/>
      <c r="IL39" s="620"/>
      <c r="IM39" s="620"/>
      <c r="IN39" s="620"/>
      <c r="IO39" s="620"/>
      <c r="IP39" s="620"/>
      <c r="IQ39" s="620"/>
      <c r="IR39" s="620"/>
      <c r="IS39" s="620"/>
      <c r="IT39" s="620"/>
      <c r="IU39" s="620"/>
      <c r="IV39" s="620"/>
      <c r="IW39" s="620"/>
      <c r="IX39" s="620"/>
      <c r="IY39" s="620"/>
      <c r="IZ39" s="620"/>
      <c r="JA39" s="620"/>
      <c r="JB39" s="620"/>
      <c r="JC39" s="620"/>
      <c r="JD39" s="620"/>
      <c r="JE39" s="620"/>
      <c r="JF39" s="620"/>
      <c r="JG39" s="620"/>
      <c r="JH39" s="620"/>
      <c r="JI39" s="620"/>
      <c r="JJ39" s="620"/>
      <c r="JK39" s="620"/>
      <c r="JL39" s="620"/>
      <c r="JM39" s="620"/>
      <c r="JN39" s="620"/>
      <c r="JO39" s="620"/>
      <c r="JP39" s="620"/>
      <c r="JQ39" s="620"/>
      <c r="JR39" s="620"/>
      <c r="JS39" s="620"/>
      <c r="JT39" s="620"/>
      <c r="JU39" s="620"/>
      <c r="JV39" s="620"/>
      <c r="JW39" s="620"/>
      <c r="JX39" s="620"/>
      <c r="JY39" s="620"/>
      <c r="JZ39" s="620"/>
      <c r="KA39" s="620"/>
      <c r="KB39" s="620"/>
      <c r="KC39" s="620"/>
      <c r="KD39" s="620"/>
      <c r="KE39" s="620"/>
      <c r="KF39" s="620"/>
      <c r="KG39" s="620"/>
      <c r="KH39" s="620"/>
      <c r="KI39" s="620"/>
      <c r="KJ39" s="620"/>
      <c r="KK39" s="620"/>
      <c r="KL39" s="620"/>
      <c r="KM39" s="620"/>
      <c r="KN39" s="620"/>
      <c r="KO39" s="620"/>
      <c r="KP39" s="620"/>
      <c r="KQ39" s="620"/>
      <c r="KR39" s="286"/>
      <c r="KS39" s="1288"/>
      <c r="KT39" s="1288"/>
      <c r="KU39" s="1288"/>
      <c r="KV39" s="1288"/>
      <c r="KW39" s="1288"/>
      <c r="KX39" s="1288"/>
      <c r="KY39" s="1288"/>
      <c r="KZ39" s="1288"/>
      <c r="LA39" s="1288"/>
      <c r="LB39" s="145"/>
    </row>
    <row r="40" spans="1:314" s="6" customFormat="1" ht="30" customHeight="1" x14ac:dyDescent="0.25">
      <c r="B40" s="812" t="s">
        <v>663</v>
      </c>
      <c r="C40" s="1198"/>
      <c r="D40" s="1199"/>
      <c r="E40" s="1435" t="str">
        <f>IFERROR(VLOOKUP($D40,'Info Exam and Projection List'!$M$4:$P$34,2),"No entry")</f>
        <v>No entry</v>
      </c>
      <c r="F40" s="1389"/>
      <c r="G40" s="1393"/>
      <c r="H40" s="1391"/>
      <c r="I40" s="1229"/>
      <c r="J40" s="1230"/>
      <c r="K40" s="1235"/>
      <c r="M40" s="1218"/>
      <c r="N40" s="1368"/>
      <c r="O40" s="1368"/>
      <c r="P40" s="1211"/>
      <c r="Q40" s="140"/>
      <c r="R40" s="659"/>
      <c r="S40" s="140"/>
      <c r="T40" s="1356"/>
      <c r="U40" s="140"/>
      <c r="V40" s="140"/>
      <c r="W40" s="140"/>
      <c r="X40" s="1057"/>
      <c r="Y40" s="1067"/>
      <c r="Z40" s="1068"/>
      <c r="AA40" s="1057"/>
      <c r="AB40" s="1076"/>
      <c r="AC40" s="1068"/>
      <c r="AD40" s="1057"/>
      <c r="AE40" s="1076"/>
      <c r="AF40" s="1068"/>
      <c r="AG40" s="1057"/>
      <c r="AH40" s="1076"/>
      <c r="AI40" s="1068"/>
      <c r="AJ40" s="1057"/>
      <c r="AK40" s="1076"/>
      <c r="AL40" s="1068"/>
      <c r="AM40" s="1057"/>
      <c r="AN40" s="1076"/>
      <c r="AO40" s="1068"/>
      <c r="AP40" s="1082"/>
      <c r="AQ40" s="140"/>
      <c r="AR40" s="140"/>
      <c r="AS40" s="140"/>
      <c r="AT40" s="32"/>
      <c r="AU40" s="32"/>
      <c r="AV40" s="1088"/>
      <c r="AW40" s="1363"/>
      <c r="AX40" s="31"/>
      <c r="AY40" s="32"/>
      <c r="AZ40" s="659"/>
      <c r="BA40" s="32"/>
      <c r="BB40" s="32"/>
      <c r="BC40" s="32"/>
      <c r="BD40" s="32"/>
      <c r="BE40" s="683"/>
      <c r="BF40" s="32"/>
      <c r="BG40" s="32"/>
      <c r="BH40" s="30"/>
      <c r="BI40" s="683"/>
      <c r="BJ40" s="854"/>
      <c r="BK40" s="178"/>
      <c r="BL40" s="178"/>
      <c r="BM40" s="178"/>
      <c r="BN40" s="178"/>
      <c r="BO40" s="178"/>
      <c r="BP40" s="178"/>
      <c r="BQ40" s="708"/>
      <c r="BR40" s="1114"/>
      <c r="BS40" s="1115"/>
      <c r="BT40" s="240"/>
      <c r="BU40" s="931"/>
      <c r="BV40" s="240"/>
      <c r="BW40" s="240"/>
      <c r="BX40" s="1099"/>
      <c r="BY40" s="1094"/>
      <c r="BZ40" s="1101"/>
      <c r="CA40" s="569"/>
      <c r="CB40" s="1114"/>
      <c r="CC40" s="1115"/>
      <c r="CD40" s="240"/>
      <c r="CE40" s="1109"/>
      <c r="CF40" s="240"/>
      <c r="CG40" s="240"/>
      <c r="CH40" s="1099"/>
      <c r="CI40" s="1094"/>
      <c r="CJ40" s="1101"/>
      <c r="CK40" s="569"/>
      <c r="CL40" s="1114"/>
      <c r="CM40" s="1115"/>
      <c r="CN40" s="240"/>
      <c r="CO40" s="1109"/>
      <c r="CP40" s="240"/>
      <c r="CQ40" s="240"/>
      <c r="CR40" s="1099"/>
      <c r="CS40" s="1094"/>
      <c r="CT40" s="1101"/>
      <c r="CU40" s="569"/>
      <c r="CV40" s="215"/>
      <c r="CW40" s="239"/>
      <c r="CX40" s="240"/>
      <c r="CY40" s="931"/>
      <c r="CZ40" s="240"/>
      <c r="DA40" s="240"/>
      <c r="DB40" s="1099"/>
      <c r="DC40" s="1094"/>
      <c r="DD40" s="1101"/>
      <c r="DE40" s="569"/>
      <c r="DF40" s="215"/>
      <c r="DG40" s="239"/>
      <c r="DH40" s="240"/>
      <c r="DI40" s="931"/>
      <c r="DJ40" s="240"/>
      <c r="DK40" s="240"/>
      <c r="DL40" s="1099"/>
      <c r="DM40" s="1094"/>
      <c r="DN40" s="1101"/>
      <c r="DO40" s="569"/>
      <c r="DP40" s="1114"/>
      <c r="DQ40" s="1115"/>
      <c r="DR40" s="240"/>
      <c r="DS40" s="1109"/>
      <c r="DT40" s="240"/>
      <c r="DU40" s="240"/>
      <c r="DV40" s="1099"/>
      <c r="DW40" s="1094"/>
      <c r="DX40" s="1101"/>
      <c r="DY40" s="587"/>
      <c r="DZ40" s="32"/>
      <c r="EA40" s="32"/>
      <c r="EB40" s="32"/>
      <c r="EC40" s="32"/>
      <c r="ED40" s="32"/>
      <c r="EE40" s="32"/>
      <c r="EF40" s="32"/>
      <c r="EG40" s="32"/>
      <c r="EH40" s="32"/>
      <c r="EI40" s="32"/>
      <c r="EJ40" s="835" t="str">
        <f t="shared" si="10"/>
        <v>No entry</v>
      </c>
      <c r="EK40" s="1401"/>
      <c r="EL40" s="1125"/>
      <c r="EM40" s="591" t="str">
        <f t="shared" si="11"/>
        <v>No entry</v>
      </c>
      <c r="EN40" s="1403"/>
      <c r="EO40" s="1128"/>
      <c r="EP40" s="1128"/>
      <c r="EQ40" s="1129"/>
      <c r="ER40" s="1129"/>
      <c r="ES40" s="1130"/>
      <c r="ET40" s="38"/>
      <c r="EU40" s="38"/>
      <c r="EV40" s="292"/>
      <c r="EW40" s="1"/>
      <c r="EX40" s="6" t="s">
        <v>1</v>
      </c>
      <c r="EY40" s="1"/>
      <c r="EZ40" s="290"/>
      <c r="FA40" s="161"/>
      <c r="FB40" s="38"/>
      <c r="FC40" s="38"/>
      <c r="FD40" s="149"/>
      <c r="FE40" s="620"/>
      <c r="FF40" s="620"/>
      <c r="FG40" s="620"/>
      <c r="FH40" s="620"/>
      <c r="FI40" s="269"/>
      <c r="FJ40" s="145"/>
      <c r="FK40" s="145"/>
      <c r="FL40" s="145"/>
      <c r="FM40" s="145"/>
      <c r="FN40" s="145"/>
      <c r="FO40" s="145"/>
      <c r="FP40" s="145"/>
      <c r="FQ40" s="145"/>
      <c r="FR40" s="145"/>
      <c r="FS40" s="620"/>
      <c r="FT40" s="620"/>
      <c r="FU40" s="620"/>
      <c r="FV40" s="620"/>
      <c r="FW40" s="620"/>
      <c r="FX40" s="620"/>
      <c r="FY40" s="620"/>
      <c r="FZ40" s="620"/>
      <c r="GA40" s="631"/>
      <c r="GB40" s="631"/>
      <c r="GC40" s="620"/>
      <c r="GD40" s="620"/>
      <c r="GE40" s="620"/>
      <c r="GF40" s="620"/>
      <c r="GG40" s="620"/>
      <c r="GH40" s="620"/>
      <c r="GI40" s="620"/>
      <c r="GJ40" s="620"/>
      <c r="GK40" s="620"/>
      <c r="GL40" s="620"/>
      <c r="GM40" s="620"/>
      <c r="GN40" s="620"/>
      <c r="GO40" s="620"/>
      <c r="GP40" s="620"/>
      <c r="GQ40" s="620"/>
      <c r="GR40" s="620"/>
      <c r="GS40" s="620"/>
      <c r="GT40" s="620"/>
      <c r="GU40" s="620"/>
      <c r="GV40" s="620"/>
      <c r="GW40" s="620"/>
      <c r="GX40" s="620"/>
      <c r="GY40" s="620"/>
      <c r="GZ40" s="620"/>
      <c r="HA40" s="620"/>
      <c r="HB40" s="620"/>
      <c r="HC40" s="620"/>
      <c r="HD40" s="620"/>
      <c r="HE40" s="620"/>
      <c r="HF40" s="620"/>
      <c r="HG40" s="620"/>
      <c r="HH40" s="620"/>
      <c r="HI40" s="620"/>
      <c r="HJ40" s="620"/>
      <c r="HK40" s="620"/>
      <c r="HL40" s="620"/>
      <c r="HM40" s="620"/>
      <c r="HN40" s="620"/>
      <c r="HO40" s="620"/>
      <c r="HP40" s="620"/>
      <c r="HQ40" s="620"/>
      <c r="HR40" s="620"/>
      <c r="HS40" s="620"/>
      <c r="HT40" s="620"/>
      <c r="HU40" s="620"/>
      <c r="HV40" s="620"/>
      <c r="HW40" s="620"/>
      <c r="HX40" s="620"/>
      <c r="HY40" s="620"/>
      <c r="HZ40" s="620"/>
      <c r="IA40" s="620"/>
      <c r="IB40" s="620"/>
      <c r="IC40" s="620"/>
      <c r="ID40" s="620"/>
      <c r="IE40" s="620"/>
      <c r="IF40" s="620"/>
      <c r="IG40" s="620"/>
      <c r="IH40" s="620"/>
      <c r="II40" s="620"/>
      <c r="IJ40" s="620"/>
      <c r="IK40" s="620"/>
      <c r="IL40" s="620"/>
      <c r="IM40" s="620"/>
      <c r="IN40" s="620"/>
      <c r="IO40" s="620"/>
      <c r="IP40" s="620"/>
      <c r="IQ40" s="620"/>
      <c r="IR40" s="620"/>
      <c r="IS40" s="620"/>
      <c r="IT40" s="620"/>
      <c r="IU40" s="620"/>
      <c r="IV40" s="620"/>
      <c r="IW40" s="620"/>
      <c r="IX40" s="620"/>
      <c r="IY40" s="620"/>
      <c r="IZ40" s="620"/>
      <c r="JA40" s="620"/>
      <c r="JB40" s="620"/>
      <c r="JC40" s="620"/>
      <c r="JD40" s="620"/>
      <c r="JE40" s="620"/>
      <c r="JF40" s="620"/>
      <c r="JG40" s="620"/>
      <c r="JH40" s="620"/>
      <c r="JI40" s="620"/>
      <c r="JJ40" s="620"/>
      <c r="JK40" s="620"/>
      <c r="JL40" s="620"/>
      <c r="JM40" s="620"/>
      <c r="JN40" s="620"/>
      <c r="JO40" s="620"/>
      <c r="JP40" s="620"/>
      <c r="JQ40" s="620"/>
      <c r="JR40" s="620"/>
      <c r="JS40" s="620"/>
      <c r="JT40" s="620"/>
      <c r="JU40" s="620"/>
      <c r="JV40" s="620"/>
      <c r="JW40" s="620"/>
      <c r="JX40" s="620"/>
      <c r="JY40" s="620"/>
      <c r="JZ40" s="620"/>
      <c r="KA40" s="620"/>
      <c r="KB40" s="620"/>
      <c r="KC40" s="620"/>
      <c r="KD40" s="620"/>
      <c r="KE40" s="620"/>
      <c r="KF40" s="620"/>
      <c r="KG40" s="620"/>
      <c r="KH40" s="620"/>
      <c r="KI40" s="620"/>
      <c r="KJ40" s="620"/>
      <c r="KK40" s="620"/>
      <c r="KL40" s="620"/>
      <c r="KM40" s="620"/>
      <c r="KN40" s="620"/>
      <c r="KO40" s="620"/>
      <c r="KP40" s="620"/>
      <c r="KQ40" s="620"/>
      <c r="KR40" s="286"/>
      <c r="KS40" s="1288"/>
      <c r="KT40" s="1288"/>
      <c r="KU40" s="1288"/>
      <c r="KV40" s="1288"/>
      <c r="KW40" s="1288"/>
      <c r="KX40" s="1288"/>
      <c r="KY40" s="1288"/>
      <c r="KZ40" s="1288"/>
      <c r="LA40" s="1288"/>
      <c r="LB40" s="145"/>
    </row>
    <row r="41" spans="1:314" s="6" customFormat="1" ht="30" customHeight="1" x14ac:dyDescent="0.25">
      <c r="A41" s="122"/>
      <c r="B41" s="812" t="s">
        <v>664</v>
      </c>
      <c r="C41" s="1198"/>
      <c r="D41" s="1199"/>
      <c r="E41" s="1435" t="str">
        <f>IFERROR(VLOOKUP($D41,'Info Exam and Projection List'!$M$4:$P$34,2),"No entry")</f>
        <v>No entry</v>
      </c>
      <c r="F41" s="1389"/>
      <c r="G41" s="1393"/>
      <c r="H41" s="1391"/>
      <c r="I41" s="1229"/>
      <c r="J41" s="1230"/>
      <c r="K41" s="1235"/>
      <c r="M41" s="1218"/>
      <c r="N41" s="1368"/>
      <c r="O41" s="1368"/>
      <c r="P41" s="1211"/>
      <c r="Q41" s="140"/>
      <c r="R41" s="659"/>
      <c r="S41" s="140"/>
      <c r="T41" s="1356"/>
      <c r="U41" s="140"/>
      <c r="V41" s="140"/>
      <c r="W41" s="140"/>
      <c r="X41" s="1057"/>
      <c r="Y41" s="1067"/>
      <c r="Z41" s="1068"/>
      <c r="AA41" s="1057"/>
      <c r="AB41" s="1076"/>
      <c r="AC41" s="1068"/>
      <c r="AD41" s="1057"/>
      <c r="AE41" s="1076"/>
      <c r="AF41" s="1068"/>
      <c r="AG41" s="1057"/>
      <c r="AH41" s="1076"/>
      <c r="AI41" s="1068"/>
      <c r="AJ41" s="1057"/>
      <c r="AK41" s="1076"/>
      <c r="AL41" s="1068"/>
      <c r="AM41" s="1057"/>
      <c r="AN41" s="1076"/>
      <c r="AO41" s="1068"/>
      <c r="AP41" s="1082"/>
      <c r="AQ41" s="140"/>
      <c r="AR41" s="140"/>
      <c r="AS41" s="140"/>
      <c r="AT41" s="32"/>
      <c r="AU41" s="32"/>
      <c r="AV41" s="1088"/>
      <c r="AW41" s="1363"/>
      <c r="AX41" s="31"/>
      <c r="AY41" s="32"/>
      <c r="AZ41" s="659"/>
      <c r="BA41" s="32"/>
      <c r="BB41" s="32"/>
      <c r="BC41" s="32"/>
      <c r="BD41" s="32"/>
      <c r="BE41" s="683"/>
      <c r="BF41" s="32"/>
      <c r="BG41" s="32"/>
      <c r="BH41" s="30"/>
      <c r="BI41" s="683"/>
      <c r="BJ41" s="854"/>
      <c r="BK41" s="178"/>
      <c r="BL41" s="178"/>
      <c r="BM41" s="178"/>
      <c r="BN41" s="178"/>
      <c r="BO41" s="178"/>
      <c r="BP41" s="178"/>
      <c r="BQ41" s="708"/>
      <c r="BR41" s="1114"/>
      <c r="BS41" s="1115"/>
      <c r="BT41" s="240"/>
      <c r="BU41" s="931"/>
      <c r="BV41" s="240"/>
      <c r="BW41" s="240"/>
      <c r="BX41" s="1099"/>
      <c r="BY41" s="1094"/>
      <c r="BZ41" s="1101"/>
      <c r="CA41" s="569"/>
      <c r="CB41" s="1114"/>
      <c r="CC41" s="1115"/>
      <c r="CD41" s="240"/>
      <c r="CE41" s="1109"/>
      <c r="CF41" s="240"/>
      <c r="CG41" s="240"/>
      <c r="CH41" s="1099"/>
      <c r="CI41" s="1094"/>
      <c r="CJ41" s="1101"/>
      <c r="CK41" s="569"/>
      <c r="CL41" s="1114"/>
      <c r="CM41" s="1115"/>
      <c r="CN41" s="240"/>
      <c r="CO41" s="1109"/>
      <c r="CP41" s="240"/>
      <c r="CQ41" s="240"/>
      <c r="CR41" s="1099"/>
      <c r="CS41" s="1094"/>
      <c r="CT41" s="1101"/>
      <c r="CU41" s="569"/>
      <c r="CV41" s="215"/>
      <c r="CW41" s="239"/>
      <c r="CX41" s="240"/>
      <c r="CY41" s="931"/>
      <c r="CZ41" s="240"/>
      <c r="DA41" s="240"/>
      <c r="DB41" s="1099"/>
      <c r="DC41" s="1094"/>
      <c r="DD41" s="1101"/>
      <c r="DE41" s="569"/>
      <c r="DF41" s="215"/>
      <c r="DG41" s="239"/>
      <c r="DH41" s="240"/>
      <c r="DI41" s="931"/>
      <c r="DJ41" s="240"/>
      <c r="DK41" s="240"/>
      <c r="DL41" s="1099"/>
      <c r="DM41" s="1094"/>
      <c r="DN41" s="1101"/>
      <c r="DO41" s="569"/>
      <c r="DP41" s="1114"/>
      <c r="DQ41" s="1115"/>
      <c r="DR41" s="240"/>
      <c r="DS41" s="1109"/>
      <c r="DT41" s="240"/>
      <c r="DU41" s="240"/>
      <c r="DV41" s="1099"/>
      <c r="DW41" s="1094"/>
      <c r="DX41" s="1101"/>
      <c r="DY41" s="587"/>
      <c r="DZ41" s="32"/>
      <c r="EA41" s="32"/>
      <c r="EB41" s="32"/>
      <c r="EC41" s="32"/>
      <c r="ED41" s="32"/>
      <c r="EE41" s="32"/>
      <c r="EF41" s="32"/>
      <c r="EG41" s="32"/>
      <c r="EH41" s="32"/>
      <c r="EI41" s="32"/>
      <c r="EJ41" s="835" t="str">
        <f t="shared" si="10"/>
        <v>No entry</v>
      </c>
      <c r="EK41" s="1401"/>
      <c r="EL41" s="1125"/>
      <c r="EM41" s="591" t="str">
        <f t="shared" si="11"/>
        <v>No entry</v>
      </c>
      <c r="EN41" s="1403"/>
      <c r="EO41" s="1128"/>
      <c r="EP41" s="1128"/>
      <c r="EQ41" s="1129"/>
      <c r="ER41" s="1129"/>
      <c r="ES41" s="1130"/>
      <c r="ET41" s="38"/>
      <c r="EU41" s="38"/>
      <c r="EV41" s="292"/>
      <c r="EW41" s="1"/>
      <c r="EX41" s="6" t="s">
        <v>945</v>
      </c>
      <c r="EY41" s="1"/>
      <c r="EZ41" s="290"/>
      <c r="FA41" s="161"/>
      <c r="FB41" s="38"/>
      <c r="FC41" s="38"/>
      <c r="FD41" s="149"/>
      <c r="FE41" s="620"/>
      <c r="FF41" s="620"/>
      <c r="FG41" s="620"/>
      <c r="FH41" s="620"/>
      <c r="FI41" s="269"/>
      <c r="FJ41" s="145"/>
      <c r="FK41" s="145"/>
      <c r="FL41" s="145"/>
      <c r="FM41" s="145"/>
      <c r="FN41" s="145"/>
      <c r="FO41" s="145"/>
      <c r="FP41" s="145"/>
      <c r="FQ41" s="145"/>
      <c r="FR41" s="145"/>
      <c r="FS41" s="620"/>
      <c r="FT41" s="620"/>
      <c r="FU41" s="620"/>
      <c r="FV41" s="620"/>
      <c r="FW41" s="620"/>
      <c r="FX41" s="620"/>
      <c r="FY41" s="620"/>
      <c r="FZ41" s="620"/>
      <c r="GA41" s="631"/>
      <c r="GB41" s="631"/>
      <c r="GC41" s="620"/>
      <c r="GD41" s="620"/>
      <c r="GE41" s="620"/>
      <c r="GF41" s="620"/>
      <c r="GG41" s="620"/>
      <c r="GH41" s="620"/>
      <c r="GI41" s="620"/>
      <c r="GJ41" s="620"/>
      <c r="GK41" s="620"/>
      <c r="GL41" s="620"/>
      <c r="GM41" s="620"/>
      <c r="GN41" s="620"/>
      <c r="GO41" s="620"/>
      <c r="GP41" s="620"/>
      <c r="GQ41" s="620"/>
      <c r="GR41" s="620"/>
      <c r="GS41" s="620"/>
      <c r="GT41" s="620"/>
      <c r="GU41" s="620"/>
      <c r="GV41" s="620"/>
      <c r="GW41" s="620"/>
      <c r="GX41" s="620"/>
      <c r="GY41" s="620"/>
      <c r="GZ41" s="620"/>
      <c r="HA41" s="620"/>
      <c r="HB41" s="620"/>
      <c r="HC41" s="620"/>
      <c r="HD41" s="620"/>
      <c r="HE41" s="620"/>
      <c r="HF41" s="620"/>
      <c r="HG41" s="620"/>
      <c r="HH41" s="620"/>
      <c r="HI41" s="620"/>
      <c r="HJ41" s="620"/>
      <c r="HK41" s="620"/>
      <c r="HL41" s="620"/>
      <c r="HM41" s="620"/>
      <c r="HN41" s="620"/>
      <c r="HO41" s="620"/>
      <c r="HP41" s="620"/>
      <c r="HQ41" s="620"/>
      <c r="HR41" s="620"/>
      <c r="HS41" s="620"/>
      <c r="HT41" s="620"/>
      <c r="HU41" s="620"/>
      <c r="HV41" s="620"/>
      <c r="HW41" s="620"/>
      <c r="HX41" s="620"/>
      <c r="HY41" s="620"/>
      <c r="HZ41" s="620"/>
      <c r="IA41" s="620"/>
      <c r="IB41" s="620"/>
      <c r="IC41" s="620"/>
      <c r="ID41" s="620"/>
      <c r="IE41" s="620"/>
      <c r="IF41" s="620"/>
      <c r="IG41" s="620"/>
      <c r="IH41" s="620"/>
      <c r="II41" s="620"/>
      <c r="IJ41" s="620"/>
      <c r="IK41" s="620"/>
      <c r="IL41" s="620"/>
      <c r="IM41" s="620"/>
      <c r="IN41" s="620"/>
      <c r="IO41" s="620"/>
      <c r="IP41" s="620"/>
      <c r="IQ41" s="620"/>
      <c r="IR41" s="620"/>
      <c r="IS41" s="620"/>
      <c r="IT41" s="620"/>
      <c r="IU41" s="620"/>
      <c r="IV41" s="620"/>
      <c r="IW41" s="620"/>
      <c r="IX41" s="620"/>
      <c r="IY41" s="620"/>
      <c r="IZ41" s="620"/>
      <c r="JA41" s="620"/>
      <c r="JB41" s="620"/>
      <c r="JC41" s="620"/>
      <c r="JD41" s="620"/>
      <c r="JE41" s="620"/>
      <c r="JF41" s="620"/>
      <c r="JG41" s="620"/>
      <c r="JH41" s="620"/>
      <c r="JI41" s="620"/>
      <c r="JJ41" s="620"/>
      <c r="JK41" s="620"/>
      <c r="JL41" s="620"/>
      <c r="JM41" s="620"/>
      <c r="JN41" s="620"/>
      <c r="JO41" s="620"/>
      <c r="JP41" s="620"/>
      <c r="JQ41" s="620"/>
      <c r="JR41" s="620"/>
      <c r="JS41" s="620"/>
      <c r="JT41" s="620"/>
      <c r="JU41" s="620"/>
      <c r="JV41" s="620"/>
      <c r="JW41" s="620"/>
      <c r="JX41" s="620"/>
      <c r="JY41" s="620"/>
      <c r="JZ41" s="620"/>
      <c r="KA41" s="620"/>
      <c r="KB41" s="620"/>
      <c r="KC41" s="620"/>
      <c r="KD41" s="620"/>
      <c r="KE41" s="620"/>
      <c r="KF41" s="620"/>
      <c r="KG41" s="620"/>
      <c r="KH41" s="620"/>
      <c r="KI41" s="620"/>
      <c r="KJ41" s="620"/>
      <c r="KK41" s="620"/>
      <c r="KL41" s="620"/>
      <c r="KM41" s="620"/>
      <c r="KN41" s="620"/>
      <c r="KO41" s="620"/>
      <c r="KP41" s="620"/>
      <c r="KQ41" s="620"/>
      <c r="KR41" s="286"/>
      <c r="KS41" s="1288"/>
      <c r="KT41" s="1288"/>
      <c r="KU41" s="1288"/>
      <c r="KV41" s="1288"/>
      <c r="KW41" s="1288"/>
      <c r="KX41" s="1288"/>
      <c r="KY41" s="1288"/>
      <c r="KZ41" s="1288"/>
      <c r="LA41" s="1288"/>
      <c r="LB41" s="145"/>
    </row>
    <row r="42" spans="1:314" s="6" customFormat="1" ht="15.75" customHeight="1" x14ac:dyDescent="0.25">
      <c r="A42" s="123"/>
      <c r="B42" s="812" t="s">
        <v>665</v>
      </c>
      <c r="C42" s="1198"/>
      <c r="D42" s="1199"/>
      <c r="E42" s="1435" t="str">
        <f>IFERROR(VLOOKUP($D42,'Info Exam and Projection List'!$M$4:$P$34,2),"No entry")</f>
        <v>No entry</v>
      </c>
      <c r="F42" s="1389"/>
      <c r="G42" s="1393"/>
      <c r="H42" s="1391"/>
      <c r="I42" s="1229"/>
      <c r="J42" s="1230"/>
      <c r="K42" s="1235"/>
      <c r="M42" s="1218"/>
      <c r="N42" s="1368"/>
      <c r="O42" s="1368"/>
      <c r="P42" s="1211"/>
      <c r="Q42" s="140"/>
      <c r="R42" s="659"/>
      <c r="S42" s="140"/>
      <c r="T42" s="1356"/>
      <c r="U42" s="140"/>
      <c r="V42" s="140"/>
      <c r="W42" s="140"/>
      <c r="X42" s="1057"/>
      <c r="Y42" s="1067"/>
      <c r="Z42" s="1068"/>
      <c r="AA42" s="1057"/>
      <c r="AB42" s="1076"/>
      <c r="AC42" s="1068"/>
      <c r="AD42" s="1057"/>
      <c r="AE42" s="1076"/>
      <c r="AF42" s="1068"/>
      <c r="AG42" s="1057"/>
      <c r="AH42" s="1076"/>
      <c r="AI42" s="1068"/>
      <c r="AJ42" s="1057"/>
      <c r="AK42" s="1076"/>
      <c r="AL42" s="1068"/>
      <c r="AM42" s="1057"/>
      <c r="AN42" s="1076"/>
      <c r="AO42" s="1068"/>
      <c r="AP42" s="1082"/>
      <c r="AQ42" s="140"/>
      <c r="AR42" s="140"/>
      <c r="AS42" s="140"/>
      <c r="AT42" s="32"/>
      <c r="AU42" s="32"/>
      <c r="AV42" s="1088"/>
      <c r="AW42" s="1363"/>
      <c r="AX42" s="31"/>
      <c r="AY42" s="32"/>
      <c r="AZ42" s="659"/>
      <c r="BA42" s="32"/>
      <c r="BB42" s="32"/>
      <c r="BC42" s="32"/>
      <c r="BD42" s="32"/>
      <c r="BE42" s="683"/>
      <c r="BF42" s="32"/>
      <c r="BG42" s="32"/>
      <c r="BH42" s="30"/>
      <c r="BI42" s="683"/>
      <c r="BJ42" s="854"/>
      <c r="BK42" s="178"/>
      <c r="BL42" s="178"/>
      <c r="BM42" s="178"/>
      <c r="BN42" s="178"/>
      <c r="BO42" s="178"/>
      <c r="BP42" s="178"/>
      <c r="BQ42" s="708"/>
      <c r="BR42" s="1114"/>
      <c r="BS42" s="1115"/>
      <c r="BT42" s="240"/>
      <c r="BU42" s="931"/>
      <c r="BV42" s="240"/>
      <c r="BW42" s="240"/>
      <c r="BX42" s="1099"/>
      <c r="BY42" s="1094"/>
      <c r="BZ42" s="1101"/>
      <c r="CA42" s="569"/>
      <c r="CB42" s="1114"/>
      <c r="CC42" s="1115"/>
      <c r="CD42" s="240"/>
      <c r="CE42" s="1109"/>
      <c r="CF42" s="240"/>
      <c r="CG42" s="240"/>
      <c r="CH42" s="1099"/>
      <c r="CI42" s="1094"/>
      <c r="CJ42" s="1101"/>
      <c r="CK42" s="569"/>
      <c r="CL42" s="1114"/>
      <c r="CM42" s="1115"/>
      <c r="CN42" s="240"/>
      <c r="CO42" s="1109"/>
      <c r="CP42" s="240"/>
      <c r="CQ42" s="240"/>
      <c r="CR42" s="1099"/>
      <c r="CS42" s="1094"/>
      <c r="CT42" s="1101"/>
      <c r="CU42" s="569"/>
      <c r="CV42" s="215"/>
      <c r="CW42" s="239"/>
      <c r="CX42" s="240"/>
      <c r="CY42" s="931"/>
      <c r="CZ42" s="240"/>
      <c r="DA42" s="240"/>
      <c r="DB42" s="1099"/>
      <c r="DC42" s="1094"/>
      <c r="DD42" s="1101"/>
      <c r="DE42" s="569"/>
      <c r="DF42" s="215"/>
      <c r="DG42" s="239"/>
      <c r="DH42" s="240"/>
      <c r="DI42" s="931"/>
      <c r="DJ42" s="240"/>
      <c r="DK42" s="240"/>
      <c r="DL42" s="1099"/>
      <c r="DM42" s="1094"/>
      <c r="DN42" s="1101"/>
      <c r="DO42" s="569"/>
      <c r="DP42" s="1114"/>
      <c r="DQ42" s="1115"/>
      <c r="DR42" s="240"/>
      <c r="DS42" s="1109"/>
      <c r="DT42" s="240"/>
      <c r="DU42" s="240"/>
      <c r="DV42" s="1099"/>
      <c r="DW42" s="1094"/>
      <c r="DX42" s="1101"/>
      <c r="DY42" s="587"/>
      <c r="DZ42" s="32"/>
      <c r="EA42" s="32"/>
      <c r="EB42" s="32"/>
      <c r="EC42" s="32"/>
      <c r="ED42" s="32"/>
      <c r="EE42" s="32"/>
      <c r="EF42" s="32"/>
      <c r="EG42" s="32"/>
      <c r="EH42" s="32"/>
      <c r="EI42" s="32"/>
      <c r="EJ42" s="835" t="str">
        <f t="shared" si="10"/>
        <v>No entry</v>
      </c>
      <c r="EK42" s="1401"/>
      <c r="EL42" s="1125"/>
      <c r="EM42" s="591" t="str">
        <f t="shared" si="11"/>
        <v>No entry</v>
      </c>
      <c r="EN42" s="1403"/>
      <c r="EO42" s="1128"/>
      <c r="EP42" s="1128"/>
      <c r="EQ42" s="1129"/>
      <c r="ER42" s="1129"/>
      <c r="ES42" s="1130"/>
      <c r="ET42" s="38"/>
      <c r="EU42" s="38"/>
      <c r="EV42" s="295" t="s">
        <v>339</v>
      </c>
      <c r="EW42" s="1"/>
      <c r="EX42" s="1" t="s">
        <v>947</v>
      </c>
      <c r="EY42" s="1"/>
      <c r="EZ42" s="290"/>
      <c r="FA42" s="161"/>
      <c r="FB42" s="38"/>
      <c r="FC42" s="38"/>
      <c r="FD42" s="149"/>
      <c r="FE42" s="620"/>
      <c r="FF42" s="620"/>
      <c r="FG42" s="620"/>
      <c r="FH42" s="620"/>
      <c r="FI42" s="269"/>
      <c r="FJ42" s="145"/>
      <c r="FK42" s="145"/>
      <c r="FL42" s="145"/>
      <c r="FM42" s="145"/>
      <c r="FN42" s="145"/>
      <c r="FO42" s="145"/>
      <c r="FP42" s="145"/>
      <c r="FQ42" s="145"/>
      <c r="FR42" s="145"/>
      <c r="FS42" s="620"/>
      <c r="FT42" s="620"/>
      <c r="FU42" s="620"/>
      <c r="FV42" s="620"/>
      <c r="FW42" s="620"/>
      <c r="FX42" s="620"/>
      <c r="FY42" s="620"/>
      <c r="FZ42" s="620"/>
      <c r="GA42" s="631"/>
      <c r="GB42" s="631"/>
      <c r="GC42" s="620"/>
      <c r="GD42" s="620"/>
      <c r="GE42" s="620"/>
      <c r="GF42" s="620"/>
      <c r="GG42" s="620"/>
      <c r="GH42" s="620"/>
      <c r="GI42" s="620"/>
      <c r="GJ42" s="620"/>
      <c r="GK42" s="620"/>
      <c r="GL42" s="620"/>
      <c r="GM42" s="620"/>
      <c r="GN42" s="620"/>
      <c r="GO42" s="620"/>
      <c r="GP42" s="620"/>
      <c r="GQ42" s="620"/>
      <c r="GR42" s="620"/>
      <c r="GS42" s="620"/>
      <c r="GT42" s="620"/>
      <c r="GU42" s="620"/>
      <c r="GV42" s="620"/>
      <c r="GW42" s="620"/>
      <c r="GX42" s="620"/>
      <c r="GY42" s="620"/>
      <c r="GZ42" s="620"/>
      <c r="HA42" s="620"/>
      <c r="HB42" s="620"/>
      <c r="HC42" s="620"/>
      <c r="HD42" s="620"/>
      <c r="HE42" s="620"/>
      <c r="HF42" s="620"/>
      <c r="HG42" s="620"/>
      <c r="HH42" s="620"/>
      <c r="HI42" s="620"/>
      <c r="HJ42" s="620"/>
      <c r="HK42" s="620"/>
      <c r="HL42" s="620"/>
      <c r="HM42" s="620"/>
      <c r="HN42" s="620"/>
      <c r="HO42" s="620"/>
      <c r="HP42" s="620"/>
      <c r="HQ42" s="620"/>
      <c r="HR42" s="620"/>
      <c r="HS42" s="620"/>
      <c r="HT42" s="620"/>
      <c r="HU42" s="620"/>
      <c r="HV42" s="620"/>
      <c r="HW42" s="620"/>
      <c r="HX42" s="620"/>
      <c r="HY42" s="620"/>
      <c r="HZ42" s="620"/>
      <c r="IA42" s="620"/>
      <c r="IB42" s="620"/>
      <c r="IC42" s="620"/>
      <c r="ID42" s="620"/>
      <c r="IE42" s="620"/>
      <c r="IF42" s="620"/>
      <c r="IG42" s="620"/>
      <c r="IH42" s="620"/>
      <c r="II42" s="620"/>
      <c r="IJ42" s="620"/>
      <c r="IK42" s="620"/>
      <c r="IL42" s="620"/>
      <c r="IM42" s="620"/>
      <c r="IN42" s="620"/>
      <c r="IO42" s="620"/>
      <c r="IP42" s="620"/>
      <c r="IQ42" s="620"/>
      <c r="IR42" s="620"/>
      <c r="IS42" s="620"/>
      <c r="IT42" s="620"/>
      <c r="IU42" s="620"/>
      <c r="IV42" s="620"/>
      <c r="IW42" s="620"/>
      <c r="IX42" s="620"/>
      <c r="IY42" s="620"/>
      <c r="IZ42" s="620"/>
      <c r="JA42" s="620"/>
      <c r="JB42" s="620"/>
      <c r="JC42" s="620"/>
      <c r="JD42" s="620"/>
      <c r="JE42" s="620"/>
      <c r="JF42" s="620"/>
      <c r="JG42" s="620"/>
      <c r="JH42" s="620"/>
      <c r="JI42" s="620"/>
      <c r="JJ42" s="620"/>
      <c r="JK42" s="620"/>
      <c r="JL42" s="620"/>
      <c r="JM42" s="620"/>
      <c r="JN42" s="620"/>
      <c r="JO42" s="620"/>
      <c r="JP42" s="620"/>
      <c r="JQ42" s="620"/>
      <c r="JR42" s="620"/>
      <c r="JS42" s="620"/>
      <c r="JT42" s="620"/>
      <c r="JU42" s="620"/>
      <c r="JV42" s="620"/>
      <c r="JW42" s="620"/>
      <c r="JX42" s="620"/>
      <c r="JY42" s="620"/>
      <c r="JZ42" s="620"/>
      <c r="KA42" s="620"/>
      <c r="KB42" s="620"/>
      <c r="KC42" s="620"/>
      <c r="KD42" s="620"/>
      <c r="KE42" s="620"/>
      <c r="KF42" s="620"/>
      <c r="KG42" s="620"/>
      <c r="KH42" s="620"/>
      <c r="KI42" s="620"/>
      <c r="KJ42" s="620"/>
      <c r="KK42" s="620"/>
      <c r="KL42" s="620"/>
      <c r="KM42" s="620"/>
      <c r="KN42" s="620"/>
      <c r="KO42" s="620"/>
      <c r="KP42" s="620"/>
      <c r="KQ42" s="620"/>
      <c r="KR42" s="286"/>
      <c r="KS42" s="1288"/>
      <c r="KT42" s="1288"/>
      <c r="KU42" s="1288"/>
      <c r="KV42" s="1288"/>
      <c r="KW42" s="1288"/>
      <c r="KX42" s="1288"/>
      <c r="KY42" s="1288"/>
      <c r="KZ42" s="1288"/>
      <c r="LA42" s="1288"/>
      <c r="LB42" s="145"/>
    </row>
    <row r="43" spans="1:314" s="6" customFormat="1" ht="15.75" customHeight="1" x14ac:dyDescent="0.25">
      <c r="A43" s="119"/>
      <c r="B43" s="812" t="s">
        <v>666</v>
      </c>
      <c r="C43" s="1198"/>
      <c r="D43" s="1199"/>
      <c r="E43" s="1435" t="str">
        <f>IFERROR(VLOOKUP($D43,'Info Exam and Projection List'!$M$4:$P$34,2),"No entry")</f>
        <v>No entry</v>
      </c>
      <c r="F43" s="1389"/>
      <c r="G43" s="1393"/>
      <c r="H43" s="1391"/>
      <c r="I43" s="1229"/>
      <c r="J43" s="1230"/>
      <c r="K43" s="1235"/>
      <c r="M43" s="1218"/>
      <c r="N43" s="1368"/>
      <c r="O43" s="1368"/>
      <c r="P43" s="1211"/>
      <c r="Q43" s="140"/>
      <c r="R43" s="659"/>
      <c r="S43" s="140"/>
      <c r="T43" s="1356"/>
      <c r="U43" s="140"/>
      <c r="V43" s="140"/>
      <c r="W43" s="140"/>
      <c r="X43" s="1057"/>
      <c r="Y43" s="1067"/>
      <c r="Z43" s="1068"/>
      <c r="AA43" s="1057"/>
      <c r="AB43" s="1076"/>
      <c r="AC43" s="1068"/>
      <c r="AD43" s="1057"/>
      <c r="AE43" s="1076"/>
      <c r="AF43" s="1068"/>
      <c r="AG43" s="1057"/>
      <c r="AH43" s="1076"/>
      <c r="AI43" s="1068"/>
      <c r="AJ43" s="1057"/>
      <c r="AK43" s="1076"/>
      <c r="AL43" s="1068"/>
      <c r="AM43" s="1057"/>
      <c r="AN43" s="1076"/>
      <c r="AO43" s="1068"/>
      <c r="AP43" s="1082"/>
      <c r="AQ43" s="140"/>
      <c r="AR43" s="140"/>
      <c r="AS43" s="140"/>
      <c r="AT43" s="32"/>
      <c r="AU43" s="32"/>
      <c r="AV43" s="1088"/>
      <c r="AW43" s="1363"/>
      <c r="AX43" s="31"/>
      <c r="AY43" s="32"/>
      <c r="AZ43" s="659"/>
      <c r="BA43" s="32"/>
      <c r="BB43" s="32"/>
      <c r="BC43" s="32"/>
      <c r="BD43" s="32"/>
      <c r="BE43" s="683"/>
      <c r="BF43" s="32"/>
      <c r="BG43" s="32"/>
      <c r="BH43" s="30"/>
      <c r="BI43" s="683"/>
      <c r="BJ43" s="854"/>
      <c r="BK43" s="178"/>
      <c r="BL43" s="178"/>
      <c r="BM43" s="178"/>
      <c r="BN43" s="178"/>
      <c r="BO43" s="178"/>
      <c r="BP43" s="178"/>
      <c r="BQ43" s="708"/>
      <c r="BR43" s="1114"/>
      <c r="BS43" s="1115"/>
      <c r="BT43" s="240"/>
      <c r="BU43" s="931"/>
      <c r="BV43" s="240"/>
      <c r="BW43" s="240"/>
      <c r="BX43" s="1099"/>
      <c r="BY43" s="1094"/>
      <c r="BZ43" s="1101"/>
      <c r="CA43" s="569"/>
      <c r="CB43" s="1114"/>
      <c r="CC43" s="1115"/>
      <c r="CD43" s="240"/>
      <c r="CE43" s="1109"/>
      <c r="CF43" s="240"/>
      <c r="CG43" s="240"/>
      <c r="CH43" s="1099"/>
      <c r="CI43" s="1094"/>
      <c r="CJ43" s="1101"/>
      <c r="CK43" s="569"/>
      <c r="CL43" s="1114"/>
      <c r="CM43" s="1115"/>
      <c r="CN43" s="240"/>
      <c r="CO43" s="1109"/>
      <c r="CP43" s="240"/>
      <c r="CQ43" s="240"/>
      <c r="CR43" s="1099"/>
      <c r="CS43" s="1094"/>
      <c r="CT43" s="1101"/>
      <c r="CU43" s="569"/>
      <c r="CV43" s="215"/>
      <c r="CW43" s="239"/>
      <c r="CX43" s="240"/>
      <c r="CY43" s="931"/>
      <c r="CZ43" s="240"/>
      <c r="DA43" s="240"/>
      <c r="DB43" s="1099"/>
      <c r="DC43" s="1094"/>
      <c r="DD43" s="1101"/>
      <c r="DE43" s="569"/>
      <c r="DF43" s="215"/>
      <c r="DG43" s="239"/>
      <c r="DH43" s="240"/>
      <c r="DI43" s="931"/>
      <c r="DJ43" s="240"/>
      <c r="DK43" s="240"/>
      <c r="DL43" s="1099"/>
      <c r="DM43" s="1094"/>
      <c r="DN43" s="1101"/>
      <c r="DO43" s="569"/>
      <c r="DP43" s="1114"/>
      <c r="DQ43" s="1115"/>
      <c r="DR43" s="240"/>
      <c r="DS43" s="1109"/>
      <c r="DT43" s="240"/>
      <c r="DU43" s="240"/>
      <c r="DV43" s="1099"/>
      <c r="DW43" s="1094"/>
      <c r="DX43" s="1101"/>
      <c r="DY43" s="587"/>
      <c r="DZ43" s="32"/>
      <c r="EA43" s="32"/>
      <c r="EB43" s="32"/>
      <c r="EC43" s="32"/>
      <c r="ED43" s="32"/>
      <c r="EE43" s="32"/>
      <c r="EF43" s="32"/>
      <c r="EG43" s="32"/>
      <c r="EH43" s="32"/>
      <c r="EI43" s="32"/>
      <c r="EJ43" s="835" t="str">
        <f t="shared" si="10"/>
        <v>No entry</v>
      </c>
      <c r="EK43" s="1401"/>
      <c r="EL43" s="1125"/>
      <c r="EM43" s="591" t="str">
        <f t="shared" si="11"/>
        <v>No entry</v>
      </c>
      <c r="EN43" s="1403"/>
      <c r="EO43" s="1128"/>
      <c r="EP43" s="1128"/>
      <c r="EQ43" s="1129"/>
      <c r="ER43" s="1129"/>
      <c r="ES43" s="1130"/>
      <c r="ET43" s="38"/>
      <c r="EU43" s="38"/>
      <c r="EV43" s="292" t="s">
        <v>400</v>
      </c>
      <c r="EW43" s="203"/>
      <c r="EX43" s="1" t="s">
        <v>948</v>
      </c>
      <c r="EY43" s="1"/>
      <c r="EZ43" s="290"/>
      <c r="FA43" s="161"/>
      <c r="FB43" s="38"/>
      <c r="FC43" s="38"/>
      <c r="FD43" s="149"/>
      <c r="FE43" s="620"/>
      <c r="FF43" s="620"/>
      <c r="FG43" s="620"/>
      <c r="FH43" s="620"/>
      <c r="FI43" s="269"/>
      <c r="FJ43" s="145"/>
      <c r="FK43" s="145"/>
      <c r="FL43" s="145"/>
      <c r="FM43" s="145"/>
      <c r="FN43" s="145"/>
      <c r="FO43" s="145"/>
      <c r="FP43" s="145"/>
      <c r="FQ43" s="145"/>
      <c r="FR43" s="145"/>
      <c r="FS43" s="620"/>
      <c r="FT43" s="620"/>
      <c r="FU43" s="620"/>
      <c r="FV43" s="620"/>
      <c r="FW43" s="620"/>
      <c r="FX43" s="620"/>
      <c r="FY43" s="620"/>
      <c r="FZ43" s="620"/>
      <c r="GA43" s="631"/>
      <c r="GB43" s="631"/>
      <c r="GC43" s="620"/>
      <c r="GD43" s="620"/>
      <c r="GE43" s="620"/>
      <c r="GF43" s="620"/>
      <c r="GG43" s="620"/>
      <c r="GH43" s="620"/>
      <c r="GI43" s="620"/>
      <c r="GJ43" s="620"/>
      <c r="GK43" s="620"/>
      <c r="GL43" s="620"/>
      <c r="GM43" s="620"/>
      <c r="GN43" s="620"/>
      <c r="GO43" s="620"/>
      <c r="GP43" s="620"/>
      <c r="GQ43" s="620"/>
      <c r="GR43" s="620"/>
      <c r="GS43" s="620"/>
      <c r="GT43" s="620"/>
      <c r="GU43" s="620"/>
      <c r="GV43" s="620"/>
      <c r="GW43" s="620"/>
      <c r="GX43" s="620"/>
      <c r="GY43" s="620"/>
      <c r="GZ43" s="620"/>
      <c r="HA43" s="620"/>
      <c r="HB43" s="620"/>
      <c r="HC43" s="620"/>
      <c r="HD43" s="620"/>
      <c r="HE43" s="620"/>
      <c r="HF43" s="620"/>
      <c r="HG43" s="620"/>
      <c r="HH43" s="620"/>
      <c r="HI43" s="620"/>
      <c r="HJ43" s="620"/>
      <c r="HK43" s="620"/>
      <c r="HL43" s="620"/>
      <c r="HM43" s="620"/>
      <c r="HN43" s="620"/>
      <c r="HO43" s="620"/>
      <c r="HP43" s="620"/>
      <c r="HQ43" s="620"/>
      <c r="HR43" s="620"/>
      <c r="HS43" s="620"/>
      <c r="HT43" s="620"/>
      <c r="HU43" s="620"/>
      <c r="HV43" s="620"/>
      <c r="HW43" s="620"/>
      <c r="HX43" s="620"/>
      <c r="HY43" s="620"/>
      <c r="HZ43" s="620"/>
      <c r="IA43" s="620"/>
      <c r="IB43" s="620"/>
      <c r="IC43" s="620"/>
      <c r="ID43" s="620"/>
      <c r="IE43" s="620"/>
      <c r="IF43" s="620"/>
      <c r="IG43" s="620"/>
      <c r="IH43" s="620"/>
      <c r="II43" s="620"/>
      <c r="IJ43" s="620"/>
      <c r="IK43" s="620"/>
      <c r="IL43" s="620"/>
      <c r="IM43" s="620"/>
      <c r="IN43" s="620"/>
      <c r="IO43" s="620"/>
      <c r="IP43" s="620"/>
      <c r="IQ43" s="620"/>
      <c r="IR43" s="620"/>
      <c r="IS43" s="620"/>
      <c r="IT43" s="620"/>
      <c r="IU43" s="620"/>
      <c r="IV43" s="620"/>
      <c r="IW43" s="620"/>
      <c r="IX43" s="620"/>
      <c r="IY43" s="620"/>
      <c r="IZ43" s="620"/>
      <c r="JA43" s="620"/>
      <c r="JB43" s="620"/>
      <c r="JC43" s="620"/>
      <c r="JD43" s="620"/>
      <c r="JE43" s="620"/>
      <c r="JF43" s="620"/>
      <c r="JG43" s="620"/>
      <c r="JH43" s="620"/>
      <c r="JI43" s="620"/>
      <c r="JJ43" s="620"/>
      <c r="JK43" s="620"/>
      <c r="JL43" s="620"/>
      <c r="JM43" s="620"/>
      <c r="JN43" s="620"/>
      <c r="JO43" s="620"/>
      <c r="JP43" s="620"/>
      <c r="JQ43" s="620"/>
      <c r="JR43" s="620"/>
      <c r="JS43" s="620"/>
      <c r="JT43" s="620"/>
      <c r="JU43" s="620"/>
      <c r="JV43" s="620"/>
      <c r="JW43" s="620"/>
      <c r="JX43" s="620"/>
      <c r="JY43" s="620"/>
      <c r="JZ43" s="620"/>
      <c r="KA43" s="620"/>
      <c r="KB43" s="620"/>
      <c r="KC43" s="620"/>
      <c r="KD43" s="620"/>
      <c r="KE43" s="620"/>
      <c r="KF43" s="620"/>
      <c r="KG43" s="620"/>
      <c r="KH43" s="620"/>
      <c r="KI43" s="620"/>
      <c r="KJ43" s="620"/>
      <c r="KK43" s="620"/>
      <c r="KL43" s="620"/>
      <c r="KM43" s="620"/>
      <c r="KN43" s="620"/>
      <c r="KO43" s="620"/>
      <c r="KP43" s="620"/>
      <c r="KQ43" s="620"/>
      <c r="KR43" s="286"/>
      <c r="KS43" s="1288"/>
      <c r="KT43" s="1288"/>
      <c r="KU43" s="1288"/>
      <c r="KV43" s="1288"/>
      <c r="KW43" s="1288"/>
      <c r="KX43" s="1288"/>
      <c r="KY43" s="1288"/>
      <c r="KZ43" s="1288"/>
      <c r="LA43" s="1288"/>
      <c r="LB43" s="145"/>
    </row>
    <row r="44" spans="1:314" s="6" customFormat="1" ht="15.75" customHeight="1" x14ac:dyDescent="0.25">
      <c r="A44" s="119"/>
      <c r="B44" s="812" t="s">
        <v>667</v>
      </c>
      <c r="C44" s="1198"/>
      <c r="D44" s="1199"/>
      <c r="E44" s="1435" t="str">
        <f>IFERROR(VLOOKUP($D44,'Info Exam and Projection List'!$M$4:$P$34,2),"No entry")</f>
        <v>No entry</v>
      </c>
      <c r="F44" s="1389"/>
      <c r="G44" s="1393"/>
      <c r="H44" s="1391"/>
      <c r="I44" s="1229"/>
      <c r="J44" s="1230"/>
      <c r="K44" s="1235"/>
      <c r="M44" s="1218"/>
      <c r="N44" s="1368"/>
      <c r="O44" s="1368"/>
      <c r="P44" s="1211"/>
      <c r="Q44" s="140"/>
      <c r="R44" s="659"/>
      <c r="S44" s="140"/>
      <c r="T44" s="1356"/>
      <c r="U44" s="140"/>
      <c r="V44" s="140"/>
      <c r="W44" s="140"/>
      <c r="X44" s="1057"/>
      <c r="Y44" s="1067"/>
      <c r="Z44" s="1068"/>
      <c r="AA44" s="1057"/>
      <c r="AB44" s="1076"/>
      <c r="AC44" s="1068"/>
      <c r="AD44" s="1057"/>
      <c r="AE44" s="1076"/>
      <c r="AF44" s="1068"/>
      <c r="AG44" s="1057"/>
      <c r="AH44" s="1076"/>
      <c r="AI44" s="1068"/>
      <c r="AJ44" s="1057"/>
      <c r="AK44" s="1076"/>
      <c r="AL44" s="1068"/>
      <c r="AM44" s="1057"/>
      <c r="AN44" s="1076"/>
      <c r="AO44" s="1068"/>
      <c r="AP44" s="1082"/>
      <c r="AQ44" s="140"/>
      <c r="AR44" s="140"/>
      <c r="AS44" s="140"/>
      <c r="AT44" s="32"/>
      <c r="AU44" s="32"/>
      <c r="AV44" s="1088"/>
      <c r="AW44" s="1363"/>
      <c r="AX44" s="31"/>
      <c r="AY44" s="32"/>
      <c r="AZ44" s="659"/>
      <c r="BA44" s="32"/>
      <c r="BB44" s="32"/>
      <c r="BC44" s="32"/>
      <c r="BD44" s="32"/>
      <c r="BE44" s="683"/>
      <c r="BF44" s="32"/>
      <c r="BG44" s="32"/>
      <c r="BH44" s="30"/>
      <c r="BI44" s="683"/>
      <c r="BJ44" s="854"/>
      <c r="BK44" s="178"/>
      <c r="BL44" s="178"/>
      <c r="BM44" s="178"/>
      <c r="BN44" s="178"/>
      <c r="BO44" s="178"/>
      <c r="BP44" s="178"/>
      <c r="BQ44" s="708"/>
      <c r="BR44" s="1114"/>
      <c r="BS44" s="1115"/>
      <c r="BT44" s="240"/>
      <c r="BU44" s="931"/>
      <c r="BV44" s="240"/>
      <c r="BW44" s="240"/>
      <c r="BX44" s="1099"/>
      <c r="BY44" s="1094"/>
      <c r="BZ44" s="1101"/>
      <c r="CA44" s="569"/>
      <c r="CB44" s="1114"/>
      <c r="CC44" s="1115"/>
      <c r="CD44" s="240"/>
      <c r="CE44" s="1109"/>
      <c r="CF44" s="240"/>
      <c r="CG44" s="240"/>
      <c r="CH44" s="1099"/>
      <c r="CI44" s="1094"/>
      <c r="CJ44" s="1101"/>
      <c r="CK44" s="569"/>
      <c r="CL44" s="1114"/>
      <c r="CM44" s="1115"/>
      <c r="CN44" s="240"/>
      <c r="CO44" s="1109"/>
      <c r="CP44" s="240"/>
      <c r="CQ44" s="240"/>
      <c r="CR44" s="1099"/>
      <c r="CS44" s="1094"/>
      <c r="CT44" s="1101"/>
      <c r="CU44" s="569"/>
      <c r="CV44" s="215"/>
      <c r="CW44" s="239"/>
      <c r="CX44" s="240"/>
      <c r="CY44" s="931"/>
      <c r="CZ44" s="240"/>
      <c r="DA44" s="240"/>
      <c r="DB44" s="1099"/>
      <c r="DC44" s="1094"/>
      <c r="DD44" s="1101"/>
      <c r="DE44" s="569"/>
      <c r="DF44" s="215"/>
      <c r="DG44" s="239"/>
      <c r="DH44" s="240"/>
      <c r="DI44" s="931"/>
      <c r="DJ44" s="240"/>
      <c r="DK44" s="240"/>
      <c r="DL44" s="1099"/>
      <c r="DM44" s="1094"/>
      <c r="DN44" s="1101"/>
      <c r="DO44" s="569"/>
      <c r="DP44" s="1114"/>
      <c r="DQ44" s="1115"/>
      <c r="DR44" s="240"/>
      <c r="DS44" s="1109"/>
      <c r="DT44" s="240"/>
      <c r="DU44" s="240"/>
      <c r="DV44" s="1099"/>
      <c r="DW44" s="1094"/>
      <c r="DX44" s="1101"/>
      <c r="DY44" s="587"/>
      <c r="DZ44" s="32"/>
      <c r="EA44" s="32"/>
      <c r="EB44" s="32"/>
      <c r="EC44" s="32"/>
      <c r="ED44" s="32"/>
      <c r="EE44" s="32"/>
      <c r="EF44" s="32"/>
      <c r="EG44" s="32"/>
      <c r="EH44" s="32"/>
      <c r="EI44" s="32"/>
      <c r="EJ44" s="835" t="str">
        <f t="shared" si="10"/>
        <v>No entry</v>
      </c>
      <c r="EK44" s="1401"/>
      <c r="EL44" s="1125"/>
      <c r="EM44" s="591" t="str">
        <f t="shared" si="11"/>
        <v>No entry</v>
      </c>
      <c r="EN44" s="1403"/>
      <c r="EO44" s="1128"/>
      <c r="EP44" s="1128"/>
      <c r="EQ44" s="1129"/>
      <c r="ER44" s="1129"/>
      <c r="ES44" s="1130"/>
      <c r="ET44" s="38"/>
      <c r="EU44" s="38"/>
      <c r="EV44" s="292" t="s">
        <v>341</v>
      </c>
      <c r="EW44" s="1"/>
      <c r="EX44" s="6" t="s">
        <v>946</v>
      </c>
      <c r="EY44" s="1"/>
      <c r="EZ44" s="290"/>
      <c r="FA44" s="161"/>
      <c r="FB44" s="38"/>
      <c r="FC44" s="38"/>
      <c r="FD44" s="149"/>
      <c r="FE44" s="620"/>
      <c r="FF44" s="620"/>
      <c r="FG44" s="620"/>
      <c r="FH44" s="620"/>
      <c r="FI44" s="269"/>
      <c r="FJ44" s="145"/>
      <c r="FK44" s="145"/>
      <c r="FL44" s="145"/>
      <c r="FM44" s="145"/>
      <c r="FN44" s="145"/>
      <c r="FO44" s="145"/>
      <c r="FP44" s="145"/>
      <c r="FQ44" s="145"/>
      <c r="FR44" s="145"/>
      <c r="FS44" s="620"/>
      <c r="FT44" s="620"/>
      <c r="FU44" s="620"/>
      <c r="FV44" s="620"/>
      <c r="FW44" s="620"/>
      <c r="FX44" s="620"/>
      <c r="FY44" s="620"/>
      <c r="FZ44" s="620"/>
      <c r="GA44" s="631"/>
      <c r="GB44" s="631"/>
      <c r="GC44" s="620"/>
      <c r="GD44" s="620"/>
      <c r="GE44" s="620"/>
      <c r="GF44" s="620"/>
      <c r="GG44" s="620"/>
      <c r="GH44" s="620"/>
      <c r="GI44" s="620"/>
      <c r="GJ44" s="620"/>
      <c r="GK44" s="620"/>
      <c r="GL44" s="620"/>
      <c r="GM44" s="620"/>
      <c r="GN44" s="620"/>
      <c r="GO44" s="620"/>
      <c r="GP44" s="620"/>
      <c r="GQ44" s="620"/>
      <c r="GR44" s="620"/>
      <c r="GS44" s="620"/>
      <c r="GT44" s="620"/>
      <c r="GU44" s="620"/>
      <c r="GV44" s="620"/>
      <c r="GW44" s="620"/>
      <c r="GX44" s="620"/>
      <c r="GY44" s="620"/>
      <c r="GZ44" s="620"/>
      <c r="HA44" s="620"/>
      <c r="HB44" s="620"/>
      <c r="HC44" s="620"/>
      <c r="HD44" s="620"/>
      <c r="HE44" s="620"/>
      <c r="HF44" s="620"/>
      <c r="HG44" s="620"/>
      <c r="HH44" s="620"/>
      <c r="HI44" s="620"/>
      <c r="HJ44" s="620"/>
      <c r="HK44" s="620"/>
      <c r="HL44" s="620"/>
      <c r="HM44" s="620"/>
      <c r="HN44" s="620"/>
      <c r="HO44" s="620"/>
      <c r="HP44" s="620"/>
      <c r="HQ44" s="620"/>
      <c r="HR44" s="620"/>
      <c r="HS44" s="620"/>
      <c r="HT44" s="620"/>
      <c r="HU44" s="620"/>
      <c r="HV44" s="620"/>
      <c r="HW44" s="620"/>
      <c r="HX44" s="620"/>
      <c r="HY44" s="620"/>
      <c r="HZ44" s="620"/>
      <c r="IA44" s="620"/>
      <c r="IB44" s="620"/>
      <c r="IC44" s="620"/>
      <c r="ID44" s="620"/>
      <c r="IE44" s="620"/>
      <c r="IF44" s="620"/>
      <c r="IG44" s="620"/>
      <c r="IH44" s="620"/>
      <c r="II44" s="620"/>
      <c r="IJ44" s="620"/>
      <c r="IK44" s="620"/>
      <c r="IL44" s="620"/>
      <c r="IM44" s="620"/>
      <c r="IN44" s="620"/>
      <c r="IO44" s="620"/>
      <c r="IP44" s="620"/>
      <c r="IQ44" s="620"/>
      <c r="IR44" s="620"/>
      <c r="IS44" s="620"/>
      <c r="IT44" s="620"/>
      <c r="IU44" s="620"/>
      <c r="IV44" s="620"/>
      <c r="IW44" s="620"/>
      <c r="IX44" s="620"/>
      <c r="IY44" s="620"/>
      <c r="IZ44" s="620"/>
      <c r="JA44" s="620"/>
      <c r="JB44" s="620"/>
      <c r="JC44" s="620"/>
      <c r="JD44" s="620"/>
      <c r="JE44" s="620"/>
      <c r="JF44" s="620"/>
      <c r="JG44" s="620"/>
      <c r="JH44" s="620"/>
      <c r="JI44" s="620"/>
      <c r="JJ44" s="620"/>
      <c r="JK44" s="620"/>
      <c r="JL44" s="620"/>
      <c r="JM44" s="620"/>
      <c r="JN44" s="620"/>
      <c r="JO44" s="620"/>
      <c r="JP44" s="620"/>
      <c r="JQ44" s="620"/>
      <c r="JR44" s="620"/>
      <c r="JS44" s="620"/>
      <c r="JT44" s="620"/>
      <c r="JU44" s="620"/>
      <c r="JV44" s="620"/>
      <c r="JW44" s="620"/>
      <c r="JX44" s="620"/>
      <c r="JY44" s="620"/>
      <c r="JZ44" s="620"/>
      <c r="KA44" s="620"/>
      <c r="KB44" s="620"/>
      <c r="KC44" s="620"/>
      <c r="KD44" s="620"/>
      <c r="KE44" s="620"/>
      <c r="KF44" s="620"/>
      <c r="KG44" s="620"/>
      <c r="KH44" s="620"/>
      <c r="KI44" s="620"/>
      <c r="KJ44" s="620"/>
      <c r="KK44" s="620"/>
      <c r="KL44" s="620"/>
      <c r="KM44" s="620"/>
      <c r="KN44" s="620"/>
      <c r="KO44" s="620"/>
      <c r="KP44" s="620"/>
      <c r="KQ44" s="620"/>
      <c r="KR44" s="286"/>
      <c r="KS44" s="1288"/>
      <c r="KT44" s="1288"/>
      <c r="KU44" s="1288"/>
      <c r="KV44" s="1288"/>
      <c r="KW44" s="1288"/>
      <c r="KX44" s="1288"/>
      <c r="KY44" s="1288"/>
      <c r="KZ44" s="1288"/>
      <c r="LA44" s="1288"/>
      <c r="LB44" s="145"/>
    </row>
    <row r="45" spans="1:314" s="6" customFormat="1" ht="15.75" customHeight="1" x14ac:dyDescent="0.25">
      <c r="A45" s="119"/>
      <c r="B45" s="812" t="s">
        <v>668</v>
      </c>
      <c r="C45" s="1198"/>
      <c r="D45" s="1199"/>
      <c r="E45" s="1435" t="str">
        <f>IFERROR(VLOOKUP($D45,'Info Exam and Projection List'!$M$4:$P$34,2),"No entry")</f>
        <v>No entry</v>
      </c>
      <c r="F45" s="1389"/>
      <c r="G45" s="1393"/>
      <c r="H45" s="1391"/>
      <c r="I45" s="1229"/>
      <c r="J45" s="1230"/>
      <c r="K45" s="1235"/>
      <c r="M45" s="1218"/>
      <c r="N45" s="1368"/>
      <c r="O45" s="1368"/>
      <c r="P45" s="1211"/>
      <c r="Q45" s="140"/>
      <c r="R45" s="659"/>
      <c r="S45" s="140"/>
      <c r="T45" s="1356"/>
      <c r="U45" s="140"/>
      <c r="V45" s="140"/>
      <c r="W45" s="140"/>
      <c r="X45" s="1057"/>
      <c r="Y45" s="1067"/>
      <c r="Z45" s="1068"/>
      <c r="AA45" s="1057"/>
      <c r="AB45" s="1076"/>
      <c r="AC45" s="1068"/>
      <c r="AD45" s="1057"/>
      <c r="AE45" s="1076"/>
      <c r="AF45" s="1068"/>
      <c r="AG45" s="1057"/>
      <c r="AH45" s="1076"/>
      <c r="AI45" s="1068"/>
      <c r="AJ45" s="1057"/>
      <c r="AK45" s="1076"/>
      <c r="AL45" s="1068"/>
      <c r="AM45" s="1057"/>
      <c r="AN45" s="1076"/>
      <c r="AO45" s="1068"/>
      <c r="AP45" s="1082"/>
      <c r="AQ45" s="140"/>
      <c r="AR45" s="140"/>
      <c r="AS45" s="140"/>
      <c r="AT45" s="32"/>
      <c r="AU45" s="32"/>
      <c r="AV45" s="1088"/>
      <c r="AW45" s="1363"/>
      <c r="AX45" s="31"/>
      <c r="AY45" s="32"/>
      <c r="AZ45" s="659"/>
      <c r="BA45" s="32"/>
      <c r="BB45" s="32"/>
      <c r="BC45" s="32"/>
      <c r="BD45" s="32"/>
      <c r="BE45" s="683"/>
      <c r="BF45" s="32"/>
      <c r="BG45" s="32"/>
      <c r="BH45" s="30"/>
      <c r="BI45" s="683"/>
      <c r="BJ45" s="854"/>
      <c r="BK45" s="178"/>
      <c r="BL45" s="178"/>
      <c r="BM45" s="178"/>
      <c r="BN45" s="178"/>
      <c r="BO45" s="178"/>
      <c r="BP45" s="178"/>
      <c r="BQ45" s="708"/>
      <c r="BR45" s="1114"/>
      <c r="BS45" s="1115"/>
      <c r="BT45" s="240"/>
      <c r="BU45" s="931"/>
      <c r="BV45" s="240"/>
      <c r="BW45" s="240"/>
      <c r="BX45" s="1099"/>
      <c r="BY45" s="1094"/>
      <c r="BZ45" s="1101"/>
      <c r="CA45" s="569"/>
      <c r="CB45" s="1114"/>
      <c r="CC45" s="1115"/>
      <c r="CD45" s="240"/>
      <c r="CE45" s="1109"/>
      <c r="CF45" s="240"/>
      <c r="CG45" s="240"/>
      <c r="CH45" s="1099"/>
      <c r="CI45" s="1094"/>
      <c r="CJ45" s="1101"/>
      <c r="CK45" s="569"/>
      <c r="CL45" s="1114"/>
      <c r="CM45" s="1115"/>
      <c r="CN45" s="240"/>
      <c r="CO45" s="1109"/>
      <c r="CP45" s="240"/>
      <c r="CQ45" s="240"/>
      <c r="CR45" s="1099"/>
      <c r="CS45" s="1094"/>
      <c r="CT45" s="1101"/>
      <c r="CU45" s="569"/>
      <c r="CV45" s="215"/>
      <c r="CW45" s="239"/>
      <c r="CX45" s="240"/>
      <c r="CY45" s="931"/>
      <c r="CZ45" s="240"/>
      <c r="DA45" s="240"/>
      <c r="DB45" s="1099"/>
      <c r="DC45" s="1094"/>
      <c r="DD45" s="1101"/>
      <c r="DE45" s="569"/>
      <c r="DF45" s="215"/>
      <c r="DG45" s="239"/>
      <c r="DH45" s="240"/>
      <c r="DI45" s="931"/>
      <c r="DJ45" s="240"/>
      <c r="DK45" s="240"/>
      <c r="DL45" s="1099"/>
      <c r="DM45" s="1094"/>
      <c r="DN45" s="1101"/>
      <c r="DO45" s="569"/>
      <c r="DP45" s="1114"/>
      <c r="DQ45" s="1115"/>
      <c r="DR45" s="240"/>
      <c r="DS45" s="1109"/>
      <c r="DT45" s="240"/>
      <c r="DU45" s="240"/>
      <c r="DV45" s="1099"/>
      <c r="DW45" s="1094"/>
      <c r="DX45" s="1101"/>
      <c r="DY45" s="587"/>
      <c r="DZ45" s="32"/>
      <c r="EA45" s="32"/>
      <c r="EB45" s="32"/>
      <c r="EC45" s="32"/>
      <c r="ED45" s="32"/>
      <c r="EE45" s="32"/>
      <c r="EF45" s="32"/>
      <c r="EG45" s="32"/>
      <c r="EH45" s="32"/>
      <c r="EI45" s="32"/>
      <c r="EJ45" s="835" t="str">
        <f t="shared" si="10"/>
        <v>No entry</v>
      </c>
      <c r="EK45" s="1401"/>
      <c r="EL45" s="1125"/>
      <c r="EM45" s="591" t="str">
        <f t="shared" si="11"/>
        <v>No entry</v>
      </c>
      <c r="EN45" s="1403"/>
      <c r="EO45" s="1128"/>
      <c r="EP45" s="1128"/>
      <c r="EQ45" s="1129"/>
      <c r="ER45" s="1129"/>
      <c r="ES45" s="1130"/>
      <c r="ET45" s="38"/>
      <c r="EU45" s="38"/>
      <c r="EV45" s="292" t="s">
        <v>1296</v>
      </c>
      <c r="EW45" s="1"/>
      <c r="EX45" s="1" t="s">
        <v>2</v>
      </c>
      <c r="EY45" s="1"/>
      <c r="EZ45" s="290"/>
      <c r="FA45" s="161"/>
      <c r="FB45" s="38"/>
      <c r="FC45" s="38"/>
      <c r="FD45" s="149"/>
      <c r="FE45" s="620"/>
      <c r="FF45" s="620"/>
      <c r="FG45" s="620"/>
      <c r="FH45" s="620"/>
      <c r="FI45" s="269"/>
      <c r="FJ45" s="145"/>
      <c r="FK45" s="145"/>
      <c r="FL45" s="145"/>
      <c r="FM45" s="145"/>
      <c r="FN45" s="145"/>
      <c r="FO45" s="145"/>
      <c r="FP45" s="145"/>
      <c r="FQ45" s="145"/>
      <c r="FR45" s="145"/>
      <c r="FS45" s="620"/>
      <c r="FT45" s="620"/>
      <c r="FU45" s="620"/>
      <c r="FV45" s="620"/>
      <c r="FW45" s="620"/>
      <c r="FX45" s="620"/>
      <c r="FY45" s="620"/>
      <c r="FZ45" s="620"/>
      <c r="GA45" s="631"/>
      <c r="GB45" s="631"/>
      <c r="GC45" s="620"/>
      <c r="GD45" s="620"/>
      <c r="GE45" s="620"/>
      <c r="GF45" s="620"/>
      <c r="GG45" s="620"/>
      <c r="GH45" s="620"/>
      <c r="GI45" s="620"/>
      <c r="GJ45" s="620"/>
      <c r="GK45" s="620"/>
      <c r="GL45" s="620"/>
      <c r="GM45" s="620"/>
      <c r="GN45" s="620"/>
      <c r="GO45" s="620"/>
      <c r="GP45" s="620"/>
      <c r="GQ45" s="620"/>
      <c r="GR45" s="620"/>
      <c r="GS45" s="620"/>
      <c r="GT45" s="620"/>
      <c r="GU45" s="620"/>
      <c r="GV45" s="620"/>
      <c r="GW45" s="620"/>
      <c r="GX45" s="620"/>
      <c r="GY45" s="620"/>
      <c r="GZ45" s="620"/>
      <c r="HA45" s="620"/>
      <c r="HB45" s="620"/>
      <c r="HC45" s="620"/>
      <c r="HD45" s="620"/>
      <c r="HE45" s="620"/>
      <c r="HF45" s="620"/>
      <c r="HG45" s="620"/>
      <c r="HH45" s="620"/>
      <c r="HI45" s="620"/>
      <c r="HJ45" s="620"/>
      <c r="HK45" s="620"/>
      <c r="HL45" s="620"/>
      <c r="HM45" s="620"/>
      <c r="HN45" s="620"/>
      <c r="HO45" s="620"/>
      <c r="HP45" s="620"/>
      <c r="HQ45" s="620"/>
      <c r="HR45" s="620"/>
      <c r="HS45" s="620"/>
      <c r="HT45" s="620"/>
      <c r="HU45" s="620"/>
      <c r="HV45" s="620"/>
      <c r="HW45" s="620"/>
      <c r="HX45" s="620"/>
      <c r="HY45" s="620"/>
      <c r="HZ45" s="620"/>
      <c r="IA45" s="620"/>
      <c r="IB45" s="620"/>
      <c r="IC45" s="620"/>
      <c r="ID45" s="620"/>
      <c r="IE45" s="620"/>
      <c r="IF45" s="620"/>
      <c r="IG45" s="620"/>
      <c r="IH45" s="620"/>
      <c r="II45" s="620"/>
      <c r="IJ45" s="620"/>
      <c r="IK45" s="620"/>
      <c r="IL45" s="620"/>
      <c r="IM45" s="620"/>
      <c r="IN45" s="620"/>
      <c r="IO45" s="620"/>
      <c r="IP45" s="620"/>
      <c r="IQ45" s="620"/>
      <c r="IR45" s="620"/>
      <c r="IS45" s="620"/>
      <c r="IT45" s="620"/>
      <c r="IU45" s="620"/>
      <c r="IV45" s="620"/>
      <c r="IW45" s="620"/>
      <c r="IX45" s="620"/>
      <c r="IY45" s="620"/>
      <c r="IZ45" s="620"/>
      <c r="JA45" s="620"/>
      <c r="JB45" s="620"/>
      <c r="JC45" s="620"/>
      <c r="JD45" s="620"/>
      <c r="JE45" s="620"/>
      <c r="JF45" s="620"/>
      <c r="JG45" s="620"/>
      <c r="JH45" s="620"/>
      <c r="JI45" s="620"/>
      <c r="JJ45" s="620"/>
      <c r="JK45" s="620"/>
      <c r="JL45" s="620"/>
      <c r="JM45" s="620"/>
      <c r="JN45" s="620"/>
      <c r="JO45" s="620"/>
      <c r="JP45" s="620"/>
      <c r="JQ45" s="620"/>
      <c r="JR45" s="620"/>
      <c r="JS45" s="620"/>
      <c r="JT45" s="620"/>
      <c r="JU45" s="620"/>
      <c r="JV45" s="620"/>
      <c r="JW45" s="620"/>
      <c r="JX45" s="620"/>
      <c r="JY45" s="620"/>
      <c r="JZ45" s="620"/>
      <c r="KA45" s="620"/>
      <c r="KB45" s="620"/>
      <c r="KC45" s="620"/>
      <c r="KD45" s="620"/>
      <c r="KE45" s="620"/>
      <c r="KF45" s="620"/>
      <c r="KG45" s="620"/>
      <c r="KH45" s="620"/>
      <c r="KI45" s="620"/>
      <c r="KJ45" s="620"/>
      <c r="KK45" s="620"/>
      <c r="KL45" s="620"/>
      <c r="KM45" s="620"/>
      <c r="KN45" s="620"/>
      <c r="KO45" s="620"/>
      <c r="KP45" s="620"/>
      <c r="KQ45" s="620"/>
      <c r="KR45" s="286"/>
      <c r="KS45" s="1288"/>
      <c r="KT45" s="1288"/>
      <c r="KU45" s="1288"/>
      <c r="KV45" s="1288"/>
      <c r="KW45" s="1288"/>
      <c r="KX45" s="1288"/>
      <c r="KY45" s="1288"/>
      <c r="KZ45" s="1288"/>
      <c r="LA45" s="1288"/>
      <c r="LB45" s="145"/>
    </row>
    <row r="46" spans="1:314" s="6" customFormat="1" ht="15.75" customHeight="1" x14ac:dyDescent="0.25">
      <c r="A46" s="68"/>
      <c r="B46" s="812" t="s">
        <v>669</v>
      </c>
      <c r="C46" s="1198"/>
      <c r="D46" s="1199"/>
      <c r="E46" s="1435" t="str">
        <f>IFERROR(VLOOKUP($D46,'Info Exam and Projection List'!$M$4:$P$34,2),"No entry")</f>
        <v>No entry</v>
      </c>
      <c r="F46" s="1389"/>
      <c r="G46" s="1393"/>
      <c r="H46" s="1391"/>
      <c r="I46" s="1229"/>
      <c r="J46" s="1230"/>
      <c r="K46" s="1235"/>
      <c r="M46" s="1218"/>
      <c r="N46" s="1368"/>
      <c r="O46" s="1368"/>
      <c r="P46" s="1211"/>
      <c r="Q46" s="140"/>
      <c r="R46" s="659"/>
      <c r="S46" s="140"/>
      <c r="T46" s="1356"/>
      <c r="U46" s="140"/>
      <c r="V46" s="140"/>
      <c r="W46" s="140"/>
      <c r="X46" s="1057"/>
      <c r="Y46" s="1067"/>
      <c r="Z46" s="1068"/>
      <c r="AA46" s="1057"/>
      <c r="AB46" s="1076"/>
      <c r="AC46" s="1068"/>
      <c r="AD46" s="1057"/>
      <c r="AE46" s="1076"/>
      <c r="AF46" s="1068"/>
      <c r="AG46" s="1057"/>
      <c r="AH46" s="1076"/>
      <c r="AI46" s="1068"/>
      <c r="AJ46" s="1057"/>
      <c r="AK46" s="1076"/>
      <c r="AL46" s="1068"/>
      <c r="AM46" s="1057"/>
      <c r="AN46" s="1076"/>
      <c r="AO46" s="1068"/>
      <c r="AP46" s="1082"/>
      <c r="AQ46" s="140"/>
      <c r="AR46" s="140"/>
      <c r="AS46" s="140"/>
      <c r="AT46" s="32"/>
      <c r="AU46" s="32"/>
      <c r="AV46" s="1088"/>
      <c r="AW46" s="1363"/>
      <c r="AX46" s="31"/>
      <c r="AY46" s="32"/>
      <c r="AZ46" s="659"/>
      <c r="BA46" s="32"/>
      <c r="BB46" s="32"/>
      <c r="BC46" s="32"/>
      <c r="BD46" s="32"/>
      <c r="BE46" s="683"/>
      <c r="BF46" s="32"/>
      <c r="BG46" s="32"/>
      <c r="BH46" s="30"/>
      <c r="BI46" s="683"/>
      <c r="BJ46" s="854"/>
      <c r="BK46" s="178"/>
      <c r="BL46" s="178"/>
      <c r="BM46" s="178"/>
      <c r="BN46" s="178"/>
      <c r="BO46" s="178"/>
      <c r="BP46" s="178"/>
      <c r="BQ46" s="708"/>
      <c r="BR46" s="1114"/>
      <c r="BS46" s="1115"/>
      <c r="BT46" s="240"/>
      <c r="BU46" s="931"/>
      <c r="BV46" s="240"/>
      <c r="BW46" s="240"/>
      <c r="BX46" s="1099"/>
      <c r="BY46" s="1094"/>
      <c r="BZ46" s="1101"/>
      <c r="CA46" s="569"/>
      <c r="CB46" s="1114"/>
      <c r="CC46" s="1115"/>
      <c r="CD46" s="240"/>
      <c r="CE46" s="1109"/>
      <c r="CF46" s="240"/>
      <c r="CG46" s="240"/>
      <c r="CH46" s="1099"/>
      <c r="CI46" s="1094"/>
      <c r="CJ46" s="1101"/>
      <c r="CK46" s="569"/>
      <c r="CL46" s="1114"/>
      <c r="CM46" s="1115"/>
      <c r="CN46" s="240"/>
      <c r="CO46" s="1109"/>
      <c r="CP46" s="240"/>
      <c r="CQ46" s="240"/>
      <c r="CR46" s="1099"/>
      <c r="CS46" s="1094"/>
      <c r="CT46" s="1101"/>
      <c r="CU46" s="569"/>
      <c r="CV46" s="215"/>
      <c r="CW46" s="239"/>
      <c r="CX46" s="240"/>
      <c r="CY46" s="931"/>
      <c r="CZ46" s="240"/>
      <c r="DA46" s="240"/>
      <c r="DB46" s="1099"/>
      <c r="DC46" s="1094"/>
      <c r="DD46" s="1101"/>
      <c r="DE46" s="569"/>
      <c r="DF46" s="215"/>
      <c r="DG46" s="239"/>
      <c r="DH46" s="240"/>
      <c r="DI46" s="931"/>
      <c r="DJ46" s="240"/>
      <c r="DK46" s="240"/>
      <c r="DL46" s="1099"/>
      <c r="DM46" s="1094"/>
      <c r="DN46" s="1101"/>
      <c r="DO46" s="569"/>
      <c r="DP46" s="1114"/>
      <c r="DQ46" s="1115"/>
      <c r="DR46" s="240"/>
      <c r="DS46" s="1109"/>
      <c r="DT46" s="240"/>
      <c r="DU46" s="240"/>
      <c r="DV46" s="1099"/>
      <c r="DW46" s="1094"/>
      <c r="DX46" s="1101"/>
      <c r="DY46" s="587"/>
      <c r="DZ46" s="32"/>
      <c r="EA46" s="32"/>
      <c r="EB46" s="32"/>
      <c r="EC46" s="32"/>
      <c r="ED46" s="32"/>
      <c r="EE46" s="32"/>
      <c r="EF46" s="32"/>
      <c r="EG46" s="32"/>
      <c r="EH46" s="32"/>
      <c r="EI46" s="32"/>
      <c r="EJ46" s="835" t="str">
        <f t="shared" si="10"/>
        <v>No entry</v>
      </c>
      <c r="EK46" s="1401"/>
      <c r="EL46" s="1125"/>
      <c r="EM46" s="591" t="str">
        <f t="shared" si="11"/>
        <v>No entry</v>
      </c>
      <c r="EN46" s="1403"/>
      <c r="EO46" s="1128"/>
      <c r="EP46" s="1128"/>
      <c r="EQ46" s="1129"/>
      <c r="ER46" s="1129"/>
      <c r="ES46" s="1130"/>
      <c r="ET46" s="38"/>
      <c r="EU46" s="38"/>
      <c r="EV46" s="292" t="s">
        <v>401</v>
      </c>
      <c r="EW46" s="1"/>
      <c r="EX46" s="1" t="s">
        <v>284</v>
      </c>
      <c r="EY46" s="1"/>
      <c r="EZ46" s="290"/>
      <c r="FA46" s="161"/>
      <c r="FB46" s="38"/>
      <c r="FC46" s="38"/>
      <c r="FD46" s="149"/>
      <c r="FE46" s="620"/>
      <c r="FF46" s="620"/>
      <c r="FG46" s="620"/>
      <c r="FH46" s="620"/>
      <c r="FI46" s="269"/>
      <c r="FJ46" s="145"/>
      <c r="FK46" s="145"/>
      <c r="FL46" s="145"/>
      <c r="FM46" s="145"/>
      <c r="FN46" s="145"/>
      <c r="FO46" s="145"/>
      <c r="FP46" s="145"/>
      <c r="FQ46" s="145"/>
      <c r="FR46" s="145"/>
      <c r="FS46" s="620"/>
      <c r="FT46" s="620"/>
      <c r="FU46" s="620"/>
      <c r="FV46" s="620"/>
      <c r="FW46" s="620"/>
      <c r="FX46" s="620"/>
      <c r="FY46" s="620"/>
      <c r="FZ46" s="620"/>
      <c r="GA46" s="631"/>
      <c r="GB46" s="631"/>
      <c r="GC46" s="620"/>
      <c r="GD46" s="620"/>
      <c r="GE46" s="620"/>
      <c r="GF46" s="620"/>
      <c r="GG46" s="620"/>
      <c r="GH46" s="620"/>
      <c r="GI46" s="620"/>
      <c r="GJ46" s="620"/>
      <c r="GK46" s="620"/>
      <c r="GL46" s="620"/>
      <c r="GM46" s="620"/>
      <c r="GN46" s="620"/>
      <c r="GO46" s="620"/>
      <c r="GP46" s="620"/>
      <c r="GQ46" s="620"/>
      <c r="GR46" s="620"/>
      <c r="GS46" s="620"/>
      <c r="GT46" s="620"/>
      <c r="GU46" s="620"/>
      <c r="GV46" s="620"/>
      <c r="GW46" s="620"/>
      <c r="GX46" s="620"/>
      <c r="GY46" s="620"/>
      <c r="GZ46" s="620"/>
      <c r="HA46" s="620"/>
      <c r="HB46" s="620"/>
      <c r="HC46" s="620"/>
      <c r="HD46" s="620"/>
      <c r="HE46" s="620"/>
      <c r="HF46" s="620"/>
      <c r="HG46" s="620"/>
      <c r="HH46" s="620"/>
      <c r="HI46" s="620"/>
      <c r="HJ46" s="620"/>
      <c r="HK46" s="620"/>
      <c r="HL46" s="620"/>
      <c r="HM46" s="620"/>
      <c r="HN46" s="620"/>
      <c r="HO46" s="620"/>
      <c r="HP46" s="620"/>
      <c r="HQ46" s="620"/>
      <c r="HR46" s="620"/>
      <c r="HS46" s="620"/>
      <c r="HT46" s="620"/>
      <c r="HU46" s="620"/>
      <c r="HV46" s="620"/>
      <c r="HW46" s="620"/>
      <c r="HX46" s="620"/>
      <c r="HY46" s="620"/>
      <c r="HZ46" s="620"/>
      <c r="IA46" s="620"/>
      <c r="IB46" s="620"/>
      <c r="IC46" s="620"/>
      <c r="ID46" s="620"/>
      <c r="IE46" s="620"/>
      <c r="IF46" s="620"/>
      <c r="IG46" s="620"/>
      <c r="IH46" s="620"/>
      <c r="II46" s="620"/>
      <c r="IJ46" s="620"/>
      <c r="IK46" s="620"/>
      <c r="IL46" s="620"/>
      <c r="IM46" s="620"/>
      <c r="IN46" s="620"/>
      <c r="IO46" s="620"/>
      <c r="IP46" s="620"/>
      <c r="IQ46" s="620"/>
      <c r="IR46" s="620"/>
      <c r="IS46" s="620"/>
      <c r="IT46" s="620"/>
      <c r="IU46" s="620"/>
      <c r="IV46" s="620"/>
      <c r="IW46" s="620"/>
      <c r="IX46" s="620"/>
      <c r="IY46" s="620"/>
      <c r="IZ46" s="620"/>
      <c r="JA46" s="620"/>
      <c r="JB46" s="620"/>
      <c r="JC46" s="620"/>
      <c r="JD46" s="620"/>
      <c r="JE46" s="620"/>
      <c r="JF46" s="620"/>
      <c r="JG46" s="620"/>
      <c r="JH46" s="620"/>
      <c r="JI46" s="620"/>
      <c r="JJ46" s="620"/>
      <c r="JK46" s="620"/>
      <c r="JL46" s="620"/>
      <c r="JM46" s="620"/>
      <c r="JN46" s="620"/>
      <c r="JO46" s="620"/>
      <c r="JP46" s="620"/>
      <c r="JQ46" s="620"/>
      <c r="JR46" s="620"/>
      <c r="JS46" s="620"/>
      <c r="JT46" s="620"/>
      <c r="JU46" s="620"/>
      <c r="JV46" s="620"/>
      <c r="JW46" s="620"/>
      <c r="JX46" s="620"/>
      <c r="JY46" s="620"/>
      <c r="JZ46" s="620"/>
      <c r="KA46" s="620"/>
      <c r="KB46" s="620"/>
      <c r="KC46" s="620"/>
      <c r="KD46" s="620"/>
      <c r="KE46" s="620"/>
      <c r="KF46" s="620"/>
      <c r="KG46" s="620"/>
      <c r="KH46" s="620"/>
      <c r="KI46" s="620"/>
      <c r="KJ46" s="620"/>
      <c r="KK46" s="620"/>
      <c r="KL46" s="620"/>
      <c r="KM46" s="620"/>
      <c r="KN46" s="620"/>
      <c r="KO46" s="620"/>
      <c r="KP46" s="620"/>
      <c r="KQ46" s="620"/>
      <c r="KR46" s="286"/>
      <c r="KS46" s="1288"/>
      <c r="KT46" s="1288"/>
      <c r="KU46" s="1288"/>
      <c r="KV46" s="1288"/>
      <c r="KW46" s="1288"/>
      <c r="KX46" s="1288"/>
      <c r="KY46" s="1288"/>
      <c r="KZ46" s="1288"/>
      <c r="LA46" s="1288"/>
      <c r="LB46" s="145"/>
    </row>
    <row r="47" spans="1:314" s="6" customFormat="1" ht="15.75" customHeight="1" x14ac:dyDescent="0.25">
      <c r="A47" s="25"/>
      <c r="B47" s="812" t="s">
        <v>670</v>
      </c>
      <c r="C47" s="1198"/>
      <c r="D47" s="1199"/>
      <c r="E47" s="1435" t="str">
        <f>IFERROR(VLOOKUP($D47,'Info Exam and Projection List'!$M$4:$P$34,2),"No entry")</f>
        <v>No entry</v>
      </c>
      <c r="F47" s="1389"/>
      <c r="G47" s="1393"/>
      <c r="H47" s="1391"/>
      <c r="I47" s="1229"/>
      <c r="J47" s="1230"/>
      <c r="K47" s="1235"/>
      <c r="M47" s="1218"/>
      <c r="N47" s="1368"/>
      <c r="O47" s="1368"/>
      <c r="P47" s="1211"/>
      <c r="Q47" s="140"/>
      <c r="R47" s="659"/>
      <c r="S47" s="140"/>
      <c r="T47" s="1356"/>
      <c r="U47" s="140"/>
      <c r="V47" s="140"/>
      <c r="W47" s="140"/>
      <c r="X47" s="1057"/>
      <c r="Y47" s="1067"/>
      <c r="Z47" s="1068"/>
      <c r="AA47" s="1057"/>
      <c r="AB47" s="1076"/>
      <c r="AC47" s="1068"/>
      <c r="AD47" s="1057"/>
      <c r="AE47" s="1076"/>
      <c r="AF47" s="1068"/>
      <c r="AG47" s="1057"/>
      <c r="AH47" s="1076"/>
      <c r="AI47" s="1068"/>
      <c r="AJ47" s="1057"/>
      <c r="AK47" s="1076"/>
      <c r="AL47" s="1068"/>
      <c r="AM47" s="1057"/>
      <c r="AN47" s="1076"/>
      <c r="AO47" s="1068"/>
      <c r="AP47" s="1082"/>
      <c r="AQ47" s="140"/>
      <c r="AR47" s="140"/>
      <c r="AS47" s="140"/>
      <c r="AT47" s="32"/>
      <c r="AU47" s="32"/>
      <c r="AV47" s="1088"/>
      <c r="AW47" s="1363"/>
      <c r="AX47" s="31"/>
      <c r="AY47" s="32"/>
      <c r="AZ47" s="659"/>
      <c r="BA47" s="32"/>
      <c r="BB47" s="32"/>
      <c r="BC47" s="32"/>
      <c r="BD47" s="32"/>
      <c r="BE47" s="683"/>
      <c r="BF47" s="32"/>
      <c r="BG47" s="32"/>
      <c r="BH47" s="30"/>
      <c r="BI47" s="683"/>
      <c r="BJ47" s="854"/>
      <c r="BK47" s="178"/>
      <c r="BL47" s="178"/>
      <c r="BM47" s="178"/>
      <c r="BN47" s="178"/>
      <c r="BO47" s="178"/>
      <c r="BP47" s="178"/>
      <c r="BQ47" s="708"/>
      <c r="BR47" s="1114"/>
      <c r="BS47" s="1115"/>
      <c r="BT47" s="240"/>
      <c r="BU47" s="931"/>
      <c r="BV47" s="240"/>
      <c r="BW47" s="240"/>
      <c r="BX47" s="1099"/>
      <c r="BY47" s="1094"/>
      <c r="BZ47" s="1101"/>
      <c r="CA47" s="569"/>
      <c r="CB47" s="1114"/>
      <c r="CC47" s="1115"/>
      <c r="CD47" s="240"/>
      <c r="CE47" s="1109"/>
      <c r="CF47" s="240"/>
      <c r="CG47" s="240"/>
      <c r="CH47" s="1099"/>
      <c r="CI47" s="1094"/>
      <c r="CJ47" s="1101"/>
      <c r="CK47" s="569"/>
      <c r="CL47" s="1114"/>
      <c r="CM47" s="1115"/>
      <c r="CN47" s="240"/>
      <c r="CO47" s="1109"/>
      <c r="CP47" s="240"/>
      <c r="CQ47" s="240"/>
      <c r="CR47" s="1099"/>
      <c r="CS47" s="1094"/>
      <c r="CT47" s="1101"/>
      <c r="CU47" s="569"/>
      <c r="CV47" s="215"/>
      <c r="CW47" s="239"/>
      <c r="CX47" s="240"/>
      <c r="CY47" s="931"/>
      <c r="CZ47" s="240"/>
      <c r="DA47" s="240"/>
      <c r="DB47" s="1099"/>
      <c r="DC47" s="1094"/>
      <c r="DD47" s="1101"/>
      <c r="DE47" s="569"/>
      <c r="DF47" s="215"/>
      <c r="DG47" s="239"/>
      <c r="DH47" s="240"/>
      <c r="DI47" s="931"/>
      <c r="DJ47" s="240"/>
      <c r="DK47" s="240"/>
      <c r="DL47" s="1099"/>
      <c r="DM47" s="1094"/>
      <c r="DN47" s="1101"/>
      <c r="DO47" s="569"/>
      <c r="DP47" s="1114"/>
      <c r="DQ47" s="1115"/>
      <c r="DR47" s="240"/>
      <c r="DS47" s="1109"/>
      <c r="DT47" s="240"/>
      <c r="DU47" s="240"/>
      <c r="DV47" s="1099"/>
      <c r="DW47" s="1094"/>
      <c r="DX47" s="1101"/>
      <c r="DY47" s="587"/>
      <c r="DZ47" s="32"/>
      <c r="EA47" s="32"/>
      <c r="EB47" s="32"/>
      <c r="EC47" s="32"/>
      <c r="ED47" s="32"/>
      <c r="EE47" s="32"/>
      <c r="EF47" s="32"/>
      <c r="EG47" s="32"/>
      <c r="EH47" s="32"/>
      <c r="EI47" s="32"/>
      <c r="EJ47" s="835" t="str">
        <f t="shared" si="10"/>
        <v>No entry</v>
      </c>
      <c r="EK47" s="1401"/>
      <c r="EL47" s="1125"/>
      <c r="EM47" s="591" t="str">
        <f t="shared" si="11"/>
        <v>No entry</v>
      </c>
      <c r="EN47" s="1403"/>
      <c r="EO47" s="1128"/>
      <c r="EP47" s="1128"/>
      <c r="EQ47" s="1129"/>
      <c r="ER47" s="1129"/>
      <c r="ES47" s="1130"/>
      <c r="ET47" s="38"/>
      <c r="EU47" s="38"/>
      <c r="EV47" s="292" t="s">
        <v>1327</v>
      </c>
      <c r="EW47" s="1"/>
      <c r="EX47" s="1" t="s">
        <v>0</v>
      </c>
      <c r="EY47" s="1"/>
      <c r="EZ47" s="290"/>
      <c r="FA47" s="161"/>
      <c r="FB47" s="38"/>
      <c r="FC47" s="38"/>
      <c r="FD47" s="149"/>
      <c r="FE47" s="620"/>
      <c r="FF47" s="620"/>
      <c r="FG47" s="620"/>
      <c r="FH47" s="620"/>
      <c r="FI47" s="269"/>
      <c r="FJ47" s="145"/>
      <c r="FK47" s="145"/>
      <c r="FL47" s="145"/>
      <c r="FM47" s="145"/>
      <c r="FN47" s="145"/>
      <c r="FO47" s="145"/>
      <c r="FP47" s="145"/>
      <c r="FQ47" s="145"/>
      <c r="FR47" s="145"/>
      <c r="FS47" s="620"/>
      <c r="FT47" s="620"/>
      <c r="FU47" s="620"/>
      <c r="FV47" s="620"/>
      <c r="FW47" s="620"/>
      <c r="FX47" s="620"/>
      <c r="FY47" s="620"/>
      <c r="FZ47" s="620"/>
      <c r="GA47" s="631"/>
      <c r="GB47" s="631"/>
      <c r="GC47" s="620"/>
      <c r="GD47" s="620"/>
      <c r="GE47" s="620"/>
      <c r="GF47" s="620"/>
      <c r="GG47" s="620"/>
      <c r="GH47" s="620"/>
      <c r="GI47" s="620"/>
      <c r="GJ47" s="620"/>
      <c r="GK47" s="620"/>
      <c r="GL47" s="620"/>
      <c r="GM47" s="620"/>
      <c r="GN47" s="620"/>
      <c r="GO47" s="620"/>
      <c r="GP47" s="620"/>
      <c r="GQ47" s="620"/>
      <c r="GR47" s="620"/>
      <c r="GS47" s="620"/>
      <c r="GT47" s="620"/>
      <c r="GU47" s="620"/>
      <c r="GV47" s="620"/>
      <c r="GW47" s="620"/>
      <c r="GX47" s="620"/>
      <c r="GY47" s="620"/>
      <c r="GZ47" s="620"/>
      <c r="HA47" s="620"/>
      <c r="HB47" s="620"/>
      <c r="HC47" s="620"/>
      <c r="HD47" s="620"/>
      <c r="HE47" s="620"/>
      <c r="HF47" s="620"/>
      <c r="HG47" s="620"/>
      <c r="HH47" s="620"/>
      <c r="HI47" s="620"/>
      <c r="HJ47" s="620"/>
      <c r="HK47" s="620"/>
      <c r="HL47" s="620"/>
      <c r="HM47" s="620"/>
      <c r="HN47" s="620"/>
      <c r="HO47" s="620"/>
      <c r="HP47" s="620"/>
      <c r="HQ47" s="620"/>
      <c r="HR47" s="620"/>
      <c r="HS47" s="620"/>
      <c r="HT47" s="620"/>
      <c r="HU47" s="620"/>
      <c r="HV47" s="620"/>
      <c r="HW47" s="620"/>
      <c r="HX47" s="620"/>
      <c r="HY47" s="620"/>
      <c r="HZ47" s="620"/>
      <c r="IA47" s="620"/>
      <c r="IB47" s="620"/>
      <c r="IC47" s="620"/>
      <c r="ID47" s="620"/>
      <c r="IE47" s="620"/>
      <c r="IF47" s="620"/>
      <c r="IG47" s="620"/>
      <c r="IH47" s="620"/>
      <c r="II47" s="620"/>
      <c r="IJ47" s="620"/>
      <c r="IK47" s="620"/>
      <c r="IL47" s="620"/>
      <c r="IM47" s="620"/>
      <c r="IN47" s="620"/>
      <c r="IO47" s="620"/>
      <c r="IP47" s="620"/>
      <c r="IQ47" s="620"/>
      <c r="IR47" s="620"/>
      <c r="IS47" s="620"/>
      <c r="IT47" s="620"/>
      <c r="IU47" s="620"/>
      <c r="IV47" s="620"/>
      <c r="IW47" s="620"/>
      <c r="IX47" s="620"/>
      <c r="IY47" s="620"/>
      <c r="IZ47" s="620"/>
      <c r="JA47" s="620"/>
      <c r="JB47" s="620"/>
      <c r="JC47" s="620"/>
      <c r="JD47" s="620"/>
      <c r="JE47" s="620"/>
      <c r="JF47" s="620"/>
      <c r="JG47" s="620"/>
      <c r="JH47" s="620"/>
      <c r="JI47" s="620"/>
      <c r="JJ47" s="620"/>
      <c r="JK47" s="620"/>
      <c r="JL47" s="620"/>
      <c r="JM47" s="620"/>
      <c r="JN47" s="620"/>
      <c r="JO47" s="620"/>
      <c r="JP47" s="620"/>
      <c r="JQ47" s="620"/>
      <c r="JR47" s="620"/>
      <c r="JS47" s="620"/>
      <c r="JT47" s="620"/>
      <c r="JU47" s="620"/>
      <c r="JV47" s="620"/>
      <c r="JW47" s="620"/>
      <c r="JX47" s="620"/>
      <c r="JY47" s="620"/>
      <c r="JZ47" s="620"/>
      <c r="KA47" s="620"/>
      <c r="KB47" s="620"/>
      <c r="KC47" s="620"/>
      <c r="KD47" s="620"/>
      <c r="KE47" s="620"/>
      <c r="KF47" s="620"/>
      <c r="KG47" s="620"/>
      <c r="KH47" s="620"/>
      <c r="KI47" s="620"/>
      <c r="KJ47" s="620"/>
      <c r="KK47" s="620"/>
      <c r="KL47" s="620"/>
      <c r="KM47" s="620"/>
      <c r="KN47" s="620"/>
      <c r="KO47" s="620"/>
      <c r="KP47" s="620"/>
      <c r="KQ47" s="620"/>
      <c r="KR47" s="286"/>
      <c r="KS47" s="1288"/>
      <c r="KT47" s="1288"/>
      <c r="KU47" s="1288"/>
      <c r="KV47" s="1288"/>
      <c r="KW47" s="1288"/>
      <c r="KX47" s="1288"/>
      <c r="KY47" s="1288"/>
      <c r="KZ47" s="1288"/>
      <c r="LA47" s="1288"/>
      <c r="LB47" s="145"/>
    </row>
    <row r="48" spans="1:314" s="6" customFormat="1" ht="15.75" customHeight="1" x14ac:dyDescent="0.25">
      <c r="A48" s="25"/>
      <c r="B48" s="812" t="s">
        <v>671</v>
      </c>
      <c r="C48" s="1198"/>
      <c r="D48" s="1199"/>
      <c r="E48" s="1435" t="str">
        <f>IFERROR(VLOOKUP($D48,'Info Exam and Projection List'!$M$4:$P$34,2),"No entry")</f>
        <v>No entry</v>
      </c>
      <c r="F48" s="1389"/>
      <c r="G48" s="1393"/>
      <c r="H48" s="1391"/>
      <c r="I48" s="1229"/>
      <c r="J48" s="1230"/>
      <c r="K48" s="1235"/>
      <c r="M48" s="1218"/>
      <c r="N48" s="1368"/>
      <c r="O48" s="1368"/>
      <c r="P48" s="1211"/>
      <c r="Q48" s="140"/>
      <c r="R48" s="659"/>
      <c r="S48" s="140"/>
      <c r="T48" s="1356"/>
      <c r="U48" s="140"/>
      <c r="V48" s="140"/>
      <c r="W48" s="140"/>
      <c r="X48" s="1057"/>
      <c r="Y48" s="1067"/>
      <c r="Z48" s="1068"/>
      <c r="AA48" s="1057"/>
      <c r="AB48" s="1076"/>
      <c r="AC48" s="1068"/>
      <c r="AD48" s="1057"/>
      <c r="AE48" s="1076"/>
      <c r="AF48" s="1068"/>
      <c r="AG48" s="1057"/>
      <c r="AH48" s="1076"/>
      <c r="AI48" s="1068"/>
      <c r="AJ48" s="1057"/>
      <c r="AK48" s="1076"/>
      <c r="AL48" s="1068"/>
      <c r="AM48" s="1057"/>
      <c r="AN48" s="1076"/>
      <c r="AO48" s="1068"/>
      <c r="AP48" s="1082"/>
      <c r="AQ48" s="140"/>
      <c r="AR48" s="140"/>
      <c r="AS48" s="140"/>
      <c r="AT48" s="32"/>
      <c r="AU48" s="32"/>
      <c r="AV48" s="1088"/>
      <c r="AW48" s="1363"/>
      <c r="AX48" s="31"/>
      <c r="AY48" s="32"/>
      <c r="AZ48" s="659"/>
      <c r="BA48" s="32"/>
      <c r="BB48" s="32"/>
      <c r="BC48" s="32"/>
      <c r="BD48" s="32"/>
      <c r="BE48" s="683"/>
      <c r="BF48" s="32"/>
      <c r="BG48" s="32"/>
      <c r="BH48" s="30"/>
      <c r="BI48" s="683"/>
      <c r="BJ48" s="854"/>
      <c r="BK48" s="178"/>
      <c r="BL48" s="178"/>
      <c r="BM48" s="178"/>
      <c r="BN48" s="178"/>
      <c r="BO48" s="178"/>
      <c r="BP48" s="178"/>
      <c r="BQ48" s="708"/>
      <c r="BR48" s="1114"/>
      <c r="BS48" s="1115"/>
      <c r="BT48" s="240"/>
      <c r="BU48" s="931"/>
      <c r="BV48" s="240"/>
      <c r="BW48" s="240"/>
      <c r="BX48" s="1099"/>
      <c r="BY48" s="1094"/>
      <c r="BZ48" s="1101"/>
      <c r="CA48" s="569"/>
      <c r="CB48" s="1114"/>
      <c r="CC48" s="1115"/>
      <c r="CD48" s="240"/>
      <c r="CE48" s="1109"/>
      <c r="CF48" s="240"/>
      <c r="CG48" s="240"/>
      <c r="CH48" s="1099"/>
      <c r="CI48" s="1094"/>
      <c r="CJ48" s="1101"/>
      <c r="CK48" s="569"/>
      <c r="CL48" s="1114"/>
      <c r="CM48" s="1115"/>
      <c r="CN48" s="240"/>
      <c r="CO48" s="1109"/>
      <c r="CP48" s="240"/>
      <c r="CQ48" s="240"/>
      <c r="CR48" s="1099"/>
      <c r="CS48" s="1094"/>
      <c r="CT48" s="1101"/>
      <c r="CU48" s="569"/>
      <c r="CV48" s="215"/>
      <c r="CW48" s="239"/>
      <c r="CX48" s="240"/>
      <c r="CY48" s="931"/>
      <c r="CZ48" s="240"/>
      <c r="DA48" s="240"/>
      <c r="DB48" s="1099"/>
      <c r="DC48" s="1094"/>
      <c r="DD48" s="1101"/>
      <c r="DE48" s="569"/>
      <c r="DF48" s="215"/>
      <c r="DG48" s="239"/>
      <c r="DH48" s="240"/>
      <c r="DI48" s="931"/>
      <c r="DJ48" s="240"/>
      <c r="DK48" s="240"/>
      <c r="DL48" s="1099"/>
      <c r="DM48" s="1094"/>
      <c r="DN48" s="1101"/>
      <c r="DO48" s="569"/>
      <c r="DP48" s="1114"/>
      <c r="DQ48" s="1115"/>
      <c r="DR48" s="240"/>
      <c r="DS48" s="1109"/>
      <c r="DT48" s="240"/>
      <c r="DU48" s="240"/>
      <c r="DV48" s="1099"/>
      <c r="DW48" s="1094"/>
      <c r="DX48" s="1101"/>
      <c r="DY48" s="587"/>
      <c r="DZ48" s="32"/>
      <c r="EA48" s="32"/>
      <c r="EB48" s="32"/>
      <c r="EC48" s="32"/>
      <c r="ED48" s="32"/>
      <c r="EE48" s="32"/>
      <c r="EF48" s="32"/>
      <c r="EG48" s="32"/>
      <c r="EH48" s="32"/>
      <c r="EI48" s="32"/>
      <c r="EJ48" s="835" t="str">
        <f t="shared" si="10"/>
        <v>No entry</v>
      </c>
      <c r="EK48" s="1401"/>
      <c r="EL48" s="1125"/>
      <c r="EM48" s="591" t="str">
        <f t="shared" si="11"/>
        <v>No entry</v>
      </c>
      <c r="EN48" s="1403"/>
      <c r="EO48" s="1128"/>
      <c r="EP48" s="1128"/>
      <c r="EQ48" s="1129"/>
      <c r="ER48" s="1129"/>
      <c r="ES48" s="1130"/>
      <c r="ET48" s="38"/>
      <c r="EU48" s="38"/>
      <c r="EV48" s="292" t="s">
        <v>402</v>
      </c>
      <c r="EW48" s="1"/>
      <c r="EY48" s="1"/>
      <c r="EZ48" s="290"/>
      <c r="FA48" s="161"/>
      <c r="FB48" s="38"/>
      <c r="FC48" s="38"/>
      <c r="FD48" s="149"/>
      <c r="FE48" s="620"/>
      <c r="FF48" s="620"/>
      <c r="FG48" s="620"/>
      <c r="FH48" s="620"/>
      <c r="FI48" s="269"/>
      <c r="FJ48" s="145"/>
      <c r="FK48" s="145"/>
      <c r="FL48" s="145"/>
      <c r="FM48" s="145"/>
      <c r="FN48" s="145"/>
      <c r="FO48" s="145"/>
      <c r="FP48" s="145"/>
      <c r="FQ48" s="145"/>
      <c r="FR48" s="145"/>
      <c r="FS48" s="620"/>
      <c r="FT48" s="620"/>
      <c r="FU48" s="620"/>
      <c r="FV48" s="620"/>
      <c r="FW48" s="620"/>
      <c r="FX48" s="620"/>
      <c r="FY48" s="620"/>
      <c r="FZ48" s="620"/>
      <c r="GA48" s="631"/>
      <c r="GB48" s="631"/>
      <c r="GC48" s="620"/>
      <c r="GD48" s="620"/>
      <c r="GE48" s="620"/>
      <c r="GF48" s="620"/>
      <c r="GG48" s="620"/>
      <c r="GH48" s="620"/>
      <c r="GI48" s="620"/>
      <c r="GJ48" s="620"/>
      <c r="GK48" s="620"/>
      <c r="GL48" s="620"/>
      <c r="GM48" s="620"/>
      <c r="GN48" s="620"/>
      <c r="GO48" s="620"/>
      <c r="GP48" s="620"/>
      <c r="GQ48" s="620"/>
      <c r="GR48" s="620"/>
      <c r="GS48" s="620"/>
      <c r="GT48" s="620"/>
      <c r="GU48" s="620"/>
      <c r="GV48" s="620"/>
      <c r="GW48" s="620"/>
      <c r="GX48" s="620"/>
      <c r="GY48" s="620"/>
      <c r="GZ48" s="620"/>
      <c r="HA48" s="620"/>
      <c r="HB48" s="620"/>
      <c r="HC48" s="620"/>
      <c r="HD48" s="620"/>
      <c r="HE48" s="620"/>
      <c r="HF48" s="620"/>
      <c r="HG48" s="620"/>
      <c r="HH48" s="620"/>
      <c r="HI48" s="620"/>
      <c r="HJ48" s="620"/>
      <c r="HK48" s="620"/>
      <c r="HL48" s="620"/>
      <c r="HM48" s="620"/>
      <c r="HN48" s="620"/>
      <c r="HO48" s="620"/>
      <c r="HP48" s="620"/>
      <c r="HQ48" s="620"/>
      <c r="HR48" s="620"/>
      <c r="HS48" s="620"/>
      <c r="HT48" s="620"/>
      <c r="HU48" s="620"/>
      <c r="HV48" s="620"/>
      <c r="HW48" s="620"/>
      <c r="HX48" s="620"/>
      <c r="HY48" s="620"/>
      <c r="HZ48" s="620"/>
      <c r="IA48" s="620"/>
      <c r="IB48" s="620"/>
      <c r="IC48" s="620"/>
      <c r="ID48" s="620"/>
      <c r="IE48" s="620"/>
      <c r="IF48" s="620"/>
      <c r="IG48" s="620"/>
      <c r="IH48" s="620"/>
      <c r="II48" s="620"/>
      <c r="IJ48" s="620"/>
      <c r="IK48" s="620"/>
      <c r="IL48" s="620"/>
      <c r="IM48" s="620"/>
      <c r="IN48" s="620"/>
      <c r="IO48" s="620"/>
      <c r="IP48" s="620"/>
      <c r="IQ48" s="620"/>
      <c r="IR48" s="620"/>
      <c r="IS48" s="620"/>
      <c r="IT48" s="620"/>
      <c r="IU48" s="620"/>
      <c r="IV48" s="620"/>
      <c r="IW48" s="620"/>
      <c r="IX48" s="620"/>
      <c r="IY48" s="620"/>
      <c r="IZ48" s="620"/>
      <c r="JA48" s="620"/>
      <c r="JB48" s="620"/>
      <c r="JC48" s="620"/>
      <c r="JD48" s="620"/>
      <c r="JE48" s="620"/>
      <c r="JF48" s="620"/>
      <c r="JG48" s="620"/>
      <c r="JH48" s="620"/>
      <c r="JI48" s="620"/>
      <c r="JJ48" s="620"/>
      <c r="JK48" s="620"/>
      <c r="JL48" s="620"/>
      <c r="JM48" s="620"/>
      <c r="JN48" s="620"/>
      <c r="JO48" s="620"/>
      <c r="JP48" s="620"/>
      <c r="JQ48" s="620"/>
      <c r="JR48" s="620"/>
      <c r="JS48" s="620"/>
      <c r="JT48" s="620"/>
      <c r="JU48" s="620"/>
      <c r="JV48" s="620"/>
      <c r="JW48" s="620"/>
      <c r="JX48" s="620"/>
      <c r="JY48" s="620"/>
      <c r="JZ48" s="620"/>
      <c r="KA48" s="620"/>
      <c r="KB48" s="620"/>
      <c r="KC48" s="620"/>
      <c r="KD48" s="620"/>
      <c r="KE48" s="620"/>
      <c r="KF48" s="620"/>
      <c r="KG48" s="620"/>
      <c r="KH48" s="620"/>
      <c r="KI48" s="620"/>
      <c r="KJ48" s="620"/>
      <c r="KK48" s="620"/>
      <c r="KL48" s="620"/>
      <c r="KM48" s="620"/>
      <c r="KN48" s="620"/>
      <c r="KO48" s="620"/>
      <c r="KP48" s="620"/>
      <c r="KQ48" s="620"/>
      <c r="KR48" s="286"/>
      <c r="KS48" s="1288"/>
      <c r="KT48" s="1288"/>
      <c r="KU48" s="1288"/>
      <c r="KV48" s="1288"/>
      <c r="KW48" s="1288"/>
      <c r="KX48" s="1288"/>
      <c r="KY48" s="1288"/>
      <c r="KZ48" s="1288"/>
      <c r="LA48" s="1288"/>
      <c r="LB48" s="145"/>
    </row>
    <row r="49" spans="1:314" s="6" customFormat="1" ht="15.75" customHeight="1" x14ac:dyDescent="0.25">
      <c r="A49" s="25"/>
      <c r="B49" s="812" t="s">
        <v>672</v>
      </c>
      <c r="C49" s="1198"/>
      <c r="D49" s="1199"/>
      <c r="E49" s="1435" t="str">
        <f>IFERROR(VLOOKUP($D49,'Info Exam and Projection List'!$M$4:$P$34,2),"No entry")</f>
        <v>No entry</v>
      </c>
      <c r="F49" s="1389"/>
      <c r="G49" s="1393"/>
      <c r="H49" s="1391"/>
      <c r="I49" s="1229"/>
      <c r="J49" s="1230"/>
      <c r="K49" s="1235"/>
      <c r="M49" s="1218"/>
      <c r="N49" s="1368"/>
      <c r="O49" s="1368"/>
      <c r="P49" s="1211"/>
      <c r="Q49" s="140"/>
      <c r="R49" s="659"/>
      <c r="S49" s="140"/>
      <c r="T49" s="1356"/>
      <c r="U49" s="140"/>
      <c r="V49" s="140"/>
      <c r="W49" s="140"/>
      <c r="X49" s="1057"/>
      <c r="Y49" s="1067"/>
      <c r="Z49" s="1068"/>
      <c r="AA49" s="1057"/>
      <c r="AB49" s="1076"/>
      <c r="AC49" s="1068"/>
      <c r="AD49" s="1057"/>
      <c r="AE49" s="1076"/>
      <c r="AF49" s="1068"/>
      <c r="AG49" s="1057"/>
      <c r="AH49" s="1076"/>
      <c r="AI49" s="1068"/>
      <c r="AJ49" s="1057"/>
      <c r="AK49" s="1076"/>
      <c r="AL49" s="1068"/>
      <c r="AM49" s="1057"/>
      <c r="AN49" s="1076"/>
      <c r="AO49" s="1068"/>
      <c r="AP49" s="1082"/>
      <c r="AQ49" s="140"/>
      <c r="AR49" s="140"/>
      <c r="AS49" s="140"/>
      <c r="AT49" s="32"/>
      <c r="AU49" s="32"/>
      <c r="AV49" s="1088"/>
      <c r="AW49" s="1363"/>
      <c r="AX49" s="31"/>
      <c r="AY49" s="32"/>
      <c r="AZ49" s="659"/>
      <c r="BA49" s="32"/>
      <c r="BB49" s="32"/>
      <c r="BC49" s="32"/>
      <c r="BD49" s="32"/>
      <c r="BE49" s="683"/>
      <c r="BF49" s="32"/>
      <c r="BG49" s="32"/>
      <c r="BH49" s="30"/>
      <c r="BI49" s="683"/>
      <c r="BJ49" s="854"/>
      <c r="BK49" s="178"/>
      <c r="BL49" s="178"/>
      <c r="BM49" s="178"/>
      <c r="BN49" s="178"/>
      <c r="BO49" s="178"/>
      <c r="BP49" s="178"/>
      <c r="BQ49" s="708"/>
      <c r="BR49" s="1114"/>
      <c r="BS49" s="1115"/>
      <c r="BT49" s="240"/>
      <c r="BU49" s="931"/>
      <c r="BV49" s="240"/>
      <c r="BW49" s="240"/>
      <c r="BX49" s="1099"/>
      <c r="BY49" s="1094"/>
      <c r="BZ49" s="1101"/>
      <c r="CA49" s="569"/>
      <c r="CB49" s="1114"/>
      <c r="CC49" s="1115"/>
      <c r="CD49" s="240"/>
      <c r="CE49" s="1109"/>
      <c r="CF49" s="240"/>
      <c r="CG49" s="240"/>
      <c r="CH49" s="1099"/>
      <c r="CI49" s="1094"/>
      <c r="CJ49" s="1101"/>
      <c r="CK49" s="569"/>
      <c r="CL49" s="1114"/>
      <c r="CM49" s="1115"/>
      <c r="CN49" s="240"/>
      <c r="CO49" s="1109"/>
      <c r="CP49" s="240"/>
      <c r="CQ49" s="240"/>
      <c r="CR49" s="1099"/>
      <c r="CS49" s="1094"/>
      <c r="CT49" s="1101"/>
      <c r="CU49" s="569"/>
      <c r="CV49" s="215"/>
      <c r="CW49" s="239"/>
      <c r="CX49" s="240"/>
      <c r="CY49" s="931"/>
      <c r="CZ49" s="240"/>
      <c r="DA49" s="240"/>
      <c r="DB49" s="1099"/>
      <c r="DC49" s="1094"/>
      <c r="DD49" s="1101"/>
      <c r="DE49" s="569"/>
      <c r="DF49" s="215"/>
      <c r="DG49" s="239"/>
      <c r="DH49" s="240"/>
      <c r="DI49" s="931"/>
      <c r="DJ49" s="240"/>
      <c r="DK49" s="240"/>
      <c r="DL49" s="1099"/>
      <c r="DM49" s="1094"/>
      <c r="DN49" s="1101"/>
      <c r="DO49" s="569"/>
      <c r="DP49" s="1114"/>
      <c r="DQ49" s="1115"/>
      <c r="DR49" s="240"/>
      <c r="DS49" s="1109"/>
      <c r="DT49" s="240"/>
      <c r="DU49" s="240"/>
      <c r="DV49" s="1099"/>
      <c r="DW49" s="1094"/>
      <c r="DX49" s="1101"/>
      <c r="DY49" s="587"/>
      <c r="DZ49" s="32"/>
      <c r="EA49" s="32"/>
      <c r="EB49" s="32"/>
      <c r="EC49" s="32"/>
      <c r="ED49" s="32"/>
      <c r="EE49" s="32"/>
      <c r="EF49" s="32"/>
      <c r="EG49" s="32"/>
      <c r="EH49" s="32"/>
      <c r="EI49" s="32"/>
      <c r="EJ49" s="835" t="str">
        <f t="shared" si="10"/>
        <v>No entry</v>
      </c>
      <c r="EK49" s="1401"/>
      <c r="EL49" s="1125"/>
      <c r="EM49" s="591" t="str">
        <f t="shared" si="11"/>
        <v>No entry</v>
      </c>
      <c r="EN49" s="1403"/>
      <c r="EO49" s="1128"/>
      <c r="EP49" s="1128"/>
      <c r="EQ49" s="1129"/>
      <c r="ER49" s="1129"/>
      <c r="ES49" s="1130"/>
      <c r="ET49" s="38"/>
      <c r="EU49" s="38"/>
      <c r="EV49" s="292" t="s">
        <v>403</v>
      </c>
      <c r="EY49" s="1"/>
      <c r="EZ49" s="290"/>
      <c r="FA49" s="161"/>
      <c r="FB49" s="38"/>
      <c r="FC49" s="38"/>
      <c r="FD49" s="149"/>
      <c r="FE49" s="620"/>
      <c r="FF49" s="620"/>
      <c r="FG49" s="620"/>
      <c r="FH49" s="620"/>
      <c r="FI49" s="269"/>
      <c r="FJ49" s="145"/>
      <c r="FK49" s="145"/>
      <c r="FL49" s="145"/>
      <c r="FM49" s="145"/>
      <c r="FN49" s="145"/>
      <c r="FO49" s="145"/>
      <c r="FP49" s="145"/>
      <c r="FQ49" s="145"/>
      <c r="FR49" s="145"/>
      <c r="FS49" s="620"/>
      <c r="FT49" s="620"/>
      <c r="FU49" s="620"/>
      <c r="FV49" s="620"/>
      <c r="FW49" s="620"/>
      <c r="FX49" s="620"/>
      <c r="FY49" s="620"/>
      <c r="FZ49" s="620"/>
      <c r="GA49" s="631"/>
      <c r="GB49" s="631"/>
      <c r="GC49" s="620"/>
      <c r="GD49" s="620"/>
      <c r="GE49" s="620"/>
      <c r="GF49" s="620"/>
      <c r="GG49" s="620"/>
      <c r="GH49" s="620"/>
      <c r="GI49" s="620"/>
      <c r="GJ49" s="620"/>
      <c r="GK49" s="620"/>
      <c r="GL49" s="620"/>
      <c r="GM49" s="620"/>
      <c r="GN49" s="620"/>
      <c r="GO49" s="620"/>
      <c r="GP49" s="620"/>
      <c r="GQ49" s="620"/>
      <c r="GR49" s="620"/>
      <c r="GS49" s="620"/>
      <c r="GT49" s="620"/>
      <c r="GU49" s="620"/>
      <c r="GV49" s="620"/>
      <c r="GW49" s="620"/>
      <c r="GX49" s="620"/>
      <c r="GY49" s="620"/>
      <c r="GZ49" s="620"/>
      <c r="HA49" s="620"/>
      <c r="HB49" s="620"/>
      <c r="HC49" s="620"/>
      <c r="HD49" s="620"/>
      <c r="HE49" s="620"/>
      <c r="HF49" s="620"/>
      <c r="HG49" s="620"/>
      <c r="HH49" s="620"/>
      <c r="HI49" s="620"/>
      <c r="HJ49" s="620"/>
      <c r="HK49" s="620"/>
      <c r="HL49" s="620"/>
      <c r="HM49" s="620"/>
      <c r="HN49" s="620"/>
      <c r="HO49" s="620"/>
      <c r="HP49" s="620"/>
      <c r="HQ49" s="620"/>
      <c r="HR49" s="620"/>
      <c r="HS49" s="620"/>
      <c r="HT49" s="620"/>
      <c r="HU49" s="620"/>
      <c r="HV49" s="620"/>
      <c r="HW49" s="620"/>
      <c r="HX49" s="620"/>
      <c r="HY49" s="620"/>
      <c r="HZ49" s="620"/>
      <c r="IA49" s="620"/>
      <c r="IB49" s="620"/>
      <c r="IC49" s="620"/>
      <c r="ID49" s="620"/>
      <c r="IE49" s="620"/>
      <c r="IF49" s="620"/>
      <c r="IG49" s="620"/>
      <c r="IH49" s="620"/>
      <c r="II49" s="620"/>
      <c r="IJ49" s="620"/>
      <c r="IK49" s="620"/>
      <c r="IL49" s="620"/>
      <c r="IM49" s="620"/>
      <c r="IN49" s="620"/>
      <c r="IO49" s="620"/>
      <c r="IP49" s="620"/>
      <c r="IQ49" s="620"/>
      <c r="IR49" s="620"/>
      <c r="IS49" s="620"/>
      <c r="IT49" s="620"/>
      <c r="IU49" s="620"/>
      <c r="IV49" s="620"/>
      <c r="IW49" s="620"/>
      <c r="IX49" s="620"/>
      <c r="IY49" s="620"/>
      <c r="IZ49" s="620"/>
      <c r="JA49" s="620"/>
      <c r="JB49" s="620"/>
      <c r="JC49" s="620"/>
      <c r="JD49" s="620"/>
      <c r="JE49" s="620"/>
      <c r="JF49" s="620"/>
      <c r="JG49" s="620"/>
      <c r="JH49" s="620"/>
      <c r="JI49" s="620"/>
      <c r="JJ49" s="620"/>
      <c r="JK49" s="620"/>
      <c r="JL49" s="620"/>
      <c r="JM49" s="620"/>
      <c r="JN49" s="620"/>
      <c r="JO49" s="620"/>
      <c r="JP49" s="620"/>
      <c r="JQ49" s="620"/>
      <c r="JR49" s="620"/>
      <c r="JS49" s="620"/>
      <c r="JT49" s="620"/>
      <c r="JU49" s="620"/>
      <c r="JV49" s="620"/>
      <c r="JW49" s="620"/>
      <c r="JX49" s="620"/>
      <c r="JY49" s="620"/>
      <c r="JZ49" s="620"/>
      <c r="KA49" s="620"/>
      <c r="KB49" s="620"/>
      <c r="KC49" s="620"/>
      <c r="KD49" s="620"/>
      <c r="KE49" s="620"/>
      <c r="KF49" s="620"/>
      <c r="KG49" s="620"/>
      <c r="KH49" s="620"/>
      <c r="KI49" s="620"/>
      <c r="KJ49" s="620"/>
      <c r="KK49" s="620"/>
      <c r="KL49" s="620"/>
      <c r="KM49" s="620"/>
      <c r="KN49" s="620"/>
      <c r="KO49" s="620"/>
      <c r="KP49" s="620"/>
      <c r="KQ49" s="620"/>
      <c r="KR49" s="286"/>
      <c r="KS49" s="1288"/>
      <c r="KT49" s="1288"/>
      <c r="KU49" s="1288"/>
      <c r="KV49" s="1288"/>
      <c r="KW49" s="1288"/>
      <c r="KX49" s="1288"/>
      <c r="KY49" s="1288"/>
      <c r="KZ49" s="1288"/>
      <c r="LA49" s="1288"/>
      <c r="LB49" s="145"/>
    </row>
    <row r="50" spans="1:314" s="6" customFormat="1" ht="15.75" customHeight="1" x14ac:dyDescent="0.25">
      <c r="A50" s="39"/>
      <c r="B50" s="812" t="s">
        <v>673</v>
      </c>
      <c r="C50" s="1198"/>
      <c r="D50" s="1199"/>
      <c r="E50" s="1435" t="str">
        <f>IFERROR(VLOOKUP($D50,'Info Exam and Projection List'!$M$4:$P$34,2),"No entry")</f>
        <v>No entry</v>
      </c>
      <c r="F50" s="1389"/>
      <c r="G50" s="1393"/>
      <c r="H50" s="1391"/>
      <c r="I50" s="1229"/>
      <c r="J50" s="1230"/>
      <c r="K50" s="1235"/>
      <c r="M50" s="1218"/>
      <c r="N50" s="1368"/>
      <c r="O50" s="1368"/>
      <c r="P50" s="1211"/>
      <c r="Q50" s="140"/>
      <c r="R50" s="659"/>
      <c r="S50" s="140"/>
      <c r="T50" s="1356"/>
      <c r="U50" s="140"/>
      <c r="V50" s="140"/>
      <c r="W50" s="140"/>
      <c r="X50" s="1057"/>
      <c r="Y50" s="1067"/>
      <c r="Z50" s="1068"/>
      <c r="AA50" s="1057"/>
      <c r="AB50" s="1076"/>
      <c r="AC50" s="1068"/>
      <c r="AD50" s="1057"/>
      <c r="AE50" s="1076"/>
      <c r="AF50" s="1068"/>
      <c r="AG50" s="1057"/>
      <c r="AH50" s="1076"/>
      <c r="AI50" s="1068"/>
      <c r="AJ50" s="1057"/>
      <c r="AK50" s="1076"/>
      <c r="AL50" s="1068"/>
      <c r="AM50" s="1057"/>
      <c r="AN50" s="1076"/>
      <c r="AO50" s="1068"/>
      <c r="AP50" s="1082"/>
      <c r="AQ50" s="140"/>
      <c r="AR50" s="140"/>
      <c r="AS50" s="140"/>
      <c r="AT50" s="32"/>
      <c r="AU50" s="32"/>
      <c r="AV50" s="1088"/>
      <c r="AW50" s="1363"/>
      <c r="AX50" s="31"/>
      <c r="AY50" s="32"/>
      <c r="AZ50" s="659"/>
      <c r="BA50" s="32"/>
      <c r="BB50" s="32"/>
      <c r="BC50" s="32"/>
      <c r="BD50" s="32"/>
      <c r="BE50" s="683"/>
      <c r="BF50" s="32"/>
      <c r="BG50" s="32"/>
      <c r="BH50" s="30"/>
      <c r="BI50" s="683"/>
      <c r="BJ50" s="854"/>
      <c r="BK50" s="178"/>
      <c r="BL50" s="178"/>
      <c r="BM50" s="178"/>
      <c r="BN50" s="178"/>
      <c r="BO50" s="178"/>
      <c r="BP50" s="178"/>
      <c r="BQ50" s="708"/>
      <c r="BR50" s="1114"/>
      <c r="BS50" s="1115"/>
      <c r="BT50" s="240"/>
      <c r="BU50" s="931"/>
      <c r="BV50" s="240"/>
      <c r="BW50" s="240"/>
      <c r="BX50" s="1099"/>
      <c r="BY50" s="1094"/>
      <c r="BZ50" s="1101"/>
      <c r="CA50" s="569"/>
      <c r="CB50" s="1114"/>
      <c r="CC50" s="1115"/>
      <c r="CD50" s="240"/>
      <c r="CE50" s="1109"/>
      <c r="CF50" s="240"/>
      <c r="CG50" s="240"/>
      <c r="CH50" s="1099"/>
      <c r="CI50" s="1094"/>
      <c r="CJ50" s="1101"/>
      <c r="CK50" s="569"/>
      <c r="CL50" s="1114"/>
      <c r="CM50" s="1115"/>
      <c r="CN50" s="240"/>
      <c r="CO50" s="1109"/>
      <c r="CP50" s="240"/>
      <c r="CQ50" s="240"/>
      <c r="CR50" s="1099"/>
      <c r="CS50" s="1094"/>
      <c r="CT50" s="1101"/>
      <c r="CU50" s="569"/>
      <c r="CV50" s="215"/>
      <c r="CW50" s="239"/>
      <c r="CX50" s="240"/>
      <c r="CY50" s="931"/>
      <c r="CZ50" s="240"/>
      <c r="DA50" s="240"/>
      <c r="DB50" s="1099"/>
      <c r="DC50" s="1094"/>
      <c r="DD50" s="1101"/>
      <c r="DE50" s="569"/>
      <c r="DF50" s="215"/>
      <c r="DG50" s="239"/>
      <c r="DH50" s="240"/>
      <c r="DI50" s="931"/>
      <c r="DJ50" s="240"/>
      <c r="DK50" s="240"/>
      <c r="DL50" s="1099"/>
      <c r="DM50" s="1094"/>
      <c r="DN50" s="1101"/>
      <c r="DO50" s="569"/>
      <c r="DP50" s="1114"/>
      <c r="DQ50" s="1115"/>
      <c r="DR50" s="240"/>
      <c r="DS50" s="1109"/>
      <c r="DT50" s="240"/>
      <c r="DU50" s="240"/>
      <c r="DV50" s="1099"/>
      <c r="DW50" s="1094"/>
      <c r="DX50" s="1101"/>
      <c r="DY50" s="587"/>
      <c r="DZ50" s="32"/>
      <c r="EA50" s="32"/>
      <c r="EB50" s="32"/>
      <c r="EC50" s="32"/>
      <c r="ED50" s="32"/>
      <c r="EE50" s="32"/>
      <c r="EF50" s="32"/>
      <c r="EG50" s="32"/>
      <c r="EH50" s="32"/>
      <c r="EI50" s="32"/>
      <c r="EJ50" s="835" t="str">
        <f t="shared" si="10"/>
        <v>No entry</v>
      </c>
      <c r="EK50" s="1401"/>
      <c r="EL50" s="1125"/>
      <c r="EM50" s="591" t="str">
        <f t="shared" si="11"/>
        <v>No entry</v>
      </c>
      <c r="EN50" s="1403"/>
      <c r="EO50" s="1128"/>
      <c r="EP50" s="1128"/>
      <c r="EQ50" s="1129"/>
      <c r="ER50" s="1129"/>
      <c r="ES50" s="1130"/>
      <c r="ET50" s="38"/>
      <c r="EU50" s="38"/>
      <c r="EV50" s="292" t="s">
        <v>404</v>
      </c>
      <c r="EW50" s="1"/>
      <c r="EX50" s="1"/>
      <c r="EY50" s="1"/>
      <c r="EZ50" s="290"/>
      <c r="FA50" s="161"/>
      <c r="FB50" s="38"/>
      <c r="FC50" s="38"/>
      <c r="FD50" s="149"/>
      <c r="FE50" s="620"/>
      <c r="FF50" s="620"/>
      <c r="FG50" s="620"/>
      <c r="FH50" s="620"/>
      <c r="FI50" s="269"/>
      <c r="FJ50" s="145"/>
      <c r="FK50" s="145"/>
      <c r="FL50" s="145"/>
      <c r="FM50" s="145"/>
      <c r="FN50" s="145"/>
      <c r="FO50" s="145"/>
      <c r="FP50" s="145"/>
      <c r="FQ50" s="145"/>
      <c r="FR50" s="145"/>
      <c r="FS50" s="620"/>
      <c r="FT50" s="620"/>
      <c r="FU50" s="620"/>
      <c r="FV50" s="620"/>
      <c r="FW50" s="620"/>
      <c r="FX50" s="620"/>
      <c r="FY50" s="620"/>
      <c r="FZ50" s="620"/>
      <c r="GA50" s="631"/>
      <c r="GB50" s="631"/>
      <c r="GC50" s="620"/>
      <c r="GD50" s="620"/>
      <c r="GE50" s="620"/>
      <c r="GF50" s="620"/>
      <c r="GG50" s="620"/>
      <c r="GH50" s="620"/>
      <c r="GI50" s="620"/>
      <c r="GJ50" s="620"/>
      <c r="GK50" s="620"/>
      <c r="GL50" s="620"/>
      <c r="GM50" s="620"/>
      <c r="GN50" s="620"/>
      <c r="GO50" s="620"/>
      <c r="GP50" s="620"/>
      <c r="GQ50" s="620"/>
      <c r="GR50" s="620"/>
      <c r="GS50" s="620"/>
      <c r="GT50" s="620"/>
      <c r="GU50" s="620"/>
      <c r="GV50" s="620"/>
      <c r="GW50" s="620"/>
      <c r="GX50" s="620"/>
      <c r="GY50" s="620"/>
      <c r="GZ50" s="620"/>
      <c r="HA50" s="620"/>
      <c r="HB50" s="620"/>
      <c r="HC50" s="620"/>
      <c r="HD50" s="620"/>
      <c r="HE50" s="620"/>
      <c r="HF50" s="620"/>
      <c r="HG50" s="620"/>
      <c r="HH50" s="620"/>
      <c r="HI50" s="620"/>
      <c r="HJ50" s="620"/>
      <c r="HK50" s="620"/>
      <c r="HL50" s="620"/>
      <c r="HM50" s="620"/>
      <c r="HN50" s="620"/>
      <c r="HO50" s="620"/>
      <c r="HP50" s="620"/>
      <c r="HQ50" s="620"/>
      <c r="HR50" s="620"/>
      <c r="HS50" s="620"/>
      <c r="HT50" s="620"/>
      <c r="HU50" s="620"/>
      <c r="HV50" s="620"/>
      <c r="HW50" s="620"/>
      <c r="HX50" s="620"/>
      <c r="HY50" s="620"/>
      <c r="HZ50" s="620"/>
      <c r="IA50" s="620"/>
      <c r="IB50" s="620"/>
      <c r="IC50" s="620"/>
      <c r="ID50" s="620"/>
      <c r="IE50" s="620"/>
      <c r="IF50" s="620"/>
      <c r="IG50" s="620"/>
      <c r="IH50" s="620"/>
      <c r="II50" s="620"/>
      <c r="IJ50" s="620"/>
      <c r="IK50" s="620"/>
      <c r="IL50" s="620"/>
      <c r="IM50" s="620"/>
      <c r="IN50" s="620"/>
      <c r="IO50" s="620"/>
      <c r="IP50" s="620"/>
      <c r="IQ50" s="620"/>
      <c r="IR50" s="620"/>
      <c r="IS50" s="620"/>
      <c r="IT50" s="620"/>
      <c r="IU50" s="620"/>
      <c r="IV50" s="620"/>
      <c r="IW50" s="620"/>
      <c r="IX50" s="620"/>
      <c r="IY50" s="620"/>
      <c r="IZ50" s="620"/>
      <c r="JA50" s="620"/>
      <c r="JB50" s="620"/>
      <c r="JC50" s="620"/>
      <c r="JD50" s="620"/>
      <c r="JE50" s="620"/>
      <c r="JF50" s="620"/>
      <c r="JG50" s="620"/>
      <c r="JH50" s="620"/>
      <c r="JI50" s="620"/>
      <c r="JJ50" s="620"/>
      <c r="JK50" s="620"/>
      <c r="JL50" s="620"/>
      <c r="JM50" s="620"/>
      <c r="JN50" s="620"/>
      <c r="JO50" s="620"/>
      <c r="JP50" s="620"/>
      <c r="JQ50" s="620"/>
      <c r="JR50" s="620"/>
      <c r="JS50" s="620"/>
      <c r="JT50" s="620"/>
      <c r="JU50" s="620"/>
      <c r="JV50" s="620"/>
      <c r="JW50" s="620"/>
      <c r="JX50" s="620"/>
      <c r="JY50" s="620"/>
      <c r="JZ50" s="620"/>
      <c r="KA50" s="620"/>
      <c r="KB50" s="620"/>
      <c r="KC50" s="620"/>
      <c r="KD50" s="620"/>
      <c r="KE50" s="620"/>
      <c r="KF50" s="620"/>
      <c r="KG50" s="620"/>
      <c r="KH50" s="620"/>
      <c r="KI50" s="620"/>
      <c r="KJ50" s="620"/>
      <c r="KK50" s="620"/>
      <c r="KL50" s="620"/>
      <c r="KM50" s="620"/>
      <c r="KN50" s="620"/>
      <c r="KO50" s="620"/>
      <c r="KP50" s="620"/>
      <c r="KQ50" s="620"/>
      <c r="KR50" s="286"/>
      <c r="KS50" s="1288"/>
      <c r="KT50" s="1288"/>
      <c r="KU50" s="1288"/>
      <c r="KV50" s="1288"/>
      <c r="KW50" s="1288"/>
      <c r="KX50" s="1288"/>
      <c r="KY50" s="1288"/>
      <c r="KZ50" s="1288"/>
      <c r="LA50" s="1288"/>
      <c r="LB50" s="145"/>
    </row>
    <row r="51" spans="1:314" s="6" customFormat="1" ht="15.75" customHeight="1" thickBot="1" x14ac:dyDescent="0.3">
      <c r="A51" s="39"/>
      <c r="B51" s="812" t="s">
        <v>674</v>
      </c>
      <c r="C51" s="1198"/>
      <c r="D51" s="1199"/>
      <c r="E51" s="1435" t="str">
        <f>IFERROR(VLOOKUP($D51,'Info Exam and Projection List'!$M$4:$P$34,2),"No entry")</f>
        <v>No entry</v>
      </c>
      <c r="F51" s="1389"/>
      <c r="G51" s="1393"/>
      <c r="H51" s="1391"/>
      <c r="I51" s="1229"/>
      <c r="J51" s="1230"/>
      <c r="K51" s="1235"/>
      <c r="M51" s="1218"/>
      <c r="N51" s="1368"/>
      <c r="O51" s="1368"/>
      <c r="P51" s="1211"/>
      <c r="Q51" s="140"/>
      <c r="R51" s="659"/>
      <c r="S51" s="140"/>
      <c r="T51" s="1356"/>
      <c r="U51" s="140"/>
      <c r="V51" s="140"/>
      <c r="W51" s="140"/>
      <c r="X51" s="1057"/>
      <c r="Y51" s="1067"/>
      <c r="Z51" s="1068"/>
      <c r="AA51" s="1057"/>
      <c r="AB51" s="1076"/>
      <c r="AC51" s="1068"/>
      <c r="AD51" s="1057"/>
      <c r="AE51" s="1076"/>
      <c r="AF51" s="1068"/>
      <c r="AG51" s="1057"/>
      <c r="AH51" s="1076"/>
      <c r="AI51" s="1068"/>
      <c r="AJ51" s="1057"/>
      <c r="AK51" s="1076"/>
      <c r="AL51" s="1068"/>
      <c r="AM51" s="1057"/>
      <c r="AN51" s="1076"/>
      <c r="AO51" s="1068"/>
      <c r="AP51" s="1082"/>
      <c r="AQ51" s="140"/>
      <c r="AR51" s="140"/>
      <c r="AS51" s="140"/>
      <c r="AT51" s="32"/>
      <c r="AU51" s="32"/>
      <c r="AV51" s="1088"/>
      <c r="AW51" s="1363"/>
      <c r="AX51" s="31"/>
      <c r="AY51" s="32"/>
      <c r="AZ51" s="659"/>
      <c r="BA51" s="32"/>
      <c r="BB51" s="32"/>
      <c r="BC51" s="32"/>
      <c r="BD51" s="32"/>
      <c r="BE51" s="683"/>
      <c r="BF51" s="32"/>
      <c r="BG51" s="32"/>
      <c r="BH51" s="30"/>
      <c r="BI51" s="683"/>
      <c r="BJ51" s="854"/>
      <c r="BK51" s="178"/>
      <c r="BL51" s="178"/>
      <c r="BM51" s="178"/>
      <c r="BN51" s="178"/>
      <c r="BO51" s="178"/>
      <c r="BP51" s="178"/>
      <c r="BQ51" s="708"/>
      <c r="BR51" s="1114"/>
      <c r="BS51" s="1115"/>
      <c r="BT51" s="240"/>
      <c r="BU51" s="931"/>
      <c r="BV51" s="240"/>
      <c r="BW51" s="240"/>
      <c r="BX51" s="1099"/>
      <c r="BY51" s="1094"/>
      <c r="BZ51" s="1101"/>
      <c r="CA51" s="569"/>
      <c r="CB51" s="1114"/>
      <c r="CC51" s="1115"/>
      <c r="CD51" s="240"/>
      <c r="CE51" s="1109"/>
      <c r="CF51" s="240"/>
      <c r="CG51" s="240"/>
      <c r="CH51" s="1099"/>
      <c r="CI51" s="1094"/>
      <c r="CJ51" s="1101"/>
      <c r="CK51" s="569"/>
      <c r="CL51" s="1114"/>
      <c r="CM51" s="1115"/>
      <c r="CN51" s="240"/>
      <c r="CO51" s="1109"/>
      <c r="CP51" s="240"/>
      <c r="CQ51" s="240"/>
      <c r="CR51" s="1099"/>
      <c r="CS51" s="1094"/>
      <c r="CT51" s="1101"/>
      <c r="CU51" s="569"/>
      <c r="CV51" s="215"/>
      <c r="CW51" s="239"/>
      <c r="CX51" s="240"/>
      <c r="CY51" s="931"/>
      <c r="CZ51" s="240"/>
      <c r="DA51" s="240"/>
      <c r="DB51" s="1099"/>
      <c r="DC51" s="1094"/>
      <c r="DD51" s="1101"/>
      <c r="DE51" s="569"/>
      <c r="DF51" s="215"/>
      <c r="DG51" s="239"/>
      <c r="DH51" s="240"/>
      <c r="DI51" s="931"/>
      <c r="DJ51" s="240"/>
      <c r="DK51" s="240"/>
      <c r="DL51" s="1099"/>
      <c r="DM51" s="1094"/>
      <c r="DN51" s="1101"/>
      <c r="DO51" s="569"/>
      <c r="DP51" s="1114"/>
      <c r="DQ51" s="1115"/>
      <c r="DR51" s="240"/>
      <c r="DS51" s="1109"/>
      <c r="DT51" s="240"/>
      <c r="DU51" s="240"/>
      <c r="DV51" s="1099"/>
      <c r="DW51" s="1094"/>
      <c r="DX51" s="1101"/>
      <c r="DY51" s="587"/>
      <c r="DZ51" s="32"/>
      <c r="EA51" s="32"/>
      <c r="EB51" s="32"/>
      <c r="EC51" s="32"/>
      <c r="ED51" s="32"/>
      <c r="EE51" s="32"/>
      <c r="EF51" s="32"/>
      <c r="EG51" s="32"/>
      <c r="EH51" s="32"/>
      <c r="EI51" s="32"/>
      <c r="EJ51" s="835" t="str">
        <f t="shared" si="10"/>
        <v>No entry</v>
      </c>
      <c r="EK51" s="1401"/>
      <c r="EL51" s="1125"/>
      <c r="EM51" s="591" t="str">
        <f t="shared" si="11"/>
        <v>No entry</v>
      </c>
      <c r="EN51" s="1403"/>
      <c r="EO51" s="1128"/>
      <c r="EP51" s="1128"/>
      <c r="EQ51" s="1129"/>
      <c r="ER51" s="1129"/>
      <c r="ES51" s="1130"/>
      <c r="ET51" s="38"/>
      <c r="EU51" s="38"/>
      <c r="EV51" s="297"/>
      <c r="EW51" s="298"/>
      <c r="EX51" s="298"/>
      <c r="EY51" s="298"/>
      <c r="EZ51" s="351"/>
      <c r="FA51" s="161"/>
      <c r="FB51" s="38"/>
      <c r="FC51" s="38"/>
      <c r="FD51" s="149"/>
      <c r="FE51" s="620"/>
      <c r="FF51" s="620"/>
      <c r="FG51" s="620"/>
      <c r="FH51" s="620"/>
      <c r="FI51" s="269"/>
      <c r="FJ51" s="145"/>
      <c r="FK51" s="145"/>
      <c r="FL51" s="145"/>
      <c r="FM51" s="145"/>
      <c r="FN51" s="145"/>
      <c r="FO51" s="145"/>
      <c r="FP51" s="145"/>
      <c r="FQ51" s="145"/>
      <c r="FR51" s="145"/>
      <c r="FS51" s="620"/>
      <c r="FT51" s="620"/>
      <c r="FU51" s="620"/>
      <c r="FV51" s="620"/>
      <c r="FW51" s="620"/>
      <c r="FX51" s="620"/>
      <c r="FY51" s="620"/>
      <c r="FZ51" s="620"/>
      <c r="GA51" s="631"/>
      <c r="GB51" s="631"/>
      <c r="GC51" s="620"/>
      <c r="GD51" s="620"/>
      <c r="GE51" s="620"/>
      <c r="GF51" s="620"/>
      <c r="GG51" s="620"/>
      <c r="GH51" s="620"/>
      <c r="GI51" s="620"/>
      <c r="GJ51" s="620"/>
      <c r="GK51" s="620"/>
      <c r="GL51" s="620"/>
      <c r="GM51" s="620"/>
      <c r="GN51" s="620"/>
      <c r="GO51" s="620"/>
      <c r="GP51" s="620"/>
      <c r="GQ51" s="620"/>
      <c r="GR51" s="620"/>
      <c r="GS51" s="620"/>
      <c r="GT51" s="620"/>
      <c r="GU51" s="620"/>
      <c r="GV51" s="620"/>
      <c r="GW51" s="620"/>
      <c r="GX51" s="620"/>
      <c r="GY51" s="620"/>
      <c r="GZ51" s="620"/>
      <c r="HA51" s="620"/>
      <c r="HB51" s="620"/>
      <c r="HC51" s="620"/>
      <c r="HD51" s="620"/>
      <c r="HE51" s="620"/>
      <c r="HF51" s="620"/>
      <c r="HG51" s="620"/>
      <c r="HH51" s="620"/>
      <c r="HI51" s="620"/>
      <c r="HJ51" s="620"/>
      <c r="HK51" s="620"/>
      <c r="HL51" s="620"/>
      <c r="HM51" s="620"/>
      <c r="HN51" s="620"/>
      <c r="HO51" s="620"/>
      <c r="HP51" s="620"/>
      <c r="HQ51" s="620"/>
      <c r="HR51" s="620"/>
      <c r="HS51" s="620"/>
      <c r="HT51" s="620"/>
      <c r="HU51" s="620"/>
      <c r="HV51" s="620"/>
      <c r="HW51" s="620"/>
      <c r="HX51" s="620"/>
      <c r="HY51" s="620"/>
      <c r="HZ51" s="620"/>
      <c r="IA51" s="620"/>
      <c r="IB51" s="620"/>
      <c r="IC51" s="620"/>
      <c r="ID51" s="620"/>
      <c r="IE51" s="620"/>
      <c r="IF51" s="620"/>
      <c r="IG51" s="620"/>
      <c r="IH51" s="620"/>
      <c r="II51" s="620"/>
      <c r="IJ51" s="620"/>
      <c r="IK51" s="620"/>
      <c r="IL51" s="620"/>
      <c r="IM51" s="620"/>
      <c r="IN51" s="620"/>
      <c r="IO51" s="620"/>
      <c r="IP51" s="620"/>
      <c r="IQ51" s="620"/>
      <c r="IR51" s="620"/>
      <c r="IS51" s="620"/>
      <c r="IT51" s="620"/>
      <c r="IU51" s="620"/>
      <c r="IV51" s="620"/>
      <c r="IW51" s="620"/>
      <c r="IX51" s="620"/>
      <c r="IY51" s="620"/>
      <c r="IZ51" s="620"/>
      <c r="JA51" s="620"/>
      <c r="JB51" s="620"/>
      <c r="JC51" s="620"/>
      <c r="JD51" s="620"/>
      <c r="JE51" s="620"/>
      <c r="JF51" s="620"/>
      <c r="JG51" s="620"/>
      <c r="JH51" s="620"/>
      <c r="JI51" s="620"/>
      <c r="JJ51" s="620"/>
      <c r="JK51" s="620"/>
      <c r="JL51" s="620"/>
      <c r="JM51" s="620"/>
      <c r="JN51" s="620"/>
      <c r="JO51" s="620"/>
      <c r="JP51" s="620"/>
      <c r="JQ51" s="620"/>
      <c r="JR51" s="620"/>
      <c r="JS51" s="620"/>
      <c r="JT51" s="620"/>
      <c r="JU51" s="620"/>
      <c r="JV51" s="620"/>
      <c r="JW51" s="620"/>
      <c r="JX51" s="620"/>
      <c r="JY51" s="620"/>
      <c r="JZ51" s="620"/>
      <c r="KA51" s="620"/>
      <c r="KB51" s="620"/>
      <c r="KC51" s="620"/>
      <c r="KD51" s="620"/>
      <c r="KE51" s="620"/>
      <c r="KF51" s="620"/>
      <c r="KG51" s="620"/>
      <c r="KH51" s="620"/>
      <c r="KI51" s="620"/>
      <c r="KJ51" s="620"/>
      <c r="KK51" s="620"/>
      <c r="KL51" s="620"/>
      <c r="KM51" s="620"/>
      <c r="KN51" s="620"/>
      <c r="KO51" s="620"/>
      <c r="KP51" s="620"/>
      <c r="KQ51" s="620"/>
      <c r="KR51" s="286"/>
      <c r="KS51" s="1288"/>
      <c r="KT51" s="1288"/>
      <c r="KU51" s="1288"/>
      <c r="KV51" s="1288"/>
      <c r="KW51" s="1288"/>
      <c r="KX51" s="1288"/>
      <c r="KY51" s="1288"/>
      <c r="KZ51" s="1288"/>
      <c r="LA51" s="1288"/>
      <c r="LB51" s="145"/>
    </row>
    <row r="52" spans="1:314" s="6" customFormat="1" ht="15.75" customHeight="1" x14ac:dyDescent="0.25">
      <c r="B52" s="812" t="s">
        <v>675</v>
      </c>
      <c r="C52" s="1198"/>
      <c r="D52" s="1199"/>
      <c r="E52" s="1435" t="str">
        <f>IFERROR(VLOOKUP($D52,'Info Exam and Projection List'!$M$4:$P$34,2),"No entry")</f>
        <v>No entry</v>
      </c>
      <c r="F52" s="1389"/>
      <c r="G52" s="1393"/>
      <c r="H52" s="1391"/>
      <c r="I52" s="1229"/>
      <c r="J52" s="1230"/>
      <c r="K52" s="1235"/>
      <c r="M52" s="1218"/>
      <c r="N52" s="1368"/>
      <c r="O52" s="1368"/>
      <c r="P52" s="1211"/>
      <c r="Q52" s="140"/>
      <c r="R52" s="659"/>
      <c r="S52" s="140"/>
      <c r="T52" s="1356"/>
      <c r="U52" s="140"/>
      <c r="V52" s="140"/>
      <c r="W52" s="140"/>
      <c r="X52" s="1057"/>
      <c r="Y52" s="1067"/>
      <c r="Z52" s="1068"/>
      <c r="AA52" s="1057"/>
      <c r="AB52" s="1076"/>
      <c r="AC52" s="1068"/>
      <c r="AD52" s="1057"/>
      <c r="AE52" s="1076"/>
      <c r="AF52" s="1068"/>
      <c r="AG52" s="1057"/>
      <c r="AH52" s="1076"/>
      <c r="AI52" s="1068"/>
      <c r="AJ52" s="1057"/>
      <c r="AK52" s="1076"/>
      <c r="AL52" s="1068"/>
      <c r="AM52" s="1057"/>
      <c r="AN52" s="1076"/>
      <c r="AO52" s="1068"/>
      <c r="AP52" s="1082"/>
      <c r="AQ52" s="140"/>
      <c r="AR52" s="140"/>
      <c r="AS52" s="140"/>
      <c r="AT52" s="32"/>
      <c r="AU52" s="32"/>
      <c r="AV52" s="1088"/>
      <c r="AW52" s="1363"/>
      <c r="AX52" s="31"/>
      <c r="AY52" s="32"/>
      <c r="AZ52" s="659"/>
      <c r="BA52" s="32"/>
      <c r="BB52" s="32"/>
      <c r="BC52" s="32"/>
      <c r="BD52" s="32"/>
      <c r="BE52" s="683"/>
      <c r="BF52" s="32"/>
      <c r="BG52" s="32"/>
      <c r="BH52" s="30"/>
      <c r="BI52" s="683"/>
      <c r="BJ52" s="854"/>
      <c r="BK52" s="178"/>
      <c r="BL52" s="178"/>
      <c r="BM52" s="178"/>
      <c r="BN52" s="178"/>
      <c r="BO52" s="178"/>
      <c r="BP52" s="178"/>
      <c r="BQ52" s="708"/>
      <c r="BR52" s="1114"/>
      <c r="BS52" s="1115"/>
      <c r="BT52" s="240"/>
      <c r="BU52" s="931"/>
      <c r="BV52" s="240"/>
      <c r="BW52" s="240"/>
      <c r="BX52" s="1099"/>
      <c r="BY52" s="1094"/>
      <c r="BZ52" s="1101"/>
      <c r="CA52" s="569"/>
      <c r="CB52" s="1114"/>
      <c r="CC52" s="1115"/>
      <c r="CD52" s="240"/>
      <c r="CE52" s="1109"/>
      <c r="CF52" s="240"/>
      <c r="CG52" s="240"/>
      <c r="CH52" s="1099"/>
      <c r="CI52" s="1094"/>
      <c r="CJ52" s="1101"/>
      <c r="CK52" s="569"/>
      <c r="CL52" s="1114"/>
      <c r="CM52" s="1115"/>
      <c r="CN52" s="240"/>
      <c r="CO52" s="1109"/>
      <c r="CP52" s="240"/>
      <c r="CQ52" s="240"/>
      <c r="CR52" s="1099"/>
      <c r="CS52" s="1094"/>
      <c r="CT52" s="1101"/>
      <c r="CU52" s="569"/>
      <c r="CV52" s="215"/>
      <c r="CW52" s="239"/>
      <c r="CX52" s="240"/>
      <c r="CY52" s="931"/>
      <c r="CZ52" s="240"/>
      <c r="DA52" s="240"/>
      <c r="DB52" s="1099"/>
      <c r="DC52" s="1094"/>
      <c r="DD52" s="1101"/>
      <c r="DE52" s="569"/>
      <c r="DF52" s="215"/>
      <c r="DG52" s="239"/>
      <c r="DH52" s="240"/>
      <c r="DI52" s="931"/>
      <c r="DJ52" s="240"/>
      <c r="DK52" s="240"/>
      <c r="DL52" s="1099"/>
      <c r="DM52" s="1094"/>
      <c r="DN52" s="1101"/>
      <c r="DO52" s="569"/>
      <c r="DP52" s="1114"/>
      <c r="DQ52" s="1115"/>
      <c r="DR52" s="240"/>
      <c r="DS52" s="1109"/>
      <c r="DT52" s="240"/>
      <c r="DU52" s="240"/>
      <c r="DV52" s="1099"/>
      <c r="DW52" s="1094"/>
      <c r="DX52" s="1101"/>
      <c r="DY52" s="587"/>
      <c r="DZ52" s="32"/>
      <c r="EA52" s="32"/>
      <c r="EB52" s="32"/>
      <c r="EC52" s="32"/>
      <c r="ED52" s="32"/>
      <c r="EE52" s="32"/>
      <c r="EF52" s="32"/>
      <c r="EG52" s="32"/>
      <c r="EH52" s="32"/>
      <c r="EI52" s="32"/>
      <c r="EJ52" s="835" t="str">
        <f t="shared" si="10"/>
        <v>No entry</v>
      </c>
      <c r="EK52" s="1401"/>
      <c r="EL52" s="1125"/>
      <c r="EM52" s="591" t="str">
        <f t="shared" si="11"/>
        <v>No entry</v>
      </c>
      <c r="EN52" s="1403"/>
      <c r="EO52" s="1128"/>
      <c r="EP52" s="1128"/>
      <c r="EQ52" s="1129"/>
      <c r="ER52" s="1129"/>
      <c r="ES52" s="1130"/>
      <c r="ET52" s="38"/>
      <c r="EU52" s="38"/>
      <c r="EV52" s="152"/>
      <c r="EW52" s="152"/>
      <c r="EX52" s="152"/>
      <c r="EY52" s="152"/>
      <c r="EZ52" s="152"/>
      <c r="FA52" s="152"/>
      <c r="FB52" s="38"/>
      <c r="FC52" s="38"/>
      <c r="FD52" s="149"/>
      <c r="FE52" s="620"/>
      <c r="FF52" s="620"/>
      <c r="FG52" s="620"/>
      <c r="FH52" s="620"/>
      <c r="FI52" s="269"/>
      <c r="FJ52" s="145"/>
      <c r="FK52" s="145"/>
      <c r="FL52" s="145"/>
      <c r="FM52" s="145"/>
      <c r="FN52" s="145"/>
      <c r="FO52" s="145"/>
      <c r="FP52" s="145"/>
      <c r="FQ52" s="145"/>
      <c r="FR52" s="145"/>
      <c r="FS52" s="620"/>
      <c r="FT52" s="620"/>
      <c r="FU52" s="620"/>
      <c r="FV52" s="620"/>
      <c r="FW52" s="620"/>
      <c r="FX52" s="620"/>
      <c r="FY52" s="620"/>
      <c r="FZ52" s="620"/>
      <c r="GA52" s="631"/>
      <c r="GB52" s="631"/>
      <c r="GC52" s="620"/>
      <c r="GD52" s="620"/>
      <c r="GE52" s="620"/>
      <c r="GF52" s="620"/>
      <c r="GG52" s="620"/>
      <c r="GH52" s="620"/>
      <c r="GI52" s="620"/>
      <c r="GJ52" s="620"/>
      <c r="GK52" s="620"/>
      <c r="GL52" s="620"/>
      <c r="GM52" s="620"/>
      <c r="GN52" s="620"/>
      <c r="GO52" s="620"/>
      <c r="GP52" s="620"/>
      <c r="GQ52" s="620"/>
      <c r="GR52" s="620"/>
      <c r="GS52" s="620"/>
      <c r="GT52" s="620"/>
      <c r="GU52" s="620"/>
      <c r="GV52" s="620"/>
      <c r="GW52" s="620"/>
      <c r="GX52" s="620"/>
      <c r="GY52" s="620"/>
      <c r="GZ52" s="620"/>
      <c r="HA52" s="620"/>
      <c r="HB52" s="620"/>
      <c r="HC52" s="620"/>
      <c r="HD52" s="620"/>
      <c r="HE52" s="620"/>
      <c r="HF52" s="620"/>
      <c r="HG52" s="620"/>
      <c r="HH52" s="620"/>
      <c r="HI52" s="620"/>
      <c r="HJ52" s="620"/>
      <c r="HK52" s="620"/>
      <c r="HL52" s="620"/>
      <c r="HM52" s="620"/>
      <c r="HN52" s="620"/>
      <c r="HO52" s="620"/>
      <c r="HP52" s="620"/>
      <c r="HQ52" s="620"/>
      <c r="HR52" s="620"/>
      <c r="HS52" s="620"/>
      <c r="HT52" s="620"/>
      <c r="HU52" s="620"/>
      <c r="HV52" s="620"/>
      <c r="HW52" s="620"/>
      <c r="HX52" s="620"/>
      <c r="HY52" s="620"/>
      <c r="HZ52" s="620"/>
      <c r="IA52" s="620"/>
      <c r="IB52" s="620"/>
      <c r="IC52" s="620"/>
      <c r="ID52" s="620"/>
      <c r="IE52" s="620"/>
      <c r="IF52" s="620"/>
      <c r="IG52" s="620"/>
      <c r="IH52" s="620"/>
      <c r="II52" s="620"/>
      <c r="IJ52" s="620"/>
      <c r="IK52" s="620"/>
      <c r="IL52" s="620"/>
      <c r="IM52" s="620"/>
      <c r="IN52" s="620"/>
      <c r="IO52" s="620"/>
      <c r="IP52" s="620"/>
      <c r="IQ52" s="620"/>
      <c r="IR52" s="620"/>
      <c r="IS52" s="620"/>
      <c r="IT52" s="620"/>
      <c r="IU52" s="620"/>
      <c r="IV52" s="620"/>
      <c r="IW52" s="620"/>
      <c r="IX52" s="620"/>
      <c r="IY52" s="620"/>
      <c r="IZ52" s="620"/>
      <c r="JA52" s="620"/>
      <c r="JB52" s="620"/>
      <c r="JC52" s="620"/>
      <c r="JD52" s="620"/>
      <c r="JE52" s="620"/>
      <c r="JF52" s="620"/>
      <c r="JG52" s="620"/>
      <c r="JH52" s="620"/>
      <c r="JI52" s="620"/>
      <c r="JJ52" s="620"/>
      <c r="JK52" s="620"/>
      <c r="JL52" s="620"/>
      <c r="JM52" s="620"/>
      <c r="JN52" s="620"/>
      <c r="JO52" s="620"/>
      <c r="JP52" s="620"/>
      <c r="JQ52" s="620"/>
      <c r="JR52" s="620"/>
      <c r="JS52" s="620"/>
      <c r="JT52" s="620"/>
      <c r="JU52" s="620"/>
      <c r="JV52" s="620"/>
      <c r="JW52" s="620"/>
      <c r="JX52" s="620"/>
      <c r="JY52" s="620"/>
      <c r="JZ52" s="620"/>
      <c r="KA52" s="620"/>
      <c r="KB52" s="620"/>
      <c r="KC52" s="620"/>
      <c r="KD52" s="620"/>
      <c r="KE52" s="620"/>
      <c r="KF52" s="620"/>
      <c r="KG52" s="620"/>
      <c r="KH52" s="620"/>
      <c r="KI52" s="620"/>
      <c r="KJ52" s="620"/>
      <c r="KK52" s="620"/>
      <c r="KL52" s="620"/>
      <c r="KM52" s="620"/>
      <c r="KN52" s="620"/>
      <c r="KO52" s="620"/>
      <c r="KP52" s="620"/>
      <c r="KQ52" s="620"/>
      <c r="KR52" s="286"/>
      <c r="KS52" s="1288"/>
      <c r="KT52" s="1288"/>
      <c r="KU52" s="1288"/>
      <c r="KV52" s="1288"/>
      <c r="KW52" s="1288"/>
      <c r="KX52" s="1288"/>
      <c r="KY52" s="1288"/>
      <c r="KZ52" s="1288"/>
      <c r="LA52" s="1288"/>
      <c r="LB52" s="145"/>
    </row>
    <row r="53" spans="1:314" s="6" customFormat="1" ht="15.75" customHeight="1" x14ac:dyDescent="0.4">
      <c r="A53" s="181"/>
      <c r="B53" s="812" t="s">
        <v>676</v>
      </c>
      <c r="C53" s="1198"/>
      <c r="D53" s="1199"/>
      <c r="E53" s="1435" t="str">
        <f>IFERROR(VLOOKUP($D53,'Info Exam and Projection List'!$M$4:$P$34,2),"No entry")</f>
        <v>No entry</v>
      </c>
      <c r="F53" s="1389"/>
      <c r="G53" s="1393"/>
      <c r="H53" s="1391"/>
      <c r="I53" s="1229"/>
      <c r="J53" s="1230"/>
      <c r="K53" s="1235"/>
      <c r="M53" s="1218"/>
      <c r="N53" s="1368"/>
      <c r="O53" s="1368"/>
      <c r="P53" s="1211"/>
      <c r="Q53" s="140"/>
      <c r="R53" s="659"/>
      <c r="S53" s="140"/>
      <c r="T53" s="1356"/>
      <c r="U53" s="140"/>
      <c r="V53" s="140"/>
      <c r="W53" s="140"/>
      <c r="X53" s="1057"/>
      <c r="Y53" s="1067"/>
      <c r="Z53" s="1068"/>
      <c r="AA53" s="1057"/>
      <c r="AB53" s="1076"/>
      <c r="AC53" s="1068"/>
      <c r="AD53" s="1057"/>
      <c r="AE53" s="1076"/>
      <c r="AF53" s="1068"/>
      <c r="AG53" s="1057"/>
      <c r="AH53" s="1076"/>
      <c r="AI53" s="1068"/>
      <c r="AJ53" s="1057"/>
      <c r="AK53" s="1076"/>
      <c r="AL53" s="1068"/>
      <c r="AM53" s="1057"/>
      <c r="AN53" s="1076"/>
      <c r="AO53" s="1068"/>
      <c r="AP53" s="1082"/>
      <c r="AQ53" s="140"/>
      <c r="AR53" s="140"/>
      <c r="AS53" s="140"/>
      <c r="AT53" s="32"/>
      <c r="AU53" s="32"/>
      <c r="AV53" s="1088"/>
      <c r="AW53" s="1363"/>
      <c r="AX53" s="31"/>
      <c r="AY53" s="32"/>
      <c r="AZ53" s="659"/>
      <c r="BA53" s="32"/>
      <c r="BB53" s="32"/>
      <c r="BC53" s="32"/>
      <c r="BD53" s="32"/>
      <c r="BE53" s="683"/>
      <c r="BF53" s="32"/>
      <c r="BG53" s="32"/>
      <c r="BH53" s="30"/>
      <c r="BI53" s="683"/>
      <c r="BJ53" s="854"/>
      <c r="BK53" s="178"/>
      <c r="BL53" s="178"/>
      <c r="BM53" s="178"/>
      <c r="BN53" s="178"/>
      <c r="BO53" s="178"/>
      <c r="BP53" s="178"/>
      <c r="BQ53" s="708"/>
      <c r="BR53" s="1114"/>
      <c r="BS53" s="1115"/>
      <c r="BT53" s="240"/>
      <c r="BU53" s="931"/>
      <c r="BV53" s="240"/>
      <c r="BW53" s="240"/>
      <c r="BX53" s="1099"/>
      <c r="BY53" s="1094"/>
      <c r="BZ53" s="1101"/>
      <c r="CA53" s="569"/>
      <c r="CB53" s="1114"/>
      <c r="CC53" s="1115"/>
      <c r="CD53" s="240"/>
      <c r="CE53" s="1109"/>
      <c r="CF53" s="240"/>
      <c r="CG53" s="240"/>
      <c r="CH53" s="1099"/>
      <c r="CI53" s="1094"/>
      <c r="CJ53" s="1101"/>
      <c r="CK53" s="569"/>
      <c r="CL53" s="1114"/>
      <c r="CM53" s="1115"/>
      <c r="CN53" s="240"/>
      <c r="CO53" s="1109"/>
      <c r="CP53" s="240"/>
      <c r="CQ53" s="240"/>
      <c r="CR53" s="1099"/>
      <c r="CS53" s="1094"/>
      <c r="CT53" s="1101"/>
      <c r="CU53" s="569"/>
      <c r="CV53" s="215"/>
      <c r="CW53" s="239"/>
      <c r="CX53" s="240"/>
      <c r="CY53" s="931"/>
      <c r="CZ53" s="240"/>
      <c r="DA53" s="240"/>
      <c r="DB53" s="1099"/>
      <c r="DC53" s="1094"/>
      <c r="DD53" s="1101"/>
      <c r="DE53" s="569"/>
      <c r="DF53" s="215"/>
      <c r="DG53" s="239"/>
      <c r="DH53" s="240"/>
      <c r="DI53" s="931"/>
      <c r="DJ53" s="240"/>
      <c r="DK53" s="240"/>
      <c r="DL53" s="1099"/>
      <c r="DM53" s="1094"/>
      <c r="DN53" s="1101"/>
      <c r="DO53" s="569"/>
      <c r="DP53" s="1114"/>
      <c r="DQ53" s="1115"/>
      <c r="DR53" s="240"/>
      <c r="DS53" s="1109"/>
      <c r="DT53" s="240"/>
      <c r="DU53" s="240"/>
      <c r="DV53" s="1099"/>
      <c r="DW53" s="1094"/>
      <c r="DX53" s="1101"/>
      <c r="DY53" s="587"/>
      <c r="DZ53" s="32"/>
      <c r="EA53" s="32"/>
      <c r="EB53" s="32"/>
      <c r="EC53" s="32"/>
      <c r="ED53" s="32"/>
      <c r="EE53" s="32"/>
      <c r="EF53" s="32"/>
      <c r="EG53" s="32"/>
      <c r="EH53" s="32"/>
      <c r="EI53" s="32"/>
      <c r="EJ53" s="835" t="str">
        <f t="shared" si="10"/>
        <v>No entry</v>
      </c>
      <c r="EK53" s="1401"/>
      <c r="EL53" s="1125"/>
      <c r="EM53" s="591" t="str">
        <f t="shared" si="11"/>
        <v>No entry</v>
      </c>
      <c r="EN53" s="1403"/>
      <c r="EO53" s="1128"/>
      <c r="EP53" s="1128"/>
      <c r="EQ53" s="1129"/>
      <c r="ER53" s="1129"/>
      <c r="ES53" s="1130"/>
      <c r="ET53" s="38"/>
      <c r="EU53" s="38"/>
      <c r="EV53" s="153" t="s">
        <v>472</v>
      </c>
      <c r="EW53" s="152"/>
      <c r="EX53" s="152"/>
      <c r="EY53" s="152"/>
      <c r="EZ53" s="152"/>
      <c r="FA53" s="152"/>
      <c r="FB53" s="38"/>
      <c r="FC53" s="38"/>
      <c r="FD53" s="149"/>
      <c r="FE53" s="620"/>
      <c r="FF53" s="620"/>
      <c r="FG53" s="620"/>
      <c r="FH53" s="620"/>
      <c r="FI53" s="269"/>
      <c r="FJ53" s="145"/>
      <c r="FK53" s="145"/>
      <c r="FL53" s="145"/>
      <c r="FM53" s="145"/>
      <c r="FN53" s="145"/>
      <c r="FO53" s="145"/>
      <c r="FP53" s="145"/>
      <c r="FQ53" s="145"/>
      <c r="FR53" s="145"/>
      <c r="FS53" s="620"/>
      <c r="FT53" s="620"/>
      <c r="FU53" s="620"/>
      <c r="FV53" s="620"/>
      <c r="FW53" s="620"/>
      <c r="FX53" s="620"/>
      <c r="FY53" s="620"/>
      <c r="FZ53" s="620"/>
      <c r="GA53" s="631"/>
      <c r="GB53" s="631"/>
      <c r="GC53" s="620"/>
      <c r="GD53" s="620"/>
      <c r="GE53" s="620"/>
      <c r="GF53" s="620"/>
      <c r="GG53" s="620"/>
      <c r="GH53" s="620"/>
      <c r="GI53" s="620"/>
      <c r="GJ53" s="620"/>
      <c r="GK53" s="620"/>
      <c r="GL53" s="620"/>
      <c r="GM53" s="620"/>
      <c r="GN53" s="620"/>
      <c r="GO53" s="620"/>
      <c r="GP53" s="620"/>
      <c r="GQ53" s="620"/>
      <c r="GR53" s="620"/>
      <c r="GS53" s="620"/>
      <c r="GT53" s="620"/>
      <c r="GU53" s="620"/>
      <c r="GV53" s="620"/>
      <c r="GW53" s="620"/>
      <c r="GX53" s="620"/>
      <c r="GY53" s="620"/>
      <c r="GZ53" s="620"/>
      <c r="HA53" s="620"/>
      <c r="HB53" s="620"/>
      <c r="HC53" s="620"/>
      <c r="HD53" s="620"/>
      <c r="HE53" s="620"/>
      <c r="HF53" s="620"/>
      <c r="HG53" s="620"/>
      <c r="HH53" s="620"/>
      <c r="HI53" s="620"/>
      <c r="HJ53" s="620"/>
      <c r="HK53" s="620"/>
      <c r="HL53" s="620"/>
      <c r="HM53" s="620"/>
      <c r="HN53" s="620"/>
      <c r="HO53" s="620"/>
      <c r="HP53" s="620"/>
      <c r="HQ53" s="620"/>
      <c r="HR53" s="620"/>
      <c r="HS53" s="620"/>
      <c r="HT53" s="620"/>
      <c r="HU53" s="620"/>
      <c r="HV53" s="620"/>
      <c r="HW53" s="620"/>
      <c r="HX53" s="620"/>
      <c r="HY53" s="620"/>
      <c r="HZ53" s="620"/>
      <c r="IA53" s="620"/>
      <c r="IB53" s="620"/>
      <c r="IC53" s="620"/>
      <c r="ID53" s="620"/>
      <c r="IE53" s="620"/>
      <c r="IF53" s="620"/>
      <c r="IG53" s="620"/>
      <c r="IH53" s="620"/>
      <c r="II53" s="620"/>
      <c r="IJ53" s="620"/>
      <c r="IK53" s="620"/>
      <c r="IL53" s="620"/>
      <c r="IM53" s="620"/>
      <c r="IN53" s="620"/>
      <c r="IO53" s="620"/>
      <c r="IP53" s="620"/>
      <c r="IQ53" s="620"/>
      <c r="IR53" s="620"/>
      <c r="IS53" s="620"/>
      <c r="IT53" s="620"/>
      <c r="IU53" s="620"/>
      <c r="IV53" s="620"/>
      <c r="IW53" s="620"/>
      <c r="IX53" s="620"/>
      <c r="IY53" s="620"/>
      <c r="IZ53" s="620"/>
      <c r="JA53" s="620"/>
      <c r="JB53" s="620"/>
      <c r="JC53" s="620"/>
      <c r="JD53" s="620"/>
      <c r="JE53" s="620"/>
      <c r="JF53" s="620"/>
      <c r="JG53" s="620"/>
      <c r="JH53" s="620"/>
      <c r="JI53" s="620"/>
      <c r="JJ53" s="620"/>
      <c r="JK53" s="620"/>
      <c r="JL53" s="620"/>
      <c r="JM53" s="620"/>
      <c r="JN53" s="620"/>
      <c r="JO53" s="620"/>
      <c r="JP53" s="620"/>
      <c r="JQ53" s="620"/>
      <c r="JR53" s="620"/>
      <c r="JS53" s="620"/>
      <c r="JT53" s="620"/>
      <c r="JU53" s="620"/>
      <c r="JV53" s="620"/>
      <c r="JW53" s="620"/>
      <c r="JX53" s="620"/>
      <c r="JY53" s="620"/>
      <c r="JZ53" s="620"/>
      <c r="KA53" s="620"/>
      <c r="KB53" s="620"/>
      <c r="KC53" s="620"/>
      <c r="KD53" s="620"/>
      <c r="KE53" s="620"/>
      <c r="KF53" s="620"/>
      <c r="KG53" s="620"/>
      <c r="KH53" s="620"/>
      <c r="KI53" s="620"/>
      <c r="KJ53" s="620"/>
      <c r="KK53" s="620"/>
      <c r="KL53" s="620"/>
      <c r="KM53" s="620"/>
      <c r="KN53" s="620"/>
      <c r="KO53" s="620"/>
      <c r="KP53" s="620"/>
      <c r="KQ53" s="620"/>
      <c r="KR53" s="286"/>
      <c r="KS53" s="1288"/>
      <c r="KT53" s="1288"/>
      <c r="KU53" s="1288"/>
      <c r="KV53" s="1288"/>
      <c r="KW53" s="1288"/>
      <c r="KX53" s="1288"/>
      <c r="KY53" s="1288"/>
      <c r="KZ53" s="1288"/>
      <c r="LA53" s="1288"/>
      <c r="LB53" s="145"/>
    </row>
    <row r="54" spans="1:314" s="6" customFormat="1" ht="15.75" customHeight="1" x14ac:dyDescent="0.25">
      <c r="A54" s="181"/>
      <c r="B54" s="812" t="s">
        <v>677</v>
      </c>
      <c r="C54" s="1198"/>
      <c r="D54" s="1199"/>
      <c r="E54" s="1435" t="str">
        <f>IFERROR(VLOOKUP($D54,'Info Exam and Projection List'!$M$4:$P$34,2),"No entry")</f>
        <v>No entry</v>
      </c>
      <c r="F54" s="1389"/>
      <c r="G54" s="1393"/>
      <c r="H54" s="1391"/>
      <c r="I54" s="1229"/>
      <c r="J54" s="1230"/>
      <c r="K54" s="1235"/>
      <c r="M54" s="1218"/>
      <c r="N54" s="1368"/>
      <c r="O54" s="1368"/>
      <c r="P54" s="1211"/>
      <c r="Q54" s="140"/>
      <c r="R54" s="659"/>
      <c r="S54" s="140"/>
      <c r="T54" s="1356"/>
      <c r="U54" s="140"/>
      <c r="V54" s="140"/>
      <c r="W54" s="140"/>
      <c r="X54" s="1057"/>
      <c r="Y54" s="1067"/>
      <c r="Z54" s="1068"/>
      <c r="AA54" s="1057"/>
      <c r="AB54" s="1076"/>
      <c r="AC54" s="1068"/>
      <c r="AD54" s="1057"/>
      <c r="AE54" s="1076"/>
      <c r="AF54" s="1068"/>
      <c r="AG54" s="1057"/>
      <c r="AH54" s="1076"/>
      <c r="AI54" s="1068"/>
      <c r="AJ54" s="1057"/>
      <c r="AK54" s="1076"/>
      <c r="AL54" s="1068"/>
      <c r="AM54" s="1057"/>
      <c r="AN54" s="1076"/>
      <c r="AO54" s="1068"/>
      <c r="AP54" s="1082"/>
      <c r="AQ54" s="140"/>
      <c r="AR54" s="140"/>
      <c r="AS54" s="140"/>
      <c r="AT54" s="32"/>
      <c r="AU54" s="32"/>
      <c r="AV54" s="1088"/>
      <c r="AW54" s="1363"/>
      <c r="AX54" s="31"/>
      <c r="AY54" s="32"/>
      <c r="AZ54" s="659"/>
      <c r="BA54" s="32"/>
      <c r="BB54" s="32"/>
      <c r="BC54" s="32"/>
      <c r="BD54" s="32"/>
      <c r="BE54" s="683"/>
      <c r="BF54" s="32"/>
      <c r="BG54" s="32"/>
      <c r="BH54" s="30"/>
      <c r="BI54" s="683"/>
      <c r="BJ54" s="854"/>
      <c r="BK54" s="178"/>
      <c r="BL54" s="178"/>
      <c r="BM54" s="178"/>
      <c r="BN54" s="178"/>
      <c r="BO54" s="178"/>
      <c r="BP54" s="178"/>
      <c r="BQ54" s="708"/>
      <c r="BR54" s="1114"/>
      <c r="BS54" s="1115"/>
      <c r="BT54" s="240"/>
      <c r="BU54" s="931"/>
      <c r="BV54" s="240"/>
      <c r="BW54" s="240"/>
      <c r="BX54" s="1099"/>
      <c r="BY54" s="1094"/>
      <c r="BZ54" s="1101"/>
      <c r="CA54" s="569"/>
      <c r="CB54" s="1114"/>
      <c r="CC54" s="1115"/>
      <c r="CD54" s="240"/>
      <c r="CE54" s="1109"/>
      <c r="CF54" s="240"/>
      <c r="CG54" s="240"/>
      <c r="CH54" s="1099"/>
      <c r="CI54" s="1094"/>
      <c r="CJ54" s="1101"/>
      <c r="CK54" s="569"/>
      <c r="CL54" s="1114"/>
      <c r="CM54" s="1115"/>
      <c r="CN54" s="240"/>
      <c r="CO54" s="1109"/>
      <c r="CP54" s="240"/>
      <c r="CQ54" s="240"/>
      <c r="CR54" s="1099"/>
      <c r="CS54" s="1094"/>
      <c r="CT54" s="1101"/>
      <c r="CU54" s="569"/>
      <c r="CV54" s="215"/>
      <c r="CW54" s="239"/>
      <c r="CX54" s="240"/>
      <c r="CY54" s="931"/>
      <c r="CZ54" s="240"/>
      <c r="DA54" s="240"/>
      <c r="DB54" s="1099"/>
      <c r="DC54" s="1094"/>
      <c r="DD54" s="1101"/>
      <c r="DE54" s="569"/>
      <c r="DF54" s="215"/>
      <c r="DG54" s="239"/>
      <c r="DH54" s="240"/>
      <c r="DI54" s="931"/>
      <c r="DJ54" s="240"/>
      <c r="DK54" s="240"/>
      <c r="DL54" s="1099"/>
      <c r="DM54" s="1094"/>
      <c r="DN54" s="1101"/>
      <c r="DO54" s="569"/>
      <c r="DP54" s="1114"/>
      <c r="DQ54" s="1115"/>
      <c r="DR54" s="240"/>
      <c r="DS54" s="1109"/>
      <c r="DT54" s="240"/>
      <c r="DU54" s="240"/>
      <c r="DV54" s="1099"/>
      <c r="DW54" s="1094"/>
      <c r="DX54" s="1101"/>
      <c r="DY54" s="587"/>
      <c r="DZ54" s="32"/>
      <c r="EA54" s="32"/>
      <c r="EB54" s="32"/>
      <c r="EC54" s="32"/>
      <c r="ED54" s="32"/>
      <c r="EE54" s="32"/>
      <c r="EF54" s="32"/>
      <c r="EG54" s="32"/>
      <c r="EH54" s="32"/>
      <c r="EI54" s="32"/>
      <c r="EJ54" s="835" t="str">
        <f t="shared" si="10"/>
        <v>No entry</v>
      </c>
      <c r="EK54" s="1401"/>
      <c r="EL54" s="1125"/>
      <c r="EM54" s="591" t="str">
        <f t="shared" si="11"/>
        <v>No entry</v>
      </c>
      <c r="EN54" s="1403"/>
      <c r="EO54" s="1128"/>
      <c r="EP54" s="1128"/>
      <c r="EQ54" s="1129"/>
      <c r="ER54" s="1129"/>
      <c r="ES54" s="1130"/>
      <c r="ET54" s="38"/>
      <c r="EU54" s="38"/>
      <c r="EV54" s="152"/>
      <c r="EW54" s="152"/>
      <c r="EX54" s="152"/>
      <c r="EY54" s="152"/>
      <c r="EZ54" s="152"/>
      <c r="FA54" s="152"/>
      <c r="FB54" s="38"/>
      <c r="FC54" s="38"/>
      <c r="FD54" s="149"/>
      <c r="FE54" s="620"/>
      <c r="FF54" s="620"/>
      <c r="FG54" s="620"/>
      <c r="FH54" s="620"/>
      <c r="FI54" s="269"/>
      <c r="FJ54" s="145"/>
      <c r="FK54" s="145"/>
      <c r="FL54" s="145"/>
      <c r="FM54" s="145"/>
      <c r="FN54" s="145"/>
      <c r="FO54" s="145"/>
      <c r="FP54" s="145"/>
      <c r="FQ54" s="145"/>
      <c r="FR54" s="145"/>
      <c r="FS54" s="620"/>
      <c r="FT54" s="620"/>
      <c r="FU54" s="620"/>
      <c r="FV54" s="620"/>
      <c r="FW54" s="620"/>
      <c r="FX54" s="620"/>
      <c r="FY54" s="620"/>
      <c r="FZ54" s="620"/>
      <c r="GA54" s="631"/>
      <c r="GB54" s="631"/>
      <c r="GC54" s="620"/>
      <c r="GD54" s="620"/>
      <c r="GE54" s="620"/>
      <c r="GF54" s="620"/>
      <c r="GG54" s="620"/>
      <c r="GH54" s="620"/>
      <c r="GI54" s="620"/>
      <c r="GJ54" s="620"/>
      <c r="GK54" s="620"/>
      <c r="GL54" s="620"/>
      <c r="GM54" s="620"/>
      <c r="GN54" s="620"/>
      <c r="GO54" s="620"/>
      <c r="GP54" s="620"/>
      <c r="GQ54" s="620"/>
      <c r="GR54" s="620"/>
      <c r="GS54" s="620"/>
      <c r="GT54" s="620"/>
      <c r="GU54" s="620"/>
      <c r="GV54" s="620"/>
      <c r="GW54" s="620"/>
      <c r="GX54" s="620"/>
      <c r="GY54" s="620"/>
      <c r="GZ54" s="620"/>
      <c r="HA54" s="620"/>
      <c r="HB54" s="620"/>
      <c r="HC54" s="620"/>
      <c r="HD54" s="620"/>
      <c r="HE54" s="620"/>
      <c r="HF54" s="620"/>
      <c r="HG54" s="620"/>
      <c r="HH54" s="620"/>
      <c r="HI54" s="620"/>
      <c r="HJ54" s="620"/>
      <c r="HK54" s="620"/>
      <c r="HL54" s="620"/>
      <c r="HM54" s="620"/>
      <c r="HN54" s="620"/>
      <c r="HO54" s="620"/>
      <c r="HP54" s="620"/>
      <c r="HQ54" s="620"/>
      <c r="HR54" s="620"/>
      <c r="HS54" s="620"/>
      <c r="HT54" s="620"/>
      <c r="HU54" s="620"/>
      <c r="HV54" s="620"/>
      <c r="HW54" s="620"/>
      <c r="HX54" s="620"/>
      <c r="HY54" s="620"/>
      <c r="HZ54" s="620"/>
      <c r="IA54" s="620"/>
      <c r="IB54" s="620"/>
      <c r="IC54" s="620"/>
      <c r="ID54" s="620"/>
      <c r="IE54" s="620"/>
      <c r="IF54" s="620"/>
      <c r="IG54" s="620"/>
      <c r="IH54" s="620"/>
      <c r="II54" s="620"/>
      <c r="IJ54" s="620"/>
      <c r="IK54" s="620"/>
      <c r="IL54" s="620"/>
      <c r="IM54" s="620"/>
      <c r="IN54" s="620"/>
      <c r="IO54" s="620"/>
      <c r="IP54" s="620"/>
      <c r="IQ54" s="620"/>
      <c r="IR54" s="620"/>
      <c r="IS54" s="620"/>
      <c r="IT54" s="620"/>
      <c r="IU54" s="620"/>
      <c r="IV54" s="620"/>
      <c r="IW54" s="620"/>
      <c r="IX54" s="620"/>
      <c r="IY54" s="620"/>
      <c r="IZ54" s="620"/>
      <c r="JA54" s="620"/>
      <c r="JB54" s="620"/>
      <c r="JC54" s="620"/>
      <c r="JD54" s="620"/>
      <c r="JE54" s="620"/>
      <c r="JF54" s="620"/>
      <c r="JG54" s="620"/>
      <c r="JH54" s="620"/>
      <c r="JI54" s="620"/>
      <c r="JJ54" s="620"/>
      <c r="JK54" s="620"/>
      <c r="JL54" s="620"/>
      <c r="JM54" s="620"/>
      <c r="JN54" s="620"/>
      <c r="JO54" s="620"/>
      <c r="JP54" s="620"/>
      <c r="JQ54" s="620"/>
      <c r="JR54" s="620"/>
      <c r="JS54" s="620"/>
      <c r="JT54" s="620"/>
      <c r="JU54" s="620"/>
      <c r="JV54" s="620"/>
      <c r="JW54" s="620"/>
      <c r="JX54" s="620"/>
      <c r="JY54" s="620"/>
      <c r="JZ54" s="620"/>
      <c r="KA54" s="620"/>
      <c r="KB54" s="620"/>
      <c r="KC54" s="620"/>
      <c r="KD54" s="620"/>
      <c r="KE54" s="620"/>
      <c r="KF54" s="620"/>
      <c r="KG54" s="620"/>
      <c r="KH54" s="620"/>
      <c r="KI54" s="620"/>
      <c r="KJ54" s="620"/>
      <c r="KK54" s="620"/>
      <c r="KL54" s="620"/>
      <c r="KM54" s="620"/>
      <c r="KN54" s="620"/>
      <c r="KO54" s="620"/>
      <c r="KP54" s="620"/>
      <c r="KQ54" s="620"/>
      <c r="KR54" s="286"/>
      <c r="KS54" s="1288"/>
      <c r="KT54" s="1288"/>
      <c r="KU54" s="1288"/>
      <c r="KV54" s="1288"/>
      <c r="KW54" s="1288"/>
      <c r="KX54" s="1288"/>
      <c r="KY54" s="1288"/>
      <c r="KZ54" s="1288"/>
      <c r="LA54" s="1288"/>
      <c r="LB54" s="145"/>
    </row>
    <row r="55" spans="1:314" s="6" customFormat="1" ht="15.75" customHeight="1" thickBot="1" x14ac:dyDescent="0.35">
      <c r="B55" s="812" t="s">
        <v>678</v>
      </c>
      <c r="C55" s="1198"/>
      <c r="D55" s="1199"/>
      <c r="E55" s="1435" t="str">
        <f>IFERROR(VLOOKUP($D55,'Info Exam and Projection List'!$M$4:$P$34,2),"No entry")</f>
        <v>No entry</v>
      </c>
      <c r="F55" s="1389"/>
      <c r="G55" s="1393"/>
      <c r="H55" s="1391"/>
      <c r="I55" s="1229"/>
      <c r="J55" s="1230"/>
      <c r="K55" s="1235"/>
      <c r="M55" s="1218"/>
      <c r="N55" s="1368"/>
      <c r="O55" s="1368"/>
      <c r="P55" s="1211"/>
      <c r="Q55" s="140"/>
      <c r="R55" s="659"/>
      <c r="S55" s="140"/>
      <c r="T55" s="1356"/>
      <c r="U55" s="140"/>
      <c r="V55" s="140"/>
      <c r="W55" s="140"/>
      <c r="X55" s="1057"/>
      <c r="Y55" s="1067"/>
      <c r="Z55" s="1068"/>
      <c r="AA55" s="1057"/>
      <c r="AB55" s="1076"/>
      <c r="AC55" s="1068"/>
      <c r="AD55" s="1057"/>
      <c r="AE55" s="1076"/>
      <c r="AF55" s="1068"/>
      <c r="AG55" s="1057"/>
      <c r="AH55" s="1076"/>
      <c r="AI55" s="1068"/>
      <c r="AJ55" s="1057"/>
      <c r="AK55" s="1076"/>
      <c r="AL55" s="1068"/>
      <c r="AM55" s="1057"/>
      <c r="AN55" s="1076"/>
      <c r="AO55" s="1068"/>
      <c r="AP55" s="1082"/>
      <c r="AQ55" s="140"/>
      <c r="AR55" s="140"/>
      <c r="AS55" s="140"/>
      <c r="AT55" s="32"/>
      <c r="AU55" s="32"/>
      <c r="AV55" s="1088"/>
      <c r="AW55" s="1363"/>
      <c r="AX55" s="31"/>
      <c r="AY55" s="32"/>
      <c r="AZ55" s="659"/>
      <c r="BA55" s="32"/>
      <c r="BB55" s="32"/>
      <c r="BC55" s="32"/>
      <c r="BD55" s="32"/>
      <c r="BE55" s="683"/>
      <c r="BF55" s="32"/>
      <c r="BG55" s="32"/>
      <c r="BH55" s="30"/>
      <c r="BI55" s="683"/>
      <c r="BJ55" s="854"/>
      <c r="BK55" s="178"/>
      <c r="BL55" s="178"/>
      <c r="BM55" s="178"/>
      <c r="BN55" s="178"/>
      <c r="BO55" s="178"/>
      <c r="BP55" s="178"/>
      <c r="BQ55" s="708"/>
      <c r="BR55" s="1114"/>
      <c r="BS55" s="1115"/>
      <c r="BT55" s="240"/>
      <c r="BU55" s="931"/>
      <c r="BV55" s="240"/>
      <c r="BW55" s="240"/>
      <c r="BX55" s="1099"/>
      <c r="BY55" s="1094"/>
      <c r="BZ55" s="1101"/>
      <c r="CA55" s="569"/>
      <c r="CB55" s="1114"/>
      <c r="CC55" s="1115"/>
      <c r="CD55" s="240"/>
      <c r="CE55" s="1109"/>
      <c r="CF55" s="240"/>
      <c r="CG55" s="240"/>
      <c r="CH55" s="1099"/>
      <c r="CI55" s="1094"/>
      <c r="CJ55" s="1101"/>
      <c r="CK55" s="569"/>
      <c r="CL55" s="1114"/>
      <c r="CM55" s="1115"/>
      <c r="CN55" s="240"/>
      <c r="CO55" s="1109"/>
      <c r="CP55" s="240"/>
      <c r="CQ55" s="240"/>
      <c r="CR55" s="1099"/>
      <c r="CS55" s="1094"/>
      <c r="CT55" s="1101"/>
      <c r="CU55" s="569"/>
      <c r="CV55" s="215"/>
      <c r="CW55" s="239"/>
      <c r="CX55" s="240"/>
      <c r="CY55" s="931"/>
      <c r="CZ55" s="240"/>
      <c r="DA55" s="240"/>
      <c r="DB55" s="1099"/>
      <c r="DC55" s="1094"/>
      <c r="DD55" s="1101"/>
      <c r="DE55" s="569"/>
      <c r="DF55" s="215"/>
      <c r="DG55" s="239"/>
      <c r="DH55" s="240"/>
      <c r="DI55" s="931"/>
      <c r="DJ55" s="240"/>
      <c r="DK55" s="240"/>
      <c r="DL55" s="1099"/>
      <c r="DM55" s="1094"/>
      <c r="DN55" s="1101"/>
      <c r="DO55" s="569"/>
      <c r="DP55" s="1114"/>
      <c r="DQ55" s="1115"/>
      <c r="DR55" s="240"/>
      <c r="DS55" s="1109"/>
      <c r="DT55" s="240"/>
      <c r="DU55" s="240"/>
      <c r="DV55" s="1099"/>
      <c r="DW55" s="1094"/>
      <c r="DX55" s="1101"/>
      <c r="DY55" s="587"/>
      <c r="DZ55" s="32"/>
      <c r="EA55" s="32"/>
      <c r="EB55" s="32"/>
      <c r="EC55" s="32"/>
      <c r="ED55" s="32"/>
      <c r="EE55" s="32"/>
      <c r="EF55" s="32"/>
      <c r="EG55" s="32"/>
      <c r="EH55" s="32"/>
      <c r="EI55" s="32"/>
      <c r="EJ55" s="835" t="str">
        <f t="shared" si="10"/>
        <v>No entry</v>
      </c>
      <c r="EK55" s="1401"/>
      <c r="EL55" s="1125"/>
      <c r="EM55" s="591" t="str">
        <f t="shared" si="11"/>
        <v>No entry</v>
      </c>
      <c r="EN55" s="1403"/>
      <c r="EO55" s="1128"/>
      <c r="EP55" s="1128"/>
      <c r="EQ55" s="1129"/>
      <c r="ER55" s="1129"/>
      <c r="ES55" s="1130"/>
      <c r="ET55" s="38"/>
      <c r="EU55" s="38"/>
      <c r="EV55" s="26" t="s">
        <v>344</v>
      </c>
      <c r="EW55" s="26"/>
      <c r="FA55" s="152"/>
      <c r="FB55" s="38"/>
      <c r="FC55" s="38"/>
      <c r="FD55" s="149"/>
      <c r="FE55" s="620"/>
      <c r="FF55" s="620"/>
      <c r="FG55" s="620"/>
      <c r="FH55" s="620"/>
      <c r="FI55" s="269"/>
      <c r="FJ55" s="145"/>
      <c r="FK55" s="145"/>
      <c r="FL55" s="145"/>
      <c r="FM55" s="145"/>
      <c r="FN55" s="145"/>
      <c r="FO55" s="145"/>
      <c r="FP55" s="145"/>
      <c r="FQ55" s="145"/>
      <c r="FR55" s="145"/>
      <c r="FS55" s="620"/>
      <c r="FT55" s="620"/>
      <c r="FU55" s="620"/>
      <c r="FV55" s="620"/>
      <c r="FW55" s="620"/>
      <c r="FX55" s="620"/>
      <c r="FY55" s="620"/>
      <c r="FZ55" s="620"/>
      <c r="GA55" s="631"/>
      <c r="GB55" s="631"/>
      <c r="GC55" s="620"/>
      <c r="GD55" s="620"/>
      <c r="GE55" s="620"/>
      <c r="GF55" s="620"/>
      <c r="GG55" s="620"/>
      <c r="GH55" s="620"/>
      <c r="GI55" s="620"/>
      <c r="GJ55" s="620"/>
      <c r="GK55" s="620"/>
      <c r="GL55" s="620"/>
      <c r="GM55" s="620"/>
      <c r="GN55" s="620"/>
      <c r="GO55" s="620"/>
      <c r="GP55" s="620"/>
      <c r="GQ55" s="620"/>
      <c r="GR55" s="620"/>
      <c r="GS55" s="620"/>
      <c r="GT55" s="620"/>
      <c r="GU55" s="620"/>
      <c r="GV55" s="620"/>
      <c r="GW55" s="620"/>
      <c r="GX55" s="620"/>
      <c r="GY55" s="620"/>
      <c r="GZ55" s="620"/>
      <c r="HA55" s="620"/>
      <c r="HB55" s="620"/>
      <c r="HC55" s="620"/>
      <c r="HD55" s="620"/>
      <c r="HE55" s="620"/>
      <c r="HF55" s="620"/>
      <c r="HG55" s="620"/>
      <c r="HH55" s="620"/>
      <c r="HI55" s="620"/>
      <c r="HJ55" s="620"/>
      <c r="HK55" s="620"/>
      <c r="HL55" s="620"/>
      <c r="HM55" s="620"/>
      <c r="HN55" s="620"/>
      <c r="HO55" s="620"/>
      <c r="HP55" s="620"/>
      <c r="HQ55" s="620"/>
      <c r="HR55" s="620"/>
      <c r="HS55" s="620"/>
      <c r="HT55" s="620"/>
      <c r="HU55" s="620"/>
      <c r="HV55" s="620"/>
      <c r="HW55" s="620"/>
      <c r="HX55" s="620"/>
      <c r="HY55" s="620"/>
      <c r="HZ55" s="620"/>
      <c r="IA55" s="620"/>
      <c r="IB55" s="620"/>
      <c r="IC55" s="620"/>
      <c r="ID55" s="620"/>
      <c r="IE55" s="620"/>
      <c r="IF55" s="620"/>
      <c r="IG55" s="620"/>
      <c r="IH55" s="620"/>
      <c r="II55" s="620"/>
      <c r="IJ55" s="620"/>
      <c r="IK55" s="620"/>
      <c r="IL55" s="620"/>
      <c r="IM55" s="620"/>
      <c r="IN55" s="620"/>
      <c r="IO55" s="620"/>
      <c r="IP55" s="620"/>
      <c r="IQ55" s="620"/>
      <c r="IR55" s="620"/>
      <c r="IS55" s="620"/>
      <c r="IT55" s="620"/>
      <c r="IU55" s="620"/>
      <c r="IV55" s="620"/>
      <c r="IW55" s="620"/>
      <c r="IX55" s="620"/>
      <c r="IY55" s="620"/>
      <c r="IZ55" s="620"/>
      <c r="JA55" s="620"/>
      <c r="JB55" s="620"/>
      <c r="JC55" s="620"/>
      <c r="JD55" s="620"/>
      <c r="JE55" s="620"/>
      <c r="JF55" s="620"/>
      <c r="JG55" s="620"/>
      <c r="JH55" s="620"/>
      <c r="JI55" s="620"/>
      <c r="JJ55" s="620"/>
      <c r="JK55" s="620"/>
      <c r="JL55" s="620"/>
      <c r="JM55" s="620"/>
      <c r="JN55" s="620"/>
      <c r="JO55" s="620"/>
      <c r="JP55" s="620"/>
      <c r="JQ55" s="620"/>
      <c r="JR55" s="620"/>
      <c r="JS55" s="620"/>
      <c r="JT55" s="620"/>
      <c r="JU55" s="620"/>
      <c r="JV55" s="620"/>
      <c r="JW55" s="620"/>
      <c r="JX55" s="620"/>
      <c r="JY55" s="620"/>
      <c r="JZ55" s="620"/>
      <c r="KA55" s="620"/>
      <c r="KB55" s="620"/>
      <c r="KC55" s="620"/>
      <c r="KD55" s="620"/>
      <c r="KE55" s="620"/>
      <c r="KF55" s="620"/>
      <c r="KG55" s="620"/>
      <c r="KH55" s="620"/>
      <c r="KI55" s="620"/>
      <c r="KJ55" s="620"/>
      <c r="KK55" s="620"/>
      <c r="KL55" s="620"/>
      <c r="KM55" s="620"/>
      <c r="KN55" s="620"/>
      <c r="KO55" s="620"/>
      <c r="KP55" s="620"/>
      <c r="KQ55" s="620"/>
      <c r="KR55" s="286"/>
      <c r="KS55" s="1288"/>
      <c r="KT55" s="1288"/>
      <c r="KU55" s="1288"/>
      <c r="KV55" s="1288"/>
      <c r="KW55" s="1288"/>
      <c r="KX55" s="1288"/>
      <c r="KY55" s="1288"/>
      <c r="KZ55" s="1288"/>
      <c r="LA55" s="1288"/>
      <c r="LB55" s="145"/>
    </row>
    <row r="56" spans="1:314" s="6" customFormat="1" ht="15.75" customHeight="1" thickBot="1" x14ac:dyDescent="0.3">
      <c r="A56" s="118"/>
      <c r="B56" s="812" t="s">
        <v>679</v>
      </c>
      <c r="C56" s="1198"/>
      <c r="D56" s="1199"/>
      <c r="E56" s="1435" t="str">
        <f>IFERROR(VLOOKUP($D56,'Info Exam and Projection List'!$M$4:$P$34,2),"No entry")</f>
        <v>No entry</v>
      </c>
      <c r="F56" s="1389"/>
      <c r="G56" s="1393"/>
      <c r="H56" s="1391"/>
      <c r="I56" s="1229"/>
      <c r="J56" s="1230"/>
      <c r="K56" s="1235"/>
      <c r="M56" s="1218"/>
      <c r="N56" s="1368"/>
      <c r="O56" s="1368"/>
      <c r="P56" s="1211"/>
      <c r="Q56" s="140"/>
      <c r="R56" s="659"/>
      <c r="S56" s="140"/>
      <c r="T56" s="1356"/>
      <c r="U56" s="140"/>
      <c r="V56" s="140"/>
      <c r="W56" s="140"/>
      <c r="X56" s="1057"/>
      <c r="Y56" s="1067"/>
      <c r="Z56" s="1068"/>
      <c r="AA56" s="1057"/>
      <c r="AB56" s="1076"/>
      <c r="AC56" s="1068"/>
      <c r="AD56" s="1057"/>
      <c r="AE56" s="1076"/>
      <c r="AF56" s="1068"/>
      <c r="AG56" s="1057"/>
      <c r="AH56" s="1076"/>
      <c r="AI56" s="1068"/>
      <c r="AJ56" s="1057"/>
      <c r="AK56" s="1076"/>
      <c r="AL56" s="1068"/>
      <c r="AM56" s="1057"/>
      <c r="AN56" s="1076"/>
      <c r="AO56" s="1068"/>
      <c r="AP56" s="1082"/>
      <c r="AQ56" s="140"/>
      <c r="AR56" s="140"/>
      <c r="AS56" s="140"/>
      <c r="AT56" s="32"/>
      <c r="AU56" s="32"/>
      <c r="AV56" s="1088"/>
      <c r="AW56" s="1363"/>
      <c r="AX56" s="31"/>
      <c r="AY56" s="32"/>
      <c r="AZ56" s="659"/>
      <c r="BA56" s="32"/>
      <c r="BB56" s="32"/>
      <c r="BC56" s="32"/>
      <c r="BD56" s="32"/>
      <c r="BE56" s="683"/>
      <c r="BF56" s="32"/>
      <c r="BG56" s="32"/>
      <c r="BH56" s="30"/>
      <c r="BI56" s="683"/>
      <c r="BJ56" s="854"/>
      <c r="BK56" s="178"/>
      <c r="BL56" s="178"/>
      <c r="BM56" s="178"/>
      <c r="BN56" s="178"/>
      <c r="BO56" s="178"/>
      <c r="BP56" s="178"/>
      <c r="BQ56" s="708"/>
      <c r="BR56" s="1114"/>
      <c r="BS56" s="1115"/>
      <c r="BT56" s="240"/>
      <c r="BU56" s="931"/>
      <c r="BV56" s="240"/>
      <c r="BW56" s="240"/>
      <c r="BX56" s="1099"/>
      <c r="BY56" s="1094"/>
      <c r="BZ56" s="1101"/>
      <c r="CA56" s="569"/>
      <c r="CB56" s="1114"/>
      <c r="CC56" s="1115"/>
      <c r="CD56" s="240"/>
      <c r="CE56" s="1109"/>
      <c r="CF56" s="240"/>
      <c r="CG56" s="240"/>
      <c r="CH56" s="1099"/>
      <c r="CI56" s="1094"/>
      <c r="CJ56" s="1101"/>
      <c r="CK56" s="569"/>
      <c r="CL56" s="1114"/>
      <c r="CM56" s="1115"/>
      <c r="CN56" s="240"/>
      <c r="CO56" s="1109"/>
      <c r="CP56" s="240"/>
      <c r="CQ56" s="240"/>
      <c r="CR56" s="1099"/>
      <c r="CS56" s="1094"/>
      <c r="CT56" s="1101"/>
      <c r="CU56" s="569"/>
      <c r="CV56" s="215"/>
      <c r="CW56" s="239"/>
      <c r="CX56" s="240"/>
      <c r="CY56" s="931"/>
      <c r="CZ56" s="240"/>
      <c r="DA56" s="240"/>
      <c r="DB56" s="1099"/>
      <c r="DC56" s="1094"/>
      <c r="DD56" s="1101"/>
      <c r="DE56" s="569"/>
      <c r="DF56" s="215"/>
      <c r="DG56" s="239"/>
      <c r="DH56" s="240"/>
      <c r="DI56" s="931"/>
      <c r="DJ56" s="240"/>
      <c r="DK56" s="240"/>
      <c r="DL56" s="1099"/>
      <c r="DM56" s="1094"/>
      <c r="DN56" s="1101"/>
      <c r="DO56" s="569"/>
      <c r="DP56" s="1114"/>
      <c r="DQ56" s="1115"/>
      <c r="DR56" s="240"/>
      <c r="DS56" s="1109"/>
      <c r="DT56" s="240"/>
      <c r="DU56" s="240"/>
      <c r="DV56" s="1099"/>
      <c r="DW56" s="1094"/>
      <c r="DX56" s="1101"/>
      <c r="DY56" s="587"/>
      <c r="DZ56" s="32"/>
      <c r="EA56" s="32"/>
      <c r="EB56" s="32"/>
      <c r="EC56" s="32"/>
      <c r="ED56" s="32"/>
      <c r="EE56" s="32"/>
      <c r="EF56" s="32"/>
      <c r="EG56" s="32"/>
      <c r="EH56" s="32"/>
      <c r="EI56" s="32"/>
      <c r="EJ56" s="835" t="str">
        <f t="shared" si="10"/>
        <v>No entry</v>
      </c>
      <c r="EK56" s="1401"/>
      <c r="EL56" s="1125"/>
      <c r="EM56" s="591" t="str">
        <f t="shared" si="11"/>
        <v>No entry</v>
      </c>
      <c r="EN56" s="1403"/>
      <c r="EO56" s="1128"/>
      <c r="EP56" s="1128"/>
      <c r="EQ56" s="1129"/>
      <c r="ER56" s="1129"/>
      <c r="ES56" s="1130"/>
      <c r="ET56" s="38"/>
      <c r="EU56" s="38"/>
      <c r="EV56" s="316" t="s">
        <v>237</v>
      </c>
      <c r="EW56" s="174" t="s">
        <v>633</v>
      </c>
      <c r="EX56" s="174" t="s">
        <v>323</v>
      </c>
      <c r="EY56" s="175" t="s">
        <v>324</v>
      </c>
      <c r="FA56" s="152"/>
      <c r="FB56" s="38"/>
      <c r="FC56" s="38"/>
      <c r="FD56" s="149"/>
      <c r="FE56" s="620"/>
      <c r="FF56" s="620"/>
      <c r="FG56" s="620"/>
      <c r="FH56" s="620"/>
      <c r="FI56" s="269"/>
      <c r="FJ56" s="145"/>
      <c r="FK56" s="145"/>
      <c r="FL56" s="145"/>
      <c r="FM56" s="145"/>
      <c r="FN56" s="145"/>
      <c r="FO56" s="145"/>
      <c r="FP56" s="145"/>
      <c r="FQ56" s="145"/>
      <c r="FR56" s="145"/>
      <c r="FS56" s="620"/>
      <c r="FT56" s="620"/>
      <c r="FU56" s="620"/>
      <c r="FV56" s="620"/>
      <c r="FW56" s="620"/>
      <c r="FX56" s="620"/>
      <c r="FY56" s="620"/>
      <c r="FZ56" s="620"/>
      <c r="GA56" s="631"/>
      <c r="GB56" s="631"/>
      <c r="GC56" s="620"/>
      <c r="GD56" s="620"/>
      <c r="GE56" s="620"/>
      <c r="GF56" s="620"/>
      <c r="GG56" s="620"/>
      <c r="GH56" s="620"/>
      <c r="GI56" s="620"/>
      <c r="GJ56" s="620"/>
      <c r="GK56" s="620"/>
      <c r="GL56" s="620"/>
      <c r="GM56" s="620"/>
      <c r="GN56" s="620"/>
      <c r="GO56" s="620"/>
      <c r="GP56" s="620"/>
      <c r="GQ56" s="620"/>
      <c r="GR56" s="620"/>
      <c r="GS56" s="620"/>
      <c r="GT56" s="620"/>
      <c r="GU56" s="620"/>
      <c r="GV56" s="620"/>
      <c r="GW56" s="620"/>
      <c r="GX56" s="620"/>
      <c r="GY56" s="620"/>
      <c r="GZ56" s="620"/>
      <c r="HA56" s="620"/>
      <c r="HB56" s="620"/>
      <c r="HC56" s="620"/>
      <c r="HD56" s="620"/>
      <c r="HE56" s="620"/>
      <c r="HF56" s="620"/>
      <c r="HG56" s="620"/>
      <c r="HH56" s="620"/>
      <c r="HI56" s="620"/>
      <c r="HJ56" s="620"/>
      <c r="HK56" s="620"/>
      <c r="HL56" s="620"/>
      <c r="HM56" s="620"/>
      <c r="HN56" s="620"/>
      <c r="HO56" s="620"/>
      <c r="HP56" s="620"/>
      <c r="HQ56" s="620"/>
      <c r="HR56" s="620"/>
      <c r="HS56" s="620"/>
      <c r="HT56" s="620"/>
      <c r="HU56" s="620"/>
      <c r="HV56" s="620"/>
      <c r="HW56" s="620"/>
      <c r="HX56" s="620"/>
      <c r="HY56" s="620"/>
      <c r="HZ56" s="620"/>
      <c r="IA56" s="620"/>
      <c r="IB56" s="620"/>
      <c r="IC56" s="620"/>
      <c r="ID56" s="620"/>
      <c r="IE56" s="620"/>
      <c r="IF56" s="620"/>
      <c r="IG56" s="620"/>
      <c r="IH56" s="620"/>
      <c r="II56" s="620"/>
      <c r="IJ56" s="620"/>
      <c r="IK56" s="620"/>
      <c r="IL56" s="620"/>
      <c r="IM56" s="620"/>
      <c r="IN56" s="620"/>
      <c r="IO56" s="620"/>
      <c r="IP56" s="620"/>
      <c r="IQ56" s="620"/>
      <c r="IR56" s="620"/>
      <c r="IS56" s="620"/>
      <c r="IT56" s="620"/>
      <c r="IU56" s="620"/>
      <c r="IV56" s="620"/>
      <c r="IW56" s="620"/>
      <c r="IX56" s="620"/>
      <c r="IY56" s="620"/>
      <c r="IZ56" s="620"/>
      <c r="JA56" s="620"/>
      <c r="JB56" s="620"/>
      <c r="JC56" s="620"/>
      <c r="JD56" s="620"/>
      <c r="JE56" s="620"/>
      <c r="JF56" s="620"/>
      <c r="JG56" s="620"/>
      <c r="JH56" s="620"/>
      <c r="JI56" s="620"/>
      <c r="JJ56" s="620"/>
      <c r="JK56" s="620"/>
      <c r="JL56" s="620"/>
      <c r="JM56" s="620"/>
      <c r="JN56" s="620"/>
      <c r="JO56" s="620"/>
      <c r="JP56" s="620"/>
      <c r="JQ56" s="620"/>
      <c r="JR56" s="620"/>
      <c r="JS56" s="620"/>
      <c r="JT56" s="620"/>
      <c r="JU56" s="620"/>
      <c r="JV56" s="620"/>
      <c r="JW56" s="620"/>
      <c r="JX56" s="620"/>
      <c r="JY56" s="620"/>
      <c r="JZ56" s="620"/>
      <c r="KA56" s="620"/>
      <c r="KB56" s="620"/>
      <c r="KC56" s="620"/>
      <c r="KD56" s="620"/>
      <c r="KE56" s="620"/>
      <c r="KF56" s="620"/>
      <c r="KG56" s="620"/>
      <c r="KH56" s="620"/>
      <c r="KI56" s="620"/>
      <c r="KJ56" s="620"/>
      <c r="KK56" s="620"/>
      <c r="KL56" s="620"/>
      <c r="KM56" s="620"/>
      <c r="KN56" s="620"/>
      <c r="KO56" s="620"/>
      <c r="KP56" s="620"/>
      <c r="KQ56" s="620"/>
      <c r="KR56" s="286"/>
      <c r="KS56" s="1288"/>
      <c r="KT56" s="1288"/>
      <c r="KU56" s="1288"/>
      <c r="KV56" s="1288"/>
      <c r="KW56" s="1288"/>
      <c r="KX56" s="1288"/>
      <c r="KY56" s="1288"/>
      <c r="KZ56" s="1288"/>
      <c r="LA56" s="1288"/>
      <c r="LB56" s="145"/>
    </row>
    <row r="57" spans="1:314" s="6" customFormat="1" ht="15.75" customHeight="1" x14ac:dyDescent="0.25">
      <c r="A57" s="38"/>
      <c r="B57" s="812" t="s">
        <v>680</v>
      </c>
      <c r="C57" s="1198"/>
      <c r="D57" s="1199"/>
      <c r="E57" s="1435" t="str">
        <f>IFERROR(VLOOKUP($D57,'Info Exam and Projection List'!$M$4:$P$34,2),"No entry")</f>
        <v>No entry</v>
      </c>
      <c r="F57" s="1389"/>
      <c r="G57" s="1393"/>
      <c r="H57" s="1391"/>
      <c r="I57" s="1229"/>
      <c r="J57" s="1230"/>
      <c r="K57" s="1235"/>
      <c r="M57" s="1218"/>
      <c r="N57" s="1368"/>
      <c r="O57" s="1368"/>
      <c r="P57" s="1211"/>
      <c r="Q57" s="140"/>
      <c r="R57" s="659"/>
      <c r="S57" s="140"/>
      <c r="T57" s="1356"/>
      <c r="U57" s="140"/>
      <c r="V57" s="140"/>
      <c r="W57" s="140"/>
      <c r="X57" s="1057"/>
      <c r="Y57" s="1067"/>
      <c r="Z57" s="1068"/>
      <c r="AA57" s="1057"/>
      <c r="AB57" s="1076"/>
      <c r="AC57" s="1068"/>
      <c r="AD57" s="1057"/>
      <c r="AE57" s="1076"/>
      <c r="AF57" s="1068"/>
      <c r="AG57" s="1057"/>
      <c r="AH57" s="1076"/>
      <c r="AI57" s="1068"/>
      <c r="AJ57" s="1057"/>
      <c r="AK57" s="1076"/>
      <c r="AL57" s="1068"/>
      <c r="AM57" s="1057"/>
      <c r="AN57" s="1076"/>
      <c r="AO57" s="1068"/>
      <c r="AP57" s="1082"/>
      <c r="AQ57" s="140"/>
      <c r="AR57" s="140"/>
      <c r="AS57" s="140"/>
      <c r="AT57" s="32"/>
      <c r="AU57" s="32"/>
      <c r="AV57" s="1088"/>
      <c r="AW57" s="1363"/>
      <c r="AX57" s="31"/>
      <c r="AY57" s="32"/>
      <c r="AZ57" s="659"/>
      <c r="BA57" s="32"/>
      <c r="BB57" s="32"/>
      <c r="BC57" s="32"/>
      <c r="BD57" s="32"/>
      <c r="BE57" s="683"/>
      <c r="BF57" s="32"/>
      <c r="BG57" s="32"/>
      <c r="BH57" s="30"/>
      <c r="BI57" s="683"/>
      <c r="BJ57" s="854"/>
      <c r="BK57" s="178"/>
      <c r="BL57" s="178"/>
      <c r="BM57" s="178"/>
      <c r="BN57" s="178"/>
      <c r="BO57" s="178"/>
      <c r="BP57" s="178"/>
      <c r="BQ57" s="708"/>
      <c r="BR57" s="1114"/>
      <c r="BS57" s="1115"/>
      <c r="BT57" s="240"/>
      <c r="BU57" s="931"/>
      <c r="BV57" s="240"/>
      <c r="BW57" s="240"/>
      <c r="BX57" s="1099"/>
      <c r="BY57" s="1094"/>
      <c r="BZ57" s="1101"/>
      <c r="CA57" s="569"/>
      <c r="CB57" s="1114"/>
      <c r="CC57" s="1115"/>
      <c r="CD57" s="240"/>
      <c r="CE57" s="1109"/>
      <c r="CF57" s="240"/>
      <c r="CG57" s="240"/>
      <c r="CH57" s="1099"/>
      <c r="CI57" s="1094"/>
      <c r="CJ57" s="1101"/>
      <c r="CK57" s="569"/>
      <c r="CL57" s="1114"/>
      <c r="CM57" s="1115"/>
      <c r="CN57" s="240"/>
      <c r="CO57" s="1109"/>
      <c r="CP57" s="240"/>
      <c r="CQ57" s="240"/>
      <c r="CR57" s="1099"/>
      <c r="CS57" s="1094"/>
      <c r="CT57" s="1101"/>
      <c r="CU57" s="569"/>
      <c r="CV57" s="215"/>
      <c r="CW57" s="239"/>
      <c r="CX57" s="240"/>
      <c r="CY57" s="931"/>
      <c r="CZ57" s="240"/>
      <c r="DA57" s="240"/>
      <c r="DB57" s="1099"/>
      <c r="DC57" s="1094"/>
      <c r="DD57" s="1101"/>
      <c r="DE57" s="569"/>
      <c r="DF57" s="215"/>
      <c r="DG57" s="239"/>
      <c r="DH57" s="240"/>
      <c r="DI57" s="931"/>
      <c r="DJ57" s="240"/>
      <c r="DK57" s="240"/>
      <c r="DL57" s="1099"/>
      <c r="DM57" s="1094"/>
      <c r="DN57" s="1101"/>
      <c r="DO57" s="569"/>
      <c r="DP57" s="1114"/>
      <c r="DQ57" s="1115"/>
      <c r="DR57" s="240"/>
      <c r="DS57" s="1109"/>
      <c r="DT57" s="240"/>
      <c r="DU57" s="240"/>
      <c r="DV57" s="1099"/>
      <c r="DW57" s="1094"/>
      <c r="DX57" s="1101"/>
      <c r="DY57" s="587"/>
      <c r="DZ57" s="32"/>
      <c r="EA57" s="32"/>
      <c r="EB57" s="32"/>
      <c r="EC57" s="32"/>
      <c r="ED57" s="32"/>
      <c r="EE57" s="32"/>
      <c r="EF57" s="32"/>
      <c r="EG57" s="32"/>
      <c r="EH57" s="32"/>
      <c r="EI57" s="32"/>
      <c r="EJ57" s="835" t="str">
        <f t="shared" si="10"/>
        <v>No entry</v>
      </c>
      <c r="EK57" s="1401"/>
      <c r="EL57" s="1125"/>
      <c r="EM57" s="591" t="str">
        <f t="shared" si="11"/>
        <v>No entry</v>
      </c>
      <c r="EN57" s="1403"/>
      <c r="EO57" s="1128"/>
      <c r="EP57" s="1128"/>
      <c r="EQ57" s="1129"/>
      <c r="ER57" s="1129"/>
      <c r="ES57" s="1130"/>
      <c r="ET57" s="38"/>
      <c r="EU57" s="38"/>
      <c r="EV57" s="906" t="s">
        <v>794</v>
      </c>
      <c r="EW57" s="907" t="s">
        <v>1353</v>
      </c>
      <c r="EX57" s="188" t="s">
        <v>328</v>
      </c>
      <c r="EY57" s="189" t="s">
        <v>329</v>
      </c>
      <c r="FA57" s="152"/>
      <c r="FB57" s="38"/>
      <c r="FC57" s="38"/>
      <c r="FD57" s="149"/>
      <c r="FE57" s="620"/>
      <c r="FF57" s="620"/>
      <c r="FG57" s="620"/>
      <c r="FH57" s="620"/>
      <c r="FI57" s="269"/>
      <c r="FJ57" s="145"/>
      <c r="FK57" s="145"/>
      <c r="FL57" s="145"/>
      <c r="FM57" s="145"/>
      <c r="FN57" s="145"/>
      <c r="FO57" s="145"/>
      <c r="FP57" s="145"/>
      <c r="FQ57" s="145"/>
      <c r="FR57" s="145"/>
      <c r="FS57" s="620"/>
      <c r="FT57" s="620"/>
      <c r="FU57" s="620"/>
      <c r="FV57" s="620"/>
      <c r="FW57" s="620"/>
      <c r="FX57" s="620"/>
      <c r="FY57" s="620"/>
      <c r="FZ57" s="620"/>
      <c r="GA57" s="631"/>
      <c r="GB57" s="631"/>
      <c r="GC57" s="620"/>
      <c r="GD57" s="620"/>
      <c r="GE57" s="620"/>
      <c r="GF57" s="620"/>
      <c r="GG57" s="620"/>
      <c r="GH57" s="620"/>
      <c r="GI57" s="620"/>
      <c r="GJ57" s="620"/>
      <c r="GK57" s="620"/>
      <c r="GL57" s="620"/>
      <c r="GM57" s="620"/>
      <c r="GN57" s="620"/>
      <c r="GO57" s="620"/>
      <c r="GP57" s="620"/>
      <c r="GQ57" s="620"/>
      <c r="GR57" s="620"/>
      <c r="GS57" s="620"/>
      <c r="GT57" s="620"/>
      <c r="GU57" s="620"/>
      <c r="GV57" s="620"/>
      <c r="GW57" s="620"/>
      <c r="GX57" s="620"/>
      <c r="GY57" s="620"/>
      <c r="GZ57" s="620"/>
      <c r="HA57" s="620"/>
      <c r="HB57" s="620"/>
      <c r="HC57" s="620"/>
      <c r="HD57" s="620"/>
      <c r="HE57" s="620"/>
      <c r="HF57" s="620"/>
      <c r="HG57" s="620"/>
      <c r="HH57" s="620"/>
      <c r="HI57" s="620"/>
      <c r="HJ57" s="620"/>
      <c r="HK57" s="620"/>
      <c r="HL57" s="620"/>
      <c r="HM57" s="620"/>
      <c r="HN57" s="620"/>
      <c r="HO57" s="620"/>
      <c r="HP57" s="620"/>
      <c r="HQ57" s="620"/>
      <c r="HR57" s="620"/>
      <c r="HS57" s="620"/>
      <c r="HT57" s="620"/>
      <c r="HU57" s="620"/>
      <c r="HV57" s="620"/>
      <c r="HW57" s="620"/>
      <c r="HX57" s="620"/>
      <c r="HY57" s="620"/>
      <c r="HZ57" s="620"/>
      <c r="IA57" s="620"/>
      <c r="IB57" s="620"/>
      <c r="IC57" s="620"/>
      <c r="ID57" s="620"/>
      <c r="IE57" s="620"/>
      <c r="IF57" s="620"/>
      <c r="IG57" s="620"/>
      <c r="IH57" s="620"/>
      <c r="II57" s="620"/>
      <c r="IJ57" s="620"/>
      <c r="IK57" s="620"/>
      <c r="IL57" s="620"/>
      <c r="IM57" s="620"/>
      <c r="IN57" s="620"/>
      <c r="IO57" s="620"/>
      <c r="IP57" s="620"/>
      <c r="IQ57" s="620"/>
      <c r="IR57" s="620"/>
      <c r="IS57" s="620"/>
      <c r="IT57" s="620"/>
      <c r="IU57" s="620"/>
      <c r="IV57" s="620"/>
      <c r="IW57" s="620"/>
      <c r="IX57" s="620"/>
      <c r="IY57" s="620"/>
      <c r="IZ57" s="620"/>
      <c r="JA57" s="620"/>
      <c r="JB57" s="620"/>
      <c r="JC57" s="620"/>
      <c r="JD57" s="620"/>
      <c r="JE57" s="620"/>
      <c r="JF57" s="620"/>
      <c r="JG57" s="620"/>
      <c r="JH57" s="620"/>
      <c r="JI57" s="620"/>
      <c r="JJ57" s="620"/>
      <c r="JK57" s="620"/>
      <c r="JL57" s="620"/>
      <c r="JM57" s="620"/>
      <c r="JN57" s="620"/>
      <c r="JO57" s="620"/>
      <c r="JP57" s="620"/>
      <c r="JQ57" s="620"/>
      <c r="JR57" s="620"/>
      <c r="JS57" s="620"/>
      <c r="JT57" s="620"/>
      <c r="JU57" s="620"/>
      <c r="JV57" s="620"/>
      <c r="JW57" s="620"/>
      <c r="JX57" s="620"/>
      <c r="JY57" s="620"/>
      <c r="JZ57" s="620"/>
      <c r="KA57" s="620"/>
      <c r="KB57" s="620"/>
      <c r="KC57" s="620"/>
      <c r="KD57" s="620"/>
      <c r="KE57" s="620"/>
      <c r="KF57" s="620"/>
      <c r="KG57" s="620"/>
      <c r="KH57" s="620"/>
      <c r="KI57" s="620"/>
      <c r="KJ57" s="620"/>
      <c r="KK57" s="620"/>
      <c r="KL57" s="620"/>
      <c r="KM57" s="620"/>
      <c r="KN57" s="620"/>
      <c r="KO57" s="620"/>
      <c r="KP57" s="620"/>
      <c r="KQ57" s="620"/>
      <c r="KR57" s="286"/>
      <c r="KS57" s="1288"/>
      <c r="KT57" s="1288"/>
      <c r="KU57" s="1288"/>
      <c r="KV57" s="1288"/>
      <c r="KW57" s="1288"/>
      <c r="KX57" s="1288"/>
      <c r="KY57" s="1288"/>
      <c r="KZ57" s="1288"/>
      <c r="LA57" s="1288"/>
      <c r="LB57" s="145"/>
    </row>
    <row r="58" spans="1:314" s="6" customFormat="1" ht="15.75" customHeight="1" x14ac:dyDescent="0.25">
      <c r="A58" s="38"/>
      <c r="B58" s="812" t="s">
        <v>681</v>
      </c>
      <c r="C58" s="1198"/>
      <c r="D58" s="1199"/>
      <c r="E58" s="1435" t="str">
        <f>IFERROR(VLOOKUP($D58,'Info Exam and Projection List'!$M$4:$P$34,2),"No entry")</f>
        <v>No entry</v>
      </c>
      <c r="F58" s="1389"/>
      <c r="G58" s="1393"/>
      <c r="H58" s="1391"/>
      <c r="I58" s="1229"/>
      <c r="J58" s="1230"/>
      <c r="K58" s="1235"/>
      <c r="M58" s="1218"/>
      <c r="N58" s="1368"/>
      <c r="O58" s="1368"/>
      <c r="P58" s="1211"/>
      <c r="Q58" s="140"/>
      <c r="R58" s="659"/>
      <c r="S58" s="140"/>
      <c r="T58" s="1356"/>
      <c r="U58" s="140"/>
      <c r="V58" s="140"/>
      <c r="W58" s="140"/>
      <c r="X58" s="1057"/>
      <c r="Y58" s="1067"/>
      <c r="Z58" s="1068"/>
      <c r="AA58" s="1057"/>
      <c r="AB58" s="1076"/>
      <c r="AC58" s="1068"/>
      <c r="AD58" s="1057"/>
      <c r="AE58" s="1076"/>
      <c r="AF58" s="1068"/>
      <c r="AG58" s="1057"/>
      <c r="AH58" s="1076"/>
      <c r="AI58" s="1068"/>
      <c r="AJ58" s="1057"/>
      <c r="AK58" s="1076"/>
      <c r="AL58" s="1068"/>
      <c r="AM58" s="1057"/>
      <c r="AN58" s="1076"/>
      <c r="AO58" s="1068"/>
      <c r="AP58" s="1082"/>
      <c r="AQ58" s="140"/>
      <c r="AR58" s="140"/>
      <c r="AS58" s="140"/>
      <c r="AT58" s="32"/>
      <c r="AU58" s="32"/>
      <c r="AV58" s="1088"/>
      <c r="AW58" s="1363"/>
      <c r="AX58" s="31"/>
      <c r="AY58" s="32"/>
      <c r="AZ58" s="659"/>
      <c r="BA58" s="32"/>
      <c r="BB58" s="32"/>
      <c r="BC58" s="32"/>
      <c r="BD58" s="32"/>
      <c r="BE58" s="683"/>
      <c r="BF58" s="32"/>
      <c r="BG58" s="32"/>
      <c r="BH58" s="30"/>
      <c r="BI58" s="683"/>
      <c r="BJ58" s="854"/>
      <c r="BK58" s="178"/>
      <c r="BL58" s="178"/>
      <c r="BM58" s="178"/>
      <c r="BN58" s="178"/>
      <c r="BO58" s="178"/>
      <c r="BP58" s="178"/>
      <c r="BQ58" s="708"/>
      <c r="BR58" s="1114"/>
      <c r="BS58" s="1115"/>
      <c r="BT58" s="240"/>
      <c r="BU58" s="931"/>
      <c r="BV58" s="240"/>
      <c r="BW58" s="240"/>
      <c r="BX58" s="1099"/>
      <c r="BY58" s="1094"/>
      <c r="BZ58" s="1101"/>
      <c r="CA58" s="569"/>
      <c r="CB58" s="1114"/>
      <c r="CC58" s="1115"/>
      <c r="CD58" s="240"/>
      <c r="CE58" s="1109"/>
      <c r="CF58" s="240"/>
      <c r="CG58" s="240"/>
      <c r="CH58" s="1099"/>
      <c r="CI58" s="1094"/>
      <c r="CJ58" s="1101"/>
      <c r="CK58" s="569"/>
      <c r="CL58" s="1114"/>
      <c r="CM58" s="1115"/>
      <c r="CN58" s="240"/>
      <c r="CO58" s="1109"/>
      <c r="CP58" s="240"/>
      <c r="CQ58" s="240"/>
      <c r="CR58" s="1099"/>
      <c r="CS58" s="1094"/>
      <c r="CT58" s="1101"/>
      <c r="CU58" s="569"/>
      <c r="CV58" s="215"/>
      <c r="CW58" s="239"/>
      <c r="CX58" s="240"/>
      <c r="CY58" s="931"/>
      <c r="CZ58" s="240"/>
      <c r="DA58" s="240"/>
      <c r="DB58" s="1099"/>
      <c r="DC58" s="1094"/>
      <c r="DD58" s="1101"/>
      <c r="DE58" s="569"/>
      <c r="DF58" s="215"/>
      <c r="DG58" s="239"/>
      <c r="DH58" s="240"/>
      <c r="DI58" s="931"/>
      <c r="DJ58" s="240"/>
      <c r="DK58" s="240"/>
      <c r="DL58" s="1099"/>
      <c r="DM58" s="1094"/>
      <c r="DN58" s="1101"/>
      <c r="DO58" s="569"/>
      <c r="DP58" s="1114"/>
      <c r="DQ58" s="1115"/>
      <c r="DR58" s="240"/>
      <c r="DS58" s="1109"/>
      <c r="DT58" s="240"/>
      <c r="DU58" s="240"/>
      <c r="DV58" s="1099"/>
      <c r="DW58" s="1094"/>
      <c r="DX58" s="1101"/>
      <c r="DY58" s="587"/>
      <c r="DZ58" s="32"/>
      <c r="EA58" s="32"/>
      <c r="EB58" s="32"/>
      <c r="EC58" s="32"/>
      <c r="ED58" s="32"/>
      <c r="EE58" s="32"/>
      <c r="EF58" s="32"/>
      <c r="EG58" s="32"/>
      <c r="EH58" s="32"/>
      <c r="EI58" s="32"/>
      <c r="EJ58" s="835" t="str">
        <f t="shared" si="10"/>
        <v>No entry</v>
      </c>
      <c r="EK58" s="1401"/>
      <c r="EL58" s="1125"/>
      <c r="EM58" s="591" t="str">
        <f t="shared" si="11"/>
        <v>No entry</v>
      </c>
      <c r="EN58" s="1403"/>
      <c r="EO58" s="1128"/>
      <c r="EP58" s="1128"/>
      <c r="EQ58" s="1129"/>
      <c r="ER58" s="1129"/>
      <c r="ES58" s="1130"/>
      <c r="ET58" s="38"/>
      <c r="EU58" s="38"/>
      <c r="EV58" s="906" t="s">
        <v>786</v>
      </c>
      <c r="EW58" s="908" t="s">
        <v>1376</v>
      </c>
      <c r="EX58" s="188" t="s">
        <v>328</v>
      </c>
      <c r="EY58" s="189" t="s">
        <v>329</v>
      </c>
      <c r="FA58" s="152"/>
      <c r="FB58" s="38"/>
      <c r="FC58" s="38"/>
      <c r="FD58" s="149"/>
      <c r="FE58" s="620"/>
      <c r="FF58" s="620"/>
      <c r="FG58" s="620"/>
      <c r="FH58" s="620"/>
      <c r="FI58" s="269"/>
      <c r="FJ58" s="145"/>
      <c r="FK58" s="145"/>
      <c r="FL58" s="145"/>
      <c r="FM58" s="145"/>
      <c r="FN58" s="145"/>
      <c r="FO58" s="145"/>
      <c r="FP58" s="145"/>
      <c r="FQ58" s="145"/>
      <c r="FR58" s="145"/>
      <c r="FS58" s="620"/>
      <c r="FT58" s="620"/>
      <c r="FU58" s="620"/>
      <c r="FV58" s="620"/>
      <c r="FW58" s="620"/>
      <c r="FX58" s="620"/>
      <c r="FY58" s="620"/>
      <c r="FZ58" s="620"/>
      <c r="GA58" s="631"/>
      <c r="GB58" s="631"/>
      <c r="GC58" s="620"/>
      <c r="GD58" s="620"/>
      <c r="GE58" s="620"/>
      <c r="GF58" s="620"/>
      <c r="GG58" s="620"/>
      <c r="GH58" s="620"/>
      <c r="GI58" s="620"/>
      <c r="GJ58" s="620"/>
      <c r="GK58" s="620"/>
      <c r="GL58" s="620"/>
      <c r="GM58" s="620"/>
      <c r="GN58" s="620"/>
      <c r="GO58" s="620"/>
      <c r="GP58" s="620"/>
      <c r="GQ58" s="620"/>
      <c r="GR58" s="620"/>
      <c r="GS58" s="620"/>
      <c r="GT58" s="620"/>
      <c r="GU58" s="620"/>
      <c r="GV58" s="620"/>
      <c r="GW58" s="620"/>
      <c r="GX58" s="620"/>
      <c r="GY58" s="620"/>
      <c r="GZ58" s="620"/>
      <c r="HA58" s="620"/>
      <c r="HB58" s="620"/>
      <c r="HC58" s="620"/>
      <c r="HD58" s="620"/>
      <c r="HE58" s="620"/>
      <c r="HF58" s="620"/>
      <c r="HG58" s="620"/>
      <c r="HH58" s="620"/>
      <c r="HI58" s="620"/>
      <c r="HJ58" s="620"/>
      <c r="HK58" s="620"/>
      <c r="HL58" s="620"/>
      <c r="HM58" s="620"/>
      <c r="HN58" s="620"/>
      <c r="HO58" s="620"/>
      <c r="HP58" s="620"/>
      <c r="HQ58" s="620"/>
      <c r="HR58" s="620"/>
      <c r="HS58" s="620"/>
      <c r="HT58" s="620"/>
      <c r="HU58" s="620"/>
      <c r="HV58" s="620"/>
      <c r="HW58" s="620"/>
      <c r="HX58" s="620"/>
      <c r="HY58" s="620"/>
      <c r="HZ58" s="620"/>
      <c r="IA58" s="620"/>
      <c r="IB58" s="620"/>
      <c r="IC58" s="620"/>
      <c r="ID58" s="620"/>
      <c r="IE58" s="620"/>
      <c r="IF58" s="620"/>
      <c r="IG58" s="620"/>
      <c r="IH58" s="620"/>
      <c r="II58" s="620"/>
      <c r="IJ58" s="620"/>
      <c r="IK58" s="620"/>
      <c r="IL58" s="620"/>
      <c r="IM58" s="620"/>
      <c r="IN58" s="620"/>
      <c r="IO58" s="620"/>
      <c r="IP58" s="620"/>
      <c r="IQ58" s="620"/>
      <c r="IR58" s="620"/>
      <c r="IS58" s="620"/>
      <c r="IT58" s="620"/>
      <c r="IU58" s="620"/>
      <c r="IV58" s="620"/>
      <c r="IW58" s="620"/>
      <c r="IX58" s="620"/>
      <c r="IY58" s="620"/>
      <c r="IZ58" s="620"/>
      <c r="JA58" s="620"/>
      <c r="JB58" s="620"/>
      <c r="JC58" s="620"/>
      <c r="JD58" s="620"/>
      <c r="JE58" s="620"/>
      <c r="JF58" s="620"/>
      <c r="JG58" s="620"/>
      <c r="JH58" s="620"/>
      <c r="JI58" s="620"/>
      <c r="JJ58" s="620"/>
      <c r="JK58" s="620"/>
      <c r="JL58" s="620"/>
      <c r="JM58" s="620"/>
      <c r="JN58" s="620"/>
      <c r="JO58" s="620"/>
      <c r="JP58" s="620"/>
      <c r="JQ58" s="620"/>
      <c r="JR58" s="620"/>
      <c r="JS58" s="620"/>
      <c r="JT58" s="620"/>
      <c r="JU58" s="620"/>
      <c r="JV58" s="620"/>
      <c r="JW58" s="620"/>
      <c r="JX58" s="620"/>
      <c r="JY58" s="620"/>
      <c r="JZ58" s="620"/>
      <c r="KA58" s="620"/>
      <c r="KB58" s="620"/>
      <c r="KC58" s="620"/>
      <c r="KD58" s="620"/>
      <c r="KE58" s="620"/>
      <c r="KF58" s="620"/>
      <c r="KG58" s="620"/>
      <c r="KH58" s="620"/>
      <c r="KI58" s="620"/>
      <c r="KJ58" s="620"/>
      <c r="KK58" s="620"/>
      <c r="KL58" s="620"/>
      <c r="KM58" s="620"/>
      <c r="KN58" s="620"/>
      <c r="KO58" s="620"/>
      <c r="KP58" s="620"/>
      <c r="KQ58" s="620"/>
      <c r="KR58" s="286"/>
      <c r="KS58" s="1288"/>
      <c r="KT58" s="1288"/>
      <c r="KU58" s="1288"/>
      <c r="KV58" s="1288"/>
      <c r="KW58" s="1288"/>
      <c r="KX58" s="1288"/>
      <c r="KY58" s="1288"/>
      <c r="KZ58" s="1288"/>
      <c r="LA58" s="1288"/>
      <c r="LB58" s="145"/>
    </row>
    <row r="59" spans="1:314" s="6" customFormat="1" ht="15.75" customHeight="1" x14ac:dyDescent="0.25">
      <c r="A59" s="38"/>
      <c r="B59" s="812" t="s">
        <v>682</v>
      </c>
      <c r="C59" s="1198"/>
      <c r="D59" s="1199"/>
      <c r="E59" s="1435" t="str">
        <f>IFERROR(VLOOKUP($D59,'Info Exam and Projection List'!$M$4:$P$34,2),"No entry")</f>
        <v>No entry</v>
      </c>
      <c r="F59" s="1389"/>
      <c r="G59" s="1393"/>
      <c r="H59" s="1391"/>
      <c r="I59" s="1229"/>
      <c r="J59" s="1230"/>
      <c r="K59" s="1235"/>
      <c r="M59" s="1218"/>
      <c r="N59" s="1368"/>
      <c r="O59" s="1368"/>
      <c r="P59" s="1211"/>
      <c r="Q59" s="140"/>
      <c r="R59" s="659"/>
      <c r="S59" s="140"/>
      <c r="T59" s="1356"/>
      <c r="U59" s="140"/>
      <c r="V59" s="140"/>
      <c r="W59" s="140"/>
      <c r="X59" s="1057"/>
      <c r="Y59" s="1067"/>
      <c r="Z59" s="1068"/>
      <c r="AA59" s="1057"/>
      <c r="AB59" s="1076"/>
      <c r="AC59" s="1068"/>
      <c r="AD59" s="1057"/>
      <c r="AE59" s="1076"/>
      <c r="AF59" s="1068"/>
      <c r="AG59" s="1057"/>
      <c r="AH59" s="1076"/>
      <c r="AI59" s="1068"/>
      <c r="AJ59" s="1057"/>
      <c r="AK59" s="1076"/>
      <c r="AL59" s="1068"/>
      <c r="AM59" s="1057"/>
      <c r="AN59" s="1076"/>
      <c r="AO59" s="1068"/>
      <c r="AP59" s="1082"/>
      <c r="AQ59" s="140"/>
      <c r="AR59" s="140"/>
      <c r="AS59" s="140"/>
      <c r="AT59" s="32"/>
      <c r="AU59" s="32"/>
      <c r="AV59" s="1088"/>
      <c r="AW59" s="1363"/>
      <c r="AX59" s="31"/>
      <c r="AY59" s="32"/>
      <c r="AZ59" s="659"/>
      <c r="BA59" s="32"/>
      <c r="BB59" s="32"/>
      <c r="BC59" s="32"/>
      <c r="BD59" s="32"/>
      <c r="BE59" s="683"/>
      <c r="BF59" s="32"/>
      <c r="BG59" s="32"/>
      <c r="BH59" s="30"/>
      <c r="BI59" s="683"/>
      <c r="BJ59" s="854"/>
      <c r="BK59" s="178"/>
      <c r="BL59" s="178"/>
      <c r="BM59" s="178"/>
      <c r="BN59" s="178"/>
      <c r="BO59" s="178"/>
      <c r="BP59" s="178"/>
      <c r="BQ59" s="708"/>
      <c r="BR59" s="1114"/>
      <c r="BS59" s="1115"/>
      <c r="BT59" s="240"/>
      <c r="BU59" s="931"/>
      <c r="BV59" s="240"/>
      <c r="BW59" s="240"/>
      <c r="BX59" s="1099"/>
      <c r="BY59" s="1094"/>
      <c r="BZ59" s="1101"/>
      <c r="CA59" s="569"/>
      <c r="CB59" s="1114"/>
      <c r="CC59" s="1115"/>
      <c r="CD59" s="240"/>
      <c r="CE59" s="1109"/>
      <c r="CF59" s="240"/>
      <c r="CG59" s="240"/>
      <c r="CH59" s="1099"/>
      <c r="CI59" s="1094"/>
      <c r="CJ59" s="1101"/>
      <c r="CK59" s="569"/>
      <c r="CL59" s="1114"/>
      <c r="CM59" s="1115"/>
      <c r="CN59" s="240"/>
      <c r="CO59" s="1109"/>
      <c r="CP59" s="240"/>
      <c r="CQ59" s="240"/>
      <c r="CR59" s="1099"/>
      <c r="CS59" s="1094"/>
      <c r="CT59" s="1101"/>
      <c r="CU59" s="569"/>
      <c r="CV59" s="215"/>
      <c r="CW59" s="239"/>
      <c r="CX59" s="240"/>
      <c r="CY59" s="931"/>
      <c r="CZ59" s="240"/>
      <c r="DA59" s="240"/>
      <c r="DB59" s="1099"/>
      <c r="DC59" s="1094"/>
      <c r="DD59" s="1101"/>
      <c r="DE59" s="569"/>
      <c r="DF59" s="215"/>
      <c r="DG59" s="239"/>
      <c r="DH59" s="240"/>
      <c r="DI59" s="931"/>
      <c r="DJ59" s="240"/>
      <c r="DK59" s="240"/>
      <c r="DL59" s="1099"/>
      <c r="DM59" s="1094"/>
      <c r="DN59" s="1101"/>
      <c r="DO59" s="569"/>
      <c r="DP59" s="1114"/>
      <c r="DQ59" s="1115"/>
      <c r="DR59" s="240"/>
      <c r="DS59" s="1109"/>
      <c r="DT59" s="240"/>
      <c r="DU59" s="240"/>
      <c r="DV59" s="1099"/>
      <c r="DW59" s="1094"/>
      <c r="DX59" s="1101"/>
      <c r="DY59" s="587"/>
      <c r="DZ59" s="32"/>
      <c r="EA59" s="32"/>
      <c r="EB59" s="32"/>
      <c r="EC59" s="32"/>
      <c r="ED59" s="32"/>
      <c r="EE59" s="32"/>
      <c r="EF59" s="32"/>
      <c r="EG59" s="32"/>
      <c r="EH59" s="32"/>
      <c r="EI59" s="32"/>
      <c r="EJ59" s="835" t="str">
        <f t="shared" si="10"/>
        <v>No entry</v>
      </c>
      <c r="EK59" s="1401"/>
      <c r="EL59" s="1125"/>
      <c r="EM59" s="591" t="str">
        <f t="shared" si="11"/>
        <v>No entry</v>
      </c>
      <c r="EN59" s="1403"/>
      <c r="EO59" s="1128"/>
      <c r="EP59" s="1128"/>
      <c r="EQ59" s="1129"/>
      <c r="ER59" s="1129"/>
      <c r="ES59" s="1130"/>
      <c r="ET59" s="38"/>
      <c r="EU59" s="38"/>
      <c r="EV59" s="906" t="s">
        <v>787</v>
      </c>
      <c r="EW59" s="908" t="s">
        <v>1355</v>
      </c>
      <c r="EX59" s="190" t="s">
        <v>338</v>
      </c>
      <c r="EY59" s="191" t="s">
        <v>337</v>
      </c>
      <c r="FA59" s="152"/>
      <c r="FB59" s="38"/>
      <c r="FC59" s="38"/>
      <c r="FD59" s="149"/>
      <c r="FE59" s="620"/>
      <c r="FF59" s="620"/>
      <c r="FG59" s="620"/>
      <c r="FH59" s="620"/>
      <c r="FI59" s="280"/>
      <c r="FJ59" s="145"/>
      <c r="FK59" s="145"/>
      <c r="FL59" s="145"/>
      <c r="FM59" s="145"/>
      <c r="FN59" s="145"/>
      <c r="FO59" s="145"/>
      <c r="FP59" s="145"/>
      <c r="FQ59" s="145"/>
      <c r="FR59" s="145"/>
      <c r="FS59" s="620"/>
      <c r="FT59" s="620"/>
      <c r="FU59" s="620"/>
      <c r="FV59" s="620"/>
      <c r="FW59" s="620"/>
      <c r="FX59" s="620"/>
      <c r="FY59" s="620"/>
      <c r="FZ59" s="620"/>
      <c r="GA59" s="631"/>
      <c r="GB59" s="631"/>
      <c r="GC59" s="620"/>
      <c r="GD59" s="620"/>
      <c r="GE59" s="620"/>
      <c r="GF59" s="620"/>
      <c r="GG59" s="620"/>
      <c r="GH59" s="620"/>
      <c r="GI59" s="620"/>
      <c r="GJ59" s="620"/>
      <c r="GK59" s="620"/>
      <c r="GL59" s="620"/>
      <c r="GM59" s="620"/>
      <c r="GN59" s="620"/>
      <c r="GO59" s="620"/>
      <c r="GP59" s="620"/>
      <c r="GQ59" s="620"/>
      <c r="GR59" s="620"/>
      <c r="GS59" s="620"/>
      <c r="GT59" s="620"/>
      <c r="GU59" s="620"/>
      <c r="GV59" s="620"/>
      <c r="GW59" s="620"/>
      <c r="GX59" s="620"/>
      <c r="GY59" s="620"/>
      <c r="GZ59" s="620"/>
      <c r="HA59" s="620"/>
      <c r="HB59" s="620"/>
      <c r="HC59" s="620"/>
      <c r="HD59" s="620"/>
      <c r="HE59" s="620"/>
      <c r="HF59" s="620"/>
      <c r="HG59" s="620"/>
      <c r="HH59" s="620"/>
      <c r="HI59" s="620"/>
      <c r="HJ59" s="620"/>
      <c r="HK59" s="620"/>
      <c r="HL59" s="620"/>
      <c r="HM59" s="620"/>
      <c r="HN59" s="620"/>
      <c r="HO59" s="620"/>
      <c r="HP59" s="620"/>
      <c r="HQ59" s="620"/>
      <c r="HR59" s="620"/>
      <c r="HS59" s="620"/>
      <c r="HT59" s="620"/>
      <c r="HU59" s="620"/>
      <c r="HV59" s="620"/>
      <c r="HW59" s="620"/>
      <c r="HX59" s="620"/>
      <c r="HY59" s="620"/>
      <c r="HZ59" s="620"/>
      <c r="IA59" s="620"/>
      <c r="IB59" s="620"/>
      <c r="IC59" s="620"/>
      <c r="ID59" s="620"/>
      <c r="IE59" s="620"/>
      <c r="IF59" s="620"/>
      <c r="IG59" s="620"/>
      <c r="IH59" s="620"/>
      <c r="II59" s="620"/>
      <c r="IJ59" s="620"/>
      <c r="IK59" s="620"/>
      <c r="IL59" s="620"/>
      <c r="IM59" s="620"/>
      <c r="IN59" s="620"/>
      <c r="IO59" s="620"/>
      <c r="IP59" s="620"/>
      <c r="IQ59" s="620"/>
      <c r="IR59" s="620"/>
      <c r="IS59" s="620"/>
      <c r="IT59" s="620"/>
      <c r="IU59" s="620"/>
      <c r="IV59" s="620"/>
      <c r="IW59" s="620"/>
      <c r="IX59" s="620"/>
      <c r="IY59" s="620"/>
      <c r="IZ59" s="620"/>
      <c r="JA59" s="620"/>
      <c r="JB59" s="620"/>
      <c r="JC59" s="620"/>
      <c r="JD59" s="620"/>
      <c r="JE59" s="620"/>
      <c r="JF59" s="620"/>
      <c r="JG59" s="620"/>
      <c r="JH59" s="620"/>
      <c r="JI59" s="620"/>
      <c r="JJ59" s="620"/>
      <c r="JK59" s="620"/>
      <c r="JL59" s="620"/>
      <c r="JM59" s="620"/>
      <c r="JN59" s="620"/>
      <c r="JO59" s="620"/>
      <c r="JP59" s="620"/>
      <c r="JQ59" s="620"/>
      <c r="JR59" s="620"/>
      <c r="JS59" s="620"/>
      <c r="JT59" s="620"/>
      <c r="JU59" s="620"/>
      <c r="JV59" s="620"/>
      <c r="JW59" s="620"/>
      <c r="JX59" s="620"/>
      <c r="JY59" s="620"/>
      <c r="JZ59" s="620"/>
      <c r="KA59" s="620"/>
      <c r="KB59" s="620"/>
      <c r="KC59" s="620"/>
      <c r="KD59" s="620"/>
      <c r="KE59" s="620"/>
      <c r="KF59" s="620"/>
      <c r="KG59" s="620"/>
      <c r="KH59" s="620"/>
      <c r="KI59" s="620"/>
      <c r="KJ59" s="620"/>
      <c r="KK59" s="620"/>
      <c r="KL59" s="620"/>
      <c r="KM59" s="620"/>
      <c r="KN59" s="620"/>
      <c r="KO59" s="620"/>
      <c r="KP59" s="620"/>
      <c r="KQ59" s="620"/>
      <c r="KR59" s="286"/>
      <c r="KS59" s="1288"/>
      <c r="KT59" s="1288"/>
      <c r="KU59" s="1288"/>
      <c r="KV59" s="1288"/>
      <c r="KW59" s="1288"/>
      <c r="KX59" s="1288"/>
      <c r="KY59" s="1288"/>
      <c r="KZ59" s="1288"/>
      <c r="LA59" s="1288"/>
      <c r="LB59" s="145"/>
    </row>
    <row r="60" spans="1:314" s="6" customFormat="1" ht="15.75" customHeight="1" x14ac:dyDescent="0.25">
      <c r="A60" s="119"/>
      <c r="B60" s="812" t="s">
        <v>683</v>
      </c>
      <c r="C60" s="1198"/>
      <c r="D60" s="1199"/>
      <c r="E60" s="1435" t="str">
        <f>IFERROR(VLOOKUP($D60,'Info Exam and Projection List'!$M$4:$P$34,2),"No entry")</f>
        <v>No entry</v>
      </c>
      <c r="F60" s="1389"/>
      <c r="G60" s="1393"/>
      <c r="H60" s="1391"/>
      <c r="I60" s="1229"/>
      <c r="J60" s="1230"/>
      <c r="K60" s="1235"/>
      <c r="M60" s="1218"/>
      <c r="N60" s="1368"/>
      <c r="O60" s="1368"/>
      <c r="P60" s="1211"/>
      <c r="Q60" s="140"/>
      <c r="R60" s="659"/>
      <c r="S60" s="140"/>
      <c r="T60" s="1356"/>
      <c r="U60" s="140"/>
      <c r="V60" s="140"/>
      <c r="W60" s="140"/>
      <c r="X60" s="1057"/>
      <c r="Y60" s="1067"/>
      <c r="Z60" s="1068"/>
      <c r="AA60" s="1057"/>
      <c r="AB60" s="1076"/>
      <c r="AC60" s="1068"/>
      <c r="AD60" s="1057"/>
      <c r="AE60" s="1076"/>
      <c r="AF60" s="1068"/>
      <c r="AG60" s="1057"/>
      <c r="AH60" s="1076"/>
      <c r="AI60" s="1068"/>
      <c r="AJ60" s="1057"/>
      <c r="AK60" s="1076"/>
      <c r="AL60" s="1068"/>
      <c r="AM60" s="1057"/>
      <c r="AN60" s="1076"/>
      <c r="AO60" s="1068"/>
      <c r="AP60" s="1082"/>
      <c r="AQ60" s="140"/>
      <c r="AR60" s="140"/>
      <c r="AS60" s="140"/>
      <c r="AT60" s="32"/>
      <c r="AU60" s="32"/>
      <c r="AV60" s="1088"/>
      <c r="AW60" s="1363"/>
      <c r="AX60" s="31"/>
      <c r="AY60" s="32"/>
      <c r="AZ60" s="659"/>
      <c r="BA60" s="32"/>
      <c r="BB60" s="32"/>
      <c r="BC60" s="32"/>
      <c r="BD60" s="32"/>
      <c r="BE60" s="683"/>
      <c r="BF60" s="32"/>
      <c r="BG60" s="32"/>
      <c r="BH60" s="30"/>
      <c r="BI60" s="683"/>
      <c r="BJ60" s="854"/>
      <c r="BK60" s="178"/>
      <c r="BL60" s="178"/>
      <c r="BM60" s="178"/>
      <c r="BN60" s="178"/>
      <c r="BO60" s="178"/>
      <c r="BP60" s="178"/>
      <c r="BQ60" s="708"/>
      <c r="BR60" s="1114"/>
      <c r="BS60" s="1115"/>
      <c r="BT60" s="240"/>
      <c r="BU60" s="931"/>
      <c r="BV60" s="240"/>
      <c r="BW60" s="240"/>
      <c r="BX60" s="1099"/>
      <c r="BY60" s="1094"/>
      <c r="BZ60" s="1101"/>
      <c r="CA60" s="569"/>
      <c r="CB60" s="1114"/>
      <c r="CC60" s="1115"/>
      <c r="CD60" s="240"/>
      <c r="CE60" s="1109"/>
      <c r="CF60" s="240"/>
      <c r="CG60" s="240"/>
      <c r="CH60" s="1099"/>
      <c r="CI60" s="1094"/>
      <c r="CJ60" s="1101"/>
      <c r="CK60" s="569"/>
      <c r="CL60" s="1114"/>
      <c r="CM60" s="1115"/>
      <c r="CN60" s="240"/>
      <c r="CO60" s="1109"/>
      <c r="CP60" s="240"/>
      <c r="CQ60" s="240"/>
      <c r="CR60" s="1099"/>
      <c r="CS60" s="1094"/>
      <c r="CT60" s="1101"/>
      <c r="CU60" s="569"/>
      <c r="CV60" s="215"/>
      <c r="CW60" s="239"/>
      <c r="CX60" s="240"/>
      <c r="CY60" s="931"/>
      <c r="CZ60" s="240"/>
      <c r="DA60" s="240"/>
      <c r="DB60" s="1099"/>
      <c r="DC60" s="1094"/>
      <c r="DD60" s="1101"/>
      <c r="DE60" s="569"/>
      <c r="DF60" s="215"/>
      <c r="DG60" s="239"/>
      <c r="DH60" s="240"/>
      <c r="DI60" s="931"/>
      <c r="DJ60" s="240"/>
      <c r="DK60" s="240"/>
      <c r="DL60" s="1099"/>
      <c r="DM60" s="1094"/>
      <c r="DN60" s="1101"/>
      <c r="DO60" s="569"/>
      <c r="DP60" s="1114"/>
      <c r="DQ60" s="1115"/>
      <c r="DR60" s="240"/>
      <c r="DS60" s="1109"/>
      <c r="DT60" s="240"/>
      <c r="DU60" s="240"/>
      <c r="DV60" s="1099"/>
      <c r="DW60" s="1094"/>
      <c r="DX60" s="1101"/>
      <c r="DY60" s="587"/>
      <c r="DZ60" s="32"/>
      <c r="EA60" s="32"/>
      <c r="EB60" s="32"/>
      <c r="EC60" s="32"/>
      <c r="ED60" s="32"/>
      <c r="EE60" s="32"/>
      <c r="EF60" s="32"/>
      <c r="EG60" s="32"/>
      <c r="EH60" s="32"/>
      <c r="EI60" s="32"/>
      <c r="EJ60" s="835" t="str">
        <f t="shared" si="10"/>
        <v>No entry</v>
      </c>
      <c r="EK60" s="1401"/>
      <c r="EL60" s="1125"/>
      <c r="EM60" s="591" t="str">
        <f t="shared" si="11"/>
        <v>No entry</v>
      </c>
      <c r="EN60" s="1403"/>
      <c r="EO60" s="1128"/>
      <c r="EP60" s="1128"/>
      <c r="EQ60" s="1129"/>
      <c r="ER60" s="1129"/>
      <c r="ES60" s="1130"/>
      <c r="ET60" s="38"/>
      <c r="EU60" s="38"/>
      <c r="EV60" s="906" t="s">
        <v>788</v>
      </c>
      <c r="EW60" s="908" t="s">
        <v>1355</v>
      </c>
      <c r="EX60" s="190" t="s">
        <v>338</v>
      </c>
      <c r="EY60" s="191" t="s">
        <v>337</v>
      </c>
      <c r="FA60" s="152"/>
      <c r="FB60" s="38"/>
      <c r="FC60" s="38"/>
      <c r="FD60" s="149"/>
      <c r="FE60" s="620"/>
      <c r="FF60" s="620"/>
      <c r="FG60" s="620"/>
      <c r="FH60" s="620"/>
      <c r="FI60" s="280"/>
      <c r="FJ60" s="145"/>
      <c r="FK60" s="145"/>
      <c r="FL60" s="145"/>
      <c r="FM60" s="145"/>
      <c r="FN60" s="145"/>
      <c r="FO60" s="145"/>
      <c r="FP60" s="145"/>
      <c r="FQ60" s="145"/>
      <c r="FR60" s="145"/>
      <c r="FS60" s="620"/>
      <c r="FT60" s="620"/>
      <c r="FU60" s="620"/>
      <c r="FV60" s="620"/>
      <c r="FW60" s="620"/>
      <c r="FX60" s="620"/>
      <c r="FY60" s="620"/>
      <c r="FZ60" s="620"/>
      <c r="GA60" s="631"/>
      <c r="GB60" s="631"/>
      <c r="GC60" s="620"/>
      <c r="GD60" s="620"/>
      <c r="GE60" s="620"/>
      <c r="GF60" s="620"/>
      <c r="GG60" s="620"/>
      <c r="GH60" s="620"/>
      <c r="GI60" s="620"/>
      <c r="GJ60" s="620"/>
      <c r="GK60" s="620"/>
      <c r="GL60" s="620"/>
      <c r="GM60" s="620"/>
      <c r="GN60" s="620"/>
      <c r="GO60" s="620"/>
      <c r="GP60" s="620"/>
      <c r="GQ60" s="620"/>
      <c r="GR60" s="620"/>
      <c r="GS60" s="620"/>
      <c r="GT60" s="620"/>
      <c r="GU60" s="620"/>
      <c r="GV60" s="620"/>
      <c r="GW60" s="620"/>
      <c r="GX60" s="620"/>
      <c r="GY60" s="620"/>
      <c r="GZ60" s="620"/>
      <c r="HA60" s="620"/>
      <c r="HB60" s="620"/>
      <c r="HC60" s="620"/>
      <c r="HD60" s="620"/>
      <c r="HE60" s="620"/>
      <c r="HF60" s="620"/>
      <c r="HG60" s="620"/>
      <c r="HH60" s="620"/>
      <c r="HI60" s="620"/>
      <c r="HJ60" s="620"/>
      <c r="HK60" s="620"/>
      <c r="HL60" s="620"/>
      <c r="HM60" s="620"/>
      <c r="HN60" s="620"/>
      <c r="HO60" s="620"/>
      <c r="HP60" s="620"/>
      <c r="HQ60" s="620"/>
      <c r="HR60" s="620"/>
      <c r="HS60" s="620"/>
      <c r="HT60" s="620"/>
      <c r="HU60" s="620"/>
      <c r="HV60" s="620"/>
      <c r="HW60" s="620"/>
      <c r="HX60" s="620"/>
      <c r="HY60" s="620"/>
      <c r="HZ60" s="620"/>
      <c r="IA60" s="620"/>
      <c r="IB60" s="620"/>
      <c r="IC60" s="620"/>
      <c r="ID60" s="620"/>
      <c r="IE60" s="620"/>
      <c r="IF60" s="620"/>
      <c r="IG60" s="620"/>
      <c r="IH60" s="620"/>
      <c r="II60" s="620"/>
      <c r="IJ60" s="620"/>
      <c r="IK60" s="620"/>
      <c r="IL60" s="620"/>
      <c r="IM60" s="620"/>
      <c r="IN60" s="620"/>
      <c r="IO60" s="620"/>
      <c r="IP60" s="620"/>
      <c r="IQ60" s="620"/>
      <c r="IR60" s="620"/>
      <c r="IS60" s="620"/>
      <c r="IT60" s="620"/>
      <c r="IU60" s="620"/>
      <c r="IV60" s="620"/>
      <c r="IW60" s="620"/>
      <c r="IX60" s="620"/>
      <c r="IY60" s="620"/>
      <c r="IZ60" s="620"/>
      <c r="JA60" s="620"/>
      <c r="JB60" s="620"/>
      <c r="JC60" s="620"/>
      <c r="JD60" s="620"/>
      <c r="JE60" s="620"/>
      <c r="JF60" s="620"/>
      <c r="JG60" s="620"/>
      <c r="JH60" s="620"/>
      <c r="JI60" s="620"/>
      <c r="JJ60" s="620"/>
      <c r="JK60" s="620"/>
      <c r="JL60" s="620"/>
      <c r="JM60" s="620"/>
      <c r="JN60" s="620"/>
      <c r="JO60" s="620"/>
      <c r="JP60" s="620"/>
      <c r="JQ60" s="620"/>
      <c r="JR60" s="620"/>
      <c r="JS60" s="620"/>
      <c r="JT60" s="620"/>
      <c r="JU60" s="620"/>
      <c r="JV60" s="620"/>
      <c r="JW60" s="620"/>
      <c r="JX60" s="620"/>
      <c r="JY60" s="620"/>
      <c r="JZ60" s="620"/>
      <c r="KA60" s="620"/>
      <c r="KB60" s="620"/>
      <c r="KC60" s="620"/>
      <c r="KD60" s="620"/>
      <c r="KE60" s="620"/>
      <c r="KF60" s="620"/>
      <c r="KG60" s="620"/>
      <c r="KH60" s="620"/>
      <c r="KI60" s="620"/>
      <c r="KJ60" s="620"/>
      <c r="KK60" s="620"/>
      <c r="KL60" s="620"/>
      <c r="KM60" s="620"/>
      <c r="KN60" s="620"/>
      <c r="KO60" s="620"/>
      <c r="KP60" s="620"/>
      <c r="KQ60" s="620"/>
      <c r="KR60" s="286"/>
      <c r="KS60" s="1288"/>
      <c r="KT60" s="1288"/>
      <c r="KU60" s="1288"/>
      <c r="KV60" s="1288"/>
      <c r="KW60" s="1288"/>
      <c r="KX60" s="1288"/>
      <c r="KY60" s="1288"/>
      <c r="KZ60" s="1288"/>
      <c r="LA60" s="1288"/>
      <c r="LB60" s="145"/>
    </row>
    <row r="61" spans="1:314" s="6" customFormat="1" ht="15.75" customHeight="1" x14ac:dyDescent="0.25">
      <c r="A61" s="164"/>
      <c r="B61" s="812" t="s">
        <v>684</v>
      </c>
      <c r="C61" s="1198"/>
      <c r="D61" s="1199"/>
      <c r="E61" s="1435" t="str">
        <f>IFERROR(VLOOKUP($D61,'Info Exam and Projection List'!$M$4:$P$34,2),"No entry")</f>
        <v>No entry</v>
      </c>
      <c r="F61" s="1389"/>
      <c r="G61" s="1393"/>
      <c r="H61" s="1391"/>
      <c r="I61" s="1229"/>
      <c r="J61" s="1230"/>
      <c r="K61" s="1235"/>
      <c r="M61" s="1218"/>
      <c r="N61" s="1368"/>
      <c r="O61" s="1368"/>
      <c r="P61" s="1211"/>
      <c r="Q61" s="140"/>
      <c r="R61" s="659"/>
      <c r="S61" s="140"/>
      <c r="T61" s="1356"/>
      <c r="U61" s="140"/>
      <c r="V61" s="140"/>
      <c r="W61" s="140"/>
      <c r="X61" s="1057"/>
      <c r="Y61" s="1067"/>
      <c r="Z61" s="1068"/>
      <c r="AA61" s="1057"/>
      <c r="AB61" s="1076"/>
      <c r="AC61" s="1068"/>
      <c r="AD61" s="1057"/>
      <c r="AE61" s="1076"/>
      <c r="AF61" s="1068"/>
      <c r="AG61" s="1057"/>
      <c r="AH61" s="1076"/>
      <c r="AI61" s="1068"/>
      <c r="AJ61" s="1057"/>
      <c r="AK61" s="1076"/>
      <c r="AL61" s="1068"/>
      <c r="AM61" s="1057"/>
      <c r="AN61" s="1076"/>
      <c r="AO61" s="1068"/>
      <c r="AP61" s="1082"/>
      <c r="AQ61" s="140"/>
      <c r="AR61" s="140"/>
      <c r="AS61" s="140"/>
      <c r="AT61" s="32"/>
      <c r="AU61" s="32"/>
      <c r="AV61" s="1088"/>
      <c r="AW61" s="1363"/>
      <c r="AX61" s="31"/>
      <c r="AY61" s="32"/>
      <c r="AZ61" s="659"/>
      <c r="BA61" s="32"/>
      <c r="BB61" s="32"/>
      <c r="BC61" s="32"/>
      <c r="BD61" s="32"/>
      <c r="BE61" s="683"/>
      <c r="BF61" s="32"/>
      <c r="BG61" s="32"/>
      <c r="BH61" s="30"/>
      <c r="BI61" s="683"/>
      <c r="BJ61" s="854"/>
      <c r="BK61" s="178"/>
      <c r="BL61" s="178"/>
      <c r="BM61" s="178"/>
      <c r="BN61" s="178"/>
      <c r="BO61" s="178"/>
      <c r="BP61" s="178"/>
      <c r="BQ61" s="708"/>
      <c r="BR61" s="1114"/>
      <c r="BS61" s="1115"/>
      <c r="BT61" s="240"/>
      <c r="BU61" s="931"/>
      <c r="BV61" s="240"/>
      <c r="BW61" s="240"/>
      <c r="BX61" s="1099"/>
      <c r="BY61" s="1094"/>
      <c r="BZ61" s="1101"/>
      <c r="CA61" s="569"/>
      <c r="CB61" s="1114"/>
      <c r="CC61" s="1115"/>
      <c r="CD61" s="240"/>
      <c r="CE61" s="1109"/>
      <c r="CF61" s="240"/>
      <c r="CG61" s="240"/>
      <c r="CH61" s="1099"/>
      <c r="CI61" s="1094"/>
      <c r="CJ61" s="1101"/>
      <c r="CK61" s="569"/>
      <c r="CL61" s="1114"/>
      <c r="CM61" s="1115"/>
      <c r="CN61" s="240"/>
      <c r="CO61" s="1109"/>
      <c r="CP61" s="240"/>
      <c r="CQ61" s="240"/>
      <c r="CR61" s="1099"/>
      <c r="CS61" s="1094"/>
      <c r="CT61" s="1101"/>
      <c r="CU61" s="569"/>
      <c r="CV61" s="215"/>
      <c r="CW61" s="239"/>
      <c r="CX61" s="240"/>
      <c r="CY61" s="931"/>
      <c r="CZ61" s="240"/>
      <c r="DA61" s="240"/>
      <c r="DB61" s="1099"/>
      <c r="DC61" s="1094"/>
      <c r="DD61" s="1101"/>
      <c r="DE61" s="569"/>
      <c r="DF61" s="215"/>
      <c r="DG61" s="239"/>
      <c r="DH61" s="240"/>
      <c r="DI61" s="931"/>
      <c r="DJ61" s="240"/>
      <c r="DK61" s="240"/>
      <c r="DL61" s="1099"/>
      <c r="DM61" s="1094"/>
      <c r="DN61" s="1101"/>
      <c r="DO61" s="569"/>
      <c r="DP61" s="1114"/>
      <c r="DQ61" s="1115"/>
      <c r="DR61" s="240"/>
      <c r="DS61" s="1109"/>
      <c r="DT61" s="240"/>
      <c r="DU61" s="240"/>
      <c r="DV61" s="1099"/>
      <c r="DW61" s="1094"/>
      <c r="DX61" s="1101"/>
      <c r="DY61" s="587"/>
      <c r="DZ61" s="32"/>
      <c r="EA61" s="32"/>
      <c r="EB61" s="32"/>
      <c r="EC61" s="32"/>
      <c r="ED61" s="32"/>
      <c r="EE61" s="32"/>
      <c r="EF61" s="32"/>
      <c r="EG61" s="32"/>
      <c r="EH61" s="32"/>
      <c r="EI61" s="32"/>
      <c r="EJ61" s="835" t="str">
        <f t="shared" si="10"/>
        <v>No entry</v>
      </c>
      <c r="EK61" s="1401"/>
      <c r="EL61" s="1125"/>
      <c r="EM61" s="591" t="str">
        <f t="shared" si="11"/>
        <v>No entry</v>
      </c>
      <c r="EN61" s="1403"/>
      <c r="EO61" s="1128"/>
      <c r="EP61" s="1128"/>
      <c r="EQ61" s="1129"/>
      <c r="ER61" s="1129"/>
      <c r="ES61" s="1130"/>
      <c r="ET61" s="38"/>
      <c r="EU61" s="38"/>
      <c r="EV61" s="906" t="s">
        <v>789</v>
      </c>
      <c r="EW61" s="909" t="s">
        <v>1356</v>
      </c>
      <c r="EX61" s="190" t="s">
        <v>338</v>
      </c>
      <c r="EY61" s="191" t="s">
        <v>337</v>
      </c>
      <c r="FA61" s="152"/>
      <c r="FB61" s="38"/>
      <c r="FC61" s="38"/>
      <c r="FD61" s="149"/>
      <c r="FE61" s="620"/>
      <c r="FF61" s="620"/>
      <c r="FG61" s="620"/>
      <c r="FH61" s="620"/>
      <c r="FI61" s="280"/>
      <c r="FJ61" s="145"/>
      <c r="FK61" s="145"/>
      <c r="FL61" s="145"/>
      <c r="FM61" s="145"/>
      <c r="FN61" s="145"/>
      <c r="FO61" s="145"/>
      <c r="FP61" s="145"/>
      <c r="FQ61" s="145"/>
      <c r="FR61" s="145"/>
      <c r="FS61" s="620"/>
      <c r="FT61" s="620"/>
      <c r="FU61" s="620"/>
      <c r="FV61" s="620"/>
      <c r="FW61" s="620"/>
      <c r="FX61" s="620"/>
      <c r="FY61" s="620"/>
      <c r="FZ61" s="620"/>
      <c r="GA61" s="631"/>
      <c r="GB61" s="631"/>
      <c r="GC61" s="620"/>
      <c r="GD61" s="620"/>
      <c r="GE61" s="620"/>
      <c r="GF61" s="620"/>
      <c r="GG61" s="620"/>
      <c r="GH61" s="620"/>
      <c r="GI61" s="620"/>
      <c r="GJ61" s="620"/>
      <c r="GK61" s="620"/>
      <c r="GL61" s="620"/>
      <c r="GM61" s="620"/>
      <c r="GN61" s="620"/>
      <c r="GO61" s="620"/>
      <c r="GP61" s="620"/>
      <c r="GQ61" s="620"/>
      <c r="GR61" s="620"/>
      <c r="GS61" s="620"/>
      <c r="GT61" s="620"/>
      <c r="GU61" s="620"/>
      <c r="GV61" s="620"/>
      <c r="GW61" s="620"/>
      <c r="GX61" s="620"/>
      <c r="GY61" s="620"/>
      <c r="GZ61" s="620"/>
      <c r="HA61" s="620"/>
      <c r="HB61" s="620"/>
      <c r="HC61" s="620"/>
      <c r="HD61" s="620"/>
      <c r="HE61" s="620"/>
      <c r="HF61" s="620"/>
      <c r="HG61" s="620"/>
      <c r="HH61" s="620"/>
      <c r="HI61" s="620"/>
      <c r="HJ61" s="620"/>
      <c r="HK61" s="620"/>
      <c r="HL61" s="620"/>
      <c r="HM61" s="620"/>
      <c r="HN61" s="620"/>
      <c r="HO61" s="620"/>
      <c r="HP61" s="620"/>
      <c r="HQ61" s="620"/>
      <c r="HR61" s="620"/>
      <c r="HS61" s="620"/>
      <c r="HT61" s="620"/>
      <c r="HU61" s="620"/>
      <c r="HV61" s="620"/>
      <c r="HW61" s="620"/>
      <c r="HX61" s="620"/>
      <c r="HY61" s="620"/>
      <c r="HZ61" s="620"/>
      <c r="IA61" s="620"/>
      <c r="IB61" s="620"/>
      <c r="IC61" s="620"/>
      <c r="ID61" s="620"/>
      <c r="IE61" s="620"/>
      <c r="IF61" s="620"/>
      <c r="IG61" s="620"/>
      <c r="IH61" s="620"/>
      <c r="II61" s="620"/>
      <c r="IJ61" s="620"/>
      <c r="IK61" s="620"/>
      <c r="IL61" s="620"/>
      <c r="IM61" s="620"/>
      <c r="IN61" s="620"/>
      <c r="IO61" s="620"/>
      <c r="IP61" s="620"/>
      <c r="IQ61" s="620"/>
      <c r="IR61" s="620"/>
      <c r="IS61" s="620"/>
      <c r="IT61" s="620"/>
      <c r="IU61" s="620"/>
      <c r="IV61" s="620"/>
      <c r="IW61" s="620"/>
      <c r="IX61" s="620"/>
      <c r="IY61" s="620"/>
      <c r="IZ61" s="620"/>
      <c r="JA61" s="620"/>
      <c r="JB61" s="620"/>
      <c r="JC61" s="620"/>
      <c r="JD61" s="620"/>
      <c r="JE61" s="620"/>
      <c r="JF61" s="620"/>
      <c r="JG61" s="620"/>
      <c r="JH61" s="620"/>
      <c r="JI61" s="620"/>
      <c r="JJ61" s="620"/>
      <c r="JK61" s="620"/>
      <c r="JL61" s="620"/>
      <c r="JM61" s="620"/>
      <c r="JN61" s="620"/>
      <c r="JO61" s="620"/>
      <c r="JP61" s="620"/>
      <c r="JQ61" s="620"/>
      <c r="JR61" s="620"/>
      <c r="JS61" s="620"/>
      <c r="JT61" s="620"/>
      <c r="JU61" s="620"/>
      <c r="JV61" s="620"/>
      <c r="JW61" s="620"/>
      <c r="JX61" s="620"/>
      <c r="JY61" s="620"/>
      <c r="JZ61" s="620"/>
      <c r="KA61" s="620"/>
      <c r="KB61" s="620"/>
      <c r="KC61" s="620"/>
      <c r="KD61" s="620"/>
      <c r="KE61" s="620"/>
      <c r="KF61" s="620"/>
      <c r="KG61" s="620"/>
      <c r="KH61" s="620"/>
      <c r="KI61" s="620"/>
      <c r="KJ61" s="620"/>
      <c r="KK61" s="620"/>
      <c r="KL61" s="620"/>
      <c r="KM61" s="620"/>
      <c r="KN61" s="620"/>
      <c r="KO61" s="620"/>
      <c r="KP61" s="620"/>
      <c r="KQ61" s="620"/>
      <c r="KR61" s="286"/>
      <c r="KS61" s="1288"/>
      <c r="KT61" s="1288"/>
      <c r="KU61" s="1288"/>
      <c r="KV61" s="1288"/>
      <c r="KW61" s="1288"/>
      <c r="KX61" s="1288"/>
      <c r="KY61" s="1288"/>
      <c r="KZ61" s="1288"/>
      <c r="LA61" s="1288"/>
      <c r="LB61" s="145"/>
    </row>
    <row r="62" spans="1:314" s="6" customFormat="1" ht="15.75" customHeight="1" x14ac:dyDescent="0.25">
      <c r="B62" s="812" t="s">
        <v>685</v>
      </c>
      <c r="C62" s="1198"/>
      <c r="D62" s="1199"/>
      <c r="E62" s="1435" t="str">
        <f>IFERROR(VLOOKUP($D62,'Info Exam and Projection List'!$M$4:$P$34,2),"No entry")</f>
        <v>No entry</v>
      </c>
      <c r="F62" s="1389"/>
      <c r="G62" s="1393"/>
      <c r="H62" s="1391"/>
      <c r="I62" s="1229"/>
      <c r="J62" s="1230"/>
      <c r="K62" s="1235"/>
      <c r="M62" s="1218"/>
      <c r="N62" s="1368"/>
      <c r="O62" s="1368"/>
      <c r="P62" s="1211"/>
      <c r="Q62" s="140"/>
      <c r="R62" s="659"/>
      <c r="S62" s="140"/>
      <c r="T62" s="1356"/>
      <c r="U62" s="140"/>
      <c r="V62" s="140"/>
      <c r="W62" s="140"/>
      <c r="X62" s="1057"/>
      <c r="Y62" s="1067"/>
      <c r="Z62" s="1068"/>
      <c r="AA62" s="1057"/>
      <c r="AB62" s="1076"/>
      <c r="AC62" s="1068"/>
      <c r="AD62" s="1057"/>
      <c r="AE62" s="1076"/>
      <c r="AF62" s="1068"/>
      <c r="AG62" s="1057"/>
      <c r="AH62" s="1076"/>
      <c r="AI62" s="1068"/>
      <c r="AJ62" s="1057"/>
      <c r="AK62" s="1076"/>
      <c r="AL62" s="1068"/>
      <c r="AM62" s="1057"/>
      <c r="AN62" s="1076"/>
      <c r="AO62" s="1068"/>
      <c r="AP62" s="1082"/>
      <c r="AQ62" s="140"/>
      <c r="AR62" s="140"/>
      <c r="AS62" s="140"/>
      <c r="AT62" s="32"/>
      <c r="AU62" s="32"/>
      <c r="AV62" s="1088"/>
      <c r="AW62" s="1363"/>
      <c r="AX62" s="31"/>
      <c r="AY62" s="32"/>
      <c r="AZ62" s="659"/>
      <c r="BA62" s="32"/>
      <c r="BB62" s="32"/>
      <c r="BC62" s="32"/>
      <c r="BD62" s="32"/>
      <c r="BE62" s="683"/>
      <c r="BF62" s="32"/>
      <c r="BG62" s="32"/>
      <c r="BH62" s="30"/>
      <c r="BI62" s="683"/>
      <c r="BJ62" s="854"/>
      <c r="BK62" s="178"/>
      <c r="BL62" s="178"/>
      <c r="BM62" s="178"/>
      <c r="BN62" s="178"/>
      <c r="BO62" s="178"/>
      <c r="BP62" s="178"/>
      <c r="BQ62" s="708"/>
      <c r="BR62" s="1114"/>
      <c r="BS62" s="1115"/>
      <c r="BT62" s="240"/>
      <c r="BU62" s="931"/>
      <c r="BV62" s="240"/>
      <c r="BW62" s="240"/>
      <c r="BX62" s="1099"/>
      <c r="BY62" s="1094"/>
      <c r="BZ62" s="1101"/>
      <c r="CA62" s="569"/>
      <c r="CB62" s="1114"/>
      <c r="CC62" s="1115"/>
      <c r="CD62" s="240"/>
      <c r="CE62" s="1109"/>
      <c r="CF62" s="240"/>
      <c r="CG62" s="240"/>
      <c r="CH62" s="1099"/>
      <c r="CI62" s="1094"/>
      <c r="CJ62" s="1101"/>
      <c r="CK62" s="569"/>
      <c r="CL62" s="1114"/>
      <c r="CM62" s="1115"/>
      <c r="CN62" s="240"/>
      <c r="CO62" s="1109"/>
      <c r="CP62" s="240"/>
      <c r="CQ62" s="240"/>
      <c r="CR62" s="1099"/>
      <c r="CS62" s="1094"/>
      <c r="CT62" s="1101"/>
      <c r="CU62" s="569"/>
      <c r="CV62" s="215"/>
      <c r="CW62" s="239"/>
      <c r="CX62" s="240"/>
      <c r="CY62" s="931"/>
      <c r="CZ62" s="240"/>
      <c r="DA62" s="240"/>
      <c r="DB62" s="1099"/>
      <c r="DC62" s="1094"/>
      <c r="DD62" s="1101"/>
      <c r="DE62" s="569"/>
      <c r="DF62" s="215"/>
      <c r="DG62" s="239"/>
      <c r="DH62" s="240"/>
      <c r="DI62" s="931"/>
      <c r="DJ62" s="240"/>
      <c r="DK62" s="240"/>
      <c r="DL62" s="1099"/>
      <c r="DM62" s="1094"/>
      <c r="DN62" s="1101"/>
      <c r="DO62" s="569"/>
      <c r="DP62" s="1114"/>
      <c r="DQ62" s="1115"/>
      <c r="DR62" s="240"/>
      <c r="DS62" s="1109"/>
      <c r="DT62" s="240"/>
      <c r="DU62" s="240"/>
      <c r="DV62" s="1099"/>
      <c r="DW62" s="1094"/>
      <c r="DX62" s="1101"/>
      <c r="DY62" s="587"/>
      <c r="DZ62" s="32"/>
      <c r="EA62" s="32"/>
      <c r="EB62" s="32"/>
      <c r="EC62" s="32"/>
      <c r="ED62" s="32"/>
      <c r="EE62" s="32"/>
      <c r="EF62" s="32"/>
      <c r="EG62" s="32"/>
      <c r="EH62" s="32"/>
      <c r="EI62" s="32"/>
      <c r="EJ62" s="835" t="str">
        <f t="shared" si="10"/>
        <v>No entry</v>
      </c>
      <c r="EK62" s="1401"/>
      <c r="EL62" s="1125"/>
      <c r="EM62" s="591" t="str">
        <f t="shared" si="11"/>
        <v>No entry</v>
      </c>
      <c r="EN62" s="1403"/>
      <c r="EO62" s="1128"/>
      <c r="EP62" s="1128"/>
      <c r="EQ62" s="1129"/>
      <c r="ER62" s="1129"/>
      <c r="ES62" s="1130"/>
      <c r="ET62" s="38"/>
      <c r="EU62" s="38"/>
      <c r="EV62" s="906" t="s">
        <v>790</v>
      </c>
      <c r="EW62" s="908" t="s">
        <v>1357</v>
      </c>
      <c r="EX62" s="188" t="s">
        <v>300</v>
      </c>
      <c r="EY62" s="189" t="s">
        <v>299</v>
      </c>
      <c r="FA62" s="152"/>
      <c r="FB62" s="38"/>
      <c r="FC62" s="38"/>
      <c r="FD62" s="149"/>
      <c r="FE62" s="620"/>
      <c r="FF62" s="620"/>
      <c r="FG62" s="620"/>
      <c r="FH62" s="620"/>
      <c r="FI62" s="280"/>
      <c r="FJ62" s="145"/>
      <c r="FK62" s="145"/>
      <c r="FL62" s="145"/>
      <c r="FM62" s="145"/>
      <c r="FN62" s="145"/>
      <c r="FO62" s="145"/>
      <c r="FP62" s="145"/>
      <c r="FQ62" s="145"/>
      <c r="FR62" s="145"/>
      <c r="FS62" s="620"/>
      <c r="FT62" s="620"/>
      <c r="FU62" s="620"/>
      <c r="FV62" s="620"/>
      <c r="FW62" s="620"/>
      <c r="FX62" s="620"/>
      <c r="FY62" s="620"/>
      <c r="FZ62" s="620"/>
      <c r="GA62" s="631"/>
      <c r="GB62" s="631"/>
      <c r="GC62" s="620"/>
      <c r="GD62" s="620"/>
      <c r="GE62" s="620"/>
      <c r="GF62" s="620"/>
      <c r="GG62" s="620"/>
      <c r="GH62" s="620"/>
      <c r="GI62" s="620"/>
      <c r="GJ62" s="620"/>
      <c r="GK62" s="620"/>
      <c r="GL62" s="620"/>
      <c r="GM62" s="620"/>
      <c r="GN62" s="620"/>
      <c r="GO62" s="620"/>
      <c r="GP62" s="620"/>
      <c r="GQ62" s="620"/>
      <c r="GR62" s="620"/>
      <c r="GS62" s="620"/>
      <c r="GT62" s="620"/>
      <c r="GU62" s="620"/>
      <c r="GV62" s="620"/>
      <c r="GW62" s="620"/>
      <c r="GX62" s="620"/>
      <c r="GY62" s="620"/>
      <c r="GZ62" s="620"/>
      <c r="HA62" s="620"/>
      <c r="HB62" s="620"/>
      <c r="HC62" s="620"/>
      <c r="HD62" s="620"/>
      <c r="HE62" s="620"/>
      <c r="HF62" s="620"/>
      <c r="HG62" s="620"/>
      <c r="HH62" s="620"/>
      <c r="HI62" s="620"/>
      <c r="HJ62" s="620"/>
      <c r="HK62" s="620"/>
      <c r="HL62" s="620"/>
      <c r="HM62" s="620"/>
      <c r="HN62" s="620"/>
      <c r="HO62" s="620"/>
      <c r="HP62" s="620"/>
      <c r="HQ62" s="620"/>
      <c r="HR62" s="620"/>
      <c r="HS62" s="620"/>
      <c r="HT62" s="620"/>
      <c r="HU62" s="620"/>
      <c r="HV62" s="620"/>
      <c r="HW62" s="620"/>
      <c r="HX62" s="620"/>
      <c r="HY62" s="620"/>
      <c r="HZ62" s="620"/>
      <c r="IA62" s="620"/>
      <c r="IB62" s="620"/>
      <c r="IC62" s="620"/>
      <c r="ID62" s="620"/>
      <c r="IE62" s="620"/>
      <c r="IF62" s="620"/>
      <c r="IG62" s="620"/>
      <c r="IH62" s="620"/>
      <c r="II62" s="620"/>
      <c r="IJ62" s="620"/>
      <c r="IK62" s="620"/>
      <c r="IL62" s="620"/>
      <c r="IM62" s="620"/>
      <c r="IN62" s="620"/>
      <c r="IO62" s="620"/>
      <c r="IP62" s="620"/>
      <c r="IQ62" s="620"/>
      <c r="IR62" s="620"/>
      <c r="IS62" s="620"/>
      <c r="IT62" s="620"/>
      <c r="IU62" s="620"/>
      <c r="IV62" s="620"/>
      <c r="IW62" s="620"/>
      <c r="IX62" s="620"/>
      <c r="IY62" s="620"/>
      <c r="IZ62" s="620"/>
      <c r="JA62" s="620"/>
      <c r="JB62" s="620"/>
      <c r="JC62" s="620"/>
      <c r="JD62" s="620"/>
      <c r="JE62" s="620"/>
      <c r="JF62" s="620"/>
      <c r="JG62" s="620"/>
      <c r="JH62" s="620"/>
      <c r="JI62" s="620"/>
      <c r="JJ62" s="620"/>
      <c r="JK62" s="620"/>
      <c r="JL62" s="620"/>
      <c r="JM62" s="620"/>
      <c r="JN62" s="620"/>
      <c r="JO62" s="620"/>
      <c r="JP62" s="620"/>
      <c r="JQ62" s="620"/>
      <c r="JR62" s="620"/>
      <c r="JS62" s="620"/>
      <c r="JT62" s="620"/>
      <c r="JU62" s="620"/>
      <c r="JV62" s="620"/>
      <c r="JW62" s="620"/>
      <c r="JX62" s="620"/>
      <c r="JY62" s="620"/>
      <c r="JZ62" s="620"/>
      <c r="KA62" s="620"/>
      <c r="KB62" s="620"/>
      <c r="KC62" s="620"/>
      <c r="KD62" s="620"/>
      <c r="KE62" s="620"/>
      <c r="KF62" s="620"/>
      <c r="KG62" s="620"/>
      <c r="KH62" s="620"/>
      <c r="KI62" s="620"/>
      <c r="KJ62" s="620"/>
      <c r="KK62" s="620"/>
      <c r="KL62" s="620"/>
      <c r="KM62" s="620"/>
      <c r="KN62" s="620"/>
      <c r="KO62" s="620"/>
      <c r="KP62" s="620"/>
      <c r="KQ62" s="620"/>
      <c r="KR62" s="286"/>
      <c r="KS62" s="1288"/>
      <c r="KT62" s="1288"/>
      <c r="KU62" s="1288"/>
      <c r="KV62" s="1288"/>
      <c r="KW62" s="1288"/>
      <c r="KX62" s="1288"/>
      <c r="KY62" s="1288"/>
      <c r="KZ62" s="1288"/>
      <c r="LA62" s="1288"/>
      <c r="LB62" s="145"/>
    </row>
    <row r="63" spans="1:314" s="6" customFormat="1" ht="15.75" customHeight="1" x14ac:dyDescent="0.25">
      <c r="B63" s="812" t="s">
        <v>686</v>
      </c>
      <c r="C63" s="1198"/>
      <c r="D63" s="1199"/>
      <c r="E63" s="1435" t="str">
        <f>IFERROR(VLOOKUP($D63,'Info Exam and Projection List'!$M$4:$P$34,2),"No entry")</f>
        <v>No entry</v>
      </c>
      <c r="F63" s="1389"/>
      <c r="G63" s="1393"/>
      <c r="H63" s="1391"/>
      <c r="I63" s="1229"/>
      <c r="J63" s="1230"/>
      <c r="K63" s="1235"/>
      <c r="M63" s="1218"/>
      <c r="N63" s="1368"/>
      <c r="O63" s="1368"/>
      <c r="P63" s="1211"/>
      <c r="Q63" s="140"/>
      <c r="R63" s="659"/>
      <c r="S63" s="140"/>
      <c r="T63" s="1356"/>
      <c r="U63" s="140"/>
      <c r="V63" s="140"/>
      <c r="W63" s="140"/>
      <c r="X63" s="1057"/>
      <c r="Y63" s="1067"/>
      <c r="Z63" s="1068"/>
      <c r="AA63" s="1057"/>
      <c r="AB63" s="1076"/>
      <c r="AC63" s="1068"/>
      <c r="AD63" s="1057"/>
      <c r="AE63" s="1076"/>
      <c r="AF63" s="1068"/>
      <c r="AG63" s="1057"/>
      <c r="AH63" s="1076"/>
      <c r="AI63" s="1068"/>
      <c r="AJ63" s="1057"/>
      <c r="AK63" s="1076"/>
      <c r="AL63" s="1068"/>
      <c r="AM63" s="1057"/>
      <c r="AN63" s="1076"/>
      <c r="AO63" s="1068"/>
      <c r="AP63" s="1082"/>
      <c r="AQ63" s="140"/>
      <c r="AR63" s="140"/>
      <c r="AS63" s="140"/>
      <c r="AT63" s="32"/>
      <c r="AU63" s="32"/>
      <c r="AV63" s="1088"/>
      <c r="AW63" s="1363"/>
      <c r="AX63" s="31"/>
      <c r="AY63" s="32"/>
      <c r="AZ63" s="659"/>
      <c r="BA63" s="32"/>
      <c r="BB63" s="32"/>
      <c r="BC63" s="32"/>
      <c r="BD63" s="32"/>
      <c r="BE63" s="683"/>
      <c r="BF63" s="32"/>
      <c r="BG63" s="32"/>
      <c r="BH63" s="30"/>
      <c r="BI63" s="683"/>
      <c r="BJ63" s="854"/>
      <c r="BK63" s="178"/>
      <c r="BL63" s="178"/>
      <c r="BM63" s="178"/>
      <c r="BN63" s="178"/>
      <c r="BO63" s="178"/>
      <c r="BP63" s="178"/>
      <c r="BQ63" s="708"/>
      <c r="BR63" s="1114"/>
      <c r="BS63" s="1115"/>
      <c r="BT63" s="240"/>
      <c r="BU63" s="931"/>
      <c r="BV63" s="240"/>
      <c r="BW63" s="240"/>
      <c r="BX63" s="1099"/>
      <c r="BY63" s="1094"/>
      <c r="BZ63" s="1101"/>
      <c r="CA63" s="569"/>
      <c r="CB63" s="1114"/>
      <c r="CC63" s="1115"/>
      <c r="CD63" s="240"/>
      <c r="CE63" s="1109"/>
      <c r="CF63" s="240"/>
      <c r="CG63" s="240"/>
      <c r="CH63" s="1099"/>
      <c r="CI63" s="1094"/>
      <c r="CJ63" s="1101"/>
      <c r="CK63" s="569"/>
      <c r="CL63" s="1114"/>
      <c r="CM63" s="1115"/>
      <c r="CN63" s="240"/>
      <c r="CO63" s="1109"/>
      <c r="CP63" s="240"/>
      <c r="CQ63" s="240"/>
      <c r="CR63" s="1099"/>
      <c r="CS63" s="1094"/>
      <c r="CT63" s="1101"/>
      <c r="CU63" s="569"/>
      <c r="CV63" s="215"/>
      <c r="CW63" s="239"/>
      <c r="CX63" s="240"/>
      <c r="CY63" s="931"/>
      <c r="CZ63" s="240"/>
      <c r="DA63" s="240"/>
      <c r="DB63" s="1099"/>
      <c r="DC63" s="1094"/>
      <c r="DD63" s="1101"/>
      <c r="DE63" s="569"/>
      <c r="DF63" s="215"/>
      <c r="DG63" s="239"/>
      <c r="DH63" s="240"/>
      <c r="DI63" s="931"/>
      <c r="DJ63" s="240"/>
      <c r="DK63" s="240"/>
      <c r="DL63" s="1099"/>
      <c r="DM63" s="1094"/>
      <c r="DN63" s="1101"/>
      <c r="DO63" s="569"/>
      <c r="DP63" s="1114"/>
      <c r="DQ63" s="1115"/>
      <c r="DR63" s="240"/>
      <c r="DS63" s="1109"/>
      <c r="DT63" s="240"/>
      <c r="DU63" s="240"/>
      <c r="DV63" s="1099"/>
      <c r="DW63" s="1094"/>
      <c r="DX63" s="1101"/>
      <c r="DY63" s="587"/>
      <c r="DZ63" s="32"/>
      <c r="EA63" s="32"/>
      <c r="EB63" s="32"/>
      <c r="EC63" s="32"/>
      <c r="ED63" s="32"/>
      <c r="EE63" s="32"/>
      <c r="EF63" s="32"/>
      <c r="EG63" s="32"/>
      <c r="EH63" s="32"/>
      <c r="EI63" s="32"/>
      <c r="EJ63" s="835" t="str">
        <f t="shared" si="10"/>
        <v>No entry</v>
      </c>
      <c r="EK63" s="1401"/>
      <c r="EL63" s="1125"/>
      <c r="EM63" s="591" t="str">
        <f t="shared" si="11"/>
        <v>No entry</v>
      </c>
      <c r="EN63" s="1403"/>
      <c r="EO63" s="1128"/>
      <c r="EP63" s="1128"/>
      <c r="EQ63" s="1129"/>
      <c r="ER63" s="1129"/>
      <c r="ES63" s="1130"/>
      <c r="ET63" s="38"/>
      <c r="EU63" s="38"/>
      <c r="EV63" s="906" t="s">
        <v>791</v>
      </c>
      <c r="EW63" s="908" t="s">
        <v>1358</v>
      </c>
      <c r="EX63" s="188" t="s">
        <v>300</v>
      </c>
      <c r="EY63" s="189" t="s">
        <v>299</v>
      </c>
      <c r="FA63" s="152"/>
      <c r="FB63" s="38"/>
      <c r="FC63" s="38"/>
      <c r="FD63" s="149"/>
      <c r="FE63" s="620"/>
      <c r="FF63" s="620"/>
      <c r="FG63" s="620"/>
      <c r="FH63" s="620"/>
      <c r="FI63" s="280"/>
      <c r="FJ63" s="145"/>
      <c r="FK63" s="145"/>
      <c r="FL63" s="145"/>
      <c r="FM63" s="145"/>
      <c r="FN63" s="145"/>
      <c r="FO63" s="145"/>
      <c r="FP63" s="145"/>
      <c r="FQ63" s="145"/>
      <c r="FR63" s="145"/>
      <c r="FS63" s="620"/>
      <c r="FT63" s="620"/>
      <c r="FU63" s="620"/>
      <c r="FV63" s="620"/>
      <c r="FW63" s="620"/>
      <c r="FX63" s="620"/>
      <c r="FY63" s="620"/>
      <c r="FZ63" s="620"/>
      <c r="GA63" s="631"/>
      <c r="GB63" s="631"/>
      <c r="GC63" s="620"/>
      <c r="GD63" s="620"/>
      <c r="GE63" s="620"/>
      <c r="GF63" s="620"/>
      <c r="GG63" s="620"/>
      <c r="GH63" s="620"/>
      <c r="GI63" s="620"/>
      <c r="GJ63" s="620"/>
      <c r="GK63" s="620"/>
      <c r="GL63" s="620"/>
      <c r="GM63" s="620"/>
      <c r="GN63" s="620"/>
      <c r="GO63" s="620"/>
      <c r="GP63" s="620"/>
      <c r="GQ63" s="620"/>
      <c r="GR63" s="620"/>
      <c r="GS63" s="620"/>
      <c r="GT63" s="620"/>
      <c r="GU63" s="620"/>
      <c r="GV63" s="620"/>
      <c r="GW63" s="620"/>
      <c r="GX63" s="620"/>
      <c r="GY63" s="620"/>
      <c r="GZ63" s="620"/>
      <c r="HA63" s="620"/>
      <c r="HB63" s="620"/>
      <c r="HC63" s="620"/>
      <c r="HD63" s="620"/>
      <c r="HE63" s="620"/>
      <c r="HF63" s="620"/>
      <c r="HG63" s="620"/>
      <c r="HH63" s="620"/>
      <c r="HI63" s="620"/>
      <c r="HJ63" s="620"/>
      <c r="HK63" s="620"/>
      <c r="HL63" s="620"/>
      <c r="HM63" s="620"/>
      <c r="HN63" s="620"/>
      <c r="HO63" s="620"/>
      <c r="HP63" s="620"/>
      <c r="HQ63" s="620"/>
      <c r="HR63" s="620"/>
      <c r="HS63" s="620"/>
      <c r="HT63" s="620"/>
      <c r="HU63" s="620"/>
      <c r="HV63" s="620"/>
      <c r="HW63" s="620"/>
      <c r="HX63" s="620"/>
      <c r="HY63" s="620"/>
      <c r="HZ63" s="620"/>
      <c r="IA63" s="620"/>
      <c r="IB63" s="620"/>
      <c r="IC63" s="620"/>
      <c r="ID63" s="620"/>
      <c r="IE63" s="620"/>
      <c r="IF63" s="620"/>
      <c r="IG63" s="620"/>
      <c r="IH63" s="620"/>
      <c r="II63" s="620"/>
      <c r="IJ63" s="620"/>
      <c r="IK63" s="620"/>
      <c r="IL63" s="620"/>
      <c r="IM63" s="620"/>
      <c r="IN63" s="620"/>
      <c r="IO63" s="620"/>
      <c r="IP63" s="620"/>
      <c r="IQ63" s="620"/>
      <c r="IR63" s="620"/>
      <c r="IS63" s="620"/>
      <c r="IT63" s="620"/>
      <c r="IU63" s="620"/>
      <c r="IV63" s="620"/>
      <c r="IW63" s="620"/>
      <c r="IX63" s="620"/>
      <c r="IY63" s="620"/>
      <c r="IZ63" s="620"/>
      <c r="JA63" s="620"/>
      <c r="JB63" s="620"/>
      <c r="JC63" s="620"/>
      <c r="JD63" s="620"/>
      <c r="JE63" s="620"/>
      <c r="JF63" s="620"/>
      <c r="JG63" s="620"/>
      <c r="JH63" s="620"/>
      <c r="JI63" s="620"/>
      <c r="JJ63" s="620"/>
      <c r="JK63" s="620"/>
      <c r="JL63" s="620"/>
      <c r="JM63" s="620"/>
      <c r="JN63" s="620"/>
      <c r="JO63" s="620"/>
      <c r="JP63" s="620"/>
      <c r="JQ63" s="620"/>
      <c r="JR63" s="620"/>
      <c r="JS63" s="620"/>
      <c r="JT63" s="620"/>
      <c r="JU63" s="620"/>
      <c r="JV63" s="620"/>
      <c r="JW63" s="620"/>
      <c r="JX63" s="620"/>
      <c r="JY63" s="620"/>
      <c r="JZ63" s="620"/>
      <c r="KA63" s="620"/>
      <c r="KB63" s="620"/>
      <c r="KC63" s="620"/>
      <c r="KD63" s="620"/>
      <c r="KE63" s="620"/>
      <c r="KF63" s="620"/>
      <c r="KG63" s="620"/>
      <c r="KH63" s="620"/>
      <c r="KI63" s="620"/>
      <c r="KJ63" s="620"/>
      <c r="KK63" s="620"/>
      <c r="KL63" s="620"/>
      <c r="KM63" s="620"/>
      <c r="KN63" s="620"/>
      <c r="KO63" s="620"/>
      <c r="KP63" s="620"/>
      <c r="KQ63" s="620"/>
      <c r="KR63" s="286"/>
      <c r="KS63" s="1288"/>
      <c r="KT63" s="1288"/>
      <c r="KU63" s="1288"/>
      <c r="KV63" s="1288"/>
      <c r="KW63" s="1288"/>
      <c r="KX63" s="1288"/>
      <c r="KY63" s="1288"/>
      <c r="KZ63" s="1288"/>
      <c r="LA63" s="1288"/>
      <c r="LB63" s="145"/>
    </row>
    <row r="64" spans="1:314" s="6" customFormat="1" ht="15.75" customHeight="1" x14ac:dyDescent="0.25">
      <c r="A64" s="181"/>
      <c r="B64" s="812" t="s">
        <v>687</v>
      </c>
      <c r="C64" s="1198"/>
      <c r="D64" s="1199"/>
      <c r="E64" s="1435" t="str">
        <f>IFERROR(VLOOKUP($D64,'Info Exam and Projection List'!$M$4:$P$34,2),"No entry")</f>
        <v>No entry</v>
      </c>
      <c r="F64" s="1389"/>
      <c r="G64" s="1393"/>
      <c r="H64" s="1391"/>
      <c r="I64" s="1229"/>
      <c r="J64" s="1230"/>
      <c r="K64" s="1235"/>
      <c r="M64" s="1218"/>
      <c r="N64" s="1368"/>
      <c r="O64" s="1368"/>
      <c r="P64" s="1211"/>
      <c r="Q64" s="140"/>
      <c r="R64" s="659"/>
      <c r="S64" s="140"/>
      <c r="T64" s="1356"/>
      <c r="U64" s="140"/>
      <c r="V64" s="140"/>
      <c r="W64" s="140"/>
      <c r="X64" s="1057"/>
      <c r="Y64" s="1067"/>
      <c r="Z64" s="1068"/>
      <c r="AA64" s="1057"/>
      <c r="AB64" s="1076"/>
      <c r="AC64" s="1068"/>
      <c r="AD64" s="1057"/>
      <c r="AE64" s="1076"/>
      <c r="AF64" s="1068"/>
      <c r="AG64" s="1057"/>
      <c r="AH64" s="1076"/>
      <c r="AI64" s="1068"/>
      <c r="AJ64" s="1057"/>
      <c r="AK64" s="1076"/>
      <c r="AL64" s="1068"/>
      <c r="AM64" s="1057"/>
      <c r="AN64" s="1076"/>
      <c r="AO64" s="1068"/>
      <c r="AP64" s="1082"/>
      <c r="AQ64" s="140"/>
      <c r="AR64" s="140"/>
      <c r="AS64" s="140"/>
      <c r="AT64" s="32"/>
      <c r="AU64" s="32"/>
      <c r="AV64" s="1088"/>
      <c r="AW64" s="1363"/>
      <c r="AX64" s="31"/>
      <c r="AY64" s="32"/>
      <c r="AZ64" s="659"/>
      <c r="BA64" s="32"/>
      <c r="BB64" s="32"/>
      <c r="BC64" s="32"/>
      <c r="BD64" s="32"/>
      <c r="BE64" s="683"/>
      <c r="BF64" s="32"/>
      <c r="BG64" s="32"/>
      <c r="BH64" s="30"/>
      <c r="BI64" s="683"/>
      <c r="BJ64" s="854"/>
      <c r="BK64" s="178"/>
      <c r="BL64" s="178"/>
      <c r="BM64" s="178"/>
      <c r="BN64" s="178"/>
      <c r="BO64" s="178"/>
      <c r="BP64" s="178"/>
      <c r="BQ64" s="708"/>
      <c r="BR64" s="1114"/>
      <c r="BS64" s="1115"/>
      <c r="BT64" s="240"/>
      <c r="BU64" s="931"/>
      <c r="BV64" s="240"/>
      <c r="BW64" s="240"/>
      <c r="BX64" s="1099"/>
      <c r="BY64" s="1094"/>
      <c r="BZ64" s="1101"/>
      <c r="CA64" s="569"/>
      <c r="CB64" s="1114"/>
      <c r="CC64" s="1115"/>
      <c r="CD64" s="240"/>
      <c r="CE64" s="1109"/>
      <c r="CF64" s="240"/>
      <c r="CG64" s="240"/>
      <c r="CH64" s="1099"/>
      <c r="CI64" s="1094"/>
      <c r="CJ64" s="1101"/>
      <c r="CK64" s="569"/>
      <c r="CL64" s="1114"/>
      <c r="CM64" s="1115"/>
      <c r="CN64" s="240"/>
      <c r="CO64" s="1109"/>
      <c r="CP64" s="240"/>
      <c r="CQ64" s="240"/>
      <c r="CR64" s="1099"/>
      <c r="CS64" s="1094"/>
      <c r="CT64" s="1101"/>
      <c r="CU64" s="569"/>
      <c r="CV64" s="215"/>
      <c r="CW64" s="239"/>
      <c r="CX64" s="240"/>
      <c r="CY64" s="931"/>
      <c r="CZ64" s="240"/>
      <c r="DA64" s="240"/>
      <c r="DB64" s="1099"/>
      <c r="DC64" s="1094"/>
      <c r="DD64" s="1101"/>
      <c r="DE64" s="569"/>
      <c r="DF64" s="215"/>
      <c r="DG64" s="239"/>
      <c r="DH64" s="240"/>
      <c r="DI64" s="931"/>
      <c r="DJ64" s="240"/>
      <c r="DK64" s="240"/>
      <c r="DL64" s="1099"/>
      <c r="DM64" s="1094"/>
      <c r="DN64" s="1101"/>
      <c r="DO64" s="569"/>
      <c r="DP64" s="1114"/>
      <c r="DQ64" s="1115"/>
      <c r="DR64" s="240"/>
      <c r="DS64" s="1109"/>
      <c r="DT64" s="240"/>
      <c r="DU64" s="240"/>
      <c r="DV64" s="1099"/>
      <c r="DW64" s="1094"/>
      <c r="DX64" s="1101"/>
      <c r="DY64" s="587"/>
      <c r="DZ64" s="32"/>
      <c r="EA64" s="32"/>
      <c r="EB64" s="32"/>
      <c r="EC64" s="32"/>
      <c r="ED64" s="32"/>
      <c r="EE64" s="32"/>
      <c r="EF64" s="32"/>
      <c r="EG64" s="32"/>
      <c r="EH64" s="32"/>
      <c r="EI64" s="32"/>
      <c r="EJ64" s="835" t="str">
        <f t="shared" si="10"/>
        <v>No entry</v>
      </c>
      <c r="EK64" s="1401"/>
      <c r="EL64" s="1125"/>
      <c r="EM64" s="591" t="str">
        <f t="shared" si="11"/>
        <v>No entry</v>
      </c>
      <c r="EN64" s="1403"/>
      <c r="EO64" s="1128"/>
      <c r="EP64" s="1128"/>
      <c r="EQ64" s="1129"/>
      <c r="ER64" s="1129"/>
      <c r="ES64" s="1130"/>
      <c r="ET64" s="38"/>
      <c r="EU64" s="38"/>
      <c r="EV64" s="906" t="s">
        <v>792</v>
      </c>
      <c r="EW64" s="908" t="s">
        <v>1359</v>
      </c>
      <c r="EX64" s="188" t="s">
        <v>300</v>
      </c>
      <c r="EY64" s="189" t="s">
        <v>299</v>
      </c>
      <c r="FA64" s="152"/>
      <c r="FB64" s="38"/>
      <c r="FC64" s="38"/>
      <c r="FD64" s="150"/>
      <c r="FE64" s="622"/>
      <c r="FF64" s="622"/>
      <c r="FG64" s="622"/>
      <c r="FH64" s="622"/>
      <c r="FI64" s="280"/>
      <c r="FJ64" s="145"/>
      <c r="FK64" s="145"/>
      <c r="FL64" s="145"/>
      <c r="FM64" s="145"/>
      <c r="FN64" s="145"/>
      <c r="FO64" s="145"/>
      <c r="FP64" s="145"/>
      <c r="FQ64" s="145"/>
      <c r="FR64" s="145"/>
      <c r="FS64" s="622"/>
      <c r="FT64" s="622"/>
      <c r="FU64" s="622"/>
      <c r="FV64" s="622"/>
      <c r="FW64" s="622"/>
      <c r="FX64" s="622"/>
      <c r="FY64" s="622"/>
      <c r="FZ64" s="622"/>
      <c r="GA64" s="633"/>
      <c r="GB64" s="637"/>
      <c r="GC64" s="622"/>
      <c r="GD64" s="622"/>
      <c r="GE64" s="622"/>
      <c r="GF64" s="622"/>
      <c r="GG64" s="622"/>
      <c r="GH64" s="622"/>
      <c r="GI64" s="622"/>
      <c r="GJ64" s="622"/>
      <c r="GK64" s="622"/>
      <c r="GL64" s="622"/>
      <c r="GM64" s="622"/>
      <c r="GN64" s="622"/>
      <c r="GO64" s="622"/>
      <c r="GP64" s="622"/>
      <c r="GQ64" s="622"/>
      <c r="GR64" s="622"/>
      <c r="GS64" s="622"/>
      <c r="GT64" s="622"/>
      <c r="GU64" s="622"/>
      <c r="GV64" s="622"/>
      <c r="GW64" s="622"/>
      <c r="GX64" s="622"/>
      <c r="GY64" s="622"/>
      <c r="GZ64" s="622"/>
      <c r="HA64" s="622"/>
      <c r="HB64" s="622"/>
      <c r="HC64" s="622"/>
      <c r="HD64" s="622"/>
      <c r="HE64" s="622"/>
      <c r="HF64" s="622"/>
      <c r="HG64" s="622"/>
      <c r="HH64" s="622"/>
      <c r="HI64" s="622"/>
      <c r="HJ64" s="622"/>
      <c r="HK64" s="622"/>
      <c r="HL64" s="622"/>
      <c r="HM64" s="622"/>
      <c r="HN64" s="622"/>
      <c r="HO64" s="622"/>
      <c r="HP64" s="622"/>
      <c r="HQ64" s="622"/>
      <c r="HR64" s="622"/>
      <c r="HS64" s="622"/>
      <c r="HT64" s="622"/>
      <c r="HU64" s="622"/>
      <c r="HV64" s="622"/>
      <c r="HW64" s="622"/>
      <c r="HX64" s="622"/>
      <c r="HY64" s="622"/>
      <c r="HZ64" s="622"/>
      <c r="IA64" s="622"/>
      <c r="IB64" s="622"/>
      <c r="IC64" s="622"/>
      <c r="ID64" s="622"/>
      <c r="IE64" s="622"/>
      <c r="IF64" s="622"/>
      <c r="IG64" s="622"/>
      <c r="IH64" s="622"/>
      <c r="II64" s="622"/>
      <c r="IJ64" s="622"/>
      <c r="IK64" s="622"/>
      <c r="IL64" s="622"/>
      <c r="IM64" s="622"/>
      <c r="IN64" s="622"/>
      <c r="IO64" s="622"/>
      <c r="IP64" s="622"/>
      <c r="IQ64" s="622"/>
      <c r="IR64" s="622"/>
      <c r="IS64" s="622"/>
      <c r="IT64" s="622"/>
      <c r="IU64" s="622"/>
      <c r="IV64" s="622"/>
      <c r="IW64" s="622"/>
      <c r="IX64" s="622"/>
      <c r="IY64" s="622"/>
      <c r="IZ64" s="622"/>
      <c r="JA64" s="622"/>
      <c r="JB64" s="622"/>
      <c r="JC64" s="622"/>
      <c r="JD64" s="622"/>
      <c r="JE64" s="622"/>
      <c r="JF64" s="622"/>
      <c r="JG64" s="622"/>
      <c r="JH64" s="622"/>
      <c r="JI64" s="622"/>
      <c r="JJ64" s="622"/>
      <c r="JK64" s="622"/>
      <c r="JL64" s="622"/>
      <c r="JM64" s="622"/>
      <c r="JN64" s="622"/>
      <c r="JO64" s="622"/>
      <c r="JP64" s="622"/>
      <c r="JQ64" s="622"/>
      <c r="JR64" s="622"/>
      <c r="JS64" s="622"/>
      <c r="JT64" s="622"/>
      <c r="JU64" s="622"/>
      <c r="JV64" s="622"/>
      <c r="JW64" s="622"/>
      <c r="JX64" s="622"/>
      <c r="JY64" s="622"/>
      <c r="JZ64" s="622"/>
      <c r="KA64" s="622"/>
      <c r="KB64" s="622"/>
      <c r="KC64" s="622"/>
      <c r="KD64" s="622"/>
      <c r="KE64" s="622"/>
      <c r="KF64" s="622"/>
      <c r="KG64" s="622"/>
      <c r="KH64" s="622"/>
      <c r="KI64" s="622"/>
      <c r="KJ64" s="622"/>
      <c r="KK64" s="622"/>
      <c r="KL64" s="622"/>
      <c r="KM64" s="622"/>
      <c r="KN64" s="622"/>
      <c r="KO64" s="622"/>
      <c r="KP64" s="622"/>
      <c r="KQ64" s="622"/>
      <c r="KR64" s="286"/>
      <c r="KS64" s="1288"/>
      <c r="KT64" s="1288"/>
      <c r="KU64" s="1288"/>
      <c r="KV64" s="1288"/>
      <c r="KW64" s="1288"/>
      <c r="KX64" s="1288"/>
      <c r="KY64" s="1288"/>
      <c r="KZ64" s="1288"/>
      <c r="LA64" s="1288"/>
      <c r="LB64" s="145"/>
    </row>
    <row r="65" spans="1:314" s="6" customFormat="1" ht="15.75" customHeight="1" x14ac:dyDescent="0.25">
      <c r="A65" s="119"/>
      <c r="B65" s="812" t="s">
        <v>688</v>
      </c>
      <c r="C65" s="1198"/>
      <c r="D65" s="1199"/>
      <c r="E65" s="1435" t="str">
        <f>IFERROR(VLOOKUP($D65,'Info Exam and Projection List'!$M$4:$P$34,2),"No entry")</f>
        <v>No entry</v>
      </c>
      <c r="F65" s="1389"/>
      <c r="G65" s="1393"/>
      <c r="H65" s="1391"/>
      <c r="I65" s="1229"/>
      <c r="J65" s="1230"/>
      <c r="K65" s="1235"/>
      <c r="M65" s="1218"/>
      <c r="N65" s="1368"/>
      <c r="O65" s="1368"/>
      <c r="P65" s="1211"/>
      <c r="Q65" s="140"/>
      <c r="R65" s="659"/>
      <c r="S65" s="140"/>
      <c r="T65" s="1356"/>
      <c r="U65" s="140"/>
      <c r="V65" s="140"/>
      <c r="W65" s="140"/>
      <c r="X65" s="1057"/>
      <c r="Y65" s="1067"/>
      <c r="Z65" s="1068"/>
      <c r="AA65" s="1057"/>
      <c r="AB65" s="1076"/>
      <c r="AC65" s="1068"/>
      <c r="AD65" s="1057"/>
      <c r="AE65" s="1076"/>
      <c r="AF65" s="1068"/>
      <c r="AG65" s="1057"/>
      <c r="AH65" s="1076"/>
      <c r="AI65" s="1068"/>
      <c r="AJ65" s="1057"/>
      <c r="AK65" s="1076"/>
      <c r="AL65" s="1068"/>
      <c r="AM65" s="1057"/>
      <c r="AN65" s="1076"/>
      <c r="AO65" s="1068"/>
      <c r="AP65" s="1082"/>
      <c r="AQ65" s="140"/>
      <c r="AR65" s="140"/>
      <c r="AS65" s="140"/>
      <c r="AT65" s="32"/>
      <c r="AU65" s="32"/>
      <c r="AV65" s="1088"/>
      <c r="AW65" s="1363"/>
      <c r="AX65" s="31"/>
      <c r="AY65" s="32"/>
      <c r="AZ65" s="659"/>
      <c r="BA65" s="32"/>
      <c r="BB65" s="32"/>
      <c r="BC65" s="32"/>
      <c r="BD65" s="32"/>
      <c r="BE65" s="683"/>
      <c r="BF65" s="32"/>
      <c r="BG65" s="32"/>
      <c r="BH65" s="30"/>
      <c r="BI65" s="683"/>
      <c r="BJ65" s="854"/>
      <c r="BK65" s="178"/>
      <c r="BL65" s="178"/>
      <c r="BM65" s="178"/>
      <c r="BN65" s="178"/>
      <c r="BO65" s="178"/>
      <c r="BP65" s="178"/>
      <c r="BQ65" s="708"/>
      <c r="BR65" s="1114"/>
      <c r="BS65" s="1115"/>
      <c r="BT65" s="240"/>
      <c r="BU65" s="931"/>
      <c r="BV65" s="240"/>
      <c r="BW65" s="240"/>
      <c r="BX65" s="1099"/>
      <c r="BY65" s="1094"/>
      <c r="BZ65" s="1101"/>
      <c r="CA65" s="569"/>
      <c r="CB65" s="1114"/>
      <c r="CC65" s="1115"/>
      <c r="CD65" s="240"/>
      <c r="CE65" s="1109"/>
      <c r="CF65" s="240"/>
      <c r="CG65" s="240"/>
      <c r="CH65" s="1099"/>
      <c r="CI65" s="1094"/>
      <c r="CJ65" s="1101"/>
      <c r="CK65" s="569"/>
      <c r="CL65" s="1114"/>
      <c r="CM65" s="1115"/>
      <c r="CN65" s="240"/>
      <c r="CO65" s="1109"/>
      <c r="CP65" s="240"/>
      <c r="CQ65" s="240"/>
      <c r="CR65" s="1099"/>
      <c r="CS65" s="1094"/>
      <c r="CT65" s="1101"/>
      <c r="CU65" s="569"/>
      <c r="CV65" s="215"/>
      <c r="CW65" s="239"/>
      <c r="CX65" s="240"/>
      <c r="CY65" s="931"/>
      <c r="CZ65" s="240"/>
      <c r="DA65" s="240"/>
      <c r="DB65" s="1099"/>
      <c r="DC65" s="1094"/>
      <c r="DD65" s="1101"/>
      <c r="DE65" s="569"/>
      <c r="DF65" s="215"/>
      <c r="DG65" s="239"/>
      <c r="DH65" s="240"/>
      <c r="DI65" s="931"/>
      <c r="DJ65" s="240"/>
      <c r="DK65" s="240"/>
      <c r="DL65" s="1099"/>
      <c r="DM65" s="1094"/>
      <c r="DN65" s="1101"/>
      <c r="DO65" s="569"/>
      <c r="DP65" s="1114"/>
      <c r="DQ65" s="1115"/>
      <c r="DR65" s="240"/>
      <c r="DS65" s="1109"/>
      <c r="DT65" s="240"/>
      <c r="DU65" s="240"/>
      <c r="DV65" s="1099"/>
      <c r="DW65" s="1094"/>
      <c r="DX65" s="1101"/>
      <c r="DY65" s="587"/>
      <c r="DZ65" s="32"/>
      <c r="EA65" s="32"/>
      <c r="EB65" s="32"/>
      <c r="EC65" s="32"/>
      <c r="ED65" s="32"/>
      <c r="EE65" s="32"/>
      <c r="EF65" s="32"/>
      <c r="EG65" s="32"/>
      <c r="EH65" s="32"/>
      <c r="EI65" s="32"/>
      <c r="EJ65" s="835" t="str">
        <f t="shared" si="10"/>
        <v>No entry</v>
      </c>
      <c r="EK65" s="1401"/>
      <c r="EL65" s="1125"/>
      <c r="EM65" s="591" t="str">
        <f t="shared" si="11"/>
        <v>No entry</v>
      </c>
      <c r="EN65" s="1403"/>
      <c r="EO65" s="1128"/>
      <c r="EP65" s="1128"/>
      <c r="EQ65" s="1129"/>
      <c r="ER65" s="1129"/>
      <c r="ES65" s="1130"/>
      <c r="ET65" s="38"/>
      <c r="EU65" s="38"/>
      <c r="EV65" s="906" t="s">
        <v>793</v>
      </c>
      <c r="EW65" s="908" t="s">
        <v>1360</v>
      </c>
      <c r="EX65" s="188" t="s">
        <v>300</v>
      </c>
      <c r="EY65" s="189" t="s">
        <v>299</v>
      </c>
      <c r="FA65" s="152"/>
      <c r="FB65" s="38"/>
      <c r="FC65" s="38"/>
      <c r="FD65" s="150"/>
      <c r="FE65" s="622"/>
      <c r="FF65" s="622"/>
      <c r="FG65" s="622"/>
      <c r="FH65" s="622"/>
      <c r="FI65" s="280"/>
      <c r="FJ65" s="145"/>
      <c r="FK65" s="145"/>
      <c r="FL65" s="145"/>
      <c r="FM65" s="145"/>
      <c r="FN65" s="145"/>
      <c r="FO65" s="145"/>
      <c r="FP65" s="145"/>
      <c r="FQ65" s="145"/>
      <c r="FR65" s="145"/>
      <c r="FS65" s="622"/>
      <c r="FT65" s="622"/>
      <c r="FU65" s="622"/>
      <c r="FV65" s="622"/>
      <c r="FW65" s="622"/>
      <c r="FX65" s="622"/>
      <c r="FY65" s="622"/>
      <c r="FZ65" s="622"/>
      <c r="GA65" s="633"/>
      <c r="GB65" s="637"/>
      <c r="GC65" s="622"/>
      <c r="GD65" s="622"/>
      <c r="GE65" s="622"/>
      <c r="GF65" s="622"/>
      <c r="GG65" s="622"/>
      <c r="GH65" s="622"/>
      <c r="GI65" s="622"/>
      <c r="GJ65" s="622"/>
      <c r="GK65" s="622"/>
      <c r="GL65" s="622"/>
      <c r="GM65" s="622"/>
      <c r="GN65" s="622"/>
      <c r="GO65" s="622"/>
      <c r="GP65" s="622"/>
      <c r="GQ65" s="622"/>
      <c r="GR65" s="622"/>
      <c r="GS65" s="622"/>
      <c r="GT65" s="622"/>
      <c r="GU65" s="622"/>
      <c r="GV65" s="622"/>
      <c r="GW65" s="622"/>
      <c r="GX65" s="622"/>
      <c r="GY65" s="622"/>
      <c r="GZ65" s="622"/>
      <c r="HA65" s="622"/>
      <c r="HB65" s="622"/>
      <c r="HC65" s="622"/>
      <c r="HD65" s="622"/>
      <c r="HE65" s="622"/>
      <c r="HF65" s="622"/>
      <c r="HG65" s="622"/>
      <c r="HH65" s="622"/>
      <c r="HI65" s="622"/>
      <c r="HJ65" s="622"/>
      <c r="HK65" s="622"/>
      <c r="HL65" s="622"/>
      <c r="HM65" s="622"/>
      <c r="HN65" s="622"/>
      <c r="HO65" s="622"/>
      <c r="HP65" s="622"/>
      <c r="HQ65" s="622"/>
      <c r="HR65" s="622"/>
      <c r="HS65" s="622"/>
      <c r="HT65" s="622"/>
      <c r="HU65" s="622"/>
      <c r="HV65" s="622"/>
      <c r="HW65" s="622"/>
      <c r="HX65" s="622"/>
      <c r="HY65" s="622"/>
      <c r="HZ65" s="622"/>
      <c r="IA65" s="622"/>
      <c r="IB65" s="622"/>
      <c r="IC65" s="622"/>
      <c r="ID65" s="622"/>
      <c r="IE65" s="622"/>
      <c r="IF65" s="622"/>
      <c r="IG65" s="622"/>
      <c r="IH65" s="622"/>
      <c r="II65" s="622"/>
      <c r="IJ65" s="622"/>
      <c r="IK65" s="622"/>
      <c r="IL65" s="622"/>
      <c r="IM65" s="622"/>
      <c r="IN65" s="622"/>
      <c r="IO65" s="622"/>
      <c r="IP65" s="622"/>
      <c r="IQ65" s="622"/>
      <c r="IR65" s="622"/>
      <c r="IS65" s="622"/>
      <c r="IT65" s="622"/>
      <c r="IU65" s="622"/>
      <c r="IV65" s="622"/>
      <c r="IW65" s="622"/>
      <c r="IX65" s="622"/>
      <c r="IY65" s="622"/>
      <c r="IZ65" s="622"/>
      <c r="JA65" s="622"/>
      <c r="JB65" s="622"/>
      <c r="JC65" s="622"/>
      <c r="JD65" s="622"/>
      <c r="JE65" s="622"/>
      <c r="JF65" s="622"/>
      <c r="JG65" s="622"/>
      <c r="JH65" s="622"/>
      <c r="JI65" s="622"/>
      <c r="JJ65" s="622"/>
      <c r="JK65" s="622"/>
      <c r="JL65" s="622"/>
      <c r="JM65" s="622"/>
      <c r="JN65" s="622"/>
      <c r="JO65" s="622"/>
      <c r="JP65" s="622"/>
      <c r="JQ65" s="622"/>
      <c r="JR65" s="622"/>
      <c r="JS65" s="622"/>
      <c r="JT65" s="622"/>
      <c r="JU65" s="622"/>
      <c r="JV65" s="622"/>
      <c r="JW65" s="622"/>
      <c r="JX65" s="622"/>
      <c r="JY65" s="622"/>
      <c r="JZ65" s="622"/>
      <c r="KA65" s="622"/>
      <c r="KB65" s="622"/>
      <c r="KC65" s="622"/>
      <c r="KD65" s="622"/>
      <c r="KE65" s="622"/>
      <c r="KF65" s="622"/>
      <c r="KG65" s="622"/>
      <c r="KH65" s="622"/>
      <c r="KI65" s="622"/>
      <c r="KJ65" s="622"/>
      <c r="KK65" s="622"/>
      <c r="KL65" s="622"/>
      <c r="KM65" s="622"/>
      <c r="KN65" s="622"/>
      <c r="KO65" s="622"/>
      <c r="KP65" s="622"/>
      <c r="KQ65" s="622"/>
      <c r="KR65" s="286"/>
      <c r="KS65" s="1288"/>
      <c r="KT65" s="1288"/>
      <c r="KU65" s="1288"/>
      <c r="KV65" s="1288"/>
      <c r="KW65" s="1288"/>
      <c r="KX65" s="1288"/>
      <c r="KY65" s="1288"/>
      <c r="KZ65" s="1288"/>
      <c r="LA65" s="1288"/>
      <c r="LB65" s="145"/>
    </row>
    <row r="66" spans="1:314" s="6" customFormat="1" ht="15.75" customHeight="1" x14ac:dyDescent="0.25">
      <c r="A66" s="119"/>
      <c r="B66" s="812" t="s">
        <v>689</v>
      </c>
      <c r="C66" s="1198"/>
      <c r="D66" s="1199"/>
      <c r="E66" s="1435" t="str">
        <f>IFERROR(VLOOKUP($D66,'Info Exam and Projection List'!$M$4:$P$34,2),"No entry")</f>
        <v>No entry</v>
      </c>
      <c r="F66" s="1389"/>
      <c r="G66" s="1393"/>
      <c r="H66" s="1391"/>
      <c r="I66" s="1229"/>
      <c r="J66" s="1230"/>
      <c r="K66" s="1235"/>
      <c r="M66" s="1218"/>
      <c r="N66" s="1368"/>
      <c r="O66" s="1368"/>
      <c r="P66" s="1211"/>
      <c r="Q66" s="140"/>
      <c r="R66" s="659"/>
      <c r="S66" s="140"/>
      <c r="T66" s="1356"/>
      <c r="U66" s="140"/>
      <c r="V66" s="140"/>
      <c r="W66" s="140"/>
      <c r="X66" s="1057"/>
      <c r="Y66" s="1067"/>
      <c r="Z66" s="1068"/>
      <c r="AA66" s="1057"/>
      <c r="AB66" s="1076"/>
      <c r="AC66" s="1068"/>
      <c r="AD66" s="1057"/>
      <c r="AE66" s="1076"/>
      <c r="AF66" s="1068"/>
      <c r="AG66" s="1057"/>
      <c r="AH66" s="1076"/>
      <c r="AI66" s="1068"/>
      <c r="AJ66" s="1057"/>
      <c r="AK66" s="1076"/>
      <c r="AL66" s="1068"/>
      <c r="AM66" s="1057"/>
      <c r="AN66" s="1076"/>
      <c r="AO66" s="1068"/>
      <c r="AP66" s="1082"/>
      <c r="AQ66" s="140"/>
      <c r="AR66" s="140"/>
      <c r="AS66" s="140"/>
      <c r="AT66" s="32"/>
      <c r="AU66" s="32"/>
      <c r="AV66" s="1088"/>
      <c r="AW66" s="1363"/>
      <c r="AX66" s="31"/>
      <c r="AY66" s="32"/>
      <c r="AZ66" s="659"/>
      <c r="BA66" s="32"/>
      <c r="BB66" s="32"/>
      <c r="BC66" s="32"/>
      <c r="BD66" s="32"/>
      <c r="BE66" s="683"/>
      <c r="BF66" s="32"/>
      <c r="BG66" s="32"/>
      <c r="BH66" s="30"/>
      <c r="BI66" s="683"/>
      <c r="BJ66" s="854"/>
      <c r="BK66" s="178"/>
      <c r="BL66" s="178"/>
      <c r="BM66" s="178"/>
      <c r="BN66" s="178"/>
      <c r="BO66" s="178"/>
      <c r="BP66" s="178"/>
      <c r="BQ66" s="708"/>
      <c r="BR66" s="1114"/>
      <c r="BS66" s="1115"/>
      <c r="BT66" s="240"/>
      <c r="BU66" s="931"/>
      <c r="BV66" s="240"/>
      <c r="BW66" s="240"/>
      <c r="BX66" s="1099"/>
      <c r="BY66" s="1094"/>
      <c r="BZ66" s="1101"/>
      <c r="CA66" s="569"/>
      <c r="CB66" s="1114"/>
      <c r="CC66" s="1115"/>
      <c r="CD66" s="240"/>
      <c r="CE66" s="1109"/>
      <c r="CF66" s="240"/>
      <c r="CG66" s="240"/>
      <c r="CH66" s="1099"/>
      <c r="CI66" s="1094"/>
      <c r="CJ66" s="1101"/>
      <c r="CK66" s="569"/>
      <c r="CL66" s="1114"/>
      <c r="CM66" s="1115"/>
      <c r="CN66" s="240"/>
      <c r="CO66" s="1109"/>
      <c r="CP66" s="240"/>
      <c r="CQ66" s="240"/>
      <c r="CR66" s="1099"/>
      <c r="CS66" s="1094"/>
      <c r="CT66" s="1101"/>
      <c r="CU66" s="569"/>
      <c r="CV66" s="215"/>
      <c r="CW66" s="239"/>
      <c r="CX66" s="240"/>
      <c r="CY66" s="931"/>
      <c r="CZ66" s="240"/>
      <c r="DA66" s="240"/>
      <c r="DB66" s="1099"/>
      <c r="DC66" s="1094"/>
      <c r="DD66" s="1101"/>
      <c r="DE66" s="569"/>
      <c r="DF66" s="215"/>
      <c r="DG66" s="239"/>
      <c r="DH66" s="240"/>
      <c r="DI66" s="931"/>
      <c r="DJ66" s="240"/>
      <c r="DK66" s="240"/>
      <c r="DL66" s="1099"/>
      <c r="DM66" s="1094"/>
      <c r="DN66" s="1101"/>
      <c r="DO66" s="569"/>
      <c r="DP66" s="1114"/>
      <c r="DQ66" s="1115"/>
      <c r="DR66" s="240"/>
      <c r="DS66" s="1109"/>
      <c r="DT66" s="240"/>
      <c r="DU66" s="240"/>
      <c r="DV66" s="1099"/>
      <c r="DW66" s="1094"/>
      <c r="DX66" s="1101"/>
      <c r="DY66" s="587"/>
      <c r="DZ66" s="32"/>
      <c r="EA66" s="32"/>
      <c r="EB66" s="32"/>
      <c r="EC66" s="32"/>
      <c r="ED66" s="32"/>
      <c r="EE66" s="32"/>
      <c r="EF66" s="32"/>
      <c r="EG66" s="32"/>
      <c r="EH66" s="32"/>
      <c r="EI66" s="32"/>
      <c r="EJ66" s="835" t="str">
        <f t="shared" si="10"/>
        <v>No entry</v>
      </c>
      <c r="EK66" s="1401"/>
      <c r="EL66" s="1125"/>
      <c r="EM66" s="591" t="str">
        <f t="shared" si="11"/>
        <v>No entry</v>
      </c>
      <c r="EN66" s="1403"/>
      <c r="EO66" s="1128"/>
      <c r="EP66" s="1128"/>
      <c r="EQ66" s="1129"/>
      <c r="ER66" s="1129"/>
      <c r="ES66" s="1130"/>
      <c r="ET66" s="38"/>
      <c r="EU66" s="38"/>
      <c r="EV66" s="906" t="s">
        <v>804</v>
      </c>
      <c r="EW66" s="908" t="s">
        <v>1361</v>
      </c>
      <c r="EX66" s="188" t="s">
        <v>300</v>
      </c>
      <c r="EY66" s="189" t="s">
        <v>299</v>
      </c>
      <c r="FA66" s="152"/>
      <c r="FB66" s="38"/>
      <c r="FC66" s="38"/>
      <c r="FD66" s="150"/>
      <c r="FE66" s="622"/>
      <c r="FF66" s="622"/>
      <c r="FG66" s="622"/>
      <c r="FH66" s="622"/>
      <c r="FI66" s="280"/>
      <c r="FJ66" s="145"/>
      <c r="FK66" s="145"/>
      <c r="FL66" s="145"/>
      <c r="FM66" s="145"/>
      <c r="FN66" s="145"/>
      <c r="FO66" s="145"/>
      <c r="FP66" s="145"/>
      <c r="FQ66" s="145"/>
      <c r="FR66" s="145"/>
      <c r="FS66" s="622"/>
      <c r="FT66" s="622"/>
      <c r="FU66" s="622"/>
      <c r="FV66" s="622"/>
      <c r="FW66" s="622"/>
      <c r="FX66" s="622"/>
      <c r="FY66" s="622"/>
      <c r="FZ66" s="622"/>
      <c r="GA66" s="633"/>
      <c r="GB66" s="637"/>
      <c r="GC66" s="622"/>
      <c r="GD66" s="622"/>
      <c r="GE66" s="622"/>
      <c r="GF66" s="622"/>
      <c r="GG66" s="622"/>
      <c r="GH66" s="622"/>
      <c r="GI66" s="622"/>
      <c r="GJ66" s="622"/>
      <c r="GK66" s="622"/>
      <c r="GL66" s="622"/>
      <c r="GM66" s="622"/>
      <c r="GN66" s="622"/>
      <c r="GO66" s="622"/>
      <c r="GP66" s="622"/>
      <c r="GQ66" s="622"/>
      <c r="GR66" s="622"/>
      <c r="GS66" s="622"/>
      <c r="GT66" s="622"/>
      <c r="GU66" s="622"/>
      <c r="GV66" s="622"/>
      <c r="GW66" s="622"/>
      <c r="GX66" s="622"/>
      <c r="GY66" s="622"/>
      <c r="GZ66" s="622"/>
      <c r="HA66" s="622"/>
      <c r="HB66" s="622"/>
      <c r="HC66" s="622"/>
      <c r="HD66" s="622"/>
      <c r="HE66" s="622"/>
      <c r="HF66" s="622"/>
      <c r="HG66" s="622"/>
      <c r="HH66" s="622"/>
      <c r="HI66" s="622"/>
      <c r="HJ66" s="622"/>
      <c r="HK66" s="622"/>
      <c r="HL66" s="622"/>
      <c r="HM66" s="622"/>
      <c r="HN66" s="622"/>
      <c r="HO66" s="622"/>
      <c r="HP66" s="622"/>
      <c r="HQ66" s="622"/>
      <c r="HR66" s="622"/>
      <c r="HS66" s="622"/>
      <c r="HT66" s="622"/>
      <c r="HU66" s="622"/>
      <c r="HV66" s="622"/>
      <c r="HW66" s="622"/>
      <c r="HX66" s="622"/>
      <c r="HY66" s="622"/>
      <c r="HZ66" s="622"/>
      <c r="IA66" s="622"/>
      <c r="IB66" s="622"/>
      <c r="IC66" s="622"/>
      <c r="ID66" s="622"/>
      <c r="IE66" s="622"/>
      <c r="IF66" s="622"/>
      <c r="IG66" s="622"/>
      <c r="IH66" s="622"/>
      <c r="II66" s="622"/>
      <c r="IJ66" s="622"/>
      <c r="IK66" s="622"/>
      <c r="IL66" s="622"/>
      <c r="IM66" s="622"/>
      <c r="IN66" s="622"/>
      <c r="IO66" s="622"/>
      <c r="IP66" s="622"/>
      <c r="IQ66" s="622"/>
      <c r="IR66" s="622"/>
      <c r="IS66" s="622"/>
      <c r="IT66" s="622"/>
      <c r="IU66" s="622"/>
      <c r="IV66" s="622"/>
      <c r="IW66" s="622"/>
      <c r="IX66" s="622"/>
      <c r="IY66" s="622"/>
      <c r="IZ66" s="622"/>
      <c r="JA66" s="622"/>
      <c r="JB66" s="622"/>
      <c r="JC66" s="622"/>
      <c r="JD66" s="622"/>
      <c r="JE66" s="622"/>
      <c r="JF66" s="622"/>
      <c r="JG66" s="622"/>
      <c r="JH66" s="622"/>
      <c r="JI66" s="622"/>
      <c r="JJ66" s="622"/>
      <c r="JK66" s="622"/>
      <c r="JL66" s="622"/>
      <c r="JM66" s="622"/>
      <c r="JN66" s="622"/>
      <c r="JO66" s="622"/>
      <c r="JP66" s="622"/>
      <c r="JQ66" s="622"/>
      <c r="JR66" s="622"/>
      <c r="JS66" s="622"/>
      <c r="JT66" s="622"/>
      <c r="JU66" s="622"/>
      <c r="JV66" s="622"/>
      <c r="JW66" s="622"/>
      <c r="JX66" s="622"/>
      <c r="JY66" s="622"/>
      <c r="JZ66" s="622"/>
      <c r="KA66" s="622"/>
      <c r="KB66" s="622"/>
      <c r="KC66" s="622"/>
      <c r="KD66" s="622"/>
      <c r="KE66" s="622"/>
      <c r="KF66" s="622"/>
      <c r="KG66" s="622"/>
      <c r="KH66" s="622"/>
      <c r="KI66" s="622"/>
      <c r="KJ66" s="622"/>
      <c r="KK66" s="622"/>
      <c r="KL66" s="622"/>
      <c r="KM66" s="622"/>
      <c r="KN66" s="622"/>
      <c r="KO66" s="622"/>
      <c r="KP66" s="622"/>
      <c r="KQ66" s="622"/>
      <c r="KR66" s="286"/>
      <c r="KS66" s="1288"/>
      <c r="KT66" s="1288"/>
      <c r="KU66" s="1288"/>
      <c r="KV66" s="1288"/>
      <c r="KW66" s="1288"/>
      <c r="KX66" s="1288"/>
      <c r="KY66" s="1288"/>
      <c r="KZ66" s="1288"/>
      <c r="LA66" s="1288"/>
      <c r="LB66" s="145"/>
    </row>
    <row r="67" spans="1:314" s="6" customFormat="1" ht="15.75" customHeight="1" x14ac:dyDescent="0.25">
      <c r="A67" s="119"/>
      <c r="B67" s="812" t="s">
        <v>690</v>
      </c>
      <c r="C67" s="1198"/>
      <c r="D67" s="1199"/>
      <c r="E67" s="1435" t="str">
        <f>IFERROR(VLOOKUP($D67,'Info Exam and Projection List'!$M$4:$P$34,2),"No entry")</f>
        <v>No entry</v>
      </c>
      <c r="F67" s="1389"/>
      <c r="G67" s="1393"/>
      <c r="H67" s="1391"/>
      <c r="I67" s="1229"/>
      <c r="J67" s="1230"/>
      <c r="K67" s="1235"/>
      <c r="M67" s="1218"/>
      <c r="N67" s="1368"/>
      <c r="O67" s="1368"/>
      <c r="P67" s="1211"/>
      <c r="Q67" s="140"/>
      <c r="R67" s="659"/>
      <c r="S67" s="140"/>
      <c r="T67" s="1356"/>
      <c r="U67" s="140"/>
      <c r="V67" s="140"/>
      <c r="W67" s="140"/>
      <c r="X67" s="1057"/>
      <c r="Y67" s="1067"/>
      <c r="Z67" s="1068"/>
      <c r="AA67" s="1057"/>
      <c r="AB67" s="1076"/>
      <c r="AC67" s="1068"/>
      <c r="AD67" s="1057"/>
      <c r="AE67" s="1076"/>
      <c r="AF67" s="1068"/>
      <c r="AG67" s="1057"/>
      <c r="AH67" s="1076"/>
      <c r="AI67" s="1068"/>
      <c r="AJ67" s="1057"/>
      <c r="AK67" s="1076"/>
      <c r="AL67" s="1068"/>
      <c r="AM67" s="1057"/>
      <c r="AN67" s="1076"/>
      <c r="AO67" s="1068"/>
      <c r="AP67" s="1082"/>
      <c r="AQ67" s="140"/>
      <c r="AR67" s="140"/>
      <c r="AS67" s="140"/>
      <c r="AT67" s="32"/>
      <c r="AU67" s="32"/>
      <c r="AV67" s="1088"/>
      <c r="AW67" s="1363"/>
      <c r="AX67" s="31"/>
      <c r="AY67" s="32"/>
      <c r="AZ67" s="659"/>
      <c r="BA67" s="32"/>
      <c r="BB67" s="32"/>
      <c r="BC67" s="32"/>
      <c r="BD67" s="32"/>
      <c r="BE67" s="683"/>
      <c r="BF67" s="32"/>
      <c r="BG67" s="32"/>
      <c r="BH67" s="30"/>
      <c r="BI67" s="683"/>
      <c r="BJ67" s="854"/>
      <c r="BK67" s="178"/>
      <c r="BL67" s="178"/>
      <c r="BM67" s="178"/>
      <c r="BN67" s="178"/>
      <c r="BO67" s="178"/>
      <c r="BP67" s="178"/>
      <c r="BQ67" s="708"/>
      <c r="BR67" s="1114"/>
      <c r="BS67" s="1115"/>
      <c r="BT67" s="240"/>
      <c r="BU67" s="931"/>
      <c r="BV67" s="240"/>
      <c r="BW67" s="240"/>
      <c r="BX67" s="1099"/>
      <c r="BY67" s="1094"/>
      <c r="BZ67" s="1101"/>
      <c r="CA67" s="569"/>
      <c r="CB67" s="1114"/>
      <c r="CC67" s="1115"/>
      <c r="CD67" s="240"/>
      <c r="CE67" s="1109"/>
      <c r="CF67" s="240"/>
      <c r="CG67" s="240"/>
      <c r="CH67" s="1099"/>
      <c r="CI67" s="1094"/>
      <c r="CJ67" s="1101"/>
      <c r="CK67" s="569"/>
      <c r="CL67" s="1114"/>
      <c r="CM67" s="1115"/>
      <c r="CN67" s="240"/>
      <c r="CO67" s="1109"/>
      <c r="CP67" s="240"/>
      <c r="CQ67" s="240"/>
      <c r="CR67" s="1099"/>
      <c r="CS67" s="1094"/>
      <c r="CT67" s="1101"/>
      <c r="CU67" s="569"/>
      <c r="CV67" s="215"/>
      <c r="CW67" s="239"/>
      <c r="CX67" s="240"/>
      <c r="CY67" s="931"/>
      <c r="CZ67" s="240"/>
      <c r="DA67" s="240"/>
      <c r="DB67" s="1099"/>
      <c r="DC67" s="1094"/>
      <c r="DD67" s="1101"/>
      <c r="DE67" s="569"/>
      <c r="DF67" s="215"/>
      <c r="DG67" s="239"/>
      <c r="DH67" s="240"/>
      <c r="DI67" s="931"/>
      <c r="DJ67" s="240"/>
      <c r="DK67" s="240"/>
      <c r="DL67" s="1099"/>
      <c r="DM67" s="1094"/>
      <c r="DN67" s="1101"/>
      <c r="DO67" s="569"/>
      <c r="DP67" s="1114"/>
      <c r="DQ67" s="1115"/>
      <c r="DR67" s="240"/>
      <c r="DS67" s="1109"/>
      <c r="DT67" s="240"/>
      <c r="DU67" s="240"/>
      <c r="DV67" s="1099"/>
      <c r="DW67" s="1094"/>
      <c r="DX67" s="1101"/>
      <c r="DY67" s="587"/>
      <c r="DZ67" s="32"/>
      <c r="EA67" s="32"/>
      <c r="EB67" s="32"/>
      <c r="EC67" s="32"/>
      <c r="ED67" s="32"/>
      <c r="EE67" s="32"/>
      <c r="EF67" s="32"/>
      <c r="EG67" s="32"/>
      <c r="EH67" s="32"/>
      <c r="EI67" s="32"/>
      <c r="EJ67" s="835" t="str">
        <f t="shared" si="10"/>
        <v>No entry</v>
      </c>
      <c r="EK67" s="1401"/>
      <c r="EL67" s="1125"/>
      <c r="EM67" s="591" t="str">
        <f t="shared" si="11"/>
        <v>No entry</v>
      </c>
      <c r="EN67" s="1403"/>
      <c r="EO67" s="1128"/>
      <c r="EP67" s="1128"/>
      <c r="EQ67" s="1129"/>
      <c r="ER67" s="1129"/>
      <c r="ES67" s="1130"/>
      <c r="ET67" s="38"/>
      <c r="EU67" s="38"/>
      <c r="EV67" s="906" t="s">
        <v>805</v>
      </c>
      <c r="EW67" s="908" t="s">
        <v>1362</v>
      </c>
      <c r="EX67" s="190" t="s">
        <v>412</v>
      </c>
      <c r="EY67" s="189" t="s">
        <v>336</v>
      </c>
      <c r="FA67" s="152"/>
      <c r="FB67" s="38"/>
      <c r="FC67" s="38"/>
      <c r="FD67" s="150"/>
      <c r="FE67" s="622"/>
      <c r="FF67" s="622"/>
      <c r="FG67" s="622"/>
      <c r="FH67" s="622"/>
      <c r="FI67" s="280"/>
      <c r="FJ67" s="145"/>
      <c r="FK67" s="145"/>
      <c r="FL67" s="145"/>
      <c r="FM67" s="145"/>
      <c r="FN67" s="145"/>
      <c r="FO67" s="145"/>
      <c r="FP67" s="145"/>
      <c r="FQ67" s="145"/>
      <c r="FR67" s="145"/>
      <c r="FS67" s="622"/>
      <c r="FT67" s="622"/>
      <c r="FU67" s="622"/>
      <c r="FV67" s="622"/>
      <c r="FW67" s="622"/>
      <c r="FX67" s="622"/>
      <c r="FY67" s="622"/>
      <c r="FZ67" s="622"/>
      <c r="GA67" s="633"/>
      <c r="GB67" s="637"/>
      <c r="GC67" s="622"/>
      <c r="GD67" s="622"/>
      <c r="GE67" s="622"/>
      <c r="GF67" s="622"/>
      <c r="GG67" s="622"/>
      <c r="GH67" s="622"/>
      <c r="GI67" s="622"/>
      <c r="GJ67" s="622"/>
      <c r="GK67" s="622"/>
      <c r="GL67" s="622"/>
      <c r="GM67" s="622"/>
      <c r="GN67" s="622"/>
      <c r="GO67" s="622"/>
      <c r="GP67" s="622"/>
      <c r="GQ67" s="622"/>
      <c r="GR67" s="622"/>
      <c r="GS67" s="622"/>
      <c r="GT67" s="622"/>
      <c r="GU67" s="622"/>
      <c r="GV67" s="622"/>
      <c r="GW67" s="622"/>
      <c r="GX67" s="622"/>
      <c r="GY67" s="622"/>
      <c r="GZ67" s="622"/>
      <c r="HA67" s="622"/>
      <c r="HB67" s="622"/>
      <c r="HC67" s="622"/>
      <c r="HD67" s="622"/>
      <c r="HE67" s="622"/>
      <c r="HF67" s="622"/>
      <c r="HG67" s="622"/>
      <c r="HH67" s="622"/>
      <c r="HI67" s="622"/>
      <c r="HJ67" s="622"/>
      <c r="HK67" s="622"/>
      <c r="HL67" s="622"/>
      <c r="HM67" s="622"/>
      <c r="HN67" s="622"/>
      <c r="HO67" s="622"/>
      <c r="HP67" s="622"/>
      <c r="HQ67" s="622"/>
      <c r="HR67" s="622"/>
      <c r="HS67" s="622"/>
      <c r="HT67" s="622"/>
      <c r="HU67" s="622"/>
      <c r="HV67" s="622"/>
      <c r="HW67" s="622"/>
      <c r="HX67" s="622"/>
      <c r="HY67" s="622"/>
      <c r="HZ67" s="622"/>
      <c r="IA67" s="622"/>
      <c r="IB67" s="622"/>
      <c r="IC67" s="622"/>
      <c r="ID67" s="622"/>
      <c r="IE67" s="622"/>
      <c r="IF67" s="622"/>
      <c r="IG67" s="622"/>
      <c r="IH67" s="622"/>
      <c r="II67" s="622"/>
      <c r="IJ67" s="622"/>
      <c r="IK67" s="622"/>
      <c r="IL67" s="622"/>
      <c r="IM67" s="622"/>
      <c r="IN67" s="622"/>
      <c r="IO67" s="622"/>
      <c r="IP67" s="622"/>
      <c r="IQ67" s="622"/>
      <c r="IR67" s="622"/>
      <c r="IS67" s="622"/>
      <c r="IT67" s="622"/>
      <c r="IU67" s="622"/>
      <c r="IV67" s="622"/>
      <c r="IW67" s="622"/>
      <c r="IX67" s="622"/>
      <c r="IY67" s="622"/>
      <c r="IZ67" s="622"/>
      <c r="JA67" s="622"/>
      <c r="JB67" s="622"/>
      <c r="JC67" s="622"/>
      <c r="JD67" s="622"/>
      <c r="JE67" s="622"/>
      <c r="JF67" s="622"/>
      <c r="JG67" s="622"/>
      <c r="JH67" s="622"/>
      <c r="JI67" s="622"/>
      <c r="JJ67" s="622"/>
      <c r="JK67" s="622"/>
      <c r="JL67" s="622"/>
      <c r="JM67" s="622"/>
      <c r="JN67" s="622"/>
      <c r="JO67" s="622"/>
      <c r="JP67" s="622"/>
      <c r="JQ67" s="622"/>
      <c r="JR67" s="622"/>
      <c r="JS67" s="622"/>
      <c r="JT67" s="622"/>
      <c r="JU67" s="622"/>
      <c r="JV67" s="622"/>
      <c r="JW67" s="622"/>
      <c r="JX67" s="622"/>
      <c r="JY67" s="622"/>
      <c r="JZ67" s="622"/>
      <c r="KA67" s="622"/>
      <c r="KB67" s="622"/>
      <c r="KC67" s="622"/>
      <c r="KD67" s="622"/>
      <c r="KE67" s="622"/>
      <c r="KF67" s="622"/>
      <c r="KG67" s="622"/>
      <c r="KH67" s="622"/>
      <c r="KI67" s="622"/>
      <c r="KJ67" s="622"/>
      <c r="KK67" s="622"/>
      <c r="KL67" s="622"/>
      <c r="KM67" s="622"/>
      <c r="KN67" s="622"/>
      <c r="KO67" s="622"/>
      <c r="KP67" s="622"/>
      <c r="KQ67" s="622"/>
      <c r="KR67" s="286"/>
      <c r="KS67" s="1288"/>
      <c r="KT67" s="1288"/>
      <c r="KU67" s="1288"/>
      <c r="KV67" s="1288"/>
      <c r="KW67" s="1288"/>
      <c r="KX67" s="1288"/>
      <c r="KY67" s="1288"/>
      <c r="KZ67" s="1288"/>
      <c r="LA67" s="1288"/>
      <c r="LB67" s="145"/>
    </row>
    <row r="68" spans="1:314" s="6" customFormat="1" ht="15.75" customHeight="1" x14ac:dyDescent="0.25">
      <c r="A68" s="38"/>
      <c r="B68" s="812" t="s">
        <v>691</v>
      </c>
      <c r="C68" s="1198"/>
      <c r="D68" s="1199"/>
      <c r="E68" s="1435" t="str">
        <f>IFERROR(VLOOKUP($D68,'Info Exam and Projection List'!$M$4:$P$34,2),"No entry")</f>
        <v>No entry</v>
      </c>
      <c r="F68" s="1389"/>
      <c r="G68" s="1393"/>
      <c r="H68" s="1391"/>
      <c r="I68" s="1229"/>
      <c r="J68" s="1230"/>
      <c r="K68" s="1235"/>
      <c r="M68" s="1218"/>
      <c r="N68" s="1368"/>
      <c r="O68" s="1368"/>
      <c r="P68" s="1211"/>
      <c r="Q68" s="140"/>
      <c r="R68" s="659"/>
      <c r="S68" s="140"/>
      <c r="T68" s="1356"/>
      <c r="U68" s="140"/>
      <c r="V68" s="140"/>
      <c r="W68" s="140"/>
      <c r="X68" s="1057"/>
      <c r="Y68" s="1067"/>
      <c r="Z68" s="1068"/>
      <c r="AA68" s="1057"/>
      <c r="AB68" s="1076"/>
      <c r="AC68" s="1068"/>
      <c r="AD68" s="1057"/>
      <c r="AE68" s="1076"/>
      <c r="AF68" s="1068"/>
      <c r="AG68" s="1057"/>
      <c r="AH68" s="1076"/>
      <c r="AI68" s="1068"/>
      <c r="AJ68" s="1057"/>
      <c r="AK68" s="1076"/>
      <c r="AL68" s="1068"/>
      <c r="AM68" s="1057"/>
      <c r="AN68" s="1076"/>
      <c r="AO68" s="1068"/>
      <c r="AP68" s="1082"/>
      <c r="AQ68" s="140"/>
      <c r="AR68" s="140"/>
      <c r="AS68" s="140"/>
      <c r="AT68" s="32"/>
      <c r="AU68" s="32"/>
      <c r="AV68" s="1088"/>
      <c r="AW68" s="1363"/>
      <c r="AX68" s="31"/>
      <c r="AY68" s="32"/>
      <c r="AZ68" s="659"/>
      <c r="BA68" s="32"/>
      <c r="BB68" s="32"/>
      <c r="BC68" s="32"/>
      <c r="BD68" s="32"/>
      <c r="BE68" s="683"/>
      <c r="BF68" s="32"/>
      <c r="BG68" s="32"/>
      <c r="BH68" s="30"/>
      <c r="BI68" s="683"/>
      <c r="BJ68" s="854"/>
      <c r="BK68" s="178"/>
      <c r="BL68" s="178"/>
      <c r="BM68" s="178"/>
      <c r="BN68" s="178"/>
      <c r="BO68" s="178"/>
      <c r="BP68" s="178"/>
      <c r="BQ68" s="708"/>
      <c r="BR68" s="1114"/>
      <c r="BS68" s="1115"/>
      <c r="BT68" s="240"/>
      <c r="BU68" s="931"/>
      <c r="BV68" s="240"/>
      <c r="BW68" s="240"/>
      <c r="BX68" s="1099"/>
      <c r="BY68" s="1094"/>
      <c r="BZ68" s="1101"/>
      <c r="CA68" s="569"/>
      <c r="CB68" s="1114"/>
      <c r="CC68" s="1115"/>
      <c r="CD68" s="240"/>
      <c r="CE68" s="1109"/>
      <c r="CF68" s="240"/>
      <c r="CG68" s="240"/>
      <c r="CH68" s="1099"/>
      <c r="CI68" s="1094"/>
      <c r="CJ68" s="1101"/>
      <c r="CK68" s="569"/>
      <c r="CL68" s="1114"/>
      <c r="CM68" s="1115"/>
      <c r="CN68" s="240"/>
      <c r="CO68" s="1109"/>
      <c r="CP68" s="240"/>
      <c r="CQ68" s="240"/>
      <c r="CR68" s="1099"/>
      <c r="CS68" s="1094"/>
      <c r="CT68" s="1101"/>
      <c r="CU68" s="569"/>
      <c r="CV68" s="215"/>
      <c r="CW68" s="239"/>
      <c r="CX68" s="240"/>
      <c r="CY68" s="931"/>
      <c r="CZ68" s="240"/>
      <c r="DA68" s="240"/>
      <c r="DB68" s="1099"/>
      <c r="DC68" s="1094"/>
      <c r="DD68" s="1101"/>
      <c r="DE68" s="569"/>
      <c r="DF68" s="215"/>
      <c r="DG68" s="239"/>
      <c r="DH68" s="240"/>
      <c r="DI68" s="931"/>
      <c r="DJ68" s="240"/>
      <c r="DK68" s="240"/>
      <c r="DL68" s="1099"/>
      <c r="DM68" s="1094"/>
      <c r="DN68" s="1101"/>
      <c r="DO68" s="569"/>
      <c r="DP68" s="1114"/>
      <c r="DQ68" s="1115"/>
      <c r="DR68" s="240"/>
      <c r="DS68" s="1109"/>
      <c r="DT68" s="240"/>
      <c r="DU68" s="240"/>
      <c r="DV68" s="1099"/>
      <c r="DW68" s="1094"/>
      <c r="DX68" s="1101"/>
      <c r="DY68" s="587"/>
      <c r="DZ68" s="32"/>
      <c r="EA68" s="32"/>
      <c r="EB68" s="32"/>
      <c r="EC68" s="32"/>
      <c r="ED68" s="32"/>
      <c r="EE68" s="32"/>
      <c r="EF68" s="32"/>
      <c r="EG68" s="32"/>
      <c r="EH68" s="32"/>
      <c r="EI68" s="32"/>
      <c r="EJ68" s="835" t="str">
        <f t="shared" si="10"/>
        <v>No entry</v>
      </c>
      <c r="EK68" s="1401"/>
      <c r="EL68" s="1125"/>
      <c r="EM68" s="591" t="str">
        <f t="shared" si="11"/>
        <v>No entry</v>
      </c>
      <c r="EN68" s="1403"/>
      <c r="EO68" s="1128"/>
      <c r="EP68" s="1128"/>
      <c r="EQ68" s="1129"/>
      <c r="ER68" s="1129"/>
      <c r="ES68" s="1130"/>
      <c r="ET68" s="38"/>
      <c r="EU68" s="38"/>
      <c r="EV68" s="906" t="s">
        <v>1377</v>
      </c>
      <c r="EW68" s="908" t="s">
        <v>1363</v>
      </c>
      <c r="EX68" s="188" t="s">
        <v>327</v>
      </c>
      <c r="EY68" s="189" t="s">
        <v>637</v>
      </c>
      <c r="FA68" s="152"/>
      <c r="FB68" s="38"/>
      <c r="FC68" s="38"/>
      <c r="FD68" s="150"/>
      <c r="FE68" s="622"/>
      <c r="FF68" s="622"/>
      <c r="FG68" s="622"/>
      <c r="FH68" s="622"/>
      <c r="FI68" s="280"/>
      <c r="FJ68" s="145"/>
      <c r="FK68" s="145"/>
      <c r="FL68" s="145"/>
      <c r="FM68" s="145"/>
      <c r="FN68" s="145"/>
      <c r="FO68" s="145"/>
      <c r="FP68" s="145"/>
      <c r="FQ68" s="145"/>
      <c r="FR68" s="145"/>
      <c r="FS68" s="622"/>
      <c r="FT68" s="622"/>
      <c r="FU68" s="622"/>
      <c r="FV68" s="622"/>
      <c r="FW68" s="622"/>
      <c r="FX68" s="622"/>
      <c r="FY68" s="622"/>
      <c r="FZ68" s="622"/>
      <c r="GA68" s="633"/>
      <c r="GB68" s="637"/>
      <c r="GC68" s="622"/>
      <c r="GD68" s="622"/>
      <c r="GE68" s="622"/>
      <c r="GF68" s="622"/>
      <c r="GG68" s="622"/>
      <c r="GH68" s="622"/>
      <c r="GI68" s="622"/>
      <c r="GJ68" s="622"/>
      <c r="GK68" s="622"/>
      <c r="GL68" s="622"/>
      <c r="GM68" s="622"/>
      <c r="GN68" s="622"/>
      <c r="GO68" s="622"/>
      <c r="GP68" s="622"/>
      <c r="GQ68" s="622"/>
      <c r="GR68" s="622"/>
      <c r="GS68" s="622"/>
      <c r="GT68" s="622"/>
      <c r="GU68" s="622"/>
      <c r="GV68" s="622"/>
      <c r="GW68" s="622"/>
      <c r="GX68" s="622"/>
      <c r="GY68" s="622"/>
      <c r="GZ68" s="622"/>
      <c r="HA68" s="622"/>
      <c r="HB68" s="622"/>
      <c r="HC68" s="622"/>
      <c r="HD68" s="622"/>
      <c r="HE68" s="622"/>
      <c r="HF68" s="622"/>
      <c r="HG68" s="622"/>
      <c r="HH68" s="622"/>
      <c r="HI68" s="622"/>
      <c r="HJ68" s="622"/>
      <c r="HK68" s="622"/>
      <c r="HL68" s="622"/>
      <c r="HM68" s="622"/>
      <c r="HN68" s="622"/>
      <c r="HO68" s="622"/>
      <c r="HP68" s="622"/>
      <c r="HQ68" s="622"/>
      <c r="HR68" s="622"/>
      <c r="HS68" s="622"/>
      <c r="HT68" s="622"/>
      <c r="HU68" s="622"/>
      <c r="HV68" s="622"/>
      <c r="HW68" s="622"/>
      <c r="HX68" s="622"/>
      <c r="HY68" s="622"/>
      <c r="HZ68" s="622"/>
      <c r="IA68" s="622"/>
      <c r="IB68" s="622"/>
      <c r="IC68" s="622"/>
      <c r="ID68" s="622"/>
      <c r="IE68" s="622"/>
      <c r="IF68" s="622"/>
      <c r="IG68" s="622"/>
      <c r="IH68" s="622"/>
      <c r="II68" s="622"/>
      <c r="IJ68" s="622"/>
      <c r="IK68" s="622"/>
      <c r="IL68" s="622"/>
      <c r="IM68" s="622"/>
      <c r="IN68" s="622"/>
      <c r="IO68" s="622"/>
      <c r="IP68" s="622"/>
      <c r="IQ68" s="622"/>
      <c r="IR68" s="622"/>
      <c r="IS68" s="622"/>
      <c r="IT68" s="622"/>
      <c r="IU68" s="622"/>
      <c r="IV68" s="622"/>
      <c r="IW68" s="622"/>
      <c r="IX68" s="622"/>
      <c r="IY68" s="622"/>
      <c r="IZ68" s="622"/>
      <c r="JA68" s="622"/>
      <c r="JB68" s="622"/>
      <c r="JC68" s="622"/>
      <c r="JD68" s="622"/>
      <c r="JE68" s="622"/>
      <c r="JF68" s="622"/>
      <c r="JG68" s="622"/>
      <c r="JH68" s="622"/>
      <c r="JI68" s="622"/>
      <c r="JJ68" s="622"/>
      <c r="JK68" s="622"/>
      <c r="JL68" s="622"/>
      <c r="JM68" s="622"/>
      <c r="JN68" s="622"/>
      <c r="JO68" s="622"/>
      <c r="JP68" s="622"/>
      <c r="JQ68" s="622"/>
      <c r="JR68" s="622"/>
      <c r="JS68" s="622"/>
      <c r="JT68" s="622"/>
      <c r="JU68" s="622"/>
      <c r="JV68" s="622"/>
      <c r="JW68" s="622"/>
      <c r="JX68" s="622"/>
      <c r="JY68" s="622"/>
      <c r="JZ68" s="622"/>
      <c r="KA68" s="622"/>
      <c r="KB68" s="622"/>
      <c r="KC68" s="622"/>
      <c r="KD68" s="622"/>
      <c r="KE68" s="622"/>
      <c r="KF68" s="622"/>
      <c r="KG68" s="622"/>
      <c r="KH68" s="622"/>
      <c r="KI68" s="622"/>
      <c r="KJ68" s="622"/>
      <c r="KK68" s="622"/>
      <c r="KL68" s="622"/>
      <c r="KM68" s="622"/>
      <c r="KN68" s="622"/>
      <c r="KO68" s="622"/>
      <c r="KP68" s="622"/>
      <c r="KQ68" s="622"/>
      <c r="KR68" s="286"/>
      <c r="KS68" s="1288"/>
      <c r="KT68" s="1288"/>
      <c r="KU68" s="1288"/>
      <c r="KV68" s="1288"/>
      <c r="KW68" s="1288"/>
      <c r="KX68" s="1288"/>
      <c r="KY68" s="1288"/>
      <c r="KZ68" s="1288"/>
      <c r="LA68" s="1288"/>
      <c r="LB68" s="145"/>
    </row>
    <row r="69" spans="1:314" s="6" customFormat="1" ht="15.75" customHeight="1" x14ac:dyDescent="0.25">
      <c r="A69" s="119"/>
      <c r="B69" s="812" t="s">
        <v>692</v>
      </c>
      <c r="C69" s="1198"/>
      <c r="D69" s="1199"/>
      <c r="E69" s="1435" t="str">
        <f>IFERROR(VLOOKUP($D69,'Info Exam and Projection List'!$M$4:$P$34,2),"No entry")</f>
        <v>No entry</v>
      </c>
      <c r="F69" s="1389"/>
      <c r="G69" s="1393"/>
      <c r="H69" s="1391"/>
      <c r="I69" s="1229"/>
      <c r="J69" s="1230"/>
      <c r="K69" s="1235"/>
      <c r="M69" s="1218"/>
      <c r="N69" s="1368"/>
      <c r="O69" s="1368"/>
      <c r="P69" s="1211"/>
      <c r="Q69" s="140"/>
      <c r="R69" s="659"/>
      <c r="S69" s="140"/>
      <c r="T69" s="1356"/>
      <c r="U69" s="140"/>
      <c r="V69" s="140"/>
      <c r="W69" s="140"/>
      <c r="X69" s="1057"/>
      <c r="Y69" s="1067"/>
      <c r="Z69" s="1068"/>
      <c r="AA69" s="1057"/>
      <c r="AB69" s="1076"/>
      <c r="AC69" s="1068"/>
      <c r="AD69" s="1057"/>
      <c r="AE69" s="1076"/>
      <c r="AF69" s="1068"/>
      <c r="AG69" s="1057"/>
      <c r="AH69" s="1076"/>
      <c r="AI69" s="1068"/>
      <c r="AJ69" s="1057"/>
      <c r="AK69" s="1076"/>
      <c r="AL69" s="1068"/>
      <c r="AM69" s="1057"/>
      <c r="AN69" s="1076"/>
      <c r="AO69" s="1068"/>
      <c r="AP69" s="1082"/>
      <c r="AQ69" s="140"/>
      <c r="AR69" s="140"/>
      <c r="AS69" s="140"/>
      <c r="AT69" s="32"/>
      <c r="AU69" s="32"/>
      <c r="AV69" s="1088"/>
      <c r="AW69" s="1363"/>
      <c r="AX69" s="31"/>
      <c r="AY69" s="32"/>
      <c r="AZ69" s="659"/>
      <c r="BA69" s="32"/>
      <c r="BB69" s="32"/>
      <c r="BC69" s="32"/>
      <c r="BD69" s="32"/>
      <c r="BE69" s="683"/>
      <c r="BF69" s="32"/>
      <c r="BG69" s="32"/>
      <c r="BH69" s="30"/>
      <c r="BI69" s="683"/>
      <c r="BJ69" s="854"/>
      <c r="BK69" s="178"/>
      <c r="BL69" s="178"/>
      <c r="BM69" s="178"/>
      <c r="BN69" s="178"/>
      <c r="BO69" s="178"/>
      <c r="BP69" s="178"/>
      <c r="BQ69" s="708"/>
      <c r="BR69" s="1114"/>
      <c r="BS69" s="1115"/>
      <c r="BT69" s="240"/>
      <c r="BU69" s="931"/>
      <c r="BV69" s="240"/>
      <c r="BW69" s="240"/>
      <c r="BX69" s="1099"/>
      <c r="BY69" s="1094"/>
      <c r="BZ69" s="1101"/>
      <c r="CA69" s="569"/>
      <c r="CB69" s="1114"/>
      <c r="CC69" s="1115"/>
      <c r="CD69" s="240"/>
      <c r="CE69" s="1109"/>
      <c r="CF69" s="240"/>
      <c r="CG69" s="240"/>
      <c r="CH69" s="1099"/>
      <c r="CI69" s="1094"/>
      <c r="CJ69" s="1101"/>
      <c r="CK69" s="569"/>
      <c r="CL69" s="1114"/>
      <c r="CM69" s="1115"/>
      <c r="CN69" s="240"/>
      <c r="CO69" s="1109"/>
      <c r="CP69" s="240"/>
      <c r="CQ69" s="240"/>
      <c r="CR69" s="1099"/>
      <c r="CS69" s="1094"/>
      <c r="CT69" s="1101"/>
      <c r="CU69" s="569"/>
      <c r="CV69" s="215"/>
      <c r="CW69" s="239"/>
      <c r="CX69" s="240"/>
      <c r="CY69" s="931"/>
      <c r="CZ69" s="240"/>
      <c r="DA69" s="240"/>
      <c r="DB69" s="1099"/>
      <c r="DC69" s="1094"/>
      <c r="DD69" s="1101"/>
      <c r="DE69" s="569"/>
      <c r="DF69" s="215"/>
      <c r="DG69" s="239"/>
      <c r="DH69" s="240"/>
      <c r="DI69" s="931"/>
      <c r="DJ69" s="240"/>
      <c r="DK69" s="240"/>
      <c r="DL69" s="1099"/>
      <c r="DM69" s="1094"/>
      <c r="DN69" s="1101"/>
      <c r="DO69" s="569"/>
      <c r="DP69" s="1114"/>
      <c r="DQ69" s="1115"/>
      <c r="DR69" s="240"/>
      <c r="DS69" s="1109"/>
      <c r="DT69" s="240"/>
      <c r="DU69" s="240"/>
      <c r="DV69" s="1099"/>
      <c r="DW69" s="1094"/>
      <c r="DX69" s="1101"/>
      <c r="DY69" s="587"/>
      <c r="DZ69" s="32"/>
      <c r="EA69" s="32"/>
      <c r="EB69" s="32"/>
      <c r="EC69" s="32"/>
      <c r="ED69" s="32"/>
      <c r="EE69" s="32"/>
      <c r="EF69" s="32"/>
      <c r="EG69" s="32"/>
      <c r="EH69" s="32"/>
      <c r="EI69" s="32"/>
      <c r="EJ69" s="835" t="str">
        <f t="shared" si="10"/>
        <v>No entry</v>
      </c>
      <c r="EK69" s="1401"/>
      <c r="EL69" s="1125"/>
      <c r="EM69" s="591" t="str">
        <f t="shared" si="11"/>
        <v>No entry</v>
      </c>
      <c r="EN69" s="1403"/>
      <c r="EO69" s="1128"/>
      <c r="EP69" s="1128"/>
      <c r="EQ69" s="1129"/>
      <c r="ER69" s="1129"/>
      <c r="ES69" s="1130"/>
      <c r="ET69" s="38"/>
      <c r="EU69" s="38"/>
      <c r="EV69" s="906" t="s">
        <v>795</v>
      </c>
      <c r="EW69" s="908" t="s">
        <v>1364</v>
      </c>
      <c r="EX69" s="190" t="s">
        <v>631</v>
      </c>
      <c r="EY69" s="191" t="s">
        <v>632</v>
      </c>
      <c r="FA69" s="152"/>
      <c r="FB69" s="38"/>
      <c r="FC69" s="38"/>
      <c r="FD69" s="150"/>
      <c r="FE69" s="622"/>
      <c r="FF69" s="622"/>
      <c r="FG69" s="622"/>
      <c r="FH69" s="622"/>
      <c r="FI69" s="280"/>
      <c r="FJ69" s="145"/>
      <c r="FK69" s="145"/>
      <c r="FL69" s="145"/>
      <c r="FM69" s="145"/>
      <c r="FN69" s="145"/>
      <c r="FO69" s="145"/>
      <c r="FP69" s="145"/>
      <c r="FQ69" s="145"/>
      <c r="FR69" s="145"/>
      <c r="FS69" s="622"/>
      <c r="FT69" s="622"/>
      <c r="FU69" s="622"/>
      <c r="FV69" s="622"/>
      <c r="FW69" s="622"/>
      <c r="FX69" s="622"/>
      <c r="FY69" s="622"/>
      <c r="FZ69" s="622"/>
      <c r="GA69" s="633"/>
      <c r="GB69" s="637"/>
      <c r="GC69" s="622"/>
      <c r="GD69" s="622"/>
      <c r="GE69" s="622"/>
      <c r="GF69" s="622"/>
      <c r="GG69" s="622"/>
      <c r="GH69" s="622"/>
      <c r="GI69" s="622"/>
      <c r="GJ69" s="622"/>
      <c r="GK69" s="622"/>
      <c r="GL69" s="622"/>
      <c r="GM69" s="622"/>
      <c r="GN69" s="622"/>
      <c r="GO69" s="622"/>
      <c r="GP69" s="622"/>
      <c r="GQ69" s="622"/>
      <c r="GR69" s="622"/>
      <c r="GS69" s="622"/>
      <c r="GT69" s="622"/>
      <c r="GU69" s="622"/>
      <c r="GV69" s="622"/>
      <c r="GW69" s="622"/>
      <c r="GX69" s="622"/>
      <c r="GY69" s="622"/>
      <c r="GZ69" s="622"/>
      <c r="HA69" s="622"/>
      <c r="HB69" s="622"/>
      <c r="HC69" s="622"/>
      <c r="HD69" s="622"/>
      <c r="HE69" s="622"/>
      <c r="HF69" s="622"/>
      <c r="HG69" s="622"/>
      <c r="HH69" s="622"/>
      <c r="HI69" s="622"/>
      <c r="HJ69" s="622"/>
      <c r="HK69" s="622"/>
      <c r="HL69" s="622"/>
      <c r="HM69" s="622"/>
      <c r="HN69" s="622"/>
      <c r="HO69" s="622"/>
      <c r="HP69" s="622"/>
      <c r="HQ69" s="622"/>
      <c r="HR69" s="622"/>
      <c r="HS69" s="622"/>
      <c r="HT69" s="622"/>
      <c r="HU69" s="622"/>
      <c r="HV69" s="622"/>
      <c r="HW69" s="622"/>
      <c r="HX69" s="622"/>
      <c r="HY69" s="622"/>
      <c r="HZ69" s="622"/>
      <c r="IA69" s="622"/>
      <c r="IB69" s="622"/>
      <c r="IC69" s="622"/>
      <c r="ID69" s="622"/>
      <c r="IE69" s="622"/>
      <c r="IF69" s="622"/>
      <c r="IG69" s="622"/>
      <c r="IH69" s="622"/>
      <c r="II69" s="622"/>
      <c r="IJ69" s="622"/>
      <c r="IK69" s="622"/>
      <c r="IL69" s="622"/>
      <c r="IM69" s="622"/>
      <c r="IN69" s="622"/>
      <c r="IO69" s="622"/>
      <c r="IP69" s="622"/>
      <c r="IQ69" s="622"/>
      <c r="IR69" s="622"/>
      <c r="IS69" s="622"/>
      <c r="IT69" s="622"/>
      <c r="IU69" s="622"/>
      <c r="IV69" s="622"/>
      <c r="IW69" s="622"/>
      <c r="IX69" s="622"/>
      <c r="IY69" s="622"/>
      <c r="IZ69" s="622"/>
      <c r="JA69" s="622"/>
      <c r="JB69" s="622"/>
      <c r="JC69" s="622"/>
      <c r="JD69" s="622"/>
      <c r="JE69" s="622"/>
      <c r="JF69" s="622"/>
      <c r="JG69" s="622"/>
      <c r="JH69" s="622"/>
      <c r="JI69" s="622"/>
      <c r="JJ69" s="622"/>
      <c r="JK69" s="622"/>
      <c r="JL69" s="622"/>
      <c r="JM69" s="622"/>
      <c r="JN69" s="622"/>
      <c r="JO69" s="622"/>
      <c r="JP69" s="622"/>
      <c r="JQ69" s="622"/>
      <c r="JR69" s="622"/>
      <c r="JS69" s="622"/>
      <c r="JT69" s="622"/>
      <c r="JU69" s="622"/>
      <c r="JV69" s="622"/>
      <c r="JW69" s="622"/>
      <c r="JX69" s="622"/>
      <c r="JY69" s="622"/>
      <c r="JZ69" s="622"/>
      <c r="KA69" s="622"/>
      <c r="KB69" s="622"/>
      <c r="KC69" s="622"/>
      <c r="KD69" s="622"/>
      <c r="KE69" s="622"/>
      <c r="KF69" s="622"/>
      <c r="KG69" s="622"/>
      <c r="KH69" s="622"/>
      <c r="KI69" s="622"/>
      <c r="KJ69" s="622"/>
      <c r="KK69" s="622"/>
      <c r="KL69" s="622"/>
      <c r="KM69" s="622"/>
      <c r="KN69" s="622"/>
      <c r="KO69" s="622"/>
      <c r="KP69" s="622"/>
      <c r="KQ69" s="622"/>
      <c r="KR69" s="286"/>
      <c r="KS69" s="1288"/>
      <c r="KT69" s="1288"/>
      <c r="KU69" s="1288"/>
      <c r="KV69" s="1288"/>
      <c r="KW69" s="1288"/>
      <c r="KX69" s="1288"/>
      <c r="KY69" s="1288"/>
      <c r="KZ69" s="1288"/>
      <c r="LA69" s="1288"/>
      <c r="LB69" s="145"/>
    </row>
    <row r="70" spans="1:314" s="6" customFormat="1" ht="15.75" customHeight="1" x14ac:dyDescent="0.25">
      <c r="A70" s="38"/>
      <c r="B70" s="812" t="s">
        <v>693</v>
      </c>
      <c r="C70" s="1198"/>
      <c r="D70" s="1199"/>
      <c r="E70" s="1435" t="str">
        <f>IFERROR(VLOOKUP($D70,'Info Exam and Projection List'!$M$4:$P$34,2),"No entry")</f>
        <v>No entry</v>
      </c>
      <c r="F70" s="1389"/>
      <c r="G70" s="1393"/>
      <c r="H70" s="1391"/>
      <c r="I70" s="1229"/>
      <c r="J70" s="1230"/>
      <c r="K70" s="1235"/>
      <c r="M70" s="1218"/>
      <c r="N70" s="1368"/>
      <c r="O70" s="1368"/>
      <c r="P70" s="1211"/>
      <c r="Q70" s="140"/>
      <c r="R70" s="659"/>
      <c r="S70" s="140"/>
      <c r="T70" s="1356"/>
      <c r="U70" s="140"/>
      <c r="V70" s="140"/>
      <c r="W70" s="140"/>
      <c r="X70" s="1057"/>
      <c r="Y70" s="1067"/>
      <c r="Z70" s="1068"/>
      <c r="AA70" s="1057"/>
      <c r="AB70" s="1076"/>
      <c r="AC70" s="1068"/>
      <c r="AD70" s="1057"/>
      <c r="AE70" s="1076"/>
      <c r="AF70" s="1068"/>
      <c r="AG70" s="1057"/>
      <c r="AH70" s="1076"/>
      <c r="AI70" s="1068"/>
      <c r="AJ70" s="1057"/>
      <c r="AK70" s="1076"/>
      <c r="AL70" s="1068"/>
      <c r="AM70" s="1057"/>
      <c r="AN70" s="1076"/>
      <c r="AO70" s="1068"/>
      <c r="AP70" s="1082"/>
      <c r="AQ70" s="140"/>
      <c r="AR70" s="140"/>
      <c r="AS70" s="140"/>
      <c r="AT70" s="32"/>
      <c r="AU70" s="32"/>
      <c r="AV70" s="1088"/>
      <c r="AW70" s="1363"/>
      <c r="AX70" s="31"/>
      <c r="AY70" s="32"/>
      <c r="AZ70" s="659"/>
      <c r="BA70" s="32"/>
      <c r="BB70" s="32"/>
      <c r="BC70" s="32"/>
      <c r="BD70" s="32"/>
      <c r="BE70" s="683"/>
      <c r="BF70" s="32"/>
      <c r="BG70" s="32"/>
      <c r="BH70" s="30"/>
      <c r="BI70" s="683"/>
      <c r="BJ70" s="854"/>
      <c r="BK70" s="178"/>
      <c r="BL70" s="178"/>
      <c r="BM70" s="178"/>
      <c r="BN70" s="178"/>
      <c r="BO70" s="178"/>
      <c r="BP70" s="178"/>
      <c r="BQ70" s="708"/>
      <c r="BR70" s="1114"/>
      <c r="BS70" s="1115"/>
      <c r="BT70" s="240"/>
      <c r="BU70" s="931"/>
      <c r="BV70" s="240"/>
      <c r="BW70" s="240"/>
      <c r="BX70" s="1099"/>
      <c r="BY70" s="1094"/>
      <c r="BZ70" s="1101"/>
      <c r="CA70" s="569"/>
      <c r="CB70" s="1114"/>
      <c r="CC70" s="1115"/>
      <c r="CD70" s="240"/>
      <c r="CE70" s="1109"/>
      <c r="CF70" s="240"/>
      <c r="CG70" s="240"/>
      <c r="CH70" s="1099"/>
      <c r="CI70" s="1094"/>
      <c r="CJ70" s="1101"/>
      <c r="CK70" s="569"/>
      <c r="CL70" s="1114"/>
      <c r="CM70" s="1115"/>
      <c r="CN70" s="240"/>
      <c r="CO70" s="1109"/>
      <c r="CP70" s="240"/>
      <c r="CQ70" s="240"/>
      <c r="CR70" s="1099"/>
      <c r="CS70" s="1094"/>
      <c r="CT70" s="1101"/>
      <c r="CU70" s="569"/>
      <c r="CV70" s="215"/>
      <c r="CW70" s="239"/>
      <c r="CX70" s="240"/>
      <c r="CY70" s="931"/>
      <c r="CZ70" s="240"/>
      <c r="DA70" s="240"/>
      <c r="DB70" s="1099"/>
      <c r="DC70" s="1094"/>
      <c r="DD70" s="1101"/>
      <c r="DE70" s="569"/>
      <c r="DF70" s="215"/>
      <c r="DG70" s="239"/>
      <c r="DH70" s="240"/>
      <c r="DI70" s="931"/>
      <c r="DJ70" s="240"/>
      <c r="DK70" s="240"/>
      <c r="DL70" s="1099"/>
      <c r="DM70" s="1094"/>
      <c r="DN70" s="1101"/>
      <c r="DO70" s="569"/>
      <c r="DP70" s="1114"/>
      <c r="DQ70" s="1115"/>
      <c r="DR70" s="240"/>
      <c r="DS70" s="1109"/>
      <c r="DT70" s="240"/>
      <c r="DU70" s="240"/>
      <c r="DV70" s="1099"/>
      <c r="DW70" s="1094"/>
      <c r="DX70" s="1101"/>
      <c r="DY70" s="587"/>
      <c r="DZ70" s="32"/>
      <c r="EA70" s="32"/>
      <c r="EB70" s="32"/>
      <c r="EC70" s="32"/>
      <c r="ED70" s="32"/>
      <c r="EE70" s="32"/>
      <c r="EF70" s="32"/>
      <c r="EG70" s="32"/>
      <c r="EH70" s="32"/>
      <c r="EI70" s="32"/>
      <c r="EJ70" s="835" t="str">
        <f t="shared" si="10"/>
        <v>No entry</v>
      </c>
      <c r="EK70" s="1401"/>
      <c r="EL70" s="1125"/>
      <c r="EM70" s="591" t="str">
        <f t="shared" si="11"/>
        <v>No entry</v>
      </c>
      <c r="EN70" s="1403"/>
      <c r="EO70" s="1128"/>
      <c r="EP70" s="1128"/>
      <c r="EQ70" s="1129"/>
      <c r="ER70" s="1129"/>
      <c r="ES70" s="1130"/>
      <c r="ET70" s="38"/>
      <c r="EU70" s="38"/>
      <c r="EV70" s="906" t="s">
        <v>796</v>
      </c>
      <c r="EW70" s="908" t="s">
        <v>1365</v>
      </c>
      <c r="EX70" s="190" t="s">
        <v>332</v>
      </c>
      <c r="EY70" s="347" t="s">
        <v>638</v>
      </c>
      <c r="FA70" s="152"/>
      <c r="FB70" s="38"/>
      <c r="FC70" s="38"/>
      <c r="FD70" s="150"/>
      <c r="FE70" s="622"/>
      <c r="FF70" s="622"/>
      <c r="FG70" s="622"/>
      <c r="FH70" s="622"/>
      <c r="FI70" s="280"/>
      <c r="FJ70" s="145"/>
      <c r="FK70" s="145"/>
      <c r="FL70" s="145"/>
      <c r="FM70" s="145"/>
      <c r="FN70" s="145"/>
      <c r="FO70" s="145"/>
      <c r="FP70" s="145"/>
      <c r="FQ70" s="145"/>
      <c r="FR70" s="145"/>
      <c r="FS70" s="622"/>
      <c r="FT70" s="622"/>
      <c r="FU70" s="622"/>
      <c r="FV70" s="622"/>
      <c r="FW70" s="622"/>
      <c r="FX70" s="622"/>
      <c r="FY70" s="622"/>
      <c r="FZ70" s="622"/>
      <c r="GA70" s="633"/>
      <c r="GB70" s="637"/>
      <c r="GC70" s="622"/>
      <c r="GD70" s="622"/>
      <c r="GE70" s="622"/>
      <c r="GF70" s="622"/>
      <c r="GG70" s="622"/>
      <c r="GH70" s="622"/>
      <c r="GI70" s="622"/>
      <c r="GJ70" s="622"/>
      <c r="GK70" s="622"/>
      <c r="GL70" s="622"/>
      <c r="GM70" s="622"/>
      <c r="GN70" s="622"/>
      <c r="GO70" s="622"/>
      <c r="GP70" s="622"/>
      <c r="GQ70" s="622"/>
      <c r="GR70" s="622"/>
      <c r="GS70" s="622"/>
      <c r="GT70" s="622"/>
      <c r="GU70" s="622"/>
      <c r="GV70" s="622"/>
      <c r="GW70" s="622"/>
      <c r="GX70" s="622"/>
      <c r="GY70" s="622"/>
      <c r="GZ70" s="622"/>
      <c r="HA70" s="622"/>
      <c r="HB70" s="622"/>
      <c r="HC70" s="622"/>
      <c r="HD70" s="622"/>
      <c r="HE70" s="622"/>
      <c r="HF70" s="622"/>
      <c r="HG70" s="622"/>
      <c r="HH70" s="622"/>
      <c r="HI70" s="622"/>
      <c r="HJ70" s="622"/>
      <c r="HK70" s="622"/>
      <c r="HL70" s="622"/>
      <c r="HM70" s="622"/>
      <c r="HN70" s="622"/>
      <c r="HO70" s="622"/>
      <c r="HP70" s="622"/>
      <c r="HQ70" s="622"/>
      <c r="HR70" s="622"/>
      <c r="HS70" s="622"/>
      <c r="HT70" s="622"/>
      <c r="HU70" s="622"/>
      <c r="HV70" s="622"/>
      <c r="HW70" s="622"/>
      <c r="HX70" s="622"/>
      <c r="HY70" s="622"/>
      <c r="HZ70" s="622"/>
      <c r="IA70" s="622"/>
      <c r="IB70" s="622"/>
      <c r="IC70" s="622"/>
      <c r="ID70" s="622"/>
      <c r="IE70" s="622"/>
      <c r="IF70" s="622"/>
      <c r="IG70" s="622"/>
      <c r="IH70" s="622"/>
      <c r="II70" s="622"/>
      <c r="IJ70" s="622"/>
      <c r="IK70" s="622"/>
      <c r="IL70" s="622"/>
      <c r="IM70" s="622"/>
      <c r="IN70" s="622"/>
      <c r="IO70" s="622"/>
      <c r="IP70" s="622"/>
      <c r="IQ70" s="622"/>
      <c r="IR70" s="622"/>
      <c r="IS70" s="622"/>
      <c r="IT70" s="622"/>
      <c r="IU70" s="622"/>
      <c r="IV70" s="622"/>
      <c r="IW70" s="622"/>
      <c r="IX70" s="622"/>
      <c r="IY70" s="622"/>
      <c r="IZ70" s="622"/>
      <c r="JA70" s="622"/>
      <c r="JB70" s="622"/>
      <c r="JC70" s="622"/>
      <c r="JD70" s="622"/>
      <c r="JE70" s="622"/>
      <c r="JF70" s="622"/>
      <c r="JG70" s="622"/>
      <c r="JH70" s="622"/>
      <c r="JI70" s="622"/>
      <c r="JJ70" s="622"/>
      <c r="JK70" s="622"/>
      <c r="JL70" s="622"/>
      <c r="JM70" s="622"/>
      <c r="JN70" s="622"/>
      <c r="JO70" s="622"/>
      <c r="JP70" s="622"/>
      <c r="JQ70" s="622"/>
      <c r="JR70" s="622"/>
      <c r="JS70" s="622"/>
      <c r="JT70" s="622"/>
      <c r="JU70" s="622"/>
      <c r="JV70" s="622"/>
      <c r="JW70" s="622"/>
      <c r="JX70" s="622"/>
      <c r="JY70" s="622"/>
      <c r="JZ70" s="622"/>
      <c r="KA70" s="622"/>
      <c r="KB70" s="622"/>
      <c r="KC70" s="622"/>
      <c r="KD70" s="622"/>
      <c r="KE70" s="622"/>
      <c r="KF70" s="622"/>
      <c r="KG70" s="622"/>
      <c r="KH70" s="622"/>
      <c r="KI70" s="622"/>
      <c r="KJ70" s="622"/>
      <c r="KK70" s="622"/>
      <c r="KL70" s="622"/>
      <c r="KM70" s="622"/>
      <c r="KN70" s="622"/>
      <c r="KO70" s="622"/>
      <c r="KP70" s="622"/>
      <c r="KQ70" s="622"/>
      <c r="KR70" s="286"/>
      <c r="KS70" s="1288"/>
      <c r="KT70" s="1288"/>
      <c r="KU70" s="1288"/>
      <c r="KV70" s="1288"/>
      <c r="KW70" s="1288"/>
      <c r="KX70" s="1288"/>
      <c r="KY70" s="1288"/>
      <c r="KZ70" s="1288"/>
      <c r="LA70" s="1288"/>
      <c r="LB70" s="145"/>
    </row>
    <row r="71" spans="1:314" s="6" customFormat="1" ht="15.75" customHeight="1" x14ac:dyDescent="0.25">
      <c r="A71" s="182"/>
      <c r="B71" s="812" t="s">
        <v>694</v>
      </c>
      <c r="C71" s="1198"/>
      <c r="D71" s="1199"/>
      <c r="E71" s="1435" t="str">
        <f>IFERROR(VLOOKUP($D71,'Info Exam and Projection List'!$M$4:$P$34,2),"No entry")</f>
        <v>No entry</v>
      </c>
      <c r="F71" s="1389"/>
      <c r="G71" s="1393"/>
      <c r="H71" s="1391"/>
      <c r="I71" s="1229"/>
      <c r="J71" s="1230"/>
      <c r="K71" s="1235"/>
      <c r="M71" s="1218"/>
      <c r="N71" s="1368"/>
      <c r="O71" s="1368"/>
      <c r="P71" s="1211"/>
      <c r="Q71" s="140"/>
      <c r="R71" s="659"/>
      <c r="S71" s="140"/>
      <c r="T71" s="1356"/>
      <c r="U71" s="140"/>
      <c r="V71" s="140"/>
      <c r="W71" s="140"/>
      <c r="X71" s="1057"/>
      <c r="Y71" s="1067"/>
      <c r="Z71" s="1068"/>
      <c r="AA71" s="1057"/>
      <c r="AB71" s="1076"/>
      <c r="AC71" s="1068"/>
      <c r="AD71" s="1057"/>
      <c r="AE71" s="1076"/>
      <c r="AF71" s="1068"/>
      <c r="AG71" s="1057"/>
      <c r="AH71" s="1076"/>
      <c r="AI71" s="1068"/>
      <c r="AJ71" s="1057"/>
      <c r="AK71" s="1076"/>
      <c r="AL71" s="1068"/>
      <c r="AM71" s="1057"/>
      <c r="AN71" s="1076"/>
      <c r="AO71" s="1068"/>
      <c r="AP71" s="1082"/>
      <c r="AQ71" s="140"/>
      <c r="AR71" s="140"/>
      <c r="AS71" s="140"/>
      <c r="AT71" s="32"/>
      <c r="AU71" s="32"/>
      <c r="AV71" s="1088"/>
      <c r="AW71" s="1363"/>
      <c r="AX71" s="31"/>
      <c r="AY71" s="32"/>
      <c r="AZ71" s="659"/>
      <c r="BA71" s="32"/>
      <c r="BB71" s="32"/>
      <c r="BC71" s="32"/>
      <c r="BD71" s="32"/>
      <c r="BE71" s="683"/>
      <c r="BF71" s="32"/>
      <c r="BG71" s="32"/>
      <c r="BH71" s="30"/>
      <c r="BI71" s="683"/>
      <c r="BJ71" s="854"/>
      <c r="BK71" s="178"/>
      <c r="BL71" s="178"/>
      <c r="BM71" s="178"/>
      <c r="BN71" s="178"/>
      <c r="BO71" s="178"/>
      <c r="BP71" s="178"/>
      <c r="BQ71" s="708"/>
      <c r="BR71" s="1114"/>
      <c r="BS71" s="1115"/>
      <c r="BT71" s="240"/>
      <c r="BU71" s="931"/>
      <c r="BV71" s="240"/>
      <c r="BW71" s="240"/>
      <c r="BX71" s="1099"/>
      <c r="BY71" s="1094"/>
      <c r="BZ71" s="1101"/>
      <c r="CA71" s="569"/>
      <c r="CB71" s="1114"/>
      <c r="CC71" s="1115"/>
      <c r="CD71" s="240"/>
      <c r="CE71" s="1109"/>
      <c r="CF71" s="240"/>
      <c r="CG71" s="240"/>
      <c r="CH71" s="1099"/>
      <c r="CI71" s="1094"/>
      <c r="CJ71" s="1101"/>
      <c r="CK71" s="569"/>
      <c r="CL71" s="1114"/>
      <c r="CM71" s="1115"/>
      <c r="CN71" s="240"/>
      <c r="CO71" s="1109"/>
      <c r="CP71" s="240"/>
      <c r="CQ71" s="240"/>
      <c r="CR71" s="1099"/>
      <c r="CS71" s="1094"/>
      <c r="CT71" s="1101"/>
      <c r="CU71" s="569"/>
      <c r="CV71" s="215"/>
      <c r="CW71" s="239"/>
      <c r="CX71" s="240"/>
      <c r="CY71" s="931"/>
      <c r="CZ71" s="240"/>
      <c r="DA71" s="240"/>
      <c r="DB71" s="1099"/>
      <c r="DC71" s="1094"/>
      <c r="DD71" s="1101"/>
      <c r="DE71" s="569"/>
      <c r="DF71" s="215"/>
      <c r="DG71" s="239"/>
      <c r="DH71" s="240"/>
      <c r="DI71" s="931"/>
      <c r="DJ71" s="240"/>
      <c r="DK71" s="240"/>
      <c r="DL71" s="1099"/>
      <c r="DM71" s="1094"/>
      <c r="DN71" s="1101"/>
      <c r="DO71" s="569"/>
      <c r="DP71" s="1114"/>
      <c r="DQ71" s="1115"/>
      <c r="DR71" s="240"/>
      <c r="DS71" s="1109"/>
      <c r="DT71" s="240"/>
      <c r="DU71" s="240"/>
      <c r="DV71" s="1099"/>
      <c r="DW71" s="1094"/>
      <c r="DX71" s="1101"/>
      <c r="DY71" s="587"/>
      <c r="DZ71" s="32"/>
      <c r="EA71" s="32"/>
      <c r="EB71" s="32"/>
      <c r="EC71" s="32"/>
      <c r="ED71" s="32"/>
      <c r="EE71" s="32"/>
      <c r="EF71" s="32"/>
      <c r="EG71" s="32"/>
      <c r="EH71" s="32"/>
      <c r="EI71" s="32"/>
      <c r="EJ71" s="835" t="str">
        <f t="shared" si="10"/>
        <v>No entry</v>
      </c>
      <c r="EK71" s="1401"/>
      <c r="EL71" s="1125"/>
      <c r="EM71" s="591" t="str">
        <f t="shared" si="11"/>
        <v>No entry</v>
      </c>
      <c r="EN71" s="1403"/>
      <c r="EO71" s="1128"/>
      <c r="EP71" s="1128"/>
      <c r="EQ71" s="1129"/>
      <c r="ER71" s="1129"/>
      <c r="ES71" s="1130"/>
      <c r="ET71" s="38"/>
      <c r="EU71" s="38"/>
      <c r="EV71" s="906" t="s">
        <v>797</v>
      </c>
      <c r="EW71" s="908" t="s">
        <v>1366</v>
      </c>
      <c r="EX71" s="190" t="s">
        <v>332</v>
      </c>
      <c r="EY71" s="347" t="s">
        <v>638</v>
      </c>
      <c r="FA71" s="152"/>
      <c r="FB71" s="38"/>
      <c r="FC71" s="38"/>
      <c r="FD71" s="150"/>
      <c r="FE71" s="622"/>
      <c r="FF71" s="622"/>
      <c r="FG71" s="622"/>
      <c r="FH71" s="622"/>
      <c r="FI71" s="280"/>
      <c r="FJ71" s="145"/>
      <c r="FK71" s="145"/>
      <c r="FL71" s="145"/>
      <c r="FM71" s="145"/>
      <c r="FN71" s="145"/>
      <c r="FO71" s="145"/>
      <c r="FP71" s="145"/>
      <c r="FQ71" s="145"/>
      <c r="FR71" s="145"/>
      <c r="FS71" s="622"/>
      <c r="FT71" s="622"/>
      <c r="FU71" s="622"/>
      <c r="FV71" s="622"/>
      <c r="FW71" s="622"/>
      <c r="FX71" s="622"/>
      <c r="FY71" s="622"/>
      <c r="FZ71" s="622"/>
      <c r="GA71" s="633"/>
      <c r="GB71" s="637"/>
      <c r="GC71" s="622"/>
      <c r="GD71" s="622"/>
      <c r="GE71" s="622"/>
      <c r="GF71" s="622"/>
      <c r="GG71" s="622"/>
      <c r="GH71" s="622"/>
      <c r="GI71" s="622"/>
      <c r="GJ71" s="622"/>
      <c r="GK71" s="622"/>
      <c r="GL71" s="622"/>
      <c r="GM71" s="622"/>
      <c r="GN71" s="622"/>
      <c r="GO71" s="622"/>
      <c r="GP71" s="622"/>
      <c r="GQ71" s="622"/>
      <c r="GR71" s="622"/>
      <c r="GS71" s="622"/>
      <c r="GT71" s="622"/>
      <c r="GU71" s="622"/>
      <c r="GV71" s="622"/>
      <c r="GW71" s="622"/>
      <c r="GX71" s="622"/>
      <c r="GY71" s="622"/>
      <c r="GZ71" s="622"/>
      <c r="HA71" s="622"/>
      <c r="HB71" s="622"/>
      <c r="HC71" s="622"/>
      <c r="HD71" s="622"/>
      <c r="HE71" s="622"/>
      <c r="HF71" s="622"/>
      <c r="HG71" s="622"/>
      <c r="HH71" s="622"/>
      <c r="HI71" s="622"/>
      <c r="HJ71" s="622"/>
      <c r="HK71" s="622"/>
      <c r="HL71" s="622"/>
      <c r="HM71" s="622"/>
      <c r="HN71" s="622"/>
      <c r="HO71" s="622"/>
      <c r="HP71" s="622"/>
      <c r="HQ71" s="622"/>
      <c r="HR71" s="622"/>
      <c r="HS71" s="622"/>
      <c r="HT71" s="622"/>
      <c r="HU71" s="622"/>
      <c r="HV71" s="622"/>
      <c r="HW71" s="622"/>
      <c r="HX71" s="622"/>
      <c r="HY71" s="622"/>
      <c r="HZ71" s="622"/>
      <c r="IA71" s="622"/>
      <c r="IB71" s="622"/>
      <c r="IC71" s="622"/>
      <c r="ID71" s="622"/>
      <c r="IE71" s="622"/>
      <c r="IF71" s="622"/>
      <c r="IG71" s="622"/>
      <c r="IH71" s="622"/>
      <c r="II71" s="622"/>
      <c r="IJ71" s="622"/>
      <c r="IK71" s="622"/>
      <c r="IL71" s="622"/>
      <c r="IM71" s="622"/>
      <c r="IN71" s="622"/>
      <c r="IO71" s="622"/>
      <c r="IP71" s="622"/>
      <c r="IQ71" s="622"/>
      <c r="IR71" s="622"/>
      <c r="IS71" s="622"/>
      <c r="IT71" s="622"/>
      <c r="IU71" s="622"/>
      <c r="IV71" s="622"/>
      <c r="IW71" s="622"/>
      <c r="IX71" s="622"/>
      <c r="IY71" s="622"/>
      <c r="IZ71" s="622"/>
      <c r="JA71" s="622"/>
      <c r="JB71" s="622"/>
      <c r="JC71" s="622"/>
      <c r="JD71" s="622"/>
      <c r="JE71" s="622"/>
      <c r="JF71" s="622"/>
      <c r="JG71" s="622"/>
      <c r="JH71" s="622"/>
      <c r="JI71" s="622"/>
      <c r="JJ71" s="622"/>
      <c r="JK71" s="622"/>
      <c r="JL71" s="622"/>
      <c r="JM71" s="622"/>
      <c r="JN71" s="622"/>
      <c r="JO71" s="622"/>
      <c r="JP71" s="622"/>
      <c r="JQ71" s="622"/>
      <c r="JR71" s="622"/>
      <c r="JS71" s="622"/>
      <c r="JT71" s="622"/>
      <c r="JU71" s="622"/>
      <c r="JV71" s="622"/>
      <c r="JW71" s="622"/>
      <c r="JX71" s="622"/>
      <c r="JY71" s="622"/>
      <c r="JZ71" s="622"/>
      <c r="KA71" s="622"/>
      <c r="KB71" s="622"/>
      <c r="KC71" s="622"/>
      <c r="KD71" s="622"/>
      <c r="KE71" s="622"/>
      <c r="KF71" s="622"/>
      <c r="KG71" s="622"/>
      <c r="KH71" s="622"/>
      <c r="KI71" s="622"/>
      <c r="KJ71" s="622"/>
      <c r="KK71" s="622"/>
      <c r="KL71" s="622"/>
      <c r="KM71" s="622"/>
      <c r="KN71" s="622"/>
      <c r="KO71" s="622"/>
      <c r="KP71" s="622"/>
      <c r="KQ71" s="622"/>
      <c r="KR71" s="286"/>
      <c r="KS71" s="1288"/>
      <c r="KT71" s="1288"/>
      <c r="KU71" s="1288"/>
      <c r="KV71" s="1288"/>
      <c r="KW71" s="1288"/>
      <c r="KX71" s="1288"/>
      <c r="KY71" s="1288"/>
      <c r="KZ71" s="1288"/>
      <c r="LA71" s="1288"/>
      <c r="LB71" s="145"/>
    </row>
    <row r="72" spans="1:314" s="6" customFormat="1" ht="15.75" customHeight="1" x14ac:dyDescent="0.25">
      <c r="A72" s="164"/>
      <c r="B72" s="812" t="s">
        <v>695</v>
      </c>
      <c r="C72" s="1198"/>
      <c r="D72" s="1199"/>
      <c r="E72" s="1435" t="str">
        <f>IFERROR(VLOOKUP($D72,'Info Exam and Projection List'!$M$4:$P$34,2),"No entry")</f>
        <v>No entry</v>
      </c>
      <c r="F72" s="1389"/>
      <c r="G72" s="1393"/>
      <c r="H72" s="1391"/>
      <c r="I72" s="1229"/>
      <c r="J72" s="1230"/>
      <c r="K72" s="1235"/>
      <c r="M72" s="1218"/>
      <c r="N72" s="1368"/>
      <c r="O72" s="1368"/>
      <c r="P72" s="1211"/>
      <c r="Q72" s="140"/>
      <c r="R72" s="659"/>
      <c r="S72" s="140"/>
      <c r="T72" s="1356"/>
      <c r="U72" s="140"/>
      <c r="V72" s="140"/>
      <c r="W72" s="140"/>
      <c r="X72" s="1057"/>
      <c r="Y72" s="1067"/>
      <c r="Z72" s="1068"/>
      <c r="AA72" s="1057"/>
      <c r="AB72" s="1076"/>
      <c r="AC72" s="1068"/>
      <c r="AD72" s="1057"/>
      <c r="AE72" s="1076"/>
      <c r="AF72" s="1068"/>
      <c r="AG72" s="1057"/>
      <c r="AH72" s="1076"/>
      <c r="AI72" s="1068"/>
      <c r="AJ72" s="1057"/>
      <c r="AK72" s="1076"/>
      <c r="AL72" s="1068"/>
      <c r="AM72" s="1057"/>
      <c r="AN72" s="1076"/>
      <c r="AO72" s="1068"/>
      <c r="AP72" s="1082"/>
      <c r="AQ72" s="140"/>
      <c r="AR72" s="140"/>
      <c r="AS72" s="140"/>
      <c r="AT72" s="32"/>
      <c r="AU72" s="32"/>
      <c r="AV72" s="1088"/>
      <c r="AW72" s="1363"/>
      <c r="AX72" s="31"/>
      <c r="AY72" s="32"/>
      <c r="AZ72" s="659"/>
      <c r="BA72" s="32"/>
      <c r="BB72" s="32"/>
      <c r="BC72" s="32"/>
      <c r="BD72" s="32"/>
      <c r="BE72" s="683"/>
      <c r="BF72" s="32"/>
      <c r="BG72" s="32"/>
      <c r="BH72" s="30"/>
      <c r="BI72" s="683"/>
      <c r="BJ72" s="854"/>
      <c r="BK72" s="178"/>
      <c r="BL72" s="178"/>
      <c r="BM72" s="178"/>
      <c r="BN72" s="178"/>
      <c r="BO72" s="178"/>
      <c r="BP72" s="178"/>
      <c r="BQ72" s="708"/>
      <c r="BR72" s="1114"/>
      <c r="BS72" s="1115"/>
      <c r="BT72" s="240"/>
      <c r="BU72" s="931"/>
      <c r="BV72" s="240"/>
      <c r="BW72" s="240"/>
      <c r="BX72" s="1099"/>
      <c r="BY72" s="1094"/>
      <c r="BZ72" s="1101"/>
      <c r="CA72" s="569"/>
      <c r="CB72" s="1114"/>
      <c r="CC72" s="1115"/>
      <c r="CD72" s="240"/>
      <c r="CE72" s="1109"/>
      <c r="CF72" s="240"/>
      <c r="CG72" s="240"/>
      <c r="CH72" s="1099"/>
      <c r="CI72" s="1094"/>
      <c r="CJ72" s="1101"/>
      <c r="CK72" s="569"/>
      <c r="CL72" s="1114"/>
      <c r="CM72" s="1115"/>
      <c r="CN72" s="240"/>
      <c r="CO72" s="1109"/>
      <c r="CP72" s="240"/>
      <c r="CQ72" s="240"/>
      <c r="CR72" s="1099"/>
      <c r="CS72" s="1094"/>
      <c r="CT72" s="1101"/>
      <c r="CU72" s="569"/>
      <c r="CV72" s="215"/>
      <c r="CW72" s="239"/>
      <c r="CX72" s="240"/>
      <c r="CY72" s="931"/>
      <c r="CZ72" s="240"/>
      <c r="DA72" s="240"/>
      <c r="DB72" s="1099"/>
      <c r="DC72" s="1094"/>
      <c r="DD72" s="1101"/>
      <c r="DE72" s="569"/>
      <c r="DF72" s="215"/>
      <c r="DG72" s="239"/>
      <c r="DH72" s="240"/>
      <c r="DI72" s="931"/>
      <c r="DJ72" s="240"/>
      <c r="DK72" s="240"/>
      <c r="DL72" s="1099"/>
      <c r="DM72" s="1094"/>
      <c r="DN72" s="1101"/>
      <c r="DO72" s="569"/>
      <c r="DP72" s="1114"/>
      <c r="DQ72" s="1115"/>
      <c r="DR72" s="240"/>
      <c r="DS72" s="1109"/>
      <c r="DT72" s="240"/>
      <c r="DU72" s="240"/>
      <c r="DV72" s="1099"/>
      <c r="DW72" s="1094"/>
      <c r="DX72" s="1101"/>
      <c r="DY72" s="587"/>
      <c r="DZ72" s="32"/>
      <c r="EA72" s="32"/>
      <c r="EB72" s="32"/>
      <c r="EC72" s="32"/>
      <c r="ED72" s="32"/>
      <c r="EE72" s="32"/>
      <c r="EF72" s="32"/>
      <c r="EG72" s="32"/>
      <c r="EH72" s="32"/>
      <c r="EI72" s="32"/>
      <c r="EJ72" s="835" t="str">
        <f t="shared" si="10"/>
        <v>No entry</v>
      </c>
      <c r="EK72" s="1401"/>
      <c r="EL72" s="1125"/>
      <c r="EM72" s="591" t="str">
        <f t="shared" si="11"/>
        <v>No entry</v>
      </c>
      <c r="EN72" s="1403"/>
      <c r="EO72" s="1128"/>
      <c r="EP72" s="1128"/>
      <c r="EQ72" s="1129"/>
      <c r="ER72" s="1129"/>
      <c r="ES72" s="1130"/>
      <c r="ET72" s="38"/>
      <c r="EU72" s="38"/>
      <c r="EV72" s="906" t="s">
        <v>798</v>
      </c>
      <c r="EW72" s="908" t="s">
        <v>1367</v>
      </c>
      <c r="EX72" s="190" t="s">
        <v>326</v>
      </c>
      <c r="EY72" s="189" t="s">
        <v>639</v>
      </c>
      <c r="FA72" s="152"/>
      <c r="FB72" s="38"/>
      <c r="FC72" s="38"/>
      <c r="FD72" s="150"/>
      <c r="FE72" s="622"/>
      <c r="FF72" s="622"/>
      <c r="FG72" s="622"/>
      <c r="FH72" s="622"/>
      <c r="FI72" s="280"/>
      <c r="FJ72" s="145"/>
      <c r="FK72" s="145"/>
      <c r="FL72" s="145"/>
      <c r="FM72" s="145"/>
      <c r="FN72" s="145"/>
      <c r="FO72" s="145"/>
      <c r="FP72" s="145"/>
      <c r="FQ72" s="145"/>
      <c r="FR72" s="145"/>
      <c r="FS72" s="622"/>
      <c r="FT72" s="622"/>
      <c r="FU72" s="622"/>
      <c r="FV72" s="622"/>
      <c r="FW72" s="622"/>
      <c r="FX72" s="622"/>
      <c r="FY72" s="622"/>
      <c r="FZ72" s="622"/>
      <c r="GA72" s="633"/>
      <c r="GB72" s="637"/>
      <c r="GC72" s="622"/>
      <c r="GD72" s="622"/>
      <c r="GE72" s="622"/>
      <c r="GF72" s="622"/>
      <c r="GG72" s="622"/>
      <c r="GH72" s="622"/>
      <c r="GI72" s="622"/>
      <c r="GJ72" s="622"/>
      <c r="GK72" s="622"/>
      <c r="GL72" s="622"/>
      <c r="GM72" s="622"/>
      <c r="GN72" s="622"/>
      <c r="GO72" s="622"/>
      <c r="GP72" s="622"/>
      <c r="GQ72" s="622"/>
      <c r="GR72" s="622"/>
      <c r="GS72" s="622"/>
      <c r="GT72" s="622"/>
      <c r="GU72" s="622"/>
      <c r="GV72" s="622"/>
      <c r="GW72" s="622"/>
      <c r="GX72" s="622"/>
      <c r="GY72" s="622"/>
      <c r="GZ72" s="622"/>
      <c r="HA72" s="622"/>
      <c r="HB72" s="622"/>
      <c r="HC72" s="622"/>
      <c r="HD72" s="622"/>
      <c r="HE72" s="622"/>
      <c r="HF72" s="622"/>
      <c r="HG72" s="622"/>
      <c r="HH72" s="622"/>
      <c r="HI72" s="622"/>
      <c r="HJ72" s="622"/>
      <c r="HK72" s="622"/>
      <c r="HL72" s="622"/>
      <c r="HM72" s="622"/>
      <c r="HN72" s="622"/>
      <c r="HO72" s="622"/>
      <c r="HP72" s="622"/>
      <c r="HQ72" s="622"/>
      <c r="HR72" s="622"/>
      <c r="HS72" s="622"/>
      <c r="HT72" s="622"/>
      <c r="HU72" s="622"/>
      <c r="HV72" s="622"/>
      <c r="HW72" s="622"/>
      <c r="HX72" s="622"/>
      <c r="HY72" s="622"/>
      <c r="HZ72" s="622"/>
      <c r="IA72" s="622"/>
      <c r="IB72" s="622"/>
      <c r="IC72" s="622"/>
      <c r="ID72" s="622"/>
      <c r="IE72" s="622"/>
      <c r="IF72" s="622"/>
      <c r="IG72" s="622"/>
      <c r="IH72" s="622"/>
      <c r="II72" s="622"/>
      <c r="IJ72" s="622"/>
      <c r="IK72" s="622"/>
      <c r="IL72" s="622"/>
      <c r="IM72" s="622"/>
      <c r="IN72" s="622"/>
      <c r="IO72" s="622"/>
      <c r="IP72" s="622"/>
      <c r="IQ72" s="622"/>
      <c r="IR72" s="622"/>
      <c r="IS72" s="622"/>
      <c r="IT72" s="622"/>
      <c r="IU72" s="622"/>
      <c r="IV72" s="622"/>
      <c r="IW72" s="622"/>
      <c r="IX72" s="622"/>
      <c r="IY72" s="622"/>
      <c r="IZ72" s="622"/>
      <c r="JA72" s="622"/>
      <c r="JB72" s="622"/>
      <c r="JC72" s="622"/>
      <c r="JD72" s="622"/>
      <c r="JE72" s="622"/>
      <c r="JF72" s="622"/>
      <c r="JG72" s="622"/>
      <c r="JH72" s="622"/>
      <c r="JI72" s="622"/>
      <c r="JJ72" s="622"/>
      <c r="JK72" s="622"/>
      <c r="JL72" s="622"/>
      <c r="JM72" s="622"/>
      <c r="JN72" s="622"/>
      <c r="JO72" s="622"/>
      <c r="JP72" s="622"/>
      <c r="JQ72" s="622"/>
      <c r="JR72" s="622"/>
      <c r="JS72" s="622"/>
      <c r="JT72" s="622"/>
      <c r="JU72" s="622"/>
      <c r="JV72" s="622"/>
      <c r="JW72" s="622"/>
      <c r="JX72" s="622"/>
      <c r="JY72" s="622"/>
      <c r="JZ72" s="622"/>
      <c r="KA72" s="622"/>
      <c r="KB72" s="622"/>
      <c r="KC72" s="622"/>
      <c r="KD72" s="622"/>
      <c r="KE72" s="622"/>
      <c r="KF72" s="622"/>
      <c r="KG72" s="622"/>
      <c r="KH72" s="622"/>
      <c r="KI72" s="622"/>
      <c r="KJ72" s="622"/>
      <c r="KK72" s="622"/>
      <c r="KL72" s="622"/>
      <c r="KM72" s="622"/>
      <c r="KN72" s="622"/>
      <c r="KO72" s="622"/>
      <c r="KP72" s="622"/>
      <c r="KQ72" s="622"/>
      <c r="KR72" s="286"/>
      <c r="KS72" s="1288"/>
      <c r="KT72" s="1288"/>
      <c r="KU72" s="1288"/>
      <c r="KV72" s="1288"/>
      <c r="KW72" s="1288"/>
      <c r="KX72" s="1288"/>
      <c r="KY72" s="1288"/>
      <c r="KZ72" s="1288"/>
      <c r="LA72" s="1288"/>
      <c r="LB72" s="145"/>
    </row>
    <row r="73" spans="1:314" s="6" customFormat="1" ht="15.75" customHeight="1" x14ac:dyDescent="0.25">
      <c r="A73" s="38"/>
      <c r="B73" s="812" t="s">
        <v>696</v>
      </c>
      <c r="C73" s="1198"/>
      <c r="D73" s="1199"/>
      <c r="E73" s="1435" t="str">
        <f>IFERROR(VLOOKUP($D73,'Info Exam and Projection List'!$M$4:$P$34,2),"No entry")</f>
        <v>No entry</v>
      </c>
      <c r="F73" s="1389"/>
      <c r="G73" s="1393"/>
      <c r="H73" s="1391"/>
      <c r="I73" s="1229"/>
      <c r="J73" s="1230"/>
      <c r="K73" s="1235"/>
      <c r="M73" s="1218"/>
      <c r="N73" s="1368"/>
      <c r="O73" s="1368"/>
      <c r="P73" s="1211"/>
      <c r="Q73" s="140"/>
      <c r="R73" s="659"/>
      <c r="S73" s="140"/>
      <c r="T73" s="1356"/>
      <c r="U73" s="140"/>
      <c r="V73" s="140"/>
      <c r="W73" s="140"/>
      <c r="X73" s="1057"/>
      <c r="Y73" s="1067"/>
      <c r="Z73" s="1068"/>
      <c r="AA73" s="1057"/>
      <c r="AB73" s="1076"/>
      <c r="AC73" s="1068"/>
      <c r="AD73" s="1057"/>
      <c r="AE73" s="1076"/>
      <c r="AF73" s="1068"/>
      <c r="AG73" s="1057"/>
      <c r="AH73" s="1076"/>
      <c r="AI73" s="1068"/>
      <c r="AJ73" s="1057"/>
      <c r="AK73" s="1076"/>
      <c r="AL73" s="1068"/>
      <c r="AM73" s="1057"/>
      <c r="AN73" s="1076"/>
      <c r="AO73" s="1068"/>
      <c r="AP73" s="1082"/>
      <c r="AQ73" s="140"/>
      <c r="AR73" s="140"/>
      <c r="AS73" s="140"/>
      <c r="AT73" s="32"/>
      <c r="AU73" s="32"/>
      <c r="AV73" s="1088"/>
      <c r="AW73" s="1363"/>
      <c r="AX73" s="31"/>
      <c r="AY73" s="32"/>
      <c r="AZ73" s="659"/>
      <c r="BA73" s="32"/>
      <c r="BB73" s="32"/>
      <c r="BC73" s="32"/>
      <c r="BD73" s="32"/>
      <c r="BE73" s="683"/>
      <c r="BF73" s="32"/>
      <c r="BG73" s="32"/>
      <c r="BH73" s="30"/>
      <c r="BI73" s="683"/>
      <c r="BJ73" s="854"/>
      <c r="BK73" s="178"/>
      <c r="BL73" s="178"/>
      <c r="BM73" s="178"/>
      <c r="BN73" s="178"/>
      <c r="BO73" s="178"/>
      <c r="BP73" s="178"/>
      <c r="BQ73" s="708"/>
      <c r="BR73" s="1114"/>
      <c r="BS73" s="1115"/>
      <c r="BT73" s="240"/>
      <c r="BU73" s="931"/>
      <c r="BV73" s="240"/>
      <c r="BW73" s="240"/>
      <c r="BX73" s="1099"/>
      <c r="BY73" s="1094"/>
      <c r="BZ73" s="1101"/>
      <c r="CA73" s="569"/>
      <c r="CB73" s="1114"/>
      <c r="CC73" s="1115"/>
      <c r="CD73" s="240"/>
      <c r="CE73" s="1109"/>
      <c r="CF73" s="240"/>
      <c r="CG73" s="240"/>
      <c r="CH73" s="1099"/>
      <c r="CI73" s="1094"/>
      <c r="CJ73" s="1101"/>
      <c r="CK73" s="569"/>
      <c r="CL73" s="1114"/>
      <c r="CM73" s="1115"/>
      <c r="CN73" s="240"/>
      <c r="CO73" s="1109"/>
      <c r="CP73" s="240"/>
      <c r="CQ73" s="240"/>
      <c r="CR73" s="1099"/>
      <c r="CS73" s="1094"/>
      <c r="CT73" s="1101"/>
      <c r="CU73" s="569"/>
      <c r="CV73" s="215"/>
      <c r="CW73" s="239"/>
      <c r="CX73" s="240"/>
      <c r="CY73" s="931"/>
      <c r="CZ73" s="240"/>
      <c r="DA73" s="240"/>
      <c r="DB73" s="1099"/>
      <c r="DC73" s="1094"/>
      <c r="DD73" s="1101"/>
      <c r="DE73" s="569"/>
      <c r="DF73" s="215"/>
      <c r="DG73" s="239"/>
      <c r="DH73" s="240"/>
      <c r="DI73" s="931"/>
      <c r="DJ73" s="240"/>
      <c r="DK73" s="240"/>
      <c r="DL73" s="1099"/>
      <c r="DM73" s="1094"/>
      <c r="DN73" s="1101"/>
      <c r="DO73" s="569"/>
      <c r="DP73" s="1114"/>
      <c r="DQ73" s="1115"/>
      <c r="DR73" s="240"/>
      <c r="DS73" s="1109"/>
      <c r="DT73" s="240"/>
      <c r="DU73" s="240"/>
      <c r="DV73" s="1099"/>
      <c r="DW73" s="1094"/>
      <c r="DX73" s="1101"/>
      <c r="DY73" s="587"/>
      <c r="DZ73" s="32"/>
      <c r="EA73" s="32"/>
      <c r="EB73" s="32"/>
      <c r="EC73" s="32"/>
      <c r="ED73" s="32"/>
      <c r="EE73" s="32"/>
      <c r="EF73" s="32"/>
      <c r="EG73" s="32"/>
      <c r="EH73" s="32"/>
      <c r="EI73" s="32"/>
      <c r="EJ73" s="835" t="str">
        <f t="shared" si="10"/>
        <v>No entry</v>
      </c>
      <c r="EK73" s="1401"/>
      <c r="EL73" s="1125"/>
      <c r="EM73" s="591" t="str">
        <f t="shared" si="11"/>
        <v>No entry</v>
      </c>
      <c r="EN73" s="1403"/>
      <c r="EO73" s="1128"/>
      <c r="EP73" s="1128"/>
      <c r="EQ73" s="1129"/>
      <c r="ER73" s="1129"/>
      <c r="ES73" s="1130"/>
      <c r="ET73" s="38"/>
      <c r="EU73" s="38"/>
      <c r="EV73" s="906" t="s">
        <v>799</v>
      </c>
      <c r="EW73" s="909" t="s">
        <v>1367</v>
      </c>
      <c r="EX73" s="190" t="s">
        <v>326</v>
      </c>
      <c r="EY73" s="189" t="s">
        <v>639</v>
      </c>
      <c r="FA73" s="152"/>
      <c r="FB73" s="38"/>
      <c r="FC73" s="38"/>
      <c r="FD73" s="150"/>
      <c r="FE73" s="622"/>
      <c r="FF73" s="622"/>
      <c r="FG73" s="622"/>
      <c r="FH73" s="622"/>
      <c r="FI73" s="280"/>
      <c r="FJ73" s="145"/>
      <c r="FK73" s="145"/>
      <c r="FL73" s="145"/>
      <c r="FM73" s="145"/>
      <c r="FN73" s="145"/>
      <c r="FO73" s="145"/>
      <c r="FP73" s="145"/>
      <c r="FQ73" s="145"/>
      <c r="FR73" s="145"/>
      <c r="FS73" s="622"/>
      <c r="FT73" s="622"/>
      <c r="FU73" s="622"/>
      <c r="FV73" s="622"/>
      <c r="FW73" s="622"/>
      <c r="FX73" s="622"/>
      <c r="FY73" s="622"/>
      <c r="FZ73" s="622"/>
      <c r="GA73" s="633"/>
      <c r="GB73" s="637"/>
      <c r="GC73" s="622"/>
      <c r="GD73" s="622"/>
      <c r="GE73" s="622"/>
      <c r="GF73" s="622"/>
      <c r="GG73" s="622"/>
      <c r="GH73" s="622"/>
      <c r="GI73" s="622"/>
      <c r="GJ73" s="622"/>
      <c r="GK73" s="622"/>
      <c r="GL73" s="622"/>
      <c r="GM73" s="622"/>
      <c r="GN73" s="622"/>
      <c r="GO73" s="622"/>
      <c r="GP73" s="622"/>
      <c r="GQ73" s="622"/>
      <c r="GR73" s="622"/>
      <c r="GS73" s="622"/>
      <c r="GT73" s="622"/>
      <c r="GU73" s="622"/>
      <c r="GV73" s="622"/>
      <c r="GW73" s="622"/>
      <c r="GX73" s="622"/>
      <c r="GY73" s="622"/>
      <c r="GZ73" s="622"/>
      <c r="HA73" s="622"/>
      <c r="HB73" s="622"/>
      <c r="HC73" s="622"/>
      <c r="HD73" s="622"/>
      <c r="HE73" s="622"/>
      <c r="HF73" s="622"/>
      <c r="HG73" s="622"/>
      <c r="HH73" s="622"/>
      <c r="HI73" s="622"/>
      <c r="HJ73" s="622"/>
      <c r="HK73" s="622"/>
      <c r="HL73" s="622"/>
      <c r="HM73" s="622"/>
      <c r="HN73" s="622"/>
      <c r="HO73" s="622"/>
      <c r="HP73" s="622"/>
      <c r="HQ73" s="622"/>
      <c r="HR73" s="622"/>
      <c r="HS73" s="622"/>
      <c r="HT73" s="622"/>
      <c r="HU73" s="622"/>
      <c r="HV73" s="622"/>
      <c r="HW73" s="622"/>
      <c r="HX73" s="622"/>
      <c r="HY73" s="622"/>
      <c r="HZ73" s="622"/>
      <c r="IA73" s="622"/>
      <c r="IB73" s="622"/>
      <c r="IC73" s="622"/>
      <c r="ID73" s="622"/>
      <c r="IE73" s="622"/>
      <c r="IF73" s="622"/>
      <c r="IG73" s="622"/>
      <c r="IH73" s="622"/>
      <c r="II73" s="622"/>
      <c r="IJ73" s="622"/>
      <c r="IK73" s="622"/>
      <c r="IL73" s="622"/>
      <c r="IM73" s="622"/>
      <c r="IN73" s="622"/>
      <c r="IO73" s="622"/>
      <c r="IP73" s="622"/>
      <c r="IQ73" s="622"/>
      <c r="IR73" s="622"/>
      <c r="IS73" s="622"/>
      <c r="IT73" s="622"/>
      <c r="IU73" s="622"/>
      <c r="IV73" s="622"/>
      <c r="IW73" s="622"/>
      <c r="IX73" s="622"/>
      <c r="IY73" s="622"/>
      <c r="IZ73" s="622"/>
      <c r="JA73" s="622"/>
      <c r="JB73" s="622"/>
      <c r="JC73" s="622"/>
      <c r="JD73" s="622"/>
      <c r="JE73" s="622"/>
      <c r="JF73" s="622"/>
      <c r="JG73" s="622"/>
      <c r="JH73" s="622"/>
      <c r="JI73" s="622"/>
      <c r="JJ73" s="622"/>
      <c r="JK73" s="622"/>
      <c r="JL73" s="622"/>
      <c r="JM73" s="622"/>
      <c r="JN73" s="622"/>
      <c r="JO73" s="622"/>
      <c r="JP73" s="622"/>
      <c r="JQ73" s="622"/>
      <c r="JR73" s="622"/>
      <c r="JS73" s="622"/>
      <c r="JT73" s="622"/>
      <c r="JU73" s="622"/>
      <c r="JV73" s="622"/>
      <c r="JW73" s="622"/>
      <c r="JX73" s="622"/>
      <c r="JY73" s="622"/>
      <c r="JZ73" s="622"/>
      <c r="KA73" s="622"/>
      <c r="KB73" s="622"/>
      <c r="KC73" s="622"/>
      <c r="KD73" s="622"/>
      <c r="KE73" s="622"/>
      <c r="KF73" s="622"/>
      <c r="KG73" s="622"/>
      <c r="KH73" s="622"/>
      <c r="KI73" s="622"/>
      <c r="KJ73" s="622"/>
      <c r="KK73" s="622"/>
      <c r="KL73" s="622"/>
      <c r="KM73" s="622"/>
      <c r="KN73" s="622"/>
      <c r="KO73" s="622"/>
      <c r="KP73" s="622"/>
      <c r="KQ73" s="622"/>
      <c r="KR73" s="286"/>
      <c r="KS73" s="1288"/>
      <c r="KT73" s="1288"/>
      <c r="KU73" s="1288"/>
      <c r="KV73" s="1288"/>
      <c r="KW73" s="1288"/>
      <c r="KX73" s="1288"/>
      <c r="KY73" s="1288"/>
      <c r="KZ73" s="1288"/>
      <c r="LA73" s="1288"/>
      <c r="LB73" s="145"/>
    </row>
    <row r="74" spans="1:314" s="6" customFormat="1" ht="15.75" customHeight="1" x14ac:dyDescent="0.25">
      <c r="A74" s="38"/>
      <c r="B74" s="812" t="s">
        <v>697</v>
      </c>
      <c r="C74" s="1198"/>
      <c r="D74" s="1199"/>
      <c r="E74" s="1435" t="str">
        <f>IFERROR(VLOOKUP($D74,'Info Exam and Projection List'!$M$4:$P$34,2),"No entry")</f>
        <v>No entry</v>
      </c>
      <c r="F74" s="1389"/>
      <c r="G74" s="1393"/>
      <c r="H74" s="1391"/>
      <c r="I74" s="1229"/>
      <c r="J74" s="1230"/>
      <c r="K74" s="1235"/>
      <c r="M74" s="1218"/>
      <c r="N74" s="1368"/>
      <c r="O74" s="1368"/>
      <c r="P74" s="1211"/>
      <c r="Q74" s="140"/>
      <c r="R74" s="659"/>
      <c r="S74" s="140"/>
      <c r="T74" s="1356"/>
      <c r="U74" s="140"/>
      <c r="V74" s="140"/>
      <c r="W74" s="140"/>
      <c r="X74" s="1057"/>
      <c r="Y74" s="1067"/>
      <c r="Z74" s="1068"/>
      <c r="AA74" s="1057"/>
      <c r="AB74" s="1076"/>
      <c r="AC74" s="1068"/>
      <c r="AD74" s="1057"/>
      <c r="AE74" s="1076"/>
      <c r="AF74" s="1068"/>
      <c r="AG74" s="1057"/>
      <c r="AH74" s="1076"/>
      <c r="AI74" s="1068"/>
      <c r="AJ74" s="1057"/>
      <c r="AK74" s="1076"/>
      <c r="AL74" s="1068"/>
      <c r="AM74" s="1057"/>
      <c r="AN74" s="1076"/>
      <c r="AO74" s="1068"/>
      <c r="AP74" s="1082"/>
      <c r="AQ74" s="140"/>
      <c r="AR74" s="140"/>
      <c r="AS74" s="140"/>
      <c r="AT74" s="32"/>
      <c r="AU74" s="32"/>
      <c r="AV74" s="1088"/>
      <c r="AW74" s="1363"/>
      <c r="AX74" s="31"/>
      <c r="AY74" s="32"/>
      <c r="AZ74" s="659"/>
      <c r="BA74" s="32"/>
      <c r="BB74" s="32"/>
      <c r="BC74" s="32"/>
      <c r="BD74" s="32"/>
      <c r="BE74" s="683"/>
      <c r="BF74" s="32"/>
      <c r="BG74" s="32"/>
      <c r="BH74" s="30"/>
      <c r="BI74" s="683"/>
      <c r="BJ74" s="854"/>
      <c r="BK74" s="178"/>
      <c r="BL74" s="178"/>
      <c r="BM74" s="178"/>
      <c r="BN74" s="178"/>
      <c r="BO74" s="178"/>
      <c r="BP74" s="178"/>
      <c r="BQ74" s="708"/>
      <c r="BR74" s="1114"/>
      <c r="BS74" s="1115"/>
      <c r="BT74" s="240"/>
      <c r="BU74" s="931"/>
      <c r="BV74" s="240"/>
      <c r="BW74" s="240"/>
      <c r="BX74" s="1099"/>
      <c r="BY74" s="1094"/>
      <c r="BZ74" s="1101"/>
      <c r="CA74" s="569"/>
      <c r="CB74" s="1114"/>
      <c r="CC74" s="1115"/>
      <c r="CD74" s="240"/>
      <c r="CE74" s="1109"/>
      <c r="CF74" s="240"/>
      <c r="CG74" s="240"/>
      <c r="CH74" s="1099"/>
      <c r="CI74" s="1094"/>
      <c r="CJ74" s="1101"/>
      <c r="CK74" s="569"/>
      <c r="CL74" s="1114"/>
      <c r="CM74" s="1115"/>
      <c r="CN74" s="240"/>
      <c r="CO74" s="1109"/>
      <c r="CP74" s="240"/>
      <c r="CQ74" s="240"/>
      <c r="CR74" s="1099"/>
      <c r="CS74" s="1094"/>
      <c r="CT74" s="1101"/>
      <c r="CU74" s="569"/>
      <c r="CV74" s="215"/>
      <c r="CW74" s="239"/>
      <c r="CX74" s="240"/>
      <c r="CY74" s="931"/>
      <c r="CZ74" s="240"/>
      <c r="DA74" s="240"/>
      <c r="DB74" s="1099"/>
      <c r="DC74" s="1094"/>
      <c r="DD74" s="1101"/>
      <c r="DE74" s="569"/>
      <c r="DF74" s="215"/>
      <c r="DG74" s="239"/>
      <c r="DH74" s="240"/>
      <c r="DI74" s="931"/>
      <c r="DJ74" s="240"/>
      <c r="DK74" s="240"/>
      <c r="DL74" s="1099"/>
      <c r="DM74" s="1094"/>
      <c r="DN74" s="1101"/>
      <c r="DO74" s="569"/>
      <c r="DP74" s="1114"/>
      <c r="DQ74" s="1115"/>
      <c r="DR74" s="240"/>
      <c r="DS74" s="1109"/>
      <c r="DT74" s="240"/>
      <c r="DU74" s="240"/>
      <c r="DV74" s="1099"/>
      <c r="DW74" s="1094"/>
      <c r="DX74" s="1101"/>
      <c r="DY74" s="587"/>
      <c r="DZ74" s="32"/>
      <c r="EA74" s="32"/>
      <c r="EB74" s="32"/>
      <c r="EC74" s="32"/>
      <c r="ED74" s="32"/>
      <c r="EE74" s="32"/>
      <c r="EF74" s="32"/>
      <c r="EG74" s="32"/>
      <c r="EH74" s="32"/>
      <c r="EI74" s="32"/>
      <c r="EJ74" s="835" t="str">
        <f t="shared" si="10"/>
        <v>No entry</v>
      </c>
      <c r="EK74" s="1401"/>
      <c r="EL74" s="1125"/>
      <c r="EM74" s="591" t="str">
        <f t="shared" si="11"/>
        <v>No entry</v>
      </c>
      <c r="EN74" s="1403"/>
      <c r="EO74" s="1128"/>
      <c r="EP74" s="1128"/>
      <c r="EQ74" s="1129"/>
      <c r="ER74" s="1129"/>
      <c r="ES74" s="1130"/>
      <c r="ET74" s="38"/>
      <c r="EU74" s="38"/>
      <c r="EV74" s="906" t="s">
        <v>800</v>
      </c>
      <c r="EW74" s="909" t="s">
        <v>1368</v>
      </c>
      <c r="EX74" s="190" t="s">
        <v>326</v>
      </c>
      <c r="EY74" s="189" t="s">
        <v>639</v>
      </c>
      <c r="FA74" s="152"/>
      <c r="FB74" s="38"/>
      <c r="FC74" s="38"/>
      <c r="FD74" s="150"/>
      <c r="FE74" s="622"/>
      <c r="FF74" s="622"/>
      <c r="FG74" s="622"/>
      <c r="FH74" s="622"/>
      <c r="FI74" s="280"/>
      <c r="FJ74" s="145"/>
      <c r="FK74" s="145"/>
      <c r="FL74" s="145"/>
      <c r="FM74" s="145"/>
      <c r="FN74" s="145"/>
      <c r="FO74" s="145"/>
      <c r="FP74" s="145"/>
      <c r="FQ74" s="145"/>
      <c r="FR74" s="145"/>
      <c r="FS74" s="622"/>
      <c r="FT74" s="622"/>
      <c r="FU74" s="622"/>
      <c r="FV74" s="622"/>
      <c r="FW74" s="622"/>
      <c r="FX74" s="622"/>
      <c r="FY74" s="622"/>
      <c r="FZ74" s="622"/>
      <c r="GA74" s="633"/>
      <c r="GB74" s="637"/>
      <c r="GC74" s="622"/>
      <c r="GD74" s="622"/>
      <c r="GE74" s="622"/>
      <c r="GF74" s="622"/>
      <c r="GG74" s="622"/>
      <c r="GH74" s="622"/>
      <c r="GI74" s="622"/>
      <c r="GJ74" s="622"/>
      <c r="GK74" s="622"/>
      <c r="GL74" s="622"/>
      <c r="GM74" s="622"/>
      <c r="GN74" s="622"/>
      <c r="GO74" s="622"/>
      <c r="GP74" s="622"/>
      <c r="GQ74" s="622"/>
      <c r="GR74" s="622"/>
      <c r="GS74" s="622"/>
      <c r="GT74" s="622"/>
      <c r="GU74" s="622"/>
      <c r="GV74" s="622"/>
      <c r="GW74" s="622"/>
      <c r="GX74" s="622"/>
      <c r="GY74" s="622"/>
      <c r="GZ74" s="622"/>
      <c r="HA74" s="622"/>
      <c r="HB74" s="622"/>
      <c r="HC74" s="622"/>
      <c r="HD74" s="622"/>
      <c r="HE74" s="622"/>
      <c r="HF74" s="622"/>
      <c r="HG74" s="622"/>
      <c r="HH74" s="622"/>
      <c r="HI74" s="622"/>
      <c r="HJ74" s="622"/>
      <c r="HK74" s="622"/>
      <c r="HL74" s="622"/>
      <c r="HM74" s="622"/>
      <c r="HN74" s="622"/>
      <c r="HO74" s="622"/>
      <c r="HP74" s="622"/>
      <c r="HQ74" s="622"/>
      <c r="HR74" s="622"/>
      <c r="HS74" s="622"/>
      <c r="HT74" s="622"/>
      <c r="HU74" s="622"/>
      <c r="HV74" s="622"/>
      <c r="HW74" s="622"/>
      <c r="HX74" s="622"/>
      <c r="HY74" s="622"/>
      <c r="HZ74" s="622"/>
      <c r="IA74" s="622"/>
      <c r="IB74" s="622"/>
      <c r="IC74" s="622"/>
      <c r="ID74" s="622"/>
      <c r="IE74" s="622"/>
      <c r="IF74" s="622"/>
      <c r="IG74" s="622"/>
      <c r="IH74" s="622"/>
      <c r="II74" s="622"/>
      <c r="IJ74" s="622"/>
      <c r="IK74" s="622"/>
      <c r="IL74" s="622"/>
      <c r="IM74" s="622"/>
      <c r="IN74" s="622"/>
      <c r="IO74" s="622"/>
      <c r="IP74" s="622"/>
      <c r="IQ74" s="622"/>
      <c r="IR74" s="622"/>
      <c r="IS74" s="622"/>
      <c r="IT74" s="622"/>
      <c r="IU74" s="622"/>
      <c r="IV74" s="622"/>
      <c r="IW74" s="622"/>
      <c r="IX74" s="622"/>
      <c r="IY74" s="622"/>
      <c r="IZ74" s="622"/>
      <c r="JA74" s="622"/>
      <c r="JB74" s="622"/>
      <c r="JC74" s="622"/>
      <c r="JD74" s="622"/>
      <c r="JE74" s="622"/>
      <c r="JF74" s="622"/>
      <c r="JG74" s="622"/>
      <c r="JH74" s="622"/>
      <c r="JI74" s="622"/>
      <c r="JJ74" s="622"/>
      <c r="JK74" s="622"/>
      <c r="JL74" s="622"/>
      <c r="JM74" s="622"/>
      <c r="JN74" s="622"/>
      <c r="JO74" s="622"/>
      <c r="JP74" s="622"/>
      <c r="JQ74" s="622"/>
      <c r="JR74" s="622"/>
      <c r="JS74" s="622"/>
      <c r="JT74" s="622"/>
      <c r="JU74" s="622"/>
      <c r="JV74" s="622"/>
      <c r="JW74" s="622"/>
      <c r="JX74" s="622"/>
      <c r="JY74" s="622"/>
      <c r="JZ74" s="622"/>
      <c r="KA74" s="622"/>
      <c r="KB74" s="622"/>
      <c r="KC74" s="622"/>
      <c r="KD74" s="622"/>
      <c r="KE74" s="622"/>
      <c r="KF74" s="622"/>
      <c r="KG74" s="622"/>
      <c r="KH74" s="622"/>
      <c r="KI74" s="622"/>
      <c r="KJ74" s="622"/>
      <c r="KK74" s="622"/>
      <c r="KL74" s="622"/>
      <c r="KM74" s="622"/>
      <c r="KN74" s="622"/>
      <c r="KO74" s="622"/>
      <c r="KP74" s="622"/>
      <c r="KQ74" s="622"/>
      <c r="KR74" s="286"/>
      <c r="KS74" s="1288"/>
      <c r="KT74" s="1288"/>
      <c r="KU74" s="1288"/>
      <c r="KV74" s="1288"/>
      <c r="KW74" s="1288"/>
      <c r="KX74" s="1288"/>
      <c r="KY74" s="1288"/>
      <c r="KZ74" s="1288"/>
      <c r="LA74" s="1288"/>
      <c r="LB74" s="145"/>
    </row>
    <row r="75" spans="1:314" s="6" customFormat="1" ht="15.75" customHeight="1" x14ac:dyDescent="0.25">
      <c r="A75" s="38"/>
      <c r="B75" s="812" t="s">
        <v>698</v>
      </c>
      <c r="C75" s="1198"/>
      <c r="D75" s="1199"/>
      <c r="E75" s="1435" t="str">
        <f>IFERROR(VLOOKUP($D75,'Info Exam and Projection List'!$M$4:$P$34,2),"No entry")</f>
        <v>No entry</v>
      </c>
      <c r="F75" s="1389"/>
      <c r="G75" s="1393"/>
      <c r="H75" s="1391"/>
      <c r="I75" s="1229"/>
      <c r="J75" s="1230"/>
      <c r="K75" s="1235"/>
      <c r="M75" s="1218"/>
      <c r="N75" s="1368"/>
      <c r="O75" s="1368"/>
      <c r="P75" s="1211"/>
      <c r="Q75" s="140"/>
      <c r="R75" s="659"/>
      <c r="S75" s="140"/>
      <c r="T75" s="1356"/>
      <c r="U75" s="140"/>
      <c r="V75" s="140"/>
      <c r="W75" s="140"/>
      <c r="X75" s="1057"/>
      <c r="Y75" s="1067"/>
      <c r="Z75" s="1068"/>
      <c r="AA75" s="1057"/>
      <c r="AB75" s="1076"/>
      <c r="AC75" s="1068"/>
      <c r="AD75" s="1057"/>
      <c r="AE75" s="1076"/>
      <c r="AF75" s="1068"/>
      <c r="AG75" s="1057"/>
      <c r="AH75" s="1076"/>
      <c r="AI75" s="1068"/>
      <c r="AJ75" s="1057"/>
      <c r="AK75" s="1076"/>
      <c r="AL75" s="1068"/>
      <c r="AM75" s="1057"/>
      <c r="AN75" s="1076"/>
      <c r="AO75" s="1068"/>
      <c r="AP75" s="1082"/>
      <c r="AQ75" s="140"/>
      <c r="AR75" s="140"/>
      <c r="AS75" s="140"/>
      <c r="AT75" s="32"/>
      <c r="AU75" s="32"/>
      <c r="AV75" s="1088"/>
      <c r="AW75" s="1363"/>
      <c r="AX75" s="31"/>
      <c r="AY75" s="32"/>
      <c r="AZ75" s="659"/>
      <c r="BA75" s="32"/>
      <c r="BB75" s="32"/>
      <c r="BC75" s="32"/>
      <c r="BD75" s="32"/>
      <c r="BE75" s="683"/>
      <c r="BF75" s="32"/>
      <c r="BG75" s="32"/>
      <c r="BH75" s="30"/>
      <c r="BI75" s="683"/>
      <c r="BJ75" s="854"/>
      <c r="BK75" s="178"/>
      <c r="BL75" s="178"/>
      <c r="BM75" s="178"/>
      <c r="BN75" s="178"/>
      <c r="BO75" s="178"/>
      <c r="BP75" s="178"/>
      <c r="BQ75" s="708"/>
      <c r="BR75" s="1114"/>
      <c r="BS75" s="1115"/>
      <c r="BT75" s="240"/>
      <c r="BU75" s="931"/>
      <c r="BV75" s="240"/>
      <c r="BW75" s="240"/>
      <c r="BX75" s="1099"/>
      <c r="BY75" s="1094"/>
      <c r="BZ75" s="1101"/>
      <c r="CA75" s="569"/>
      <c r="CB75" s="1114"/>
      <c r="CC75" s="1115"/>
      <c r="CD75" s="240"/>
      <c r="CE75" s="1109"/>
      <c r="CF75" s="240"/>
      <c r="CG75" s="240"/>
      <c r="CH75" s="1099"/>
      <c r="CI75" s="1094"/>
      <c r="CJ75" s="1101"/>
      <c r="CK75" s="569"/>
      <c r="CL75" s="1114"/>
      <c r="CM75" s="1115"/>
      <c r="CN75" s="240"/>
      <c r="CO75" s="1109"/>
      <c r="CP75" s="240"/>
      <c r="CQ75" s="240"/>
      <c r="CR75" s="1099"/>
      <c r="CS75" s="1094"/>
      <c r="CT75" s="1101"/>
      <c r="CU75" s="569"/>
      <c r="CV75" s="215"/>
      <c r="CW75" s="239"/>
      <c r="CX75" s="240"/>
      <c r="CY75" s="931"/>
      <c r="CZ75" s="240"/>
      <c r="DA75" s="240"/>
      <c r="DB75" s="1099"/>
      <c r="DC75" s="1094"/>
      <c r="DD75" s="1101"/>
      <c r="DE75" s="569"/>
      <c r="DF75" s="215"/>
      <c r="DG75" s="239"/>
      <c r="DH75" s="240"/>
      <c r="DI75" s="931"/>
      <c r="DJ75" s="240"/>
      <c r="DK75" s="240"/>
      <c r="DL75" s="1099"/>
      <c r="DM75" s="1094"/>
      <c r="DN75" s="1101"/>
      <c r="DO75" s="569"/>
      <c r="DP75" s="1114"/>
      <c r="DQ75" s="1115"/>
      <c r="DR75" s="240"/>
      <c r="DS75" s="1109"/>
      <c r="DT75" s="240"/>
      <c r="DU75" s="240"/>
      <c r="DV75" s="1099"/>
      <c r="DW75" s="1094"/>
      <c r="DX75" s="1101"/>
      <c r="DY75" s="587"/>
      <c r="DZ75" s="32"/>
      <c r="EA75" s="32"/>
      <c r="EB75" s="32"/>
      <c r="EC75" s="32"/>
      <c r="ED75" s="32"/>
      <c r="EE75" s="32"/>
      <c r="EF75" s="32"/>
      <c r="EG75" s="32"/>
      <c r="EH75" s="32"/>
      <c r="EI75" s="32"/>
      <c r="EJ75" s="835" t="str">
        <f t="shared" si="10"/>
        <v>No entry</v>
      </c>
      <c r="EK75" s="1401"/>
      <c r="EL75" s="1125"/>
      <c r="EM75" s="591" t="str">
        <f t="shared" si="11"/>
        <v>No entry</v>
      </c>
      <c r="EN75" s="1403"/>
      <c r="EO75" s="1128"/>
      <c r="EP75" s="1128"/>
      <c r="EQ75" s="1129"/>
      <c r="ER75" s="1129"/>
      <c r="ES75" s="1130"/>
      <c r="ET75" s="38"/>
      <c r="EU75" s="38"/>
      <c r="EV75" s="910" t="s">
        <v>801</v>
      </c>
      <c r="EW75" s="909" t="s">
        <v>1369</v>
      </c>
      <c r="EX75" s="371" t="s">
        <v>748</v>
      </c>
      <c r="EY75" s="372" t="s">
        <v>749</v>
      </c>
      <c r="FA75" s="152"/>
      <c r="FB75" s="38"/>
      <c r="FC75" s="38"/>
      <c r="FD75" s="150"/>
      <c r="FE75" s="622"/>
      <c r="FF75" s="622"/>
      <c r="FG75" s="622"/>
      <c r="FH75" s="622"/>
      <c r="FI75" s="280"/>
      <c r="FJ75" s="145"/>
      <c r="FK75" s="145"/>
      <c r="FL75" s="145"/>
      <c r="FM75" s="145"/>
      <c r="FN75" s="145"/>
      <c r="FO75" s="145"/>
      <c r="FP75" s="145"/>
      <c r="FQ75" s="145"/>
      <c r="FR75" s="145"/>
      <c r="FS75" s="622"/>
      <c r="FT75" s="622"/>
      <c r="FU75" s="622"/>
      <c r="FV75" s="622"/>
      <c r="FW75" s="622"/>
      <c r="FX75" s="622"/>
      <c r="FY75" s="622"/>
      <c r="FZ75" s="622"/>
      <c r="GA75" s="633"/>
      <c r="GB75" s="637"/>
      <c r="GC75" s="622"/>
      <c r="GD75" s="622"/>
      <c r="GE75" s="622"/>
      <c r="GF75" s="622"/>
      <c r="GG75" s="622"/>
      <c r="GH75" s="622"/>
      <c r="GI75" s="622"/>
      <c r="GJ75" s="622"/>
      <c r="GK75" s="622"/>
      <c r="GL75" s="622"/>
      <c r="GM75" s="622"/>
      <c r="GN75" s="622"/>
      <c r="GO75" s="622"/>
      <c r="GP75" s="622"/>
      <c r="GQ75" s="622"/>
      <c r="GR75" s="622"/>
      <c r="GS75" s="622"/>
      <c r="GT75" s="622"/>
      <c r="GU75" s="622"/>
      <c r="GV75" s="622"/>
      <c r="GW75" s="622"/>
      <c r="GX75" s="622"/>
      <c r="GY75" s="622"/>
      <c r="GZ75" s="622"/>
      <c r="HA75" s="622"/>
      <c r="HB75" s="622"/>
      <c r="HC75" s="622"/>
      <c r="HD75" s="622"/>
      <c r="HE75" s="622"/>
      <c r="HF75" s="622"/>
      <c r="HG75" s="622"/>
      <c r="HH75" s="622"/>
      <c r="HI75" s="622"/>
      <c r="HJ75" s="622"/>
      <c r="HK75" s="622"/>
      <c r="HL75" s="622"/>
      <c r="HM75" s="622"/>
      <c r="HN75" s="622"/>
      <c r="HO75" s="622"/>
      <c r="HP75" s="622"/>
      <c r="HQ75" s="622"/>
      <c r="HR75" s="622"/>
      <c r="HS75" s="622"/>
      <c r="HT75" s="622"/>
      <c r="HU75" s="622"/>
      <c r="HV75" s="622"/>
      <c r="HW75" s="622"/>
      <c r="HX75" s="622"/>
      <c r="HY75" s="622"/>
      <c r="HZ75" s="622"/>
      <c r="IA75" s="622"/>
      <c r="IB75" s="622"/>
      <c r="IC75" s="622"/>
      <c r="ID75" s="622"/>
      <c r="IE75" s="622"/>
      <c r="IF75" s="622"/>
      <c r="IG75" s="622"/>
      <c r="IH75" s="622"/>
      <c r="II75" s="622"/>
      <c r="IJ75" s="622"/>
      <c r="IK75" s="622"/>
      <c r="IL75" s="622"/>
      <c r="IM75" s="622"/>
      <c r="IN75" s="622"/>
      <c r="IO75" s="622"/>
      <c r="IP75" s="622"/>
      <c r="IQ75" s="622"/>
      <c r="IR75" s="622"/>
      <c r="IS75" s="622"/>
      <c r="IT75" s="622"/>
      <c r="IU75" s="622"/>
      <c r="IV75" s="622"/>
      <c r="IW75" s="622"/>
      <c r="IX75" s="622"/>
      <c r="IY75" s="622"/>
      <c r="IZ75" s="622"/>
      <c r="JA75" s="622"/>
      <c r="JB75" s="622"/>
      <c r="JC75" s="622"/>
      <c r="JD75" s="622"/>
      <c r="JE75" s="622"/>
      <c r="JF75" s="622"/>
      <c r="JG75" s="622"/>
      <c r="JH75" s="622"/>
      <c r="JI75" s="622"/>
      <c r="JJ75" s="622"/>
      <c r="JK75" s="622"/>
      <c r="JL75" s="622"/>
      <c r="JM75" s="622"/>
      <c r="JN75" s="622"/>
      <c r="JO75" s="622"/>
      <c r="JP75" s="622"/>
      <c r="JQ75" s="622"/>
      <c r="JR75" s="622"/>
      <c r="JS75" s="622"/>
      <c r="JT75" s="622"/>
      <c r="JU75" s="622"/>
      <c r="JV75" s="622"/>
      <c r="JW75" s="622"/>
      <c r="JX75" s="622"/>
      <c r="JY75" s="622"/>
      <c r="JZ75" s="622"/>
      <c r="KA75" s="622"/>
      <c r="KB75" s="622"/>
      <c r="KC75" s="622"/>
      <c r="KD75" s="622"/>
      <c r="KE75" s="622"/>
      <c r="KF75" s="622"/>
      <c r="KG75" s="622"/>
      <c r="KH75" s="622"/>
      <c r="KI75" s="622"/>
      <c r="KJ75" s="622"/>
      <c r="KK75" s="622"/>
      <c r="KL75" s="622"/>
      <c r="KM75" s="622"/>
      <c r="KN75" s="622"/>
      <c r="KO75" s="622"/>
      <c r="KP75" s="622"/>
      <c r="KQ75" s="622"/>
      <c r="KR75" s="286"/>
      <c r="KS75" s="1288"/>
      <c r="KT75" s="1288"/>
      <c r="KU75" s="1288"/>
      <c r="KV75" s="1288"/>
      <c r="KW75" s="1288"/>
      <c r="KX75" s="1288"/>
      <c r="KY75" s="1288"/>
      <c r="KZ75" s="1288"/>
      <c r="LA75" s="1288"/>
      <c r="LB75" s="145"/>
    </row>
    <row r="76" spans="1:314" s="6" customFormat="1" ht="15.75" customHeight="1" x14ac:dyDescent="0.25">
      <c r="A76" s="38"/>
      <c r="B76" s="812" t="s">
        <v>699</v>
      </c>
      <c r="C76" s="1198"/>
      <c r="D76" s="1199"/>
      <c r="E76" s="1435" t="str">
        <f>IFERROR(VLOOKUP($D76,'Info Exam and Projection List'!$M$4:$P$34,2),"No entry")</f>
        <v>No entry</v>
      </c>
      <c r="F76" s="1389"/>
      <c r="G76" s="1393"/>
      <c r="H76" s="1391"/>
      <c r="I76" s="1229"/>
      <c r="J76" s="1230"/>
      <c r="K76" s="1235"/>
      <c r="M76" s="1218"/>
      <c r="N76" s="1368"/>
      <c r="O76" s="1368"/>
      <c r="P76" s="1211"/>
      <c r="Q76" s="140"/>
      <c r="R76" s="659"/>
      <c r="S76" s="140"/>
      <c r="T76" s="1356"/>
      <c r="U76" s="140"/>
      <c r="V76" s="140"/>
      <c r="W76" s="140"/>
      <c r="X76" s="1057"/>
      <c r="Y76" s="1067"/>
      <c r="Z76" s="1068"/>
      <c r="AA76" s="1057"/>
      <c r="AB76" s="1076"/>
      <c r="AC76" s="1068"/>
      <c r="AD76" s="1057"/>
      <c r="AE76" s="1076"/>
      <c r="AF76" s="1068"/>
      <c r="AG76" s="1057"/>
      <c r="AH76" s="1076"/>
      <c r="AI76" s="1068"/>
      <c r="AJ76" s="1057"/>
      <c r="AK76" s="1076"/>
      <c r="AL76" s="1068"/>
      <c r="AM76" s="1057"/>
      <c r="AN76" s="1076"/>
      <c r="AO76" s="1068"/>
      <c r="AP76" s="1082"/>
      <c r="AQ76" s="140"/>
      <c r="AR76" s="140"/>
      <c r="AS76" s="140"/>
      <c r="AT76" s="32"/>
      <c r="AU76" s="32"/>
      <c r="AV76" s="1088"/>
      <c r="AW76" s="1363"/>
      <c r="AX76" s="31"/>
      <c r="AY76" s="32"/>
      <c r="AZ76" s="659"/>
      <c r="BA76" s="32"/>
      <c r="BB76" s="32"/>
      <c r="BC76" s="32"/>
      <c r="BD76" s="32"/>
      <c r="BE76" s="683"/>
      <c r="BF76" s="32"/>
      <c r="BG76" s="32"/>
      <c r="BH76" s="30"/>
      <c r="BI76" s="683"/>
      <c r="BJ76" s="854"/>
      <c r="BK76" s="178"/>
      <c r="BL76" s="178"/>
      <c r="BM76" s="178"/>
      <c r="BN76" s="178"/>
      <c r="BO76" s="178"/>
      <c r="BP76" s="178"/>
      <c r="BQ76" s="708"/>
      <c r="BR76" s="1114"/>
      <c r="BS76" s="1115"/>
      <c r="BT76" s="240"/>
      <c r="BU76" s="931"/>
      <c r="BV76" s="240"/>
      <c r="BW76" s="240"/>
      <c r="BX76" s="1099"/>
      <c r="BY76" s="1094"/>
      <c r="BZ76" s="1101"/>
      <c r="CA76" s="569"/>
      <c r="CB76" s="1114"/>
      <c r="CC76" s="1115"/>
      <c r="CD76" s="240"/>
      <c r="CE76" s="1109"/>
      <c r="CF76" s="240"/>
      <c r="CG76" s="240"/>
      <c r="CH76" s="1099"/>
      <c r="CI76" s="1094"/>
      <c r="CJ76" s="1101"/>
      <c r="CK76" s="569"/>
      <c r="CL76" s="1114"/>
      <c r="CM76" s="1115"/>
      <c r="CN76" s="240"/>
      <c r="CO76" s="1109"/>
      <c r="CP76" s="240"/>
      <c r="CQ76" s="240"/>
      <c r="CR76" s="1099"/>
      <c r="CS76" s="1094"/>
      <c r="CT76" s="1101"/>
      <c r="CU76" s="569"/>
      <c r="CV76" s="215"/>
      <c r="CW76" s="239"/>
      <c r="CX76" s="240"/>
      <c r="CY76" s="931"/>
      <c r="CZ76" s="240"/>
      <c r="DA76" s="240"/>
      <c r="DB76" s="1099"/>
      <c r="DC76" s="1094"/>
      <c r="DD76" s="1101"/>
      <c r="DE76" s="569"/>
      <c r="DF76" s="215"/>
      <c r="DG76" s="239"/>
      <c r="DH76" s="240"/>
      <c r="DI76" s="931"/>
      <c r="DJ76" s="240"/>
      <c r="DK76" s="240"/>
      <c r="DL76" s="1099"/>
      <c r="DM76" s="1094"/>
      <c r="DN76" s="1101"/>
      <c r="DO76" s="569"/>
      <c r="DP76" s="1114"/>
      <c r="DQ76" s="1115"/>
      <c r="DR76" s="240"/>
      <c r="DS76" s="1109"/>
      <c r="DT76" s="240"/>
      <c r="DU76" s="240"/>
      <c r="DV76" s="1099"/>
      <c r="DW76" s="1094"/>
      <c r="DX76" s="1101"/>
      <c r="DY76" s="587"/>
      <c r="DZ76" s="32"/>
      <c r="EA76" s="32"/>
      <c r="EB76" s="32"/>
      <c r="EC76" s="32"/>
      <c r="ED76" s="32"/>
      <c r="EE76" s="32"/>
      <c r="EF76" s="32"/>
      <c r="EG76" s="32"/>
      <c r="EH76" s="32"/>
      <c r="EI76" s="32"/>
      <c r="EJ76" s="835" t="str">
        <f t="shared" si="10"/>
        <v>No entry</v>
      </c>
      <c r="EK76" s="1401"/>
      <c r="EL76" s="1125"/>
      <c r="EM76" s="591" t="str">
        <f t="shared" si="11"/>
        <v>No entry</v>
      </c>
      <c r="EN76" s="1403"/>
      <c r="EO76" s="1128"/>
      <c r="EP76" s="1128"/>
      <c r="EQ76" s="1129"/>
      <c r="ER76" s="1129"/>
      <c r="ES76" s="1130"/>
      <c r="ET76" s="38"/>
      <c r="EU76" s="38"/>
      <c r="EV76" s="906" t="s">
        <v>803</v>
      </c>
      <c r="EW76" s="908" t="s">
        <v>1355</v>
      </c>
      <c r="EX76" s="188" t="s">
        <v>333</v>
      </c>
      <c r="EY76" s="191" t="s">
        <v>334</v>
      </c>
      <c r="FA76" s="152"/>
      <c r="FB76" s="38"/>
      <c r="FC76" s="38"/>
      <c r="FD76" s="150"/>
      <c r="FE76" s="622"/>
      <c r="FF76" s="622"/>
      <c r="FG76" s="622"/>
      <c r="FH76" s="622"/>
      <c r="FI76" s="281"/>
      <c r="FJ76" s="145"/>
      <c r="FK76" s="145"/>
      <c r="FL76" s="145"/>
      <c r="FM76" s="145"/>
      <c r="FN76" s="145"/>
      <c r="FO76" s="145"/>
      <c r="FP76" s="145"/>
      <c r="FQ76" s="145"/>
      <c r="FR76" s="145"/>
      <c r="FS76" s="622"/>
      <c r="FT76" s="622"/>
      <c r="FU76" s="622"/>
      <c r="FV76" s="622"/>
      <c r="FW76" s="622"/>
      <c r="FX76" s="622"/>
      <c r="FY76" s="622"/>
      <c r="FZ76" s="622"/>
      <c r="GA76" s="633"/>
      <c r="GB76" s="637"/>
      <c r="GC76" s="622"/>
      <c r="GD76" s="622"/>
      <c r="GE76" s="622"/>
      <c r="GF76" s="622"/>
      <c r="GG76" s="622"/>
      <c r="GH76" s="622"/>
      <c r="GI76" s="622"/>
      <c r="GJ76" s="622"/>
      <c r="GK76" s="622"/>
      <c r="GL76" s="622"/>
      <c r="GM76" s="622"/>
      <c r="GN76" s="622"/>
      <c r="GO76" s="622"/>
      <c r="GP76" s="622"/>
      <c r="GQ76" s="622"/>
      <c r="GR76" s="622"/>
      <c r="GS76" s="622"/>
      <c r="GT76" s="622"/>
      <c r="GU76" s="622"/>
      <c r="GV76" s="622"/>
      <c r="GW76" s="622"/>
      <c r="GX76" s="622"/>
      <c r="GY76" s="622"/>
      <c r="GZ76" s="622"/>
      <c r="HA76" s="622"/>
      <c r="HB76" s="622"/>
      <c r="HC76" s="622"/>
      <c r="HD76" s="622"/>
      <c r="HE76" s="622"/>
      <c r="HF76" s="622"/>
      <c r="HG76" s="622"/>
      <c r="HH76" s="622"/>
      <c r="HI76" s="622"/>
      <c r="HJ76" s="622"/>
      <c r="HK76" s="622"/>
      <c r="HL76" s="622"/>
      <c r="HM76" s="622"/>
      <c r="HN76" s="622"/>
      <c r="HO76" s="622"/>
      <c r="HP76" s="622"/>
      <c r="HQ76" s="622"/>
      <c r="HR76" s="622"/>
      <c r="HS76" s="622"/>
      <c r="HT76" s="622"/>
      <c r="HU76" s="622"/>
      <c r="HV76" s="622"/>
      <c r="HW76" s="622"/>
      <c r="HX76" s="622"/>
      <c r="HY76" s="622"/>
      <c r="HZ76" s="622"/>
      <c r="IA76" s="622"/>
      <c r="IB76" s="622"/>
      <c r="IC76" s="622"/>
      <c r="ID76" s="622"/>
      <c r="IE76" s="622"/>
      <c r="IF76" s="622"/>
      <c r="IG76" s="622"/>
      <c r="IH76" s="622"/>
      <c r="II76" s="622"/>
      <c r="IJ76" s="622"/>
      <c r="IK76" s="622"/>
      <c r="IL76" s="622"/>
      <c r="IM76" s="622"/>
      <c r="IN76" s="622"/>
      <c r="IO76" s="622"/>
      <c r="IP76" s="622"/>
      <c r="IQ76" s="622"/>
      <c r="IR76" s="622"/>
      <c r="IS76" s="622"/>
      <c r="IT76" s="622"/>
      <c r="IU76" s="622"/>
      <c r="IV76" s="622"/>
      <c r="IW76" s="622"/>
      <c r="IX76" s="622"/>
      <c r="IY76" s="622"/>
      <c r="IZ76" s="622"/>
      <c r="JA76" s="622"/>
      <c r="JB76" s="622"/>
      <c r="JC76" s="622"/>
      <c r="JD76" s="622"/>
      <c r="JE76" s="622"/>
      <c r="JF76" s="622"/>
      <c r="JG76" s="622"/>
      <c r="JH76" s="622"/>
      <c r="JI76" s="622"/>
      <c r="JJ76" s="622"/>
      <c r="JK76" s="622"/>
      <c r="JL76" s="622"/>
      <c r="JM76" s="622"/>
      <c r="JN76" s="622"/>
      <c r="JO76" s="622"/>
      <c r="JP76" s="622"/>
      <c r="JQ76" s="622"/>
      <c r="JR76" s="622"/>
      <c r="JS76" s="622"/>
      <c r="JT76" s="622"/>
      <c r="JU76" s="622"/>
      <c r="JV76" s="622"/>
      <c r="JW76" s="622"/>
      <c r="JX76" s="622"/>
      <c r="JY76" s="622"/>
      <c r="JZ76" s="622"/>
      <c r="KA76" s="622"/>
      <c r="KB76" s="622"/>
      <c r="KC76" s="622"/>
      <c r="KD76" s="622"/>
      <c r="KE76" s="622"/>
      <c r="KF76" s="622"/>
      <c r="KG76" s="622"/>
      <c r="KH76" s="622"/>
      <c r="KI76" s="622"/>
      <c r="KJ76" s="622"/>
      <c r="KK76" s="622"/>
      <c r="KL76" s="622"/>
      <c r="KM76" s="622"/>
      <c r="KN76" s="622"/>
      <c r="KO76" s="622"/>
      <c r="KP76" s="622"/>
      <c r="KQ76" s="622"/>
      <c r="KR76" s="286"/>
      <c r="KS76" s="1288"/>
      <c r="KT76" s="1288"/>
      <c r="KU76" s="1288"/>
      <c r="KV76" s="1288"/>
      <c r="KW76" s="1288"/>
      <c r="KX76" s="1288"/>
      <c r="KY76" s="1288"/>
      <c r="KZ76" s="1288"/>
      <c r="LA76" s="1288"/>
      <c r="LB76" s="145"/>
    </row>
    <row r="77" spans="1:314" s="6" customFormat="1" ht="15.75" customHeight="1" x14ac:dyDescent="0.25">
      <c r="A77" s="38"/>
      <c r="B77" s="812" t="s">
        <v>700</v>
      </c>
      <c r="C77" s="1198"/>
      <c r="D77" s="1199"/>
      <c r="E77" s="1435" t="str">
        <f>IFERROR(VLOOKUP($D77,'Info Exam and Projection List'!$M$4:$P$34,2),"No entry")</f>
        <v>No entry</v>
      </c>
      <c r="F77" s="1389"/>
      <c r="G77" s="1393"/>
      <c r="H77" s="1391"/>
      <c r="I77" s="1229"/>
      <c r="J77" s="1230"/>
      <c r="K77" s="1235"/>
      <c r="M77" s="1218"/>
      <c r="N77" s="1368"/>
      <c r="O77" s="1368"/>
      <c r="P77" s="1211"/>
      <c r="Q77" s="140"/>
      <c r="R77" s="659"/>
      <c r="S77" s="140"/>
      <c r="T77" s="1356"/>
      <c r="U77" s="140"/>
      <c r="V77" s="140"/>
      <c r="W77" s="140"/>
      <c r="X77" s="1057"/>
      <c r="Y77" s="1067"/>
      <c r="Z77" s="1068"/>
      <c r="AA77" s="1057"/>
      <c r="AB77" s="1076"/>
      <c r="AC77" s="1068"/>
      <c r="AD77" s="1057"/>
      <c r="AE77" s="1076"/>
      <c r="AF77" s="1068"/>
      <c r="AG77" s="1057"/>
      <c r="AH77" s="1076"/>
      <c r="AI77" s="1068"/>
      <c r="AJ77" s="1057"/>
      <c r="AK77" s="1076"/>
      <c r="AL77" s="1068"/>
      <c r="AM77" s="1057"/>
      <c r="AN77" s="1076"/>
      <c r="AO77" s="1068"/>
      <c r="AP77" s="1082"/>
      <c r="AQ77" s="140"/>
      <c r="AR77" s="140"/>
      <c r="AS77" s="140"/>
      <c r="AT77" s="32"/>
      <c r="AU77" s="32"/>
      <c r="AV77" s="1088"/>
      <c r="AW77" s="1363"/>
      <c r="AX77" s="31"/>
      <c r="AY77" s="32"/>
      <c r="AZ77" s="659"/>
      <c r="BA77" s="32"/>
      <c r="BB77" s="32"/>
      <c r="BC77" s="32"/>
      <c r="BD77" s="32"/>
      <c r="BE77" s="683"/>
      <c r="BF77" s="32"/>
      <c r="BG77" s="32"/>
      <c r="BH77" s="30"/>
      <c r="BI77" s="683"/>
      <c r="BJ77" s="854"/>
      <c r="BK77" s="178"/>
      <c r="BL77" s="178"/>
      <c r="BM77" s="178"/>
      <c r="BN77" s="178"/>
      <c r="BO77" s="178"/>
      <c r="BP77" s="178"/>
      <c r="BQ77" s="708"/>
      <c r="BR77" s="1114"/>
      <c r="BS77" s="1115"/>
      <c r="BT77" s="240"/>
      <c r="BU77" s="931"/>
      <c r="BV77" s="240"/>
      <c r="BW77" s="240"/>
      <c r="BX77" s="1099"/>
      <c r="BY77" s="1094"/>
      <c r="BZ77" s="1101"/>
      <c r="CA77" s="569"/>
      <c r="CB77" s="1114"/>
      <c r="CC77" s="1115"/>
      <c r="CD77" s="240"/>
      <c r="CE77" s="1109"/>
      <c r="CF77" s="240"/>
      <c r="CG77" s="240"/>
      <c r="CH77" s="1099"/>
      <c r="CI77" s="1094"/>
      <c r="CJ77" s="1101"/>
      <c r="CK77" s="569"/>
      <c r="CL77" s="1114"/>
      <c r="CM77" s="1115"/>
      <c r="CN77" s="240"/>
      <c r="CO77" s="1109"/>
      <c r="CP77" s="240"/>
      <c r="CQ77" s="240"/>
      <c r="CR77" s="1099"/>
      <c r="CS77" s="1094"/>
      <c r="CT77" s="1101"/>
      <c r="CU77" s="569"/>
      <c r="CV77" s="215"/>
      <c r="CW77" s="239"/>
      <c r="CX77" s="240"/>
      <c r="CY77" s="931"/>
      <c r="CZ77" s="240"/>
      <c r="DA77" s="240"/>
      <c r="DB77" s="1099"/>
      <c r="DC77" s="1094"/>
      <c r="DD77" s="1101"/>
      <c r="DE77" s="569"/>
      <c r="DF77" s="215"/>
      <c r="DG77" s="239"/>
      <c r="DH77" s="240"/>
      <c r="DI77" s="931"/>
      <c r="DJ77" s="240"/>
      <c r="DK77" s="240"/>
      <c r="DL77" s="1099"/>
      <c r="DM77" s="1094"/>
      <c r="DN77" s="1101"/>
      <c r="DO77" s="569"/>
      <c r="DP77" s="1114"/>
      <c r="DQ77" s="1115"/>
      <c r="DR77" s="240"/>
      <c r="DS77" s="1109"/>
      <c r="DT77" s="240"/>
      <c r="DU77" s="240"/>
      <c r="DV77" s="1099"/>
      <c r="DW77" s="1094"/>
      <c r="DX77" s="1101"/>
      <c r="DY77" s="587"/>
      <c r="DZ77" s="32"/>
      <c r="EA77" s="32"/>
      <c r="EB77" s="32"/>
      <c r="EC77" s="32"/>
      <c r="ED77" s="32"/>
      <c r="EE77" s="32"/>
      <c r="EF77" s="32"/>
      <c r="EG77" s="32"/>
      <c r="EH77" s="32"/>
      <c r="EI77" s="32"/>
      <c r="EJ77" s="835" t="str">
        <f t="shared" ref="EJ77:EJ111" si="12">IFERROR(VLOOKUP($D77,$EV$93:$EY$123,3),"No entry")</f>
        <v>No entry</v>
      </c>
      <c r="EK77" s="1401"/>
      <c r="EL77" s="1125"/>
      <c r="EM77" s="591" t="str">
        <f t="shared" ref="EM77:EM111" si="13">IFERROR(VLOOKUP($D77,$EV$93:$EY$123,4),"No entry")</f>
        <v>No entry</v>
      </c>
      <c r="EN77" s="1403"/>
      <c r="EO77" s="1128"/>
      <c r="EP77" s="1128"/>
      <c r="EQ77" s="1129"/>
      <c r="ER77" s="1129"/>
      <c r="ES77" s="1130"/>
      <c r="ET77" s="38"/>
      <c r="EU77" s="38"/>
      <c r="EV77" s="906" t="s">
        <v>802</v>
      </c>
      <c r="EW77" s="908" t="s">
        <v>1355</v>
      </c>
      <c r="EX77" s="188" t="s">
        <v>333</v>
      </c>
      <c r="EY77" s="191" t="s">
        <v>334</v>
      </c>
      <c r="FA77" s="152"/>
      <c r="FB77" s="38"/>
      <c r="FC77" s="38"/>
      <c r="FD77" s="150"/>
      <c r="FE77" s="622"/>
      <c r="FF77" s="622"/>
      <c r="FG77" s="622"/>
      <c r="FH77" s="622"/>
      <c r="FI77" s="280"/>
      <c r="FJ77" s="145"/>
      <c r="FK77" s="145"/>
      <c r="FL77" s="145"/>
      <c r="FM77" s="145"/>
      <c r="FN77" s="145"/>
      <c r="FO77" s="145"/>
      <c r="FP77" s="145"/>
      <c r="FQ77" s="145"/>
      <c r="FR77" s="145"/>
      <c r="FS77" s="622"/>
      <c r="FT77" s="622"/>
      <c r="FU77" s="622"/>
      <c r="FV77" s="622"/>
      <c r="FW77" s="622"/>
      <c r="FX77" s="622"/>
      <c r="FY77" s="622"/>
      <c r="FZ77" s="622"/>
      <c r="GA77" s="633"/>
      <c r="GB77" s="637"/>
      <c r="GC77" s="622"/>
      <c r="GD77" s="622"/>
      <c r="GE77" s="622"/>
      <c r="GF77" s="622"/>
      <c r="GG77" s="622"/>
      <c r="GH77" s="622"/>
      <c r="GI77" s="622"/>
      <c r="GJ77" s="622"/>
      <c r="GK77" s="622"/>
      <c r="GL77" s="622"/>
      <c r="GM77" s="622"/>
      <c r="GN77" s="622"/>
      <c r="GO77" s="622"/>
      <c r="GP77" s="622"/>
      <c r="GQ77" s="622"/>
      <c r="GR77" s="622"/>
      <c r="GS77" s="622"/>
      <c r="GT77" s="622"/>
      <c r="GU77" s="622"/>
      <c r="GV77" s="622"/>
      <c r="GW77" s="622"/>
      <c r="GX77" s="622"/>
      <c r="GY77" s="622"/>
      <c r="GZ77" s="622"/>
      <c r="HA77" s="622"/>
      <c r="HB77" s="622"/>
      <c r="HC77" s="622"/>
      <c r="HD77" s="622"/>
      <c r="HE77" s="622"/>
      <c r="HF77" s="622"/>
      <c r="HG77" s="622"/>
      <c r="HH77" s="622"/>
      <c r="HI77" s="622"/>
      <c r="HJ77" s="622"/>
      <c r="HK77" s="622"/>
      <c r="HL77" s="622"/>
      <c r="HM77" s="622"/>
      <c r="HN77" s="622"/>
      <c r="HO77" s="622"/>
      <c r="HP77" s="622"/>
      <c r="HQ77" s="622"/>
      <c r="HR77" s="622"/>
      <c r="HS77" s="622"/>
      <c r="HT77" s="622"/>
      <c r="HU77" s="622"/>
      <c r="HV77" s="622"/>
      <c r="HW77" s="622"/>
      <c r="HX77" s="622"/>
      <c r="HY77" s="622"/>
      <c r="HZ77" s="622"/>
      <c r="IA77" s="622"/>
      <c r="IB77" s="622"/>
      <c r="IC77" s="622"/>
      <c r="ID77" s="622"/>
      <c r="IE77" s="622"/>
      <c r="IF77" s="622"/>
      <c r="IG77" s="622"/>
      <c r="IH77" s="622"/>
      <c r="II77" s="622"/>
      <c r="IJ77" s="622"/>
      <c r="IK77" s="622"/>
      <c r="IL77" s="622"/>
      <c r="IM77" s="622"/>
      <c r="IN77" s="622"/>
      <c r="IO77" s="622"/>
      <c r="IP77" s="622"/>
      <c r="IQ77" s="622"/>
      <c r="IR77" s="622"/>
      <c r="IS77" s="622"/>
      <c r="IT77" s="622"/>
      <c r="IU77" s="622"/>
      <c r="IV77" s="622"/>
      <c r="IW77" s="622"/>
      <c r="IX77" s="622"/>
      <c r="IY77" s="622"/>
      <c r="IZ77" s="622"/>
      <c r="JA77" s="622"/>
      <c r="JB77" s="622"/>
      <c r="JC77" s="622"/>
      <c r="JD77" s="622"/>
      <c r="JE77" s="622"/>
      <c r="JF77" s="622"/>
      <c r="JG77" s="622"/>
      <c r="JH77" s="622"/>
      <c r="JI77" s="622"/>
      <c r="JJ77" s="622"/>
      <c r="JK77" s="622"/>
      <c r="JL77" s="622"/>
      <c r="JM77" s="622"/>
      <c r="JN77" s="622"/>
      <c r="JO77" s="622"/>
      <c r="JP77" s="622"/>
      <c r="JQ77" s="622"/>
      <c r="JR77" s="622"/>
      <c r="JS77" s="622"/>
      <c r="JT77" s="622"/>
      <c r="JU77" s="622"/>
      <c r="JV77" s="622"/>
      <c r="JW77" s="622"/>
      <c r="JX77" s="622"/>
      <c r="JY77" s="622"/>
      <c r="JZ77" s="622"/>
      <c r="KA77" s="622"/>
      <c r="KB77" s="622"/>
      <c r="KC77" s="622"/>
      <c r="KD77" s="622"/>
      <c r="KE77" s="622"/>
      <c r="KF77" s="622"/>
      <c r="KG77" s="622"/>
      <c r="KH77" s="622"/>
      <c r="KI77" s="622"/>
      <c r="KJ77" s="622"/>
      <c r="KK77" s="622"/>
      <c r="KL77" s="622"/>
      <c r="KM77" s="622"/>
      <c r="KN77" s="622"/>
      <c r="KO77" s="622"/>
      <c r="KP77" s="622"/>
      <c r="KQ77" s="622"/>
      <c r="KR77" s="286"/>
      <c r="KS77" s="1288"/>
      <c r="KT77" s="1288"/>
      <c r="KU77" s="1288"/>
      <c r="KV77" s="1288"/>
      <c r="KW77" s="1288"/>
      <c r="KX77" s="1288"/>
      <c r="KY77" s="1288"/>
      <c r="KZ77" s="1288"/>
      <c r="LA77" s="1288"/>
      <c r="LB77" s="145"/>
    </row>
    <row r="78" spans="1:314" s="6" customFormat="1" ht="15.75" customHeight="1" x14ac:dyDescent="0.25">
      <c r="A78" s="38"/>
      <c r="B78" s="812" t="s">
        <v>701</v>
      </c>
      <c r="C78" s="1198"/>
      <c r="D78" s="1199"/>
      <c r="E78" s="1435" t="str">
        <f>IFERROR(VLOOKUP($D78,'Info Exam and Projection List'!$M$4:$P$34,2),"No entry")</f>
        <v>No entry</v>
      </c>
      <c r="F78" s="1389"/>
      <c r="G78" s="1393"/>
      <c r="H78" s="1391"/>
      <c r="I78" s="1229"/>
      <c r="J78" s="1230"/>
      <c r="K78" s="1235"/>
      <c r="M78" s="1218"/>
      <c r="N78" s="1368"/>
      <c r="O78" s="1368"/>
      <c r="P78" s="1211"/>
      <c r="Q78" s="140"/>
      <c r="R78" s="659"/>
      <c r="S78" s="140"/>
      <c r="T78" s="1356"/>
      <c r="U78" s="140"/>
      <c r="V78" s="140"/>
      <c r="W78" s="140"/>
      <c r="X78" s="1057"/>
      <c r="Y78" s="1067"/>
      <c r="Z78" s="1068"/>
      <c r="AA78" s="1057"/>
      <c r="AB78" s="1076"/>
      <c r="AC78" s="1068"/>
      <c r="AD78" s="1057"/>
      <c r="AE78" s="1076"/>
      <c r="AF78" s="1068"/>
      <c r="AG78" s="1057"/>
      <c r="AH78" s="1076"/>
      <c r="AI78" s="1068"/>
      <c r="AJ78" s="1057"/>
      <c r="AK78" s="1076"/>
      <c r="AL78" s="1068"/>
      <c r="AM78" s="1057"/>
      <c r="AN78" s="1076"/>
      <c r="AO78" s="1068"/>
      <c r="AP78" s="1082"/>
      <c r="AQ78" s="140"/>
      <c r="AR78" s="140"/>
      <c r="AS78" s="140"/>
      <c r="AT78" s="32"/>
      <c r="AU78" s="32"/>
      <c r="AV78" s="1088"/>
      <c r="AW78" s="1363"/>
      <c r="AX78" s="31"/>
      <c r="AY78" s="32"/>
      <c r="AZ78" s="659"/>
      <c r="BA78" s="32"/>
      <c r="BB78" s="32"/>
      <c r="BC78" s="32"/>
      <c r="BD78" s="32"/>
      <c r="BE78" s="683"/>
      <c r="BF78" s="32"/>
      <c r="BG78" s="32"/>
      <c r="BH78" s="30"/>
      <c r="BI78" s="683"/>
      <c r="BJ78" s="854"/>
      <c r="BK78" s="178"/>
      <c r="BL78" s="178"/>
      <c r="BM78" s="178"/>
      <c r="BN78" s="178"/>
      <c r="BO78" s="178"/>
      <c r="BP78" s="178"/>
      <c r="BQ78" s="708"/>
      <c r="BR78" s="1114"/>
      <c r="BS78" s="1115"/>
      <c r="BT78" s="240"/>
      <c r="BU78" s="931"/>
      <c r="BV78" s="240"/>
      <c r="BW78" s="240"/>
      <c r="BX78" s="1099"/>
      <c r="BY78" s="1094"/>
      <c r="BZ78" s="1101"/>
      <c r="CA78" s="569"/>
      <c r="CB78" s="1114"/>
      <c r="CC78" s="1115"/>
      <c r="CD78" s="240"/>
      <c r="CE78" s="1109"/>
      <c r="CF78" s="240"/>
      <c r="CG78" s="240"/>
      <c r="CH78" s="1099"/>
      <c r="CI78" s="1094"/>
      <c r="CJ78" s="1101"/>
      <c r="CK78" s="569"/>
      <c r="CL78" s="1114"/>
      <c r="CM78" s="1115"/>
      <c r="CN78" s="240"/>
      <c r="CO78" s="1109"/>
      <c r="CP78" s="240"/>
      <c r="CQ78" s="240"/>
      <c r="CR78" s="1099"/>
      <c r="CS78" s="1094"/>
      <c r="CT78" s="1101"/>
      <c r="CU78" s="569"/>
      <c r="CV78" s="215"/>
      <c r="CW78" s="239"/>
      <c r="CX78" s="240"/>
      <c r="CY78" s="931"/>
      <c r="CZ78" s="240"/>
      <c r="DA78" s="240"/>
      <c r="DB78" s="1099"/>
      <c r="DC78" s="1094"/>
      <c r="DD78" s="1101"/>
      <c r="DE78" s="569"/>
      <c r="DF78" s="215"/>
      <c r="DG78" s="239"/>
      <c r="DH78" s="240"/>
      <c r="DI78" s="931"/>
      <c r="DJ78" s="240"/>
      <c r="DK78" s="240"/>
      <c r="DL78" s="1099"/>
      <c r="DM78" s="1094"/>
      <c r="DN78" s="1101"/>
      <c r="DO78" s="569"/>
      <c r="DP78" s="1114"/>
      <c r="DQ78" s="1115"/>
      <c r="DR78" s="240"/>
      <c r="DS78" s="1109"/>
      <c r="DT78" s="240"/>
      <c r="DU78" s="240"/>
      <c r="DV78" s="1099"/>
      <c r="DW78" s="1094"/>
      <c r="DX78" s="1101"/>
      <c r="DY78" s="587"/>
      <c r="DZ78" s="32"/>
      <c r="EA78" s="32"/>
      <c r="EB78" s="32"/>
      <c r="EC78" s="32"/>
      <c r="ED78" s="32"/>
      <c r="EE78" s="32"/>
      <c r="EF78" s="32"/>
      <c r="EG78" s="32"/>
      <c r="EH78" s="32"/>
      <c r="EI78" s="32"/>
      <c r="EJ78" s="835" t="str">
        <f t="shared" si="12"/>
        <v>No entry</v>
      </c>
      <c r="EK78" s="1401"/>
      <c r="EL78" s="1125"/>
      <c r="EM78" s="591" t="str">
        <f t="shared" si="13"/>
        <v>No entry</v>
      </c>
      <c r="EN78" s="1403"/>
      <c r="EO78" s="1128"/>
      <c r="EP78" s="1128"/>
      <c r="EQ78" s="1129"/>
      <c r="ER78" s="1129"/>
      <c r="ES78" s="1130"/>
      <c r="ET78" s="38"/>
      <c r="EU78" s="38"/>
      <c r="EV78" s="906" t="s">
        <v>806</v>
      </c>
      <c r="EW78" s="909" t="s">
        <v>1370</v>
      </c>
      <c r="EX78" s="188" t="s">
        <v>333</v>
      </c>
      <c r="EY78" s="191" t="s">
        <v>334</v>
      </c>
      <c r="FA78" s="152"/>
      <c r="FB78" s="38"/>
      <c r="FC78" s="38"/>
      <c r="FD78" s="150"/>
      <c r="FE78" s="622"/>
      <c r="FF78" s="622"/>
      <c r="FG78" s="622"/>
      <c r="FH78" s="622"/>
      <c r="FI78" s="280"/>
      <c r="FJ78" s="145"/>
      <c r="FK78" s="145"/>
      <c r="FL78" s="145"/>
      <c r="FM78" s="145"/>
      <c r="FN78" s="145"/>
      <c r="FO78" s="145"/>
      <c r="FP78" s="145"/>
      <c r="FQ78" s="145"/>
      <c r="FR78" s="145"/>
      <c r="FS78" s="622"/>
      <c r="FT78" s="622"/>
      <c r="FU78" s="622"/>
      <c r="FV78" s="622"/>
      <c r="FW78" s="622"/>
      <c r="FX78" s="622"/>
      <c r="FY78" s="622"/>
      <c r="FZ78" s="622"/>
      <c r="GA78" s="633"/>
      <c r="GB78" s="637"/>
      <c r="GC78" s="622"/>
      <c r="GD78" s="622"/>
      <c r="GE78" s="622"/>
      <c r="GF78" s="622"/>
      <c r="GG78" s="622"/>
      <c r="GH78" s="622"/>
      <c r="GI78" s="622"/>
      <c r="GJ78" s="622"/>
      <c r="GK78" s="622"/>
      <c r="GL78" s="622"/>
      <c r="GM78" s="622"/>
      <c r="GN78" s="622"/>
      <c r="GO78" s="622"/>
      <c r="GP78" s="622"/>
      <c r="GQ78" s="622"/>
      <c r="GR78" s="622"/>
      <c r="GS78" s="622"/>
      <c r="GT78" s="622"/>
      <c r="GU78" s="622"/>
      <c r="GV78" s="622"/>
      <c r="GW78" s="622"/>
      <c r="GX78" s="622"/>
      <c r="GY78" s="622"/>
      <c r="GZ78" s="622"/>
      <c r="HA78" s="622"/>
      <c r="HB78" s="622"/>
      <c r="HC78" s="622"/>
      <c r="HD78" s="622"/>
      <c r="HE78" s="622"/>
      <c r="HF78" s="622"/>
      <c r="HG78" s="622"/>
      <c r="HH78" s="622"/>
      <c r="HI78" s="622"/>
      <c r="HJ78" s="622"/>
      <c r="HK78" s="622"/>
      <c r="HL78" s="622"/>
      <c r="HM78" s="622"/>
      <c r="HN78" s="622"/>
      <c r="HO78" s="622"/>
      <c r="HP78" s="622"/>
      <c r="HQ78" s="622"/>
      <c r="HR78" s="622"/>
      <c r="HS78" s="622"/>
      <c r="HT78" s="622"/>
      <c r="HU78" s="622"/>
      <c r="HV78" s="622"/>
      <c r="HW78" s="622"/>
      <c r="HX78" s="622"/>
      <c r="HY78" s="622"/>
      <c r="HZ78" s="622"/>
      <c r="IA78" s="622"/>
      <c r="IB78" s="622"/>
      <c r="IC78" s="622"/>
      <c r="ID78" s="622"/>
      <c r="IE78" s="622"/>
      <c r="IF78" s="622"/>
      <c r="IG78" s="622"/>
      <c r="IH78" s="622"/>
      <c r="II78" s="622"/>
      <c r="IJ78" s="622"/>
      <c r="IK78" s="622"/>
      <c r="IL78" s="622"/>
      <c r="IM78" s="622"/>
      <c r="IN78" s="622"/>
      <c r="IO78" s="622"/>
      <c r="IP78" s="622"/>
      <c r="IQ78" s="622"/>
      <c r="IR78" s="622"/>
      <c r="IS78" s="622"/>
      <c r="IT78" s="622"/>
      <c r="IU78" s="622"/>
      <c r="IV78" s="622"/>
      <c r="IW78" s="622"/>
      <c r="IX78" s="622"/>
      <c r="IY78" s="622"/>
      <c r="IZ78" s="622"/>
      <c r="JA78" s="622"/>
      <c r="JB78" s="622"/>
      <c r="JC78" s="622"/>
      <c r="JD78" s="622"/>
      <c r="JE78" s="622"/>
      <c r="JF78" s="622"/>
      <c r="JG78" s="622"/>
      <c r="JH78" s="622"/>
      <c r="JI78" s="622"/>
      <c r="JJ78" s="622"/>
      <c r="JK78" s="622"/>
      <c r="JL78" s="622"/>
      <c r="JM78" s="622"/>
      <c r="JN78" s="622"/>
      <c r="JO78" s="622"/>
      <c r="JP78" s="622"/>
      <c r="JQ78" s="622"/>
      <c r="JR78" s="622"/>
      <c r="JS78" s="622"/>
      <c r="JT78" s="622"/>
      <c r="JU78" s="622"/>
      <c r="JV78" s="622"/>
      <c r="JW78" s="622"/>
      <c r="JX78" s="622"/>
      <c r="JY78" s="622"/>
      <c r="JZ78" s="622"/>
      <c r="KA78" s="622"/>
      <c r="KB78" s="622"/>
      <c r="KC78" s="622"/>
      <c r="KD78" s="622"/>
      <c r="KE78" s="622"/>
      <c r="KF78" s="622"/>
      <c r="KG78" s="622"/>
      <c r="KH78" s="622"/>
      <c r="KI78" s="622"/>
      <c r="KJ78" s="622"/>
      <c r="KK78" s="622"/>
      <c r="KL78" s="622"/>
      <c r="KM78" s="622"/>
      <c r="KN78" s="622"/>
      <c r="KO78" s="622"/>
      <c r="KP78" s="622"/>
      <c r="KQ78" s="622"/>
      <c r="KR78" s="286"/>
      <c r="KS78" s="1288"/>
      <c r="KT78" s="1288"/>
      <c r="KU78" s="1288"/>
      <c r="KV78" s="1288"/>
      <c r="KW78" s="1288"/>
      <c r="KX78" s="1288"/>
      <c r="KY78" s="1288"/>
      <c r="KZ78" s="1288"/>
      <c r="LA78" s="1288"/>
      <c r="LB78" s="145"/>
    </row>
    <row r="79" spans="1:314" s="6" customFormat="1" ht="15.75" customHeight="1" x14ac:dyDescent="0.25">
      <c r="A79" s="181"/>
      <c r="B79" s="812" t="s">
        <v>702</v>
      </c>
      <c r="C79" s="1198"/>
      <c r="D79" s="1199"/>
      <c r="E79" s="1435" t="str">
        <f>IFERROR(VLOOKUP($D79,'Info Exam and Projection List'!$M$4:$P$34,2),"No entry")</f>
        <v>No entry</v>
      </c>
      <c r="F79" s="1389"/>
      <c r="G79" s="1393"/>
      <c r="H79" s="1391"/>
      <c r="I79" s="1229"/>
      <c r="J79" s="1230"/>
      <c r="K79" s="1235"/>
      <c r="M79" s="1218"/>
      <c r="N79" s="1368"/>
      <c r="O79" s="1368"/>
      <c r="P79" s="1211"/>
      <c r="Q79" s="140"/>
      <c r="R79" s="659"/>
      <c r="S79" s="140"/>
      <c r="T79" s="1356"/>
      <c r="U79" s="140"/>
      <c r="V79" s="140"/>
      <c r="W79" s="140"/>
      <c r="X79" s="1057"/>
      <c r="Y79" s="1067"/>
      <c r="Z79" s="1068"/>
      <c r="AA79" s="1057"/>
      <c r="AB79" s="1076"/>
      <c r="AC79" s="1068"/>
      <c r="AD79" s="1057"/>
      <c r="AE79" s="1076"/>
      <c r="AF79" s="1068"/>
      <c r="AG79" s="1057"/>
      <c r="AH79" s="1076"/>
      <c r="AI79" s="1068"/>
      <c r="AJ79" s="1057"/>
      <c r="AK79" s="1076"/>
      <c r="AL79" s="1068"/>
      <c r="AM79" s="1057"/>
      <c r="AN79" s="1076"/>
      <c r="AO79" s="1068"/>
      <c r="AP79" s="1082"/>
      <c r="AQ79" s="140"/>
      <c r="AR79" s="140"/>
      <c r="AS79" s="140"/>
      <c r="AT79" s="32"/>
      <c r="AU79" s="32"/>
      <c r="AV79" s="1088"/>
      <c r="AW79" s="1363"/>
      <c r="AX79" s="31"/>
      <c r="AY79" s="32"/>
      <c r="AZ79" s="659"/>
      <c r="BA79" s="32"/>
      <c r="BB79" s="32"/>
      <c r="BC79" s="32"/>
      <c r="BD79" s="32"/>
      <c r="BE79" s="683"/>
      <c r="BF79" s="32"/>
      <c r="BG79" s="32"/>
      <c r="BH79" s="30"/>
      <c r="BI79" s="683"/>
      <c r="BJ79" s="854"/>
      <c r="BK79" s="178"/>
      <c r="BL79" s="178"/>
      <c r="BM79" s="178"/>
      <c r="BN79" s="178"/>
      <c r="BO79" s="178"/>
      <c r="BP79" s="178"/>
      <c r="BQ79" s="708"/>
      <c r="BR79" s="1114"/>
      <c r="BS79" s="1115"/>
      <c r="BT79" s="240"/>
      <c r="BU79" s="931"/>
      <c r="BV79" s="240"/>
      <c r="BW79" s="240"/>
      <c r="BX79" s="1099"/>
      <c r="BY79" s="1094"/>
      <c r="BZ79" s="1101"/>
      <c r="CA79" s="569"/>
      <c r="CB79" s="1114"/>
      <c r="CC79" s="1115"/>
      <c r="CD79" s="240"/>
      <c r="CE79" s="1109"/>
      <c r="CF79" s="240"/>
      <c r="CG79" s="240"/>
      <c r="CH79" s="1099"/>
      <c r="CI79" s="1094"/>
      <c r="CJ79" s="1101"/>
      <c r="CK79" s="569"/>
      <c r="CL79" s="1114"/>
      <c r="CM79" s="1115"/>
      <c r="CN79" s="240"/>
      <c r="CO79" s="1109"/>
      <c r="CP79" s="240"/>
      <c r="CQ79" s="240"/>
      <c r="CR79" s="1099"/>
      <c r="CS79" s="1094"/>
      <c r="CT79" s="1101"/>
      <c r="CU79" s="569"/>
      <c r="CV79" s="215"/>
      <c r="CW79" s="239"/>
      <c r="CX79" s="240"/>
      <c r="CY79" s="931"/>
      <c r="CZ79" s="240"/>
      <c r="DA79" s="240"/>
      <c r="DB79" s="1099"/>
      <c r="DC79" s="1094"/>
      <c r="DD79" s="1101"/>
      <c r="DE79" s="569"/>
      <c r="DF79" s="215"/>
      <c r="DG79" s="239"/>
      <c r="DH79" s="240"/>
      <c r="DI79" s="931"/>
      <c r="DJ79" s="240"/>
      <c r="DK79" s="240"/>
      <c r="DL79" s="1099"/>
      <c r="DM79" s="1094"/>
      <c r="DN79" s="1101"/>
      <c r="DO79" s="569"/>
      <c r="DP79" s="1114"/>
      <c r="DQ79" s="1115"/>
      <c r="DR79" s="240"/>
      <c r="DS79" s="1109"/>
      <c r="DT79" s="240"/>
      <c r="DU79" s="240"/>
      <c r="DV79" s="1099"/>
      <c r="DW79" s="1094"/>
      <c r="DX79" s="1101"/>
      <c r="DY79" s="587"/>
      <c r="DZ79" s="32"/>
      <c r="EA79" s="32"/>
      <c r="EB79" s="32"/>
      <c r="EC79" s="32"/>
      <c r="ED79" s="32"/>
      <c r="EE79" s="32"/>
      <c r="EF79" s="32"/>
      <c r="EG79" s="32"/>
      <c r="EH79" s="32"/>
      <c r="EI79" s="32"/>
      <c r="EJ79" s="835" t="str">
        <f t="shared" si="12"/>
        <v>No entry</v>
      </c>
      <c r="EK79" s="1401"/>
      <c r="EL79" s="1125"/>
      <c r="EM79" s="591" t="str">
        <f t="shared" si="13"/>
        <v>No entry</v>
      </c>
      <c r="EN79" s="1403"/>
      <c r="EO79" s="1128"/>
      <c r="EP79" s="1128"/>
      <c r="EQ79" s="1129"/>
      <c r="ER79" s="1129"/>
      <c r="ES79" s="1130"/>
      <c r="ET79" s="38"/>
      <c r="EU79" s="38"/>
      <c r="EV79" s="906" t="s">
        <v>863</v>
      </c>
      <c r="EW79" s="909" t="s">
        <v>1371</v>
      </c>
      <c r="EX79" s="188" t="s">
        <v>331</v>
      </c>
      <c r="EY79" s="189" t="s">
        <v>325</v>
      </c>
      <c r="FA79" s="152"/>
      <c r="FB79" s="38"/>
      <c r="FC79" s="38"/>
      <c r="FD79" s="150"/>
      <c r="FE79" s="622"/>
      <c r="FF79" s="622"/>
      <c r="FG79" s="622"/>
      <c r="FH79" s="622"/>
      <c r="FI79" s="280"/>
      <c r="FJ79" s="145"/>
      <c r="FK79" s="145"/>
      <c r="FL79" s="145"/>
      <c r="FM79" s="145"/>
      <c r="FN79" s="145"/>
      <c r="FO79" s="145"/>
      <c r="FP79" s="145"/>
      <c r="FQ79" s="145"/>
      <c r="FR79" s="145"/>
      <c r="FS79" s="622"/>
      <c r="FT79" s="622"/>
      <c r="FU79" s="622"/>
      <c r="FV79" s="622"/>
      <c r="FW79" s="622"/>
      <c r="FX79" s="622"/>
      <c r="FY79" s="622"/>
      <c r="FZ79" s="622"/>
      <c r="GA79" s="633"/>
      <c r="GB79" s="637"/>
      <c r="GC79" s="622"/>
      <c r="GD79" s="622"/>
      <c r="GE79" s="622"/>
      <c r="GF79" s="622"/>
      <c r="GG79" s="622"/>
      <c r="GH79" s="622"/>
      <c r="GI79" s="622"/>
      <c r="GJ79" s="622"/>
      <c r="GK79" s="622"/>
      <c r="GL79" s="622"/>
      <c r="GM79" s="622"/>
      <c r="GN79" s="622"/>
      <c r="GO79" s="622"/>
      <c r="GP79" s="622"/>
      <c r="GQ79" s="622"/>
      <c r="GR79" s="622"/>
      <c r="GS79" s="622"/>
      <c r="GT79" s="622"/>
      <c r="GU79" s="622"/>
      <c r="GV79" s="622"/>
      <c r="GW79" s="622"/>
      <c r="GX79" s="622"/>
      <c r="GY79" s="622"/>
      <c r="GZ79" s="622"/>
      <c r="HA79" s="622"/>
      <c r="HB79" s="622"/>
      <c r="HC79" s="622"/>
      <c r="HD79" s="622"/>
      <c r="HE79" s="622"/>
      <c r="HF79" s="622"/>
      <c r="HG79" s="622"/>
      <c r="HH79" s="622"/>
      <c r="HI79" s="622"/>
      <c r="HJ79" s="622"/>
      <c r="HK79" s="622"/>
      <c r="HL79" s="622"/>
      <c r="HM79" s="622"/>
      <c r="HN79" s="622"/>
      <c r="HO79" s="622"/>
      <c r="HP79" s="622"/>
      <c r="HQ79" s="622"/>
      <c r="HR79" s="622"/>
      <c r="HS79" s="622"/>
      <c r="HT79" s="622"/>
      <c r="HU79" s="622"/>
      <c r="HV79" s="622"/>
      <c r="HW79" s="622"/>
      <c r="HX79" s="622"/>
      <c r="HY79" s="622"/>
      <c r="HZ79" s="622"/>
      <c r="IA79" s="622"/>
      <c r="IB79" s="622"/>
      <c r="IC79" s="622"/>
      <c r="ID79" s="622"/>
      <c r="IE79" s="622"/>
      <c r="IF79" s="622"/>
      <c r="IG79" s="622"/>
      <c r="IH79" s="622"/>
      <c r="II79" s="622"/>
      <c r="IJ79" s="622"/>
      <c r="IK79" s="622"/>
      <c r="IL79" s="622"/>
      <c r="IM79" s="622"/>
      <c r="IN79" s="622"/>
      <c r="IO79" s="622"/>
      <c r="IP79" s="622"/>
      <c r="IQ79" s="622"/>
      <c r="IR79" s="622"/>
      <c r="IS79" s="622"/>
      <c r="IT79" s="622"/>
      <c r="IU79" s="622"/>
      <c r="IV79" s="622"/>
      <c r="IW79" s="622"/>
      <c r="IX79" s="622"/>
      <c r="IY79" s="622"/>
      <c r="IZ79" s="622"/>
      <c r="JA79" s="622"/>
      <c r="JB79" s="622"/>
      <c r="JC79" s="622"/>
      <c r="JD79" s="622"/>
      <c r="JE79" s="622"/>
      <c r="JF79" s="622"/>
      <c r="JG79" s="622"/>
      <c r="JH79" s="622"/>
      <c r="JI79" s="622"/>
      <c r="JJ79" s="622"/>
      <c r="JK79" s="622"/>
      <c r="JL79" s="622"/>
      <c r="JM79" s="622"/>
      <c r="JN79" s="622"/>
      <c r="JO79" s="622"/>
      <c r="JP79" s="622"/>
      <c r="JQ79" s="622"/>
      <c r="JR79" s="622"/>
      <c r="JS79" s="622"/>
      <c r="JT79" s="622"/>
      <c r="JU79" s="622"/>
      <c r="JV79" s="622"/>
      <c r="JW79" s="622"/>
      <c r="JX79" s="622"/>
      <c r="JY79" s="622"/>
      <c r="JZ79" s="622"/>
      <c r="KA79" s="622"/>
      <c r="KB79" s="622"/>
      <c r="KC79" s="622"/>
      <c r="KD79" s="622"/>
      <c r="KE79" s="622"/>
      <c r="KF79" s="622"/>
      <c r="KG79" s="622"/>
      <c r="KH79" s="622"/>
      <c r="KI79" s="622"/>
      <c r="KJ79" s="622"/>
      <c r="KK79" s="622"/>
      <c r="KL79" s="622"/>
      <c r="KM79" s="622"/>
      <c r="KN79" s="622"/>
      <c r="KO79" s="622"/>
      <c r="KP79" s="622"/>
      <c r="KQ79" s="622"/>
      <c r="KR79" s="286"/>
      <c r="KS79" s="1288"/>
      <c r="KT79" s="1288"/>
      <c r="KU79" s="1288"/>
      <c r="KV79" s="1288"/>
      <c r="KW79" s="1288"/>
      <c r="KX79" s="1288"/>
      <c r="KY79" s="1288"/>
      <c r="KZ79" s="1288"/>
      <c r="LA79" s="1288"/>
      <c r="LB79" s="145"/>
    </row>
    <row r="80" spans="1:314" s="6" customFormat="1" ht="15.75" customHeight="1" x14ac:dyDescent="0.25">
      <c r="A80" s="35"/>
      <c r="B80" s="812" t="s">
        <v>703</v>
      </c>
      <c r="C80" s="1198"/>
      <c r="D80" s="1199"/>
      <c r="E80" s="1435" t="str">
        <f>IFERROR(VLOOKUP($D80,'Info Exam and Projection List'!$M$4:$P$34,2),"No entry")</f>
        <v>No entry</v>
      </c>
      <c r="F80" s="1389"/>
      <c r="G80" s="1393"/>
      <c r="H80" s="1391"/>
      <c r="I80" s="1229"/>
      <c r="J80" s="1230"/>
      <c r="K80" s="1235"/>
      <c r="M80" s="1218"/>
      <c r="N80" s="1368"/>
      <c r="O80" s="1368"/>
      <c r="P80" s="1211"/>
      <c r="Q80" s="140"/>
      <c r="R80" s="659"/>
      <c r="S80" s="140"/>
      <c r="T80" s="1356"/>
      <c r="U80" s="140"/>
      <c r="V80" s="140"/>
      <c r="W80" s="140"/>
      <c r="X80" s="1057"/>
      <c r="Y80" s="1067"/>
      <c r="Z80" s="1068"/>
      <c r="AA80" s="1057"/>
      <c r="AB80" s="1076"/>
      <c r="AC80" s="1068"/>
      <c r="AD80" s="1057"/>
      <c r="AE80" s="1076"/>
      <c r="AF80" s="1068"/>
      <c r="AG80" s="1057"/>
      <c r="AH80" s="1076"/>
      <c r="AI80" s="1068"/>
      <c r="AJ80" s="1057"/>
      <c r="AK80" s="1076"/>
      <c r="AL80" s="1068"/>
      <c r="AM80" s="1057"/>
      <c r="AN80" s="1076"/>
      <c r="AO80" s="1068"/>
      <c r="AP80" s="1082"/>
      <c r="AQ80" s="140"/>
      <c r="AR80" s="140"/>
      <c r="AS80" s="140"/>
      <c r="AT80" s="32"/>
      <c r="AU80" s="32"/>
      <c r="AV80" s="1088"/>
      <c r="AW80" s="1363"/>
      <c r="AX80" s="31"/>
      <c r="AY80" s="32"/>
      <c r="AZ80" s="659"/>
      <c r="BA80" s="32"/>
      <c r="BB80" s="32"/>
      <c r="BC80" s="32"/>
      <c r="BD80" s="32"/>
      <c r="BE80" s="683"/>
      <c r="BF80" s="32"/>
      <c r="BG80" s="32"/>
      <c r="BH80" s="30"/>
      <c r="BI80" s="683"/>
      <c r="BJ80" s="854"/>
      <c r="BK80" s="178"/>
      <c r="BL80" s="178"/>
      <c r="BM80" s="178"/>
      <c r="BN80" s="178"/>
      <c r="BO80" s="178"/>
      <c r="BP80" s="178"/>
      <c r="BQ80" s="708"/>
      <c r="BR80" s="1114"/>
      <c r="BS80" s="1115"/>
      <c r="BT80" s="240"/>
      <c r="BU80" s="931"/>
      <c r="BV80" s="240"/>
      <c r="BW80" s="240"/>
      <c r="BX80" s="1099"/>
      <c r="BY80" s="1094"/>
      <c r="BZ80" s="1101"/>
      <c r="CA80" s="569"/>
      <c r="CB80" s="1114"/>
      <c r="CC80" s="1115"/>
      <c r="CD80" s="240"/>
      <c r="CE80" s="1109"/>
      <c r="CF80" s="240"/>
      <c r="CG80" s="240"/>
      <c r="CH80" s="1099"/>
      <c r="CI80" s="1094"/>
      <c r="CJ80" s="1101"/>
      <c r="CK80" s="569"/>
      <c r="CL80" s="1114"/>
      <c r="CM80" s="1115"/>
      <c r="CN80" s="240"/>
      <c r="CO80" s="1109"/>
      <c r="CP80" s="240"/>
      <c r="CQ80" s="240"/>
      <c r="CR80" s="1099"/>
      <c r="CS80" s="1094"/>
      <c r="CT80" s="1101"/>
      <c r="CU80" s="569"/>
      <c r="CV80" s="215"/>
      <c r="CW80" s="239"/>
      <c r="CX80" s="240"/>
      <c r="CY80" s="931"/>
      <c r="CZ80" s="240"/>
      <c r="DA80" s="240"/>
      <c r="DB80" s="1099"/>
      <c r="DC80" s="1094"/>
      <c r="DD80" s="1101"/>
      <c r="DE80" s="569"/>
      <c r="DF80" s="215"/>
      <c r="DG80" s="239"/>
      <c r="DH80" s="240"/>
      <c r="DI80" s="931"/>
      <c r="DJ80" s="240"/>
      <c r="DK80" s="240"/>
      <c r="DL80" s="1099"/>
      <c r="DM80" s="1094"/>
      <c r="DN80" s="1101"/>
      <c r="DO80" s="569"/>
      <c r="DP80" s="1114"/>
      <c r="DQ80" s="1115"/>
      <c r="DR80" s="240"/>
      <c r="DS80" s="1109"/>
      <c r="DT80" s="240"/>
      <c r="DU80" s="240"/>
      <c r="DV80" s="1099"/>
      <c r="DW80" s="1094"/>
      <c r="DX80" s="1101"/>
      <c r="DY80" s="587"/>
      <c r="DZ80" s="32"/>
      <c r="EA80" s="32"/>
      <c r="EB80" s="32"/>
      <c r="EC80" s="32"/>
      <c r="ED80" s="32"/>
      <c r="EE80" s="32"/>
      <c r="EF80" s="32"/>
      <c r="EG80" s="32"/>
      <c r="EH80" s="32"/>
      <c r="EI80" s="32"/>
      <c r="EJ80" s="835" t="str">
        <f t="shared" si="12"/>
        <v>No entry</v>
      </c>
      <c r="EK80" s="1401"/>
      <c r="EL80" s="1125"/>
      <c r="EM80" s="591" t="str">
        <f t="shared" si="13"/>
        <v>No entry</v>
      </c>
      <c r="EN80" s="1403"/>
      <c r="EO80" s="1128"/>
      <c r="EP80" s="1128"/>
      <c r="EQ80" s="1129"/>
      <c r="ER80" s="1129"/>
      <c r="ES80" s="1130"/>
      <c r="ET80" s="38"/>
      <c r="EU80" s="38"/>
      <c r="EV80" s="906" t="s">
        <v>864</v>
      </c>
      <c r="EW80" s="909" t="s">
        <v>1372</v>
      </c>
      <c r="EX80" s="188" t="s">
        <v>331</v>
      </c>
      <c r="EY80" s="189" t="s">
        <v>325</v>
      </c>
      <c r="FA80" s="152"/>
      <c r="FB80" s="38"/>
      <c r="FC80" s="38"/>
      <c r="FD80" s="150"/>
      <c r="FE80" s="622"/>
      <c r="FF80" s="622"/>
      <c r="FG80" s="622"/>
      <c r="FH80" s="622"/>
      <c r="FI80" s="280"/>
      <c r="FJ80" s="145"/>
      <c r="FK80" s="145"/>
      <c r="FL80" s="145"/>
      <c r="FM80" s="145"/>
      <c r="FN80" s="145"/>
      <c r="FO80" s="145"/>
      <c r="FP80" s="145"/>
      <c r="FQ80" s="145"/>
      <c r="FR80" s="145"/>
      <c r="FS80" s="622"/>
      <c r="FT80" s="622"/>
      <c r="FU80" s="622"/>
      <c r="FV80" s="622"/>
      <c r="FW80" s="622"/>
      <c r="FX80" s="622"/>
      <c r="FY80" s="622"/>
      <c r="FZ80" s="622"/>
      <c r="GA80" s="633"/>
      <c r="GB80" s="637"/>
      <c r="GC80" s="622"/>
      <c r="GD80" s="622"/>
      <c r="GE80" s="622"/>
      <c r="GF80" s="622"/>
      <c r="GG80" s="622"/>
      <c r="GH80" s="622"/>
      <c r="GI80" s="622"/>
      <c r="GJ80" s="622"/>
      <c r="GK80" s="622"/>
      <c r="GL80" s="622"/>
      <c r="GM80" s="622"/>
      <c r="GN80" s="622"/>
      <c r="GO80" s="622"/>
      <c r="GP80" s="622"/>
      <c r="GQ80" s="622"/>
      <c r="GR80" s="622"/>
      <c r="GS80" s="622"/>
      <c r="GT80" s="622"/>
      <c r="GU80" s="622"/>
      <c r="GV80" s="622"/>
      <c r="GW80" s="622"/>
      <c r="GX80" s="622"/>
      <c r="GY80" s="622"/>
      <c r="GZ80" s="622"/>
      <c r="HA80" s="622"/>
      <c r="HB80" s="622"/>
      <c r="HC80" s="622"/>
      <c r="HD80" s="622"/>
      <c r="HE80" s="622"/>
      <c r="HF80" s="622"/>
      <c r="HG80" s="622"/>
      <c r="HH80" s="622"/>
      <c r="HI80" s="622"/>
      <c r="HJ80" s="622"/>
      <c r="HK80" s="622"/>
      <c r="HL80" s="622"/>
      <c r="HM80" s="622"/>
      <c r="HN80" s="622"/>
      <c r="HO80" s="622"/>
      <c r="HP80" s="622"/>
      <c r="HQ80" s="622"/>
      <c r="HR80" s="622"/>
      <c r="HS80" s="622"/>
      <c r="HT80" s="622"/>
      <c r="HU80" s="622"/>
      <c r="HV80" s="622"/>
      <c r="HW80" s="622"/>
      <c r="HX80" s="622"/>
      <c r="HY80" s="622"/>
      <c r="HZ80" s="622"/>
      <c r="IA80" s="622"/>
      <c r="IB80" s="622"/>
      <c r="IC80" s="622"/>
      <c r="ID80" s="622"/>
      <c r="IE80" s="622"/>
      <c r="IF80" s="622"/>
      <c r="IG80" s="622"/>
      <c r="IH80" s="622"/>
      <c r="II80" s="622"/>
      <c r="IJ80" s="622"/>
      <c r="IK80" s="622"/>
      <c r="IL80" s="622"/>
      <c r="IM80" s="622"/>
      <c r="IN80" s="622"/>
      <c r="IO80" s="622"/>
      <c r="IP80" s="622"/>
      <c r="IQ80" s="622"/>
      <c r="IR80" s="622"/>
      <c r="IS80" s="622"/>
      <c r="IT80" s="622"/>
      <c r="IU80" s="622"/>
      <c r="IV80" s="622"/>
      <c r="IW80" s="622"/>
      <c r="IX80" s="622"/>
      <c r="IY80" s="622"/>
      <c r="IZ80" s="622"/>
      <c r="JA80" s="622"/>
      <c r="JB80" s="622"/>
      <c r="JC80" s="622"/>
      <c r="JD80" s="622"/>
      <c r="JE80" s="622"/>
      <c r="JF80" s="622"/>
      <c r="JG80" s="622"/>
      <c r="JH80" s="622"/>
      <c r="JI80" s="622"/>
      <c r="JJ80" s="622"/>
      <c r="JK80" s="622"/>
      <c r="JL80" s="622"/>
      <c r="JM80" s="622"/>
      <c r="JN80" s="622"/>
      <c r="JO80" s="622"/>
      <c r="JP80" s="622"/>
      <c r="JQ80" s="622"/>
      <c r="JR80" s="622"/>
      <c r="JS80" s="622"/>
      <c r="JT80" s="622"/>
      <c r="JU80" s="622"/>
      <c r="JV80" s="622"/>
      <c r="JW80" s="622"/>
      <c r="JX80" s="622"/>
      <c r="JY80" s="622"/>
      <c r="JZ80" s="622"/>
      <c r="KA80" s="622"/>
      <c r="KB80" s="622"/>
      <c r="KC80" s="622"/>
      <c r="KD80" s="622"/>
      <c r="KE80" s="622"/>
      <c r="KF80" s="622"/>
      <c r="KG80" s="622"/>
      <c r="KH80" s="622"/>
      <c r="KI80" s="622"/>
      <c r="KJ80" s="622"/>
      <c r="KK80" s="622"/>
      <c r="KL80" s="622"/>
      <c r="KM80" s="622"/>
      <c r="KN80" s="622"/>
      <c r="KO80" s="622"/>
      <c r="KP80" s="622"/>
      <c r="KQ80" s="622"/>
      <c r="KR80" s="286"/>
      <c r="KS80" s="1288"/>
      <c r="KT80" s="1288"/>
      <c r="KU80" s="1288"/>
      <c r="KV80" s="1288"/>
      <c r="KW80" s="1288"/>
      <c r="KX80" s="1288"/>
      <c r="KY80" s="1288"/>
      <c r="KZ80" s="1288"/>
      <c r="LA80" s="1288"/>
      <c r="LB80" s="145"/>
    </row>
    <row r="81" spans="1:314" s="44" customFormat="1" ht="15.75" customHeight="1" x14ac:dyDescent="0.25">
      <c r="A81" s="38"/>
      <c r="B81" s="812" t="s">
        <v>704</v>
      </c>
      <c r="C81" s="1198"/>
      <c r="D81" s="1199"/>
      <c r="E81" s="1435" t="str">
        <f>IFERROR(VLOOKUP($D81,'Info Exam and Projection List'!$M$4:$P$34,2),"No entry")</f>
        <v>No entry</v>
      </c>
      <c r="F81" s="1389"/>
      <c r="G81" s="1393"/>
      <c r="H81" s="1391"/>
      <c r="I81" s="1229"/>
      <c r="J81" s="1230"/>
      <c r="K81" s="1235"/>
      <c r="M81" s="1218"/>
      <c r="N81" s="1368"/>
      <c r="O81" s="1368"/>
      <c r="P81" s="1211"/>
      <c r="Q81" s="140"/>
      <c r="R81" s="659"/>
      <c r="S81" s="140"/>
      <c r="T81" s="1356"/>
      <c r="U81" s="140"/>
      <c r="V81" s="140"/>
      <c r="W81" s="140"/>
      <c r="X81" s="1057"/>
      <c r="Y81" s="1067"/>
      <c r="Z81" s="1068"/>
      <c r="AA81" s="1057"/>
      <c r="AB81" s="1076"/>
      <c r="AC81" s="1068"/>
      <c r="AD81" s="1057"/>
      <c r="AE81" s="1076"/>
      <c r="AF81" s="1068"/>
      <c r="AG81" s="1057"/>
      <c r="AH81" s="1076"/>
      <c r="AI81" s="1068"/>
      <c r="AJ81" s="1057"/>
      <c r="AK81" s="1076"/>
      <c r="AL81" s="1068"/>
      <c r="AM81" s="1057"/>
      <c r="AN81" s="1076"/>
      <c r="AO81" s="1068"/>
      <c r="AP81" s="1082"/>
      <c r="AQ81" s="140"/>
      <c r="AR81" s="140"/>
      <c r="AS81" s="140"/>
      <c r="AT81" s="32"/>
      <c r="AU81" s="32"/>
      <c r="AV81" s="1088"/>
      <c r="AW81" s="1363"/>
      <c r="AX81" s="31"/>
      <c r="AY81" s="32"/>
      <c r="AZ81" s="659"/>
      <c r="BA81" s="32"/>
      <c r="BB81" s="32"/>
      <c r="BC81" s="32"/>
      <c r="BD81" s="32"/>
      <c r="BE81" s="683"/>
      <c r="BF81" s="32"/>
      <c r="BG81" s="32"/>
      <c r="BH81" s="30"/>
      <c r="BI81" s="683"/>
      <c r="BJ81" s="854"/>
      <c r="BK81" s="178"/>
      <c r="BL81" s="178"/>
      <c r="BM81" s="178"/>
      <c r="BN81" s="178"/>
      <c r="BO81" s="178"/>
      <c r="BP81" s="178"/>
      <c r="BQ81" s="708"/>
      <c r="BR81" s="1114"/>
      <c r="BS81" s="1115"/>
      <c r="BT81" s="240"/>
      <c r="BU81" s="931"/>
      <c r="BV81" s="240"/>
      <c r="BW81" s="240"/>
      <c r="BX81" s="1099"/>
      <c r="BY81" s="1094"/>
      <c r="BZ81" s="1101"/>
      <c r="CA81" s="569"/>
      <c r="CB81" s="1114"/>
      <c r="CC81" s="1115"/>
      <c r="CD81" s="240"/>
      <c r="CE81" s="1109"/>
      <c r="CF81" s="240"/>
      <c r="CG81" s="240"/>
      <c r="CH81" s="1099"/>
      <c r="CI81" s="1094"/>
      <c r="CJ81" s="1101"/>
      <c r="CK81" s="569"/>
      <c r="CL81" s="1114"/>
      <c r="CM81" s="1115"/>
      <c r="CN81" s="240"/>
      <c r="CO81" s="1109"/>
      <c r="CP81" s="240"/>
      <c r="CQ81" s="240"/>
      <c r="CR81" s="1099"/>
      <c r="CS81" s="1094"/>
      <c r="CT81" s="1101"/>
      <c r="CU81" s="569"/>
      <c r="CV81" s="215"/>
      <c r="CW81" s="239"/>
      <c r="CX81" s="240"/>
      <c r="CY81" s="931"/>
      <c r="CZ81" s="240"/>
      <c r="DA81" s="240"/>
      <c r="DB81" s="1099"/>
      <c r="DC81" s="1094"/>
      <c r="DD81" s="1101"/>
      <c r="DE81" s="569"/>
      <c r="DF81" s="215"/>
      <c r="DG81" s="239"/>
      <c r="DH81" s="240"/>
      <c r="DI81" s="931"/>
      <c r="DJ81" s="240"/>
      <c r="DK81" s="240"/>
      <c r="DL81" s="1099"/>
      <c r="DM81" s="1094"/>
      <c r="DN81" s="1101"/>
      <c r="DO81" s="569"/>
      <c r="DP81" s="1114"/>
      <c r="DQ81" s="1115"/>
      <c r="DR81" s="240"/>
      <c r="DS81" s="1109"/>
      <c r="DT81" s="240"/>
      <c r="DU81" s="240"/>
      <c r="DV81" s="1099"/>
      <c r="DW81" s="1094"/>
      <c r="DX81" s="1101"/>
      <c r="DY81" s="587"/>
      <c r="DZ81" s="32"/>
      <c r="EA81" s="32"/>
      <c r="EB81" s="32"/>
      <c r="EC81" s="32"/>
      <c r="ED81" s="32"/>
      <c r="EE81" s="32"/>
      <c r="EF81" s="32"/>
      <c r="EG81" s="32"/>
      <c r="EH81" s="32"/>
      <c r="EI81" s="32"/>
      <c r="EJ81" s="835" t="str">
        <f t="shared" si="12"/>
        <v>No entry</v>
      </c>
      <c r="EK81" s="1401"/>
      <c r="EL81" s="1125"/>
      <c r="EM81" s="591" t="str">
        <f t="shared" si="13"/>
        <v>No entry</v>
      </c>
      <c r="EN81" s="1403"/>
      <c r="EO81" s="1128"/>
      <c r="EP81" s="1128"/>
      <c r="EQ81" s="1129"/>
      <c r="ER81" s="1129"/>
      <c r="ES81" s="1130"/>
      <c r="ET81" s="38"/>
      <c r="EU81" s="38"/>
      <c r="EV81" s="906" t="s">
        <v>865</v>
      </c>
      <c r="EW81" s="909" t="s">
        <v>1373</v>
      </c>
      <c r="EX81" s="188" t="s">
        <v>330</v>
      </c>
      <c r="EY81" s="189" t="s">
        <v>640</v>
      </c>
      <c r="FA81" s="152"/>
      <c r="FB81" s="38"/>
      <c r="FC81" s="38"/>
      <c r="FD81" s="150"/>
      <c r="FE81" s="622"/>
      <c r="FF81" s="622"/>
      <c r="FG81" s="622"/>
      <c r="FH81" s="622"/>
      <c r="FI81" s="280"/>
      <c r="FJ81" s="145"/>
      <c r="FK81" s="145"/>
      <c r="FL81" s="145"/>
      <c r="FM81" s="145"/>
      <c r="FN81" s="145"/>
      <c r="FO81" s="145"/>
      <c r="FP81" s="145"/>
      <c r="FQ81" s="145"/>
      <c r="FR81" s="145"/>
      <c r="FS81" s="622"/>
      <c r="FT81" s="622"/>
      <c r="FU81" s="622"/>
      <c r="FV81" s="622"/>
      <c r="FW81" s="622"/>
      <c r="FX81" s="622"/>
      <c r="FY81" s="622"/>
      <c r="FZ81" s="622"/>
      <c r="GA81" s="633"/>
      <c r="GB81" s="637"/>
      <c r="GC81" s="622"/>
      <c r="GD81" s="622"/>
      <c r="GE81" s="622"/>
      <c r="GF81" s="622"/>
      <c r="GG81" s="622"/>
      <c r="GH81" s="622"/>
      <c r="GI81" s="622"/>
      <c r="GJ81" s="622"/>
      <c r="GK81" s="622"/>
      <c r="GL81" s="622"/>
      <c r="GM81" s="622"/>
      <c r="GN81" s="622"/>
      <c r="GO81" s="622"/>
      <c r="GP81" s="622"/>
      <c r="GQ81" s="622"/>
      <c r="GR81" s="622"/>
      <c r="GS81" s="622"/>
      <c r="GT81" s="622"/>
      <c r="GU81" s="622"/>
      <c r="GV81" s="622"/>
      <c r="GW81" s="622"/>
      <c r="GX81" s="622"/>
      <c r="GY81" s="622"/>
      <c r="GZ81" s="622"/>
      <c r="HA81" s="622"/>
      <c r="HB81" s="622"/>
      <c r="HC81" s="622"/>
      <c r="HD81" s="622"/>
      <c r="HE81" s="622"/>
      <c r="HF81" s="622"/>
      <c r="HG81" s="622"/>
      <c r="HH81" s="622"/>
      <c r="HI81" s="622"/>
      <c r="HJ81" s="622"/>
      <c r="HK81" s="622"/>
      <c r="HL81" s="622"/>
      <c r="HM81" s="622"/>
      <c r="HN81" s="622"/>
      <c r="HO81" s="622"/>
      <c r="HP81" s="622"/>
      <c r="HQ81" s="622"/>
      <c r="HR81" s="622"/>
      <c r="HS81" s="622"/>
      <c r="HT81" s="622"/>
      <c r="HU81" s="622"/>
      <c r="HV81" s="622"/>
      <c r="HW81" s="622"/>
      <c r="HX81" s="622"/>
      <c r="HY81" s="622"/>
      <c r="HZ81" s="622"/>
      <c r="IA81" s="622"/>
      <c r="IB81" s="622"/>
      <c r="IC81" s="622"/>
      <c r="ID81" s="622"/>
      <c r="IE81" s="622"/>
      <c r="IF81" s="622"/>
      <c r="IG81" s="622"/>
      <c r="IH81" s="622"/>
      <c r="II81" s="622"/>
      <c r="IJ81" s="622"/>
      <c r="IK81" s="622"/>
      <c r="IL81" s="622"/>
      <c r="IM81" s="622"/>
      <c r="IN81" s="622"/>
      <c r="IO81" s="622"/>
      <c r="IP81" s="622"/>
      <c r="IQ81" s="622"/>
      <c r="IR81" s="622"/>
      <c r="IS81" s="622"/>
      <c r="IT81" s="622"/>
      <c r="IU81" s="622"/>
      <c r="IV81" s="622"/>
      <c r="IW81" s="622"/>
      <c r="IX81" s="622"/>
      <c r="IY81" s="622"/>
      <c r="IZ81" s="622"/>
      <c r="JA81" s="622"/>
      <c r="JB81" s="622"/>
      <c r="JC81" s="622"/>
      <c r="JD81" s="622"/>
      <c r="JE81" s="622"/>
      <c r="JF81" s="622"/>
      <c r="JG81" s="622"/>
      <c r="JH81" s="622"/>
      <c r="JI81" s="622"/>
      <c r="JJ81" s="622"/>
      <c r="JK81" s="622"/>
      <c r="JL81" s="622"/>
      <c r="JM81" s="622"/>
      <c r="JN81" s="622"/>
      <c r="JO81" s="622"/>
      <c r="JP81" s="622"/>
      <c r="JQ81" s="622"/>
      <c r="JR81" s="622"/>
      <c r="JS81" s="622"/>
      <c r="JT81" s="622"/>
      <c r="JU81" s="622"/>
      <c r="JV81" s="622"/>
      <c r="JW81" s="622"/>
      <c r="JX81" s="622"/>
      <c r="JY81" s="622"/>
      <c r="JZ81" s="622"/>
      <c r="KA81" s="622"/>
      <c r="KB81" s="622"/>
      <c r="KC81" s="622"/>
      <c r="KD81" s="622"/>
      <c r="KE81" s="622"/>
      <c r="KF81" s="622"/>
      <c r="KG81" s="622"/>
      <c r="KH81" s="622"/>
      <c r="KI81" s="622"/>
      <c r="KJ81" s="622"/>
      <c r="KK81" s="622"/>
      <c r="KL81" s="622"/>
      <c r="KM81" s="622"/>
      <c r="KN81" s="622"/>
      <c r="KO81" s="622"/>
      <c r="KP81" s="622"/>
      <c r="KQ81" s="622"/>
      <c r="KR81" s="286"/>
      <c r="KS81" s="1288"/>
      <c r="KT81" s="1288"/>
      <c r="KU81" s="1288"/>
      <c r="KV81" s="1288"/>
      <c r="KW81" s="1288"/>
      <c r="KX81" s="1288"/>
      <c r="KY81" s="1288"/>
      <c r="KZ81" s="1288"/>
      <c r="LA81" s="1288"/>
      <c r="LB81" s="145"/>
    </row>
    <row r="82" spans="1:314" s="6" customFormat="1" ht="15.75" customHeight="1" x14ac:dyDescent="0.25">
      <c r="A82" s="38"/>
      <c r="B82" s="812" t="s">
        <v>705</v>
      </c>
      <c r="C82" s="1198"/>
      <c r="D82" s="1199"/>
      <c r="E82" s="1435" t="str">
        <f>IFERROR(VLOOKUP($D82,'Info Exam and Projection List'!$M$4:$P$34,2),"No entry")</f>
        <v>No entry</v>
      </c>
      <c r="F82" s="1389"/>
      <c r="G82" s="1393"/>
      <c r="H82" s="1391"/>
      <c r="I82" s="1229"/>
      <c r="J82" s="1230"/>
      <c r="K82" s="1235"/>
      <c r="M82" s="1218"/>
      <c r="N82" s="1368"/>
      <c r="O82" s="1368"/>
      <c r="P82" s="1211"/>
      <c r="Q82" s="140"/>
      <c r="R82" s="659"/>
      <c r="S82" s="140"/>
      <c r="T82" s="1356"/>
      <c r="U82" s="140"/>
      <c r="V82" s="140"/>
      <c r="W82" s="140"/>
      <c r="X82" s="1057"/>
      <c r="Y82" s="1067"/>
      <c r="Z82" s="1068"/>
      <c r="AA82" s="1057"/>
      <c r="AB82" s="1076"/>
      <c r="AC82" s="1068"/>
      <c r="AD82" s="1057"/>
      <c r="AE82" s="1076"/>
      <c r="AF82" s="1068"/>
      <c r="AG82" s="1057"/>
      <c r="AH82" s="1076"/>
      <c r="AI82" s="1068"/>
      <c r="AJ82" s="1057"/>
      <c r="AK82" s="1076"/>
      <c r="AL82" s="1068"/>
      <c r="AM82" s="1057"/>
      <c r="AN82" s="1076"/>
      <c r="AO82" s="1068"/>
      <c r="AP82" s="1082"/>
      <c r="AQ82" s="140"/>
      <c r="AR82" s="140"/>
      <c r="AS82" s="140"/>
      <c r="AT82" s="32"/>
      <c r="AU82" s="32"/>
      <c r="AV82" s="1088"/>
      <c r="AW82" s="1363"/>
      <c r="AX82" s="31"/>
      <c r="AY82" s="32"/>
      <c r="AZ82" s="659"/>
      <c r="BA82" s="32"/>
      <c r="BB82" s="32"/>
      <c r="BC82" s="32"/>
      <c r="BD82" s="32"/>
      <c r="BE82" s="683"/>
      <c r="BF82" s="32"/>
      <c r="BG82" s="32"/>
      <c r="BH82" s="30"/>
      <c r="BI82" s="683"/>
      <c r="BJ82" s="854"/>
      <c r="BK82" s="178"/>
      <c r="BL82" s="178"/>
      <c r="BM82" s="178"/>
      <c r="BN82" s="178"/>
      <c r="BO82" s="178"/>
      <c r="BP82" s="178"/>
      <c r="BQ82" s="708"/>
      <c r="BR82" s="1114"/>
      <c r="BS82" s="1115"/>
      <c r="BT82" s="240"/>
      <c r="BU82" s="931"/>
      <c r="BV82" s="240"/>
      <c r="BW82" s="240"/>
      <c r="BX82" s="1099"/>
      <c r="BY82" s="1094"/>
      <c r="BZ82" s="1101"/>
      <c r="CA82" s="569"/>
      <c r="CB82" s="1114"/>
      <c r="CC82" s="1115"/>
      <c r="CD82" s="240"/>
      <c r="CE82" s="1109"/>
      <c r="CF82" s="240"/>
      <c r="CG82" s="240"/>
      <c r="CH82" s="1099"/>
      <c r="CI82" s="1094"/>
      <c r="CJ82" s="1101"/>
      <c r="CK82" s="569"/>
      <c r="CL82" s="1114"/>
      <c r="CM82" s="1115"/>
      <c r="CN82" s="240"/>
      <c r="CO82" s="1109"/>
      <c r="CP82" s="240"/>
      <c r="CQ82" s="240"/>
      <c r="CR82" s="1099"/>
      <c r="CS82" s="1094"/>
      <c r="CT82" s="1101"/>
      <c r="CU82" s="569"/>
      <c r="CV82" s="215"/>
      <c r="CW82" s="239"/>
      <c r="CX82" s="240"/>
      <c r="CY82" s="931"/>
      <c r="CZ82" s="240"/>
      <c r="DA82" s="240"/>
      <c r="DB82" s="1099"/>
      <c r="DC82" s="1094"/>
      <c r="DD82" s="1101"/>
      <c r="DE82" s="569"/>
      <c r="DF82" s="215"/>
      <c r="DG82" s="239"/>
      <c r="DH82" s="240"/>
      <c r="DI82" s="931"/>
      <c r="DJ82" s="240"/>
      <c r="DK82" s="240"/>
      <c r="DL82" s="1099"/>
      <c r="DM82" s="1094"/>
      <c r="DN82" s="1101"/>
      <c r="DO82" s="569"/>
      <c r="DP82" s="1114"/>
      <c r="DQ82" s="1115"/>
      <c r="DR82" s="240"/>
      <c r="DS82" s="1109"/>
      <c r="DT82" s="240"/>
      <c r="DU82" s="240"/>
      <c r="DV82" s="1099"/>
      <c r="DW82" s="1094"/>
      <c r="DX82" s="1101"/>
      <c r="DY82" s="587"/>
      <c r="DZ82" s="32"/>
      <c r="EA82" s="32"/>
      <c r="EB82" s="32"/>
      <c r="EC82" s="32"/>
      <c r="ED82" s="32"/>
      <c r="EE82" s="32"/>
      <c r="EF82" s="32"/>
      <c r="EG82" s="32"/>
      <c r="EH82" s="32"/>
      <c r="EI82" s="32"/>
      <c r="EJ82" s="835" t="str">
        <f t="shared" si="12"/>
        <v>No entry</v>
      </c>
      <c r="EK82" s="1401"/>
      <c r="EL82" s="1125"/>
      <c r="EM82" s="591" t="str">
        <f t="shared" si="13"/>
        <v>No entry</v>
      </c>
      <c r="EN82" s="1403"/>
      <c r="EO82" s="1128"/>
      <c r="EP82" s="1128"/>
      <c r="EQ82" s="1129"/>
      <c r="ER82" s="1129"/>
      <c r="ES82" s="1130"/>
      <c r="ET82" s="38"/>
      <c r="EU82" s="38"/>
      <c r="EV82" s="910" t="s">
        <v>866</v>
      </c>
      <c r="EW82" s="909" t="s">
        <v>1374</v>
      </c>
      <c r="EX82" s="373" t="s">
        <v>750</v>
      </c>
      <c r="EY82" s="372" t="s">
        <v>751</v>
      </c>
      <c r="FA82" s="152"/>
      <c r="FB82" s="38"/>
      <c r="FC82" s="38"/>
      <c r="FD82" s="150"/>
      <c r="FE82" s="622"/>
      <c r="FF82" s="622"/>
      <c r="FG82" s="622"/>
      <c r="FH82" s="622"/>
      <c r="FI82" s="280"/>
      <c r="FJ82" s="145"/>
      <c r="FK82" s="145"/>
      <c r="FL82" s="145"/>
      <c r="FM82" s="145"/>
      <c r="FN82" s="145"/>
      <c r="FO82" s="145"/>
      <c r="FP82" s="145"/>
      <c r="FQ82" s="145"/>
      <c r="FR82" s="145"/>
      <c r="FS82" s="622"/>
      <c r="FT82" s="622"/>
      <c r="FU82" s="622"/>
      <c r="FV82" s="622"/>
      <c r="FW82" s="622"/>
      <c r="FX82" s="622"/>
      <c r="FY82" s="622"/>
      <c r="FZ82" s="622"/>
      <c r="GA82" s="633"/>
      <c r="GB82" s="637"/>
      <c r="GC82" s="622"/>
      <c r="GD82" s="622"/>
      <c r="GE82" s="622"/>
      <c r="GF82" s="622"/>
      <c r="GG82" s="622"/>
      <c r="GH82" s="622"/>
      <c r="GI82" s="622"/>
      <c r="GJ82" s="622"/>
      <c r="GK82" s="622"/>
      <c r="GL82" s="622"/>
      <c r="GM82" s="622"/>
      <c r="GN82" s="622"/>
      <c r="GO82" s="622"/>
      <c r="GP82" s="622"/>
      <c r="GQ82" s="622"/>
      <c r="GR82" s="622"/>
      <c r="GS82" s="622"/>
      <c r="GT82" s="622"/>
      <c r="GU82" s="622"/>
      <c r="GV82" s="622"/>
      <c r="GW82" s="622"/>
      <c r="GX82" s="622"/>
      <c r="GY82" s="622"/>
      <c r="GZ82" s="622"/>
      <c r="HA82" s="622"/>
      <c r="HB82" s="622"/>
      <c r="HC82" s="622"/>
      <c r="HD82" s="622"/>
      <c r="HE82" s="622"/>
      <c r="HF82" s="622"/>
      <c r="HG82" s="622"/>
      <c r="HH82" s="622"/>
      <c r="HI82" s="622"/>
      <c r="HJ82" s="622"/>
      <c r="HK82" s="622"/>
      <c r="HL82" s="622"/>
      <c r="HM82" s="622"/>
      <c r="HN82" s="622"/>
      <c r="HO82" s="622"/>
      <c r="HP82" s="622"/>
      <c r="HQ82" s="622"/>
      <c r="HR82" s="622"/>
      <c r="HS82" s="622"/>
      <c r="HT82" s="622"/>
      <c r="HU82" s="622"/>
      <c r="HV82" s="622"/>
      <c r="HW82" s="622"/>
      <c r="HX82" s="622"/>
      <c r="HY82" s="622"/>
      <c r="HZ82" s="622"/>
      <c r="IA82" s="622"/>
      <c r="IB82" s="622"/>
      <c r="IC82" s="622"/>
      <c r="ID82" s="622"/>
      <c r="IE82" s="622"/>
      <c r="IF82" s="622"/>
      <c r="IG82" s="622"/>
      <c r="IH82" s="622"/>
      <c r="II82" s="622"/>
      <c r="IJ82" s="622"/>
      <c r="IK82" s="622"/>
      <c r="IL82" s="622"/>
      <c r="IM82" s="622"/>
      <c r="IN82" s="622"/>
      <c r="IO82" s="622"/>
      <c r="IP82" s="622"/>
      <c r="IQ82" s="622"/>
      <c r="IR82" s="622"/>
      <c r="IS82" s="622"/>
      <c r="IT82" s="622"/>
      <c r="IU82" s="622"/>
      <c r="IV82" s="622"/>
      <c r="IW82" s="622"/>
      <c r="IX82" s="622"/>
      <c r="IY82" s="622"/>
      <c r="IZ82" s="622"/>
      <c r="JA82" s="622"/>
      <c r="JB82" s="622"/>
      <c r="JC82" s="622"/>
      <c r="JD82" s="622"/>
      <c r="JE82" s="622"/>
      <c r="JF82" s="622"/>
      <c r="JG82" s="622"/>
      <c r="JH82" s="622"/>
      <c r="JI82" s="622"/>
      <c r="JJ82" s="622"/>
      <c r="JK82" s="622"/>
      <c r="JL82" s="622"/>
      <c r="JM82" s="622"/>
      <c r="JN82" s="622"/>
      <c r="JO82" s="622"/>
      <c r="JP82" s="622"/>
      <c r="JQ82" s="622"/>
      <c r="JR82" s="622"/>
      <c r="JS82" s="622"/>
      <c r="JT82" s="622"/>
      <c r="JU82" s="622"/>
      <c r="JV82" s="622"/>
      <c r="JW82" s="622"/>
      <c r="JX82" s="622"/>
      <c r="JY82" s="622"/>
      <c r="JZ82" s="622"/>
      <c r="KA82" s="622"/>
      <c r="KB82" s="622"/>
      <c r="KC82" s="622"/>
      <c r="KD82" s="622"/>
      <c r="KE82" s="622"/>
      <c r="KF82" s="622"/>
      <c r="KG82" s="622"/>
      <c r="KH82" s="622"/>
      <c r="KI82" s="622"/>
      <c r="KJ82" s="622"/>
      <c r="KK82" s="622"/>
      <c r="KL82" s="622"/>
      <c r="KM82" s="622"/>
      <c r="KN82" s="622"/>
      <c r="KO82" s="622"/>
      <c r="KP82" s="622"/>
      <c r="KQ82" s="622"/>
      <c r="KR82" s="286"/>
      <c r="KS82" s="1288"/>
      <c r="KT82" s="1288"/>
      <c r="KU82" s="1288"/>
      <c r="KV82" s="1288"/>
      <c r="KW82" s="1288"/>
      <c r="KX82" s="1288"/>
      <c r="KY82" s="1288"/>
      <c r="KZ82" s="1288"/>
      <c r="LA82" s="1288"/>
      <c r="LB82" s="145"/>
    </row>
    <row r="83" spans="1:314" s="6" customFormat="1" ht="15.75" customHeight="1" x14ac:dyDescent="0.25">
      <c r="A83" s="38"/>
      <c r="B83" s="812" t="s">
        <v>706</v>
      </c>
      <c r="C83" s="1198"/>
      <c r="D83" s="1199"/>
      <c r="E83" s="1435" t="str">
        <f>IFERROR(VLOOKUP($D83,'Info Exam and Projection List'!$M$4:$P$34,2),"No entry")</f>
        <v>No entry</v>
      </c>
      <c r="F83" s="1389"/>
      <c r="G83" s="1393"/>
      <c r="H83" s="1391"/>
      <c r="I83" s="1229"/>
      <c r="J83" s="1230"/>
      <c r="K83" s="1235"/>
      <c r="M83" s="1218"/>
      <c r="N83" s="1368"/>
      <c r="O83" s="1368"/>
      <c r="P83" s="1211"/>
      <c r="Q83" s="140"/>
      <c r="R83" s="659"/>
      <c r="S83" s="140"/>
      <c r="T83" s="1356"/>
      <c r="U83" s="140"/>
      <c r="V83" s="140"/>
      <c r="W83" s="140"/>
      <c r="X83" s="1057"/>
      <c r="Y83" s="1067"/>
      <c r="Z83" s="1068"/>
      <c r="AA83" s="1057"/>
      <c r="AB83" s="1076"/>
      <c r="AC83" s="1068"/>
      <c r="AD83" s="1057"/>
      <c r="AE83" s="1076"/>
      <c r="AF83" s="1068"/>
      <c r="AG83" s="1057"/>
      <c r="AH83" s="1076"/>
      <c r="AI83" s="1068"/>
      <c r="AJ83" s="1057"/>
      <c r="AK83" s="1076"/>
      <c r="AL83" s="1068"/>
      <c r="AM83" s="1057"/>
      <c r="AN83" s="1076"/>
      <c r="AO83" s="1068"/>
      <c r="AP83" s="1082"/>
      <c r="AQ83" s="140"/>
      <c r="AR83" s="140"/>
      <c r="AS83" s="140"/>
      <c r="AT83" s="32"/>
      <c r="AU83" s="32"/>
      <c r="AV83" s="1088"/>
      <c r="AW83" s="1363"/>
      <c r="AX83" s="31"/>
      <c r="AY83" s="32"/>
      <c r="AZ83" s="659"/>
      <c r="BA83" s="32"/>
      <c r="BB83" s="32"/>
      <c r="BC83" s="32"/>
      <c r="BD83" s="32"/>
      <c r="BE83" s="683"/>
      <c r="BF83" s="32"/>
      <c r="BG83" s="32"/>
      <c r="BH83" s="30"/>
      <c r="BI83" s="683"/>
      <c r="BJ83" s="854"/>
      <c r="BK83" s="178"/>
      <c r="BL83" s="178"/>
      <c r="BM83" s="178"/>
      <c r="BN83" s="178"/>
      <c r="BO83" s="178"/>
      <c r="BP83" s="178"/>
      <c r="BQ83" s="708"/>
      <c r="BR83" s="1114"/>
      <c r="BS83" s="1115"/>
      <c r="BT83" s="240"/>
      <c r="BU83" s="931"/>
      <c r="BV83" s="240"/>
      <c r="BW83" s="240"/>
      <c r="BX83" s="1099"/>
      <c r="BY83" s="1094"/>
      <c r="BZ83" s="1101"/>
      <c r="CA83" s="569"/>
      <c r="CB83" s="1114"/>
      <c r="CC83" s="1115"/>
      <c r="CD83" s="240"/>
      <c r="CE83" s="1109"/>
      <c r="CF83" s="240"/>
      <c r="CG83" s="240"/>
      <c r="CH83" s="1099"/>
      <c r="CI83" s="1094"/>
      <c r="CJ83" s="1101"/>
      <c r="CK83" s="569"/>
      <c r="CL83" s="1114"/>
      <c r="CM83" s="1115"/>
      <c r="CN83" s="240"/>
      <c r="CO83" s="1109"/>
      <c r="CP83" s="240"/>
      <c r="CQ83" s="240"/>
      <c r="CR83" s="1099"/>
      <c r="CS83" s="1094"/>
      <c r="CT83" s="1101"/>
      <c r="CU83" s="569"/>
      <c r="CV83" s="215"/>
      <c r="CW83" s="239"/>
      <c r="CX83" s="240"/>
      <c r="CY83" s="931"/>
      <c r="CZ83" s="240"/>
      <c r="DA83" s="240"/>
      <c r="DB83" s="1099"/>
      <c r="DC83" s="1094"/>
      <c r="DD83" s="1101"/>
      <c r="DE83" s="569"/>
      <c r="DF83" s="215"/>
      <c r="DG83" s="239"/>
      <c r="DH83" s="240"/>
      <c r="DI83" s="931"/>
      <c r="DJ83" s="240"/>
      <c r="DK83" s="240"/>
      <c r="DL83" s="1099"/>
      <c r="DM83" s="1094"/>
      <c r="DN83" s="1101"/>
      <c r="DO83" s="569"/>
      <c r="DP83" s="1114"/>
      <c r="DQ83" s="1115"/>
      <c r="DR83" s="240"/>
      <c r="DS83" s="1109"/>
      <c r="DT83" s="240"/>
      <c r="DU83" s="240"/>
      <c r="DV83" s="1099"/>
      <c r="DW83" s="1094"/>
      <c r="DX83" s="1101"/>
      <c r="DY83" s="587"/>
      <c r="DZ83" s="32"/>
      <c r="EA83" s="32"/>
      <c r="EB83" s="32"/>
      <c r="EC83" s="32"/>
      <c r="ED83" s="32"/>
      <c r="EE83" s="32"/>
      <c r="EF83" s="32"/>
      <c r="EG83" s="32"/>
      <c r="EH83" s="32"/>
      <c r="EI83" s="32"/>
      <c r="EJ83" s="835" t="str">
        <f t="shared" si="12"/>
        <v>No entry</v>
      </c>
      <c r="EK83" s="1401"/>
      <c r="EL83" s="1125"/>
      <c r="EM83" s="591" t="str">
        <f t="shared" si="13"/>
        <v>No entry</v>
      </c>
      <c r="EN83" s="1403"/>
      <c r="EO83" s="1128"/>
      <c r="EP83" s="1128"/>
      <c r="EQ83" s="1129"/>
      <c r="ER83" s="1129"/>
      <c r="ES83" s="1130"/>
      <c r="ET83" s="38"/>
      <c r="EU83" s="38"/>
      <c r="EV83" s="906" t="s">
        <v>867</v>
      </c>
      <c r="EW83" s="908" t="s">
        <v>1355</v>
      </c>
      <c r="EX83" s="358" t="s">
        <v>387</v>
      </c>
      <c r="EY83" s="191" t="s">
        <v>335</v>
      </c>
      <c r="FA83" s="152"/>
      <c r="FB83" s="38"/>
      <c r="FC83" s="38"/>
      <c r="FD83" s="150"/>
      <c r="FE83" s="622"/>
      <c r="FF83" s="622"/>
      <c r="FG83" s="622"/>
      <c r="FH83" s="622"/>
      <c r="FI83" s="280"/>
      <c r="FJ83" s="145"/>
      <c r="FK83" s="145"/>
      <c r="FL83" s="145"/>
      <c r="FM83" s="145"/>
      <c r="FN83" s="145"/>
      <c r="FO83" s="145"/>
      <c r="FP83" s="145"/>
      <c r="FQ83" s="145"/>
      <c r="FR83" s="145"/>
      <c r="FS83" s="622"/>
      <c r="FT83" s="622"/>
      <c r="FU83" s="622"/>
      <c r="FV83" s="622"/>
      <c r="FW83" s="622"/>
      <c r="FX83" s="622"/>
      <c r="FY83" s="622"/>
      <c r="FZ83" s="622"/>
      <c r="GA83" s="633"/>
      <c r="GB83" s="637"/>
      <c r="GC83" s="622"/>
      <c r="GD83" s="622"/>
      <c r="GE83" s="622"/>
      <c r="GF83" s="622"/>
      <c r="GG83" s="622"/>
      <c r="GH83" s="622"/>
      <c r="GI83" s="622"/>
      <c r="GJ83" s="622"/>
      <c r="GK83" s="622"/>
      <c r="GL83" s="622"/>
      <c r="GM83" s="622"/>
      <c r="GN83" s="622"/>
      <c r="GO83" s="622"/>
      <c r="GP83" s="622"/>
      <c r="GQ83" s="622"/>
      <c r="GR83" s="622"/>
      <c r="GS83" s="622"/>
      <c r="GT83" s="622"/>
      <c r="GU83" s="622"/>
      <c r="GV83" s="622"/>
      <c r="GW83" s="622"/>
      <c r="GX83" s="622"/>
      <c r="GY83" s="622"/>
      <c r="GZ83" s="622"/>
      <c r="HA83" s="622"/>
      <c r="HB83" s="622"/>
      <c r="HC83" s="622"/>
      <c r="HD83" s="622"/>
      <c r="HE83" s="622"/>
      <c r="HF83" s="622"/>
      <c r="HG83" s="622"/>
      <c r="HH83" s="622"/>
      <c r="HI83" s="622"/>
      <c r="HJ83" s="622"/>
      <c r="HK83" s="622"/>
      <c r="HL83" s="622"/>
      <c r="HM83" s="622"/>
      <c r="HN83" s="622"/>
      <c r="HO83" s="622"/>
      <c r="HP83" s="622"/>
      <c r="HQ83" s="622"/>
      <c r="HR83" s="622"/>
      <c r="HS83" s="622"/>
      <c r="HT83" s="622"/>
      <c r="HU83" s="622"/>
      <c r="HV83" s="622"/>
      <c r="HW83" s="622"/>
      <c r="HX83" s="622"/>
      <c r="HY83" s="622"/>
      <c r="HZ83" s="622"/>
      <c r="IA83" s="622"/>
      <c r="IB83" s="622"/>
      <c r="IC83" s="622"/>
      <c r="ID83" s="622"/>
      <c r="IE83" s="622"/>
      <c r="IF83" s="622"/>
      <c r="IG83" s="622"/>
      <c r="IH83" s="622"/>
      <c r="II83" s="622"/>
      <c r="IJ83" s="622"/>
      <c r="IK83" s="622"/>
      <c r="IL83" s="622"/>
      <c r="IM83" s="622"/>
      <c r="IN83" s="622"/>
      <c r="IO83" s="622"/>
      <c r="IP83" s="622"/>
      <c r="IQ83" s="622"/>
      <c r="IR83" s="622"/>
      <c r="IS83" s="622"/>
      <c r="IT83" s="622"/>
      <c r="IU83" s="622"/>
      <c r="IV83" s="622"/>
      <c r="IW83" s="622"/>
      <c r="IX83" s="622"/>
      <c r="IY83" s="622"/>
      <c r="IZ83" s="622"/>
      <c r="JA83" s="622"/>
      <c r="JB83" s="622"/>
      <c r="JC83" s="622"/>
      <c r="JD83" s="622"/>
      <c r="JE83" s="622"/>
      <c r="JF83" s="622"/>
      <c r="JG83" s="622"/>
      <c r="JH83" s="622"/>
      <c r="JI83" s="622"/>
      <c r="JJ83" s="622"/>
      <c r="JK83" s="622"/>
      <c r="JL83" s="622"/>
      <c r="JM83" s="622"/>
      <c r="JN83" s="622"/>
      <c r="JO83" s="622"/>
      <c r="JP83" s="622"/>
      <c r="JQ83" s="622"/>
      <c r="JR83" s="622"/>
      <c r="JS83" s="622"/>
      <c r="JT83" s="622"/>
      <c r="JU83" s="622"/>
      <c r="JV83" s="622"/>
      <c r="JW83" s="622"/>
      <c r="JX83" s="622"/>
      <c r="JY83" s="622"/>
      <c r="JZ83" s="622"/>
      <c r="KA83" s="622"/>
      <c r="KB83" s="622"/>
      <c r="KC83" s="622"/>
      <c r="KD83" s="622"/>
      <c r="KE83" s="622"/>
      <c r="KF83" s="622"/>
      <c r="KG83" s="622"/>
      <c r="KH83" s="622"/>
      <c r="KI83" s="622"/>
      <c r="KJ83" s="622"/>
      <c r="KK83" s="622"/>
      <c r="KL83" s="622"/>
      <c r="KM83" s="622"/>
      <c r="KN83" s="622"/>
      <c r="KO83" s="622"/>
      <c r="KP83" s="622"/>
      <c r="KQ83" s="622"/>
      <c r="KR83" s="286"/>
      <c r="KS83" s="1288"/>
      <c r="KT83" s="1288"/>
      <c r="KU83" s="1288"/>
      <c r="KV83" s="1288"/>
      <c r="KW83" s="1288"/>
      <c r="KX83" s="1288"/>
      <c r="KY83" s="1288"/>
      <c r="KZ83" s="1288"/>
      <c r="LA83" s="1288"/>
      <c r="LB83" s="145"/>
    </row>
    <row r="84" spans="1:314" s="6" customFormat="1" ht="15.75" customHeight="1" x14ac:dyDescent="0.25">
      <c r="A84" s="35"/>
      <c r="B84" s="812" t="s">
        <v>707</v>
      </c>
      <c r="C84" s="1198"/>
      <c r="D84" s="1199"/>
      <c r="E84" s="1435" t="str">
        <f>IFERROR(VLOOKUP($D84,'Info Exam and Projection List'!$M$4:$P$34,2),"No entry")</f>
        <v>No entry</v>
      </c>
      <c r="F84" s="1389"/>
      <c r="G84" s="1393"/>
      <c r="H84" s="1391"/>
      <c r="I84" s="1229"/>
      <c r="J84" s="1230"/>
      <c r="K84" s="1235"/>
      <c r="M84" s="1218"/>
      <c r="N84" s="1368"/>
      <c r="O84" s="1368"/>
      <c r="P84" s="1211"/>
      <c r="Q84" s="140"/>
      <c r="R84" s="659"/>
      <c r="S84" s="140"/>
      <c r="T84" s="1356"/>
      <c r="U84" s="140"/>
      <c r="V84" s="140"/>
      <c r="W84" s="140"/>
      <c r="X84" s="1057"/>
      <c r="Y84" s="1067"/>
      <c r="Z84" s="1068"/>
      <c r="AA84" s="1057"/>
      <c r="AB84" s="1076"/>
      <c r="AC84" s="1068"/>
      <c r="AD84" s="1057"/>
      <c r="AE84" s="1076"/>
      <c r="AF84" s="1068"/>
      <c r="AG84" s="1057"/>
      <c r="AH84" s="1076"/>
      <c r="AI84" s="1068"/>
      <c r="AJ84" s="1057"/>
      <c r="AK84" s="1076"/>
      <c r="AL84" s="1068"/>
      <c r="AM84" s="1057"/>
      <c r="AN84" s="1076"/>
      <c r="AO84" s="1068"/>
      <c r="AP84" s="1082"/>
      <c r="AQ84" s="140"/>
      <c r="AR84" s="140"/>
      <c r="AS84" s="140"/>
      <c r="AT84" s="32"/>
      <c r="AU84" s="32"/>
      <c r="AV84" s="1088"/>
      <c r="AW84" s="1363"/>
      <c r="AX84" s="31"/>
      <c r="AY84" s="32"/>
      <c r="AZ84" s="659"/>
      <c r="BA84" s="32"/>
      <c r="BB84" s="32"/>
      <c r="BC84" s="32"/>
      <c r="BD84" s="32"/>
      <c r="BE84" s="683"/>
      <c r="BF84" s="32"/>
      <c r="BG84" s="32"/>
      <c r="BH84" s="30"/>
      <c r="BI84" s="683"/>
      <c r="BJ84" s="854"/>
      <c r="BK84" s="178"/>
      <c r="BL84" s="178"/>
      <c r="BM84" s="178"/>
      <c r="BN84" s="178"/>
      <c r="BO84" s="178"/>
      <c r="BP84" s="178"/>
      <c r="BQ84" s="708"/>
      <c r="BR84" s="1114"/>
      <c r="BS84" s="1115"/>
      <c r="BT84" s="240"/>
      <c r="BU84" s="931"/>
      <c r="BV84" s="240"/>
      <c r="BW84" s="240"/>
      <c r="BX84" s="1099"/>
      <c r="BY84" s="1094"/>
      <c r="BZ84" s="1101"/>
      <c r="CA84" s="569"/>
      <c r="CB84" s="1114"/>
      <c r="CC84" s="1115"/>
      <c r="CD84" s="240"/>
      <c r="CE84" s="1109"/>
      <c r="CF84" s="240"/>
      <c r="CG84" s="240"/>
      <c r="CH84" s="1099"/>
      <c r="CI84" s="1094"/>
      <c r="CJ84" s="1101"/>
      <c r="CK84" s="569"/>
      <c r="CL84" s="1114"/>
      <c r="CM84" s="1115"/>
      <c r="CN84" s="240"/>
      <c r="CO84" s="1109"/>
      <c r="CP84" s="240"/>
      <c r="CQ84" s="240"/>
      <c r="CR84" s="1099"/>
      <c r="CS84" s="1094"/>
      <c r="CT84" s="1101"/>
      <c r="CU84" s="569"/>
      <c r="CV84" s="215"/>
      <c r="CW84" s="239"/>
      <c r="CX84" s="240"/>
      <c r="CY84" s="931"/>
      <c r="CZ84" s="240"/>
      <c r="DA84" s="240"/>
      <c r="DB84" s="1099"/>
      <c r="DC84" s="1094"/>
      <c r="DD84" s="1101"/>
      <c r="DE84" s="569"/>
      <c r="DF84" s="215"/>
      <c r="DG84" s="239"/>
      <c r="DH84" s="240"/>
      <c r="DI84" s="931"/>
      <c r="DJ84" s="240"/>
      <c r="DK84" s="240"/>
      <c r="DL84" s="1099"/>
      <c r="DM84" s="1094"/>
      <c r="DN84" s="1101"/>
      <c r="DO84" s="569"/>
      <c r="DP84" s="1114"/>
      <c r="DQ84" s="1115"/>
      <c r="DR84" s="240"/>
      <c r="DS84" s="1109"/>
      <c r="DT84" s="240"/>
      <c r="DU84" s="240"/>
      <c r="DV84" s="1099"/>
      <c r="DW84" s="1094"/>
      <c r="DX84" s="1101"/>
      <c r="DY84" s="587"/>
      <c r="DZ84" s="32"/>
      <c r="EA84" s="32"/>
      <c r="EB84" s="32"/>
      <c r="EC84" s="32"/>
      <c r="ED84" s="32"/>
      <c r="EE84" s="32"/>
      <c r="EF84" s="32"/>
      <c r="EG84" s="32"/>
      <c r="EH84" s="32"/>
      <c r="EI84" s="32"/>
      <c r="EJ84" s="835" t="str">
        <f t="shared" si="12"/>
        <v>No entry</v>
      </c>
      <c r="EK84" s="1401"/>
      <c r="EL84" s="1125"/>
      <c r="EM84" s="591" t="str">
        <f t="shared" si="13"/>
        <v>No entry</v>
      </c>
      <c r="EN84" s="1403"/>
      <c r="EO84" s="1128"/>
      <c r="EP84" s="1128"/>
      <c r="EQ84" s="1129"/>
      <c r="ER84" s="1129"/>
      <c r="ES84" s="1130"/>
      <c r="ET84" s="38"/>
      <c r="EU84" s="38"/>
      <c r="EV84" s="906" t="s">
        <v>868</v>
      </c>
      <c r="EW84" s="908" t="s">
        <v>1355</v>
      </c>
      <c r="EX84" s="358" t="s">
        <v>387</v>
      </c>
      <c r="EY84" s="191" t="s">
        <v>335</v>
      </c>
      <c r="FA84" s="152"/>
      <c r="FB84" s="38"/>
      <c r="FC84" s="38"/>
      <c r="FD84" s="150"/>
      <c r="FE84" s="622"/>
      <c r="FF84" s="622"/>
      <c r="FG84" s="622"/>
      <c r="FH84" s="622"/>
      <c r="FI84" s="280"/>
      <c r="FJ84" s="145"/>
      <c r="FK84" s="145"/>
      <c r="FL84" s="145"/>
      <c r="FM84" s="145"/>
      <c r="FN84" s="145"/>
      <c r="FO84" s="145"/>
      <c r="FP84" s="145"/>
      <c r="FQ84" s="145"/>
      <c r="FR84" s="145"/>
      <c r="FS84" s="622"/>
      <c r="FT84" s="622"/>
      <c r="FU84" s="622"/>
      <c r="FV84" s="622"/>
      <c r="FW84" s="622"/>
      <c r="FX84" s="622"/>
      <c r="FY84" s="622"/>
      <c r="FZ84" s="622"/>
      <c r="GA84" s="633"/>
      <c r="GB84" s="637"/>
      <c r="GC84" s="622"/>
      <c r="GD84" s="622"/>
      <c r="GE84" s="622"/>
      <c r="GF84" s="622"/>
      <c r="GG84" s="622"/>
      <c r="GH84" s="622"/>
      <c r="GI84" s="622"/>
      <c r="GJ84" s="622"/>
      <c r="GK84" s="622"/>
      <c r="GL84" s="622"/>
      <c r="GM84" s="622"/>
      <c r="GN84" s="622"/>
      <c r="GO84" s="622"/>
      <c r="GP84" s="622"/>
      <c r="GQ84" s="622"/>
      <c r="GR84" s="622"/>
      <c r="GS84" s="622"/>
      <c r="GT84" s="622"/>
      <c r="GU84" s="622"/>
      <c r="GV84" s="622"/>
      <c r="GW84" s="622"/>
      <c r="GX84" s="622"/>
      <c r="GY84" s="622"/>
      <c r="GZ84" s="622"/>
      <c r="HA84" s="622"/>
      <c r="HB84" s="622"/>
      <c r="HC84" s="622"/>
      <c r="HD84" s="622"/>
      <c r="HE84" s="622"/>
      <c r="HF84" s="622"/>
      <c r="HG84" s="622"/>
      <c r="HH84" s="622"/>
      <c r="HI84" s="622"/>
      <c r="HJ84" s="622"/>
      <c r="HK84" s="622"/>
      <c r="HL84" s="622"/>
      <c r="HM84" s="622"/>
      <c r="HN84" s="622"/>
      <c r="HO84" s="622"/>
      <c r="HP84" s="622"/>
      <c r="HQ84" s="622"/>
      <c r="HR84" s="622"/>
      <c r="HS84" s="622"/>
      <c r="HT84" s="622"/>
      <c r="HU84" s="622"/>
      <c r="HV84" s="622"/>
      <c r="HW84" s="622"/>
      <c r="HX84" s="622"/>
      <c r="HY84" s="622"/>
      <c r="HZ84" s="622"/>
      <c r="IA84" s="622"/>
      <c r="IB84" s="622"/>
      <c r="IC84" s="622"/>
      <c r="ID84" s="622"/>
      <c r="IE84" s="622"/>
      <c r="IF84" s="622"/>
      <c r="IG84" s="622"/>
      <c r="IH84" s="622"/>
      <c r="II84" s="622"/>
      <c r="IJ84" s="622"/>
      <c r="IK84" s="622"/>
      <c r="IL84" s="622"/>
      <c r="IM84" s="622"/>
      <c r="IN84" s="622"/>
      <c r="IO84" s="622"/>
      <c r="IP84" s="622"/>
      <c r="IQ84" s="622"/>
      <c r="IR84" s="622"/>
      <c r="IS84" s="622"/>
      <c r="IT84" s="622"/>
      <c r="IU84" s="622"/>
      <c r="IV84" s="622"/>
      <c r="IW84" s="622"/>
      <c r="IX84" s="622"/>
      <c r="IY84" s="622"/>
      <c r="IZ84" s="622"/>
      <c r="JA84" s="622"/>
      <c r="JB84" s="622"/>
      <c r="JC84" s="622"/>
      <c r="JD84" s="622"/>
      <c r="JE84" s="622"/>
      <c r="JF84" s="622"/>
      <c r="JG84" s="622"/>
      <c r="JH84" s="622"/>
      <c r="JI84" s="622"/>
      <c r="JJ84" s="622"/>
      <c r="JK84" s="622"/>
      <c r="JL84" s="622"/>
      <c r="JM84" s="622"/>
      <c r="JN84" s="622"/>
      <c r="JO84" s="622"/>
      <c r="JP84" s="622"/>
      <c r="JQ84" s="622"/>
      <c r="JR84" s="622"/>
      <c r="JS84" s="622"/>
      <c r="JT84" s="622"/>
      <c r="JU84" s="622"/>
      <c r="JV84" s="622"/>
      <c r="JW84" s="622"/>
      <c r="JX84" s="622"/>
      <c r="JY84" s="622"/>
      <c r="JZ84" s="622"/>
      <c r="KA84" s="622"/>
      <c r="KB84" s="622"/>
      <c r="KC84" s="622"/>
      <c r="KD84" s="622"/>
      <c r="KE84" s="622"/>
      <c r="KF84" s="622"/>
      <c r="KG84" s="622"/>
      <c r="KH84" s="622"/>
      <c r="KI84" s="622"/>
      <c r="KJ84" s="622"/>
      <c r="KK84" s="622"/>
      <c r="KL84" s="622"/>
      <c r="KM84" s="622"/>
      <c r="KN84" s="622"/>
      <c r="KO84" s="622"/>
      <c r="KP84" s="622"/>
      <c r="KQ84" s="622"/>
      <c r="KR84" s="286"/>
      <c r="KS84" s="1288"/>
      <c r="KT84" s="1288"/>
      <c r="KU84" s="1288"/>
      <c r="KV84" s="1288"/>
      <c r="KW84" s="1288"/>
      <c r="KX84" s="1288"/>
      <c r="KY84" s="1288"/>
      <c r="KZ84" s="1288"/>
      <c r="LA84" s="1288"/>
      <c r="LB84" s="145"/>
    </row>
    <row r="85" spans="1:314" s="6" customFormat="1" ht="15.75" customHeight="1" x14ac:dyDescent="0.25">
      <c r="B85" s="812" t="s">
        <v>708</v>
      </c>
      <c r="C85" s="1198"/>
      <c r="D85" s="1199"/>
      <c r="E85" s="1435" t="str">
        <f>IFERROR(VLOOKUP($D85,'Info Exam and Projection List'!$M$4:$P$34,2),"No entry")</f>
        <v>No entry</v>
      </c>
      <c r="F85" s="1389"/>
      <c r="G85" s="1393"/>
      <c r="H85" s="1391"/>
      <c r="I85" s="1229"/>
      <c r="J85" s="1230"/>
      <c r="K85" s="1235"/>
      <c r="M85" s="1218"/>
      <c r="N85" s="1368"/>
      <c r="O85" s="1368"/>
      <c r="P85" s="1211"/>
      <c r="Q85" s="140"/>
      <c r="R85" s="659"/>
      <c r="S85" s="140"/>
      <c r="T85" s="1356"/>
      <c r="U85" s="140"/>
      <c r="V85" s="140"/>
      <c r="W85" s="140"/>
      <c r="X85" s="1057"/>
      <c r="Y85" s="1067"/>
      <c r="Z85" s="1068"/>
      <c r="AA85" s="1057"/>
      <c r="AB85" s="1076"/>
      <c r="AC85" s="1068"/>
      <c r="AD85" s="1057"/>
      <c r="AE85" s="1076"/>
      <c r="AF85" s="1068"/>
      <c r="AG85" s="1057"/>
      <c r="AH85" s="1076"/>
      <c r="AI85" s="1068"/>
      <c r="AJ85" s="1057"/>
      <c r="AK85" s="1076"/>
      <c r="AL85" s="1068"/>
      <c r="AM85" s="1057"/>
      <c r="AN85" s="1076"/>
      <c r="AO85" s="1068"/>
      <c r="AP85" s="1082"/>
      <c r="AQ85" s="140"/>
      <c r="AR85" s="140"/>
      <c r="AS85" s="140"/>
      <c r="AT85" s="32"/>
      <c r="AU85" s="32"/>
      <c r="AV85" s="1088"/>
      <c r="AW85" s="1363"/>
      <c r="AX85" s="31"/>
      <c r="AY85" s="32"/>
      <c r="AZ85" s="659"/>
      <c r="BA85" s="32"/>
      <c r="BB85" s="32"/>
      <c r="BC85" s="32"/>
      <c r="BD85" s="32"/>
      <c r="BE85" s="683"/>
      <c r="BF85" s="32"/>
      <c r="BG85" s="32"/>
      <c r="BH85" s="30"/>
      <c r="BI85" s="683"/>
      <c r="BJ85" s="854"/>
      <c r="BK85" s="178"/>
      <c r="BL85" s="178"/>
      <c r="BM85" s="178"/>
      <c r="BN85" s="178"/>
      <c r="BO85" s="178"/>
      <c r="BP85" s="178"/>
      <c r="BQ85" s="708"/>
      <c r="BR85" s="1114"/>
      <c r="BS85" s="1115"/>
      <c r="BT85" s="240"/>
      <c r="BU85" s="931"/>
      <c r="BV85" s="240"/>
      <c r="BW85" s="240"/>
      <c r="BX85" s="1099"/>
      <c r="BY85" s="1094"/>
      <c r="BZ85" s="1101"/>
      <c r="CA85" s="569"/>
      <c r="CB85" s="1114"/>
      <c r="CC85" s="1115"/>
      <c r="CD85" s="240"/>
      <c r="CE85" s="1109"/>
      <c r="CF85" s="240"/>
      <c r="CG85" s="240"/>
      <c r="CH85" s="1099"/>
      <c r="CI85" s="1094"/>
      <c r="CJ85" s="1101"/>
      <c r="CK85" s="569"/>
      <c r="CL85" s="1114"/>
      <c r="CM85" s="1115"/>
      <c r="CN85" s="240"/>
      <c r="CO85" s="1109"/>
      <c r="CP85" s="240"/>
      <c r="CQ85" s="240"/>
      <c r="CR85" s="1099"/>
      <c r="CS85" s="1094"/>
      <c r="CT85" s="1101"/>
      <c r="CU85" s="569"/>
      <c r="CV85" s="215"/>
      <c r="CW85" s="239"/>
      <c r="CX85" s="240"/>
      <c r="CY85" s="931"/>
      <c r="CZ85" s="240"/>
      <c r="DA85" s="240"/>
      <c r="DB85" s="1099"/>
      <c r="DC85" s="1094"/>
      <c r="DD85" s="1101"/>
      <c r="DE85" s="569"/>
      <c r="DF85" s="215"/>
      <c r="DG85" s="239"/>
      <c r="DH85" s="240"/>
      <c r="DI85" s="931"/>
      <c r="DJ85" s="240"/>
      <c r="DK85" s="240"/>
      <c r="DL85" s="1099"/>
      <c r="DM85" s="1094"/>
      <c r="DN85" s="1101"/>
      <c r="DO85" s="569"/>
      <c r="DP85" s="1114"/>
      <c r="DQ85" s="1115"/>
      <c r="DR85" s="240"/>
      <c r="DS85" s="1109"/>
      <c r="DT85" s="240"/>
      <c r="DU85" s="240"/>
      <c r="DV85" s="1099"/>
      <c r="DW85" s="1094"/>
      <c r="DX85" s="1101"/>
      <c r="DY85" s="587"/>
      <c r="DZ85" s="32"/>
      <c r="EA85" s="32"/>
      <c r="EB85" s="32"/>
      <c r="EC85" s="32"/>
      <c r="ED85" s="32"/>
      <c r="EE85" s="32"/>
      <c r="EF85" s="32"/>
      <c r="EG85" s="32"/>
      <c r="EH85" s="32"/>
      <c r="EI85" s="32"/>
      <c r="EJ85" s="835" t="str">
        <f t="shared" si="12"/>
        <v>No entry</v>
      </c>
      <c r="EK85" s="1401"/>
      <c r="EL85" s="1125"/>
      <c r="EM85" s="591" t="str">
        <f t="shared" si="13"/>
        <v>No entry</v>
      </c>
      <c r="EN85" s="1403"/>
      <c r="EO85" s="1128"/>
      <c r="EP85" s="1128"/>
      <c r="EQ85" s="1129"/>
      <c r="ER85" s="1129"/>
      <c r="ES85" s="1130"/>
      <c r="ET85" s="38"/>
      <c r="EU85" s="38"/>
      <c r="EV85" s="906" t="s">
        <v>869</v>
      </c>
      <c r="EW85" s="909" t="s">
        <v>1375</v>
      </c>
      <c r="EX85" s="358" t="s">
        <v>387</v>
      </c>
      <c r="EY85" s="191" t="s">
        <v>335</v>
      </c>
      <c r="FA85" s="152"/>
      <c r="FB85" s="38"/>
      <c r="FC85" s="38"/>
      <c r="FD85" s="150"/>
      <c r="FE85" s="622"/>
      <c r="FF85" s="622"/>
      <c r="FG85" s="622"/>
      <c r="FH85" s="622"/>
      <c r="FI85" s="280"/>
      <c r="FJ85" s="145"/>
      <c r="FK85" s="145"/>
      <c r="FL85" s="145"/>
      <c r="FM85" s="145"/>
      <c r="FN85" s="145"/>
      <c r="FO85" s="145"/>
      <c r="FP85" s="145"/>
      <c r="FQ85" s="145"/>
      <c r="FR85" s="145"/>
      <c r="FS85" s="622"/>
      <c r="FT85" s="622"/>
      <c r="FU85" s="622"/>
      <c r="FV85" s="622"/>
      <c r="FW85" s="622"/>
      <c r="FX85" s="622"/>
      <c r="FY85" s="622"/>
      <c r="FZ85" s="622"/>
      <c r="GA85" s="633"/>
      <c r="GB85" s="637"/>
      <c r="GC85" s="622"/>
      <c r="GD85" s="622"/>
      <c r="GE85" s="622"/>
      <c r="GF85" s="622"/>
      <c r="GG85" s="622"/>
      <c r="GH85" s="622"/>
      <c r="GI85" s="622"/>
      <c r="GJ85" s="622"/>
      <c r="GK85" s="622"/>
      <c r="GL85" s="622"/>
      <c r="GM85" s="622"/>
      <c r="GN85" s="622"/>
      <c r="GO85" s="622"/>
      <c r="GP85" s="622"/>
      <c r="GQ85" s="622"/>
      <c r="GR85" s="622"/>
      <c r="GS85" s="622"/>
      <c r="GT85" s="622"/>
      <c r="GU85" s="622"/>
      <c r="GV85" s="622"/>
      <c r="GW85" s="622"/>
      <c r="GX85" s="622"/>
      <c r="GY85" s="622"/>
      <c r="GZ85" s="622"/>
      <c r="HA85" s="622"/>
      <c r="HB85" s="622"/>
      <c r="HC85" s="622"/>
      <c r="HD85" s="622"/>
      <c r="HE85" s="622"/>
      <c r="HF85" s="622"/>
      <c r="HG85" s="622"/>
      <c r="HH85" s="622"/>
      <c r="HI85" s="622"/>
      <c r="HJ85" s="622"/>
      <c r="HK85" s="622"/>
      <c r="HL85" s="622"/>
      <c r="HM85" s="622"/>
      <c r="HN85" s="622"/>
      <c r="HO85" s="622"/>
      <c r="HP85" s="622"/>
      <c r="HQ85" s="622"/>
      <c r="HR85" s="622"/>
      <c r="HS85" s="622"/>
      <c r="HT85" s="622"/>
      <c r="HU85" s="622"/>
      <c r="HV85" s="622"/>
      <c r="HW85" s="622"/>
      <c r="HX85" s="622"/>
      <c r="HY85" s="622"/>
      <c r="HZ85" s="622"/>
      <c r="IA85" s="622"/>
      <c r="IB85" s="622"/>
      <c r="IC85" s="622"/>
      <c r="ID85" s="622"/>
      <c r="IE85" s="622"/>
      <c r="IF85" s="622"/>
      <c r="IG85" s="622"/>
      <c r="IH85" s="622"/>
      <c r="II85" s="622"/>
      <c r="IJ85" s="622"/>
      <c r="IK85" s="622"/>
      <c r="IL85" s="622"/>
      <c r="IM85" s="622"/>
      <c r="IN85" s="622"/>
      <c r="IO85" s="622"/>
      <c r="IP85" s="622"/>
      <c r="IQ85" s="622"/>
      <c r="IR85" s="622"/>
      <c r="IS85" s="622"/>
      <c r="IT85" s="622"/>
      <c r="IU85" s="622"/>
      <c r="IV85" s="622"/>
      <c r="IW85" s="622"/>
      <c r="IX85" s="622"/>
      <c r="IY85" s="622"/>
      <c r="IZ85" s="622"/>
      <c r="JA85" s="622"/>
      <c r="JB85" s="622"/>
      <c r="JC85" s="622"/>
      <c r="JD85" s="622"/>
      <c r="JE85" s="622"/>
      <c r="JF85" s="622"/>
      <c r="JG85" s="622"/>
      <c r="JH85" s="622"/>
      <c r="JI85" s="622"/>
      <c r="JJ85" s="622"/>
      <c r="JK85" s="622"/>
      <c r="JL85" s="622"/>
      <c r="JM85" s="622"/>
      <c r="JN85" s="622"/>
      <c r="JO85" s="622"/>
      <c r="JP85" s="622"/>
      <c r="JQ85" s="622"/>
      <c r="JR85" s="622"/>
      <c r="JS85" s="622"/>
      <c r="JT85" s="622"/>
      <c r="JU85" s="622"/>
      <c r="JV85" s="622"/>
      <c r="JW85" s="622"/>
      <c r="JX85" s="622"/>
      <c r="JY85" s="622"/>
      <c r="JZ85" s="622"/>
      <c r="KA85" s="622"/>
      <c r="KB85" s="622"/>
      <c r="KC85" s="622"/>
      <c r="KD85" s="622"/>
      <c r="KE85" s="622"/>
      <c r="KF85" s="622"/>
      <c r="KG85" s="622"/>
      <c r="KH85" s="622"/>
      <c r="KI85" s="622"/>
      <c r="KJ85" s="622"/>
      <c r="KK85" s="622"/>
      <c r="KL85" s="622"/>
      <c r="KM85" s="622"/>
      <c r="KN85" s="622"/>
      <c r="KO85" s="622"/>
      <c r="KP85" s="622"/>
      <c r="KQ85" s="622"/>
      <c r="KR85" s="286"/>
      <c r="KS85" s="1288"/>
      <c r="KT85" s="1288"/>
      <c r="KU85" s="1288"/>
      <c r="KV85" s="1288"/>
      <c r="KW85" s="1288"/>
      <c r="KX85" s="1288"/>
      <c r="KY85" s="1288"/>
      <c r="KZ85" s="1288"/>
      <c r="LA85" s="1288"/>
      <c r="LB85" s="145"/>
    </row>
    <row r="86" spans="1:314" s="6" customFormat="1" ht="15.75" customHeight="1" x14ac:dyDescent="0.25">
      <c r="A86" s="35"/>
      <c r="B86" s="812" t="s">
        <v>709</v>
      </c>
      <c r="C86" s="1198"/>
      <c r="D86" s="1199"/>
      <c r="E86" s="1435" t="str">
        <f>IFERROR(VLOOKUP($D86,'Info Exam and Projection List'!$M$4:$P$34,2),"No entry")</f>
        <v>No entry</v>
      </c>
      <c r="F86" s="1389"/>
      <c r="G86" s="1393"/>
      <c r="H86" s="1391"/>
      <c r="I86" s="1229"/>
      <c r="J86" s="1230"/>
      <c r="K86" s="1235"/>
      <c r="M86" s="1218"/>
      <c r="N86" s="1368"/>
      <c r="O86" s="1368"/>
      <c r="P86" s="1211"/>
      <c r="Q86" s="140"/>
      <c r="R86" s="659"/>
      <c r="S86" s="140"/>
      <c r="T86" s="1356"/>
      <c r="U86" s="140"/>
      <c r="V86" s="140"/>
      <c r="W86" s="140"/>
      <c r="X86" s="1057"/>
      <c r="Y86" s="1067"/>
      <c r="Z86" s="1068"/>
      <c r="AA86" s="1057"/>
      <c r="AB86" s="1076"/>
      <c r="AC86" s="1068"/>
      <c r="AD86" s="1057"/>
      <c r="AE86" s="1076"/>
      <c r="AF86" s="1068"/>
      <c r="AG86" s="1057"/>
      <c r="AH86" s="1076"/>
      <c r="AI86" s="1068"/>
      <c r="AJ86" s="1057"/>
      <c r="AK86" s="1076"/>
      <c r="AL86" s="1068"/>
      <c r="AM86" s="1057"/>
      <c r="AN86" s="1076"/>
      <c r="AO86" s="1068"/>
      <c r="AP86" s="1082"/>
      <c r="AQ86" s="140"/>
      <c r="AR86" s="140"/>
      <c r="AS86" s="140"/>
      <c r="AT86" s="32"/>
      <c r="AU86" s="32"/>
      <c r="AV86" s="1088"/>
      <c r="AW86" s="1363"/>
      <c r="AX86" s="31"/>
      <c r="AY86" s="32"/>
      <c r="AZ86" s="659"/>
      <c r="BA86" s="32"/>
      <c r="BB86" s="32"/>
      <c r="BC86" s="32"/>
      <c r="BD86" s="32"/>
      <c r="BE86" s="683"/>
      <c r="BF86" s="32"/>
      <c r="BG86" s="32"/>
      <c r="BH86" s="30"/>
      <c r="BI86" s="683"/>
      <c r="BJ86" s="854"/>
      <c r="BK86" s="178"/>
      <c r="BL86" s="178"/>
      <c r="BM86" s="178"/>
      <c r="BN86" s="178"/>
      <c r="BO86" s="178"/>
      <c r="BP86" s="178"/>
      <c r="BQ86" s="708"/>
      <c r="BR86" s="1114"/>
      <c r="BS86" s="1115"/>
      <c r="BT86" s="240"/>
      <c r="BU86" s="931"/>
      <c r="BV86" s="240"/>
      <c r="BW86" s="240"/>
      <c r="BX86" s="1099"/>
      <c r="BY86" s="1094"/>
      <c r="BZ86" s="1101"/>
      <c r="CA86" s="569"/>
      <c r="CB86" s="1114"/>
      <c r="CC86" s="1115"/>
      <c r="CD86" s="240"/>
      <c r="CE86" s="1109"/>
      <c r="CF86" s="240"/>
      <c r="CG86" s="240"/>
      <c r="CH86" s="1099"/>
      <c r="CI86" s="1094"/>
      <c r="CJ86" s="1101"/>
      <c r="CK86" s="569"/>
      <c r="CL86" s="1114"/>
      <c r="CM86" s="1115"/>
      <c r="CN86" s="240"/>
      <c r="CO86" s="1109"/>
      <c r="CP86" s="240"/>
      <c r="CQ86" s="240"/>
      <c r="CR86" s="1099"/>
      <c r="CS86" s="1094"/>
      <c r="CT86" s="1101"/>
      <c r="CU86" s="569"/>
      <c r="CV86" s="215"/>
      <c r="CW86" s="239"/>
      <c r="CX86" s="240"/>
      <c r="CY86" s="931"/>
      <c r="CZ86" s="240"/>
      <c r="DA86" s="240"/>
      <c r="DB86" s="1099"/>
      <c r="DC86" s="1094"/>
      <c r="DD86" s="1101"/>
      <c r="DE86" s="569"/>
      <c r="DF86" s="215"/>
      <c r="DG86" s="239"/>
      <c r="DH86" s="240"/>
      <c r="DI86" s="931"/>
      <c r="DJ86" s="240"/>
      <c r="DK86" s="240"/>
      <c r="DL86" s="1099"/>
      <c r="DM86" s="1094"/>
      <c r="DN86" s="1101"/>
      <c r="DO86" s="569"/>
      <c r="DP86" s="1114"/>
      <c r="DQ86" s="1115"/>
      <c r="DR86" s="240"/>
      <c r="DS86" s="1109"/>
      <c r="DT86" s="240"/>
      <c r="DU86" s="240"/>
      <c r="DV86" s="1099"/>
      <c r="DW86" s="1094"/>
      <c r="DX86" s="1101"/>
      <c r="DY86" s="587"/>
      <c r="DZ86" s="32"/>
      <c r="EA86" s="32"/>
      <c r="EB86" s="32"/>
      <c r="EC86" s="32"/>
      <c r="ED86" s="32"/>
      <c r="EE86" s="32"/>
      <c r="EF86" s="32"/>
      <c r="EG86" s="32"/>
      <c r="EH86" s="32"/>
      <c r="EI86" s="32"/>
      <c r="EJ86" s="835" t="str">
        <f t="shared" si="12"/>
        <v>No entry</v>
      </c>
      <c r="EK86" s="1401"/>
      <c r="EL86" s="1125"/>
      <c r="EM86" s="591" t="str">
        <f t="shared" si="13"/>
        <v>No entry</v>
      </c>
      <c r="EN86" s="1403"/>
      <c r="EO86" s="1128"/>
      <c r="EP86" s="1128"/>
      <c r="EQ86" s="1129"/>
      <c r="ER86" s="1129"/>
      <c r="ES86" s="1130"/>
      <c r="ET86" s="38"/>
      <c r="EU86" s="38"/>
      <c r="EV86" s="1261" t="s">
        <v>1997</v>
      </c>
      <c r="EW86" s="909" t="s">
        <v>1994</v>
      </c>
      <c r="EX86" s="1262" t="s">
        <v>1915</v>
      </c>
      <c r="EY86" s="1263" t="s">
        <v>1916</v>
      </c>
      <c r="FA86" s="152"/>
      <c r="FB86" s="38"/>
      <c r="FC86" s="38"/>
      <c r="FD86" s="150"/>
      <c r="FE86" s="622"/>
      <c r="FF86" s="622"/>
      <c r="FG86" s="622"/>
      <c r="FH86" s="622"/>
      <c r="FI86" s="280"/>
      <c r="FJ86" s="145"/>
      <c r="FK86" s="145"/>
      <c r="FL86" s="145"/>
      <c r="FM86" s="145"/>
      <c r="FN86" s="145"/>
      <c r="FO86" s="145"/>
      <c r="FP86" s="145"/>
      <c r="FQ86" s="145"/>
      <c r="FR86" s="145"/>
      <c r="FS86" s="622"/>
      <c r="FT86" s="622"/>
      <c r="FU86" s="622"/>
      <c r="FV86" s="622"/>
      <c r="FW86" s="622"/>
      <c r="FX86" s="622"/>
      <c r="FY86" s="622"/>
      <c r="FZ86" s="622"/>
      <c r="GA86" s="633"/>
      <c r="GB86" s="637"/>
      <c r="GC86" s="622"/>
      <c r="GD86" s="622"/>
      <c r="GE86" s="622"/>
      <c r="GF86" s="622"/>
      <c r="GG86" s="622"/>
      <c r="GH86" s="622"/>
      <c r="GI86" s="622"/>
      <c r="GJ86" s="622"/>
      <c r="GK86" s="622"/>
      <c r="GL86" s="622"/>
      <c r="GM86" s="622"/>
      <c r="GN86" s="622"/>
      <c r="GO86" s="622"/>
      <c r="GP86" s="622"/>
      <c r="GQ86" s="622"/>
      <c r="GR86" s="622"/>
      <c r="GS86" s="622"/>
      <c r="GT86" s="622"/>
      <c r="GU86" s="622"/>
      <c r="GV86" s="622"/>
      <c r="GW86" s="622"/>
      <c r="GX86" s="622"/>
      <c r="GY86" s="622"/>
      <c r="GZ86" s="622"/>
      <c r="HA86" s="622"/>
      <c r="HB86" s="622"/>
      <c r="HC86" s="622"/>
      <c r="HD86" s="622"/>
      <c r="HE86" s="622"/>
      <c r="HF86" s="622"/>
      <c r="HG86" s="622"/>
      <c r="HH86" s="622"/>
      <c r="HI86" s="622"/>
      <c r="HJ86" s="622"/>
      <c r="HK86" s="622"/>
      <c r="HL86" s="622"/>
      <c r="HM86" s="622"/>
      <c r="HN86" s="622"/>
      <c r="HO86" s="622"/>
      <c r="HP86" s="622"/>
      <c r="HQ86" s="622"/>
      <c r="HR86" s="622"/>
      <c r="HS86" s="622"/>
      <c r="HT86" s="622"/>
      <c r="HU86" s="622"/>
      <c r="HV86" s="622"/>
      <c r="HW86" s="622"/>
      <c r="HX86" s="622"/>
      <c r="HY86" s="622"/>
      <c r="HZ86" s="622"/>
      <c r="IA86" s="622"/>
      <c r="IB86" s="622"/>
      <c r="IC86" s="622"/>
      <c r="ID86" s="622"/>
      <c r="IE86" s="622"/>
      <c r="IF86" s="622"/>
      <c r="IG86" s="622"/>
      <c r="IH86" s="622"/>
      <c r="II86" s="622"/>
      <c r="IJ86" s="622"/>
      <c r="IK86" s="622"/>
      <c r="IL86" s="622"/>
      <c r="IM86" s="622"/>
      <c r="IN86" s="622"/>
      <c r="IO86" s="622"/>
      <c r="IP86" s="622"/>
      <c r="IQ86" s="622"/>
      <c r="IR86" s="622"/>
      <c r="IS86" s="622"/>
      <c r="IT86" s="622"/>
      <c r="IU86" s="622"/>
      <c r="IV86" s="622"/>
      <c r="IW86" s="622"/>
      <c r="IX86" s="622"/>
      <c r="IY86" s="622"/>
      <c r="IZ86" s="622"/>
      <c r="JA86" s="622"/>
      <c r="JB86" s="622"/>
      <c r="JC86" s="622"/>
      <c r="JD86" s="622"/>
      <c r="JE86" s="622"/>
      <c r="JF86" s="622"/>
      <c r="JG86" s="622"/>
      <c r="JH86" s="622"/>
      <c r="JI86" s="622"/>
      <c r="JJ86" s="622"/>
      <c r="JK86" s="622"/>
      <c r="JL86" s="622"/>
      <c r="JM86" s="622"/>
      <c r="JN86" s="622"/>
      <c r="JO86" s="622"/>
      <c r="JP86" s="622"/>
      <c r="JQ86" s="622"/>
      <c r="JR86" s="622"/>
      <c r="JS86" s="622"/>
      <c r="JT86" s="622"/>
      <c r="JU86" s="622"/>
      <c r="JV86" s="622"/>
      <c r="JW86" s="622"/>
      <c r="JX86" s="622"/>
      <c r="JY86" s="622"/>
      <c r="JZ86" s="622"/>
      <c r="KA86" s="622"/>
      <c r="KB86" s="622"/>
      <c r="KC86" s="622"/>
      <c r="KD86" s="622"/>
      <c r="KE86" s="622"/>
      <c r="KF86" s="622"/>
      <c r="KG86" s="622"/>
      <c r="KH86" s="622"/>
      <c r="KI86" s="622"/>
      <c r="KJ86" s="622"/>
      <c r="KK86" s="622"/>
      <c r="KL86" s="622"/>
      <c r="KM86" s="622"/>
      <c r="KN86" s="622"/>
      <c r="KO86" s="622"/>
      <c r="KP86" s="622"/>
      <c r="KQ86" s="622"/>
      <c r="KR86" s="286"/>
      <c r="KS86" s="1288"/>
      <c r="KT86" s="1288"/>
      <c r="KU86" s="1288"/>
      <c r="KV86" s="1288"/>
      <c r="KW86" s="1288"/>
      <c r="KX86" s="1288"/>
      <c r="KY86" s="1288"/>
      <c r="KZ86" s="1288"/>
      <c r="LA86" s="1288"/>
      <c r="LB86" s="145"/>
    </row>
    <row r="87" spans="1:314" s="6" customFormat="1" ht="15.75" customHeight="1" thickBot="1" x14ac:dyDescent="0.3">
      <c r="A87" s="38"/>
      <c r="B87" s="812" t="s">
        <v>710</v>
      </c>
      <c r="C87" s="1198"/>
      <c r="D87" s="1199"/>
      <c r="E87" s="1435" t="str">
        <f>IFERROR(VLOOKUP($D87,'Info Exam and Projection List'!$M$4:$P$34,2),"No entry")</f>
        <v>No entry</v>
      </c>
      <c r="F87" s="1389"/>
      <c r="G87" s="1393"/>
      <c r="H87" s="1391"/>
      <c r="I87" s="1229"/>
      <c r="J87" s="1230"/>
      <c r="K87" s="1235"/>
      <c r="M87" s="1218"/>
      <c r="N87" s="1368"/>
      <c r="O87" s="1368"/>
      <c r="P87" s="1211"/>
      <c r="Q87" s="140"/>
      <c r="R87" s="659"/>
      <c r="S87" s="140"/>
      <c r="T87" s="1356"/>
      <c r="U87" s="140"/>
      <c r="V87" s="140"/>
      <c r="W87" s="140"/>
      <c r="X87" s="1057"/>
      <c r="Y87" s="1067"/>
      <c r="Z87" s="1068"/>
      <c r="AA87" s="1057"/>
      <c r="AB87" s="1076"/>
      <c r="AC87" s="1068"/>
      <c r="AD87" s="1057"/>
      <c r="AE87" s="1076"/>
      <c r="AF87" s="1068"/>
      <c r="AG87" s="1057"/>
      <c r="AH87" s="1076"/>
      <c r="AI87" s="1068"/>
      <c r="AJ87" s="1057"/>
      <c r="AK87" s="1076"/>
      <c r="AL87" s="1068"/>
      <c r="AM87" s="1057"/>
      <c r="AN87" s="1076"/>
      <c r="AO87" s="1068"/>
      <c r="AP87" s="1082"/>
      <c r="AQ87" s="140"/>
      <c r="AR87" s="140"/>
      <c r="AS87" s="140"/>
      <c r="AT87" s="32"/>
      <c r="AU87" s="32"/>
      <c r="AV87" s="1088"/>
      <c r="AW87" s="1363"/>
      <c r="AX87" s="31"/>
      <c r="AY87" s="32"/>
      <c r="AZ87" s="659"/>
      <c r="BA87" s="32"/>
      <c r="BB87" s="32"/>
      <c r="BC87" s="32"/>
      <c r="BD87" s="32"/>
      <c r="BE87" s="683"/>
      <c r="BF87" s="32"/>
      <c r="BG87" s="32"/>
      <c r="BH87" s="30"/>
      <c r="BI87" s="683"/>
      <c r="BJ87" s="854"/>
      <c r="BK87" s="178"/>
      <c r="BL87" s="178"/>
      <c r="BM87" s="178"/>
      <c r="BN87" s="178"/>
      <c r="BO87" s="178"/>
      <c r="BP87" s="178"/>
      <c r="BQ87" s="708"/>
      <c r="BR87" s="1114"/>
      <c r="BS87" s="1115"/>
      <c r="BT87" s="240"/>
      <c r="BU87" s="931"/>
      <c r="BV87" s="240"/>
      <c r="BW87" s="240"/>
      <c r="BX87" s="1099"/>
      <c r="BY87" s="1094"/>
      <c r="BZ87" s="1101"/>
      <c r="CA87" s="569"/>
      <c r="CB87" s="1114"/>
      <c r="CC87" s="1115"/>
      <c r="CD87" s="240"/>
      <c r="CE87" s="1109"/>
      <c r="CF87" s="240"/>
      <c r="CG87" s="240"/>
      <c r="CH87" s="1099"/>
      <c r="CI87" s="1094"/>
      <c r="CJ87" s="1101"/>
      <c r="CK87" s="569"/>
      <c r="CL87" s="1114"/>
      <c r="CM87" s="1115"/>
      <c r="CN87" s="240"/>
      <c r="CO87" s="1109"/>
      <c r="CP87" s="240"/>
      <c r="CQ87" s="240"/>
      <c r="CR87" s="1099"/>
      <c r="CS87" s="1094"/>
      <c r="CT87" s="1101"/>
      <c r="CU87" s="569"/>
      <c r="CV87" s="215"/>
      <c r="CW87" s="239"/>
      <c r="CX87" s="240"/>
      <c r="CY87" s="931"/>
      <c r="CZ87" s="240"/>
      <c r="DA87" s="240"/>
      <c r="DB87" s="1099"/>
      <c r="DC87" s="1094"/>
      <c r="DD87" s="1101"/>
      <c r="DE87" s="569"/>
      <c r="DF87" s="215"/>
      <c r="DG87" s="239"/>
      <c r="DH87" s="240"/>
      <c r="DI87" s="931"/>
      <c r="DJ87" s="240"/>
      <c r="DK87" s="240"/>
      <c r="DL87" s="1099"/>
      <c r="DM87" s="1094"/>
      <c r="DN87" s="1101"/>
      <c r="DO87" s="569"/>
      <c r="DP87" s="1114"/>
      <c r="DQ87" s="1115"/>
      <c r="DR87" s="240"/>
      <c r="DS87" s="1109"/>
      <c r="DT87" s="240"/>
      <c r="DU87" s="240"/>
      <c r="DV87" s="1099"/>
      <c r="DW87" s="1094"/>
      <c r="DX87" s="1101"/>
      <c r="DY87" s="587"/>
      <c r="DZ87" s="32"/>
      <c r="EA87" s="32"/>
      <c r="EB87" s="32"/>
      <c r="EC87" s="32"/>
      <c r="ED87" s="32"/>
      <c r="EE87" s="32"/>
      <c r="EF87" s="32"/>
      <c r="EG87" s="32"/>
      <c r="EH87" s="32"/>
      <c r="EI87" s="32"/>
      <c r="EJ87" s="835" t="str">
        <f t="shared" si="12"/>
        <v>No entry</v>
      </c>
      <c r="EK87" s="1401"/>
      <c r="EL87" s="1125"/>
      <c r="EM87" s="591" t="str">
        <f t="shared" si="13"/>
        <v>No entry</v>
      </c>
      <c r="EN87" s="1403"/>
      <c r="EO87" s="1128"/>
      <c r="EP87" s="1128"/>
      <c r="EQ87" s="1129"/>
      <c r="ER87" s="1129"/>
      <c r="ES87" s="1130"/>
      <c r="ET87" s="38"/>
      <c r="EU87" s="38"/>
      <c r="EV87" s="1264" t="s">
        <v>1998</v>
      </c>
      <c r="EW87" s="911" t="s">
        <v>1995</v>
      </c>
      <c r="EX87" s="1265" t="s">
        <v>1915</v>
      </c>
      <c r="EY87" s="1266" t="s">
        <v>1916</v>
      </c>
      <c r="FA87" s="152"/>
      <c r="FB87" s="38"/>
      <c r="FC87" s="38"/>
      <c r="FD87" s="150"/>
      <c r="FE87" s="622"/>
      <c r="FF87" s="622"/>
      <c r="FG87" s="622"/>
      <c r="FH87" s="622"/>
      <c r="FI87" s="280"/>
      <c r="FJ87" s="145"/>
      <c r="FK87" s="145"/>
      <c r="FL87" s="145"/>
      <c r="FM87" s="145"/>
      <c r="FN87" s="145"/>
      <c r="FO87" s="145"/>
      <c r="FP87" s="145"/>
      <c r="FQ87" s="145"/>
      <c r="FR87" s="145"/>
      <c r="FS87" s="622"/>
      <c r="FT87" s="622"/>
      <c r="FU87" s="622"/>
      <c r="FV87" s="622"/>
      <c r="FW87" s="622"/>
      <c r="FX87" s="622"/>
      <c r="FY87" s="622"/>
      <c r="FZ87" s="622"/>
      <c r="GA87" s="633"/>
      <c r="GB87" s="637"/>
      <c r="GC87" s="622"/>
      <c r="GD87" s="622"/>
      <c r="GE87" s="622"/>
      <c r="GF87" s="622"/>
      <c r="GG87" s="622"/>
      <c r="GH87" s="622"/>
      <c r="GI87" s="622"/>
      <c r="GJ87" s="622"/>
      <c r="GK87" s="622"/>
      <c r="GL87" s="622"/>
      <c r="GM87" s="622"/>
      <c r="GN87" s="622"/>
      <c r="GO87" s="622"/>
      <c r="GP87" s="622"/>
      <c r="GQ87" s="622"/>
      <c r="GR87" s="622"/>
      <c r="GS87" s="622"/>
      <c r="GT87" s="622"/>
      <c r="GU87" s="622"/>
      <c r="GV87" s="622"/>
      <c r="GW87" s="622"/>
      <c r="GX87" s="622"/>
      <c r="GY87" s="622"/>
      <c r="GZ87" s="622"/>
      <c r="HA87" s="622"/>
      <c r="HB87" s="622"/>
      <c r="HC87" s="622"/>
      <c r="HD87" s="622"/>
      <c r="HE87" s="622"/>
      <c r="HF87" s="622"/>
      <c r="HG87" s="622"/>
      <c r="HH87" s="622"/>
      <c r="HI87" s="622"/>
      <c r="HJ87" s="622"/>
      <c r="HK87" s="622"/>
      <c r="HL87" s="622"/>
      <c r="HM87" s="622"/>
      <c r="HN87" s="622"/>
      <c r="HO87" s="622"/>
      <c r="HP87" s="622"/>
      <c r="HQ87" s="622"/>
      <c r="HR87" s="622"/>
      <c r="HS87" s="622"/>
      <c r="HT87" s="622"/>
      <c r="HU87" s="622"/>
      <c r="HV87" s="622"/>
      <c r="HW87" s="622"/>
      <c r="HX87" s="622"/>
      <c r="HY87" s="622"/>
      <c r="HZ87" s="622"/>
      <c r="IA87" s="622"/>
      <c r="IB87" s="622"/>
      <c r="IC87" s="622"/>
      <c r="ID87" s="622"/>
      <c r="IE87" s="622"/>
      <c r="IF87" s="622"/>
      <c r="IG87" s="622"/>
      <c r="IH87" s="622"/>
      <c r="II87" s="622"/>
      <c r="IJ87" s="622"/>
      <c r="IK87" s="622"/>
      <c r="IL87" s="622"/>
      <c r="IM87" s="622"/>
      <c r="IN87" s="622"/>
      <c r="IO87" s="622"/>
      <c r="IP87" s="622"/>
      <c r="IQ87" s="622"/>
      <c r="IR87" s="622"/>
      <c r="IS87" s="622"/>
      <c r="IT87" s="622"/>
      <c r="IU87" s="622"/>
      <c r="IV87" s="622"/>
      <c r="IW87" s="622"/>
      <c r="IX87" s="622"/>
      <c r="IY87" s="622"/>
      <c r="IZ87" s="622"/>
      <c r="JA87" s="622"/>
      <c r="JB87" s="622"/>
      <c r="JC87" s="622"/>
      <c r="JD87" s="622"/>
      <c r="JE87" s="622"/>
      <c r="JF87" s="622"/>
      <c r="JG87" s="622"/>
      <c r="JH87" s="622"/>
      <c r="JI87" s="622"/>
      <c r="JJ87" s="622"/>
      <c r="JK87" s="622"/>
      <c r="JL87" s="622"/>
      <c r="JM87" s="622"/>
      <c r="JN87" s="622"/>
      <c r="JO87" s="622"/>
      <c r="JP87" s="622"/>
      <c r="JQ87" s="622"/>
      <c r="JR87" s="622"/>
      <c r="JS87" s="622"/>
      <c r="JT87" s="622"/>
      <c r="JU87" s="622"/>
      <c r="JV87" s="622"/>
      <c r="JW87" s="622"/>
      <c r="JX87" s="622"/>
      <c r="JY87" s="622"/>
      <c r="JZ87" s="622"/>
      <c r="KA87" s="622"/>
      <c r="KB87" s="622"/>
      <c r="KC87" s="622"/>
      <c r="KD87" s="622"/>
      <c r="KE87" s="622"/>
      <c r="KF87" s="622"/>
      <c r="KG87" s="622"/>
      <c r="KH87" s="622"/>
      <c r="KI87" s="622"/>
      <c r="KJ87" s="622"/>
      <c r="KK87" s="622"/>
      <c r="KL87" s="622"/>
      <c r="KM87" s="622"/>
      <c r="KN87" s="622"/>
      <c r="KO87" s="622"/>
      <c r="KP87" s="622"/>
      <c r="KQ87" s="622"/>
      <c r="KR87" s="286"/>
      <c r="KS87" s="1288"/>
      <c r="KT87" s="1288"/>
      <c r="KU87" s="1288"/>
      <c r="KV87" s="1288"/>
      <c r="KW87" s="1288"/>
      <c r="KX87" s="1288"/>
      <c r="KY87" s="1288"/>
      <c r="KZ87" s="1288"/>
      <c r="LA87" s="1288"/>
      <c r="LB87" s="145"/>
    </row>
    <row r="88" spans="1:314" s="6" customFormat="1" ht="15.75" customHeight="1" x14ac:dyDescent="0.25">
      <c r="A88" s="38"/>
      <c r="B88" s="812" t="s">
        <v>711</v>
      </c>
      <c r="C88" s="1198"/>
      <c r="D88" s="1199"/>
      <c r="E88" s="1435" t="str">
        <f>IFERROR(VLOOKUP($D88,'Info Exam and Projection List'!$M$4:$P$34,2),"No entry")</f>
        <v>No entry</v>
      </c>
      <c r="F88" s="1389"/>
      <c r="G88" s="1393"/>
      <c r="H88" s="1391"/>
      <c r="I88" s="1229"/>
      <c r="J88" s="1230"/>
      <c r="K88" s="1235"/>
      <c r="M88" s="1218"/>
      <c r="N88" s="1368"/>
      <c r="O88" s="1368"/>
      <c r="P88" s="1211"/>
      <c r="Q88" s="140"/>
      <c r="R88" s="659"/>
      <c r="S88" s="140"/>
      <c r="T88" s="1356"/>
      <c r="U88" s="140"/>
      <c r="V88" s="140"/>
      <c r="W88" s="140"/>
      <c r="X88" s="1057"/>
      <c r="Y88" s="1067"/>
      <c r="Z88" s="1068"/>
      <c r="AA88" s="1057"/>
      <c r="AB88" s="1076"/>
      <c r="AC88" s="1068"/>
      <c r="AD88" s="1057"/>
      <c r="AE88" s="1076"/>
      <c r="AF88" s="1068"/>
      <c r="AG88" s="1057"/>
      <c r="AH88" s="1076"/>
      <c r="AI88" s="1068"/>
      <c r="AJ88" s="1057"/>
      <c r="AK88" s="1076"/>
      <c r="AL88" s="1068"/>
      <c r="AM88" s="1057"/>
      <c r="AN88" s="1076"/>
      <c r="AO88" s="1068"/>
      <c r="AP88" s="1082"/>
      <c r="AQ88" s="140"/>
      <c r="AR88" s="140"/>
      <c r="AS88" s="140"/>
      <c r="AT88" s="32"/>
      <c r="AU88" s="32"/>
      <c r="AV88" s="1088"/>
      <c r="AW88" s="1363"/>
      <c r="AX88" s="31"/>
      <c r="AY88" s="32"/>
      <c r="AZ88" s="659"/>
      <c r="BA88" s="32"/>
      <c r="BB88" s="32"/>
      <c r="BC88" s="32"/>
      <c r="BD88" s="32"/>
      <c r="BE88" s="683"/>
      <c r="BF88" s="32"/>
      <c r="BG88" s="32"/>
      <c r="BH88" s="30"/>
      <c r="BI88" s="683"/>
      <c r="BJ88" s="854"/>
      <c r="BK88" s="178"/>
      <c r="BL88" s="178"/>
      <c r="BM88" s="178"/>
      <c r="BN88" s="178"/>
      <c r="BO88" s="178"/>
      <c r="BP88" s="178"/>
      <c r="BQ88" s="708"/>
      <c r="BR88" s="1114"/>
      <c r="BS88" s="1115"/>
      <c r="BT88" s="240"/>
      <c r="BU88" s="931"/>
      <c r="BV88" s="240"/>
      <c r="BW88" s="240"/>
      <c r="BX88" s="1099"/>
      <c r="BY88" s="1094"/>
      <c r="BZ88" s="1101"/>
      <c r="CA88" s="569"/>
      <c r="CB88" s="1114"/>
      <c r="CC88" s="1115"/>
      <c r="CD88" s="240"/>
      <c r="CE88" s="1109"/>
      <c r="CF88" s="240"/>
      <c r="CG88" s="240"/>
      <c r="CH88" s="1099"/>
      <c r="CI88" s="1094"/>
      <c r="CJ88" s="1101"/>
      <c r="CK88" s="569"/>
      <c r="CL88" s="1114"/>
      <c r="CM88" s="1115"/>
      <c r="CN88" s="240"/>
      <c r="CO88" s="1109"/>
      <c r="CP88" s="240"/>
      <c r="CQ88" s="240"/>
      <c r="CR88" s="1099"/>
      <c r="CS88" s="1094"/>
      <c r="CT88" s="1101"/>
      <c r="CU88" s="569"/>
      <c r="CV88" s="215"/>
      <c r="CW88" s="239"/>
      <c r="CX88" s="240"/>
      <c r="CY88" s="931"/>
      <c r="CZ88" s="240"/>
      <c r="DA88" s="240"/>
      <c r="DB88" s="1099"/>
      <c r="DC88" s="1094"/>
      <c r="DD88" s="1101"/>
      <c r="DE88" s="569"/>
      <c r="DF88" s="215"/>
      <c r="DG88" s="239"/>
      <c r="DH88" s="240"/>
      <c r="DI88" s="931"/>
      <c r="DJ88" s="240"/>
      <c r="DK88" s="240"/>
      <c r="DL88" s="1099"/>
      <c r="DM88" s="1094"/>
      <c r="DN88" s="1101"/>
      <c r="DO88" s="569"/>
      <c r="DP88" s="1114"/>
      <c r="DQ88" s="1115"/>
      <c r="DR88" s="240"/>
      <c r="DS88" s="1109"/>
      <c r="DT88" s="240"/>
      <c r="DU88" s="240"/>
      <c r="DV88" s="1099"/>
      <c r="DW88" s="1094"/>
      <c r="DX88" s="1101"/>
      <c r="DY88" s="587"/>
      <c r="DZ88" s="32"/>
      <c r="EA88" s="32"/>
      <c r="EB88" s="32"/>
      <c r="EC88" s="32"/>
      <c r="ED88" s="32"/>
      <c r="EE88" s="32"/>
      <c r="EF88" s="32"/>
      <c r="EG88" s="32"/>
      <c r="EH88" s="32"/>
      <c r="EI88" s="32"/>
      <c r="EJ88" s="835" t="str">
        <f t="shared" si="12"/>
        <v>No entry</v>
      </c>
      <c r="EK88" s="1401"/>
      <c r="EL88" s="1125"/>
      <c r="EM88" s="591" t="str">
        <f t="shared" si="13"/>
        <v>No entry</v>
      </c>
      <c r="EN88" s="1403"/>
      <c r="EO88" s="1128"/>
      <c r="EP88" s="1128"/>
      <c r="EQ88" s="1129"/>
      <c r="ER88" s="1129"/>
      <c r="ES88" s="1130"/>
      <c r="ET88" s="38"/>
      <c r="EU88" s="38"/>
      <c r="EV88" s="317"/>
      <c r="EW88" s="188"/>
      <c r="EX88" s="358"/>
      <c r="EY88" s="191"/>
      <c r="FA88" s="152"/>
      <c r="FB88" s="38"/>
      <c r="FC88" s="38"/>
      <c r="FD88" s="150"/>
      <c r="FE88" s="622"/>
      <c r="FF88" s="622"/>
      <c r="FG88" s="622"/>
      <c r="FH88" s="622"/>
      <c r="FI88" s="280"/>
      <c r="FJ88" s="145"/>
      <c r="FK88" s="145"/>
      <c r="FL88" s="145"/>
      <c r="FM88" s="145"/>
      <c r="FN88" s="145"/>
      <c r="FO88" s="145"/>
      <c r="FP88" s="145"/>
      <c r="FQ88" s="145"/>
      <c r="FR88" s="145"/>
      <c r="FS88" s="622"/>
      <c r="FT88" s="622"/>
      <c r="FU88" s="622"/>
      <c r="FV88" s="622"/>
      <c r="FW88" s="622"/>
      <c r="FX88" s="622"/>
      <c r="FY88" s="622"/>
      <c r="FZ88" s="622"/>
      <c r="GA88" s="633"/>
      <c r="GB88" s="637"/>
      <c r="GC88" s="622"/>
      <c r="GD88" s="622"/>
      <c r="GE88" s="622"/>
      <c r="GF88" s="622"/>
      <c r="GG88" s="622"/>
      <c r="GH88" s="622"/>
      <c r="GI88" s="622"/>
      <c r="GJ88" s="622"/>
      <c r="GK88" s="622"/>
      <c r="GL88" s="622"/>
      <c r="GM88" s="622"/>
      <c r="GN88" s="622"/>
      <c r="GO88" s="622"/>
      <c r="GP88" s="622"/>
      <c r="GQ88" s="622"/>
      <c r="GR88" s="622"/>
      <c r="GS88" s="622"/>
      <c r="GT88" s="622"/>
      <c r="GU88" s="622"/>
      <c r="GV88" s="622"/>
      <c r="GW88" s="622"/>
      <c r="GX88" s="622"/>
      <c r="GY88" s="622"/>
      <c r="GZ88" s="622"/>
      <c r="HA88" s="622"/>
      <c r="HB88" s="622"/>
      <c r="HC88" s="622"/>
      <c r="HD88" s="622"/>
      <c r="HE88" s="622"/>
      <c r="HF88" s="622"/>
      <c r="HG88" s="622"/>
      <c r="HH88" s="622"/>
      <c r="HI88" s="622"/>
      <c r="HJ88" s="622"/>
      <c r="HK88" s="622"/>
      <c r="HL88" s="622"/>
      <c r="HM88" s="622"/>
      <c r="HN88" s="622"/>
      <c r="HO88" s="622"/>
      <c r="HP88" s="622"/>
      <c r="HQ88" s="622"/>
      <c r="HR88" s="622"/>
      <c r="HS88" s="622"/>
      <c r="HT88" s="622"/>
      <c r="HU88" s="622"/>
      <c r="HV88" s="622"/>
      <c r="HW88" s="622"/>
      <c r="HX88" s="622"/>
      <c r="HY88" s="622"/>
      <c r="HZ88" s="622"/>
      <c r="IA88" s="622"/>
      <c r="IB88" s="622"/>
      <c r="IC88" s="622"/>
      <c r="ID88" s="622"/>
      <c r="IE88" s="622"/>
      <c r="IF88" s="622"/>
      <c r="IG88" s="622"/>
      <c r="IH88" s="622"/>
      <c r="II88" s="622"/>
      <c r="IJ88" s="622"/>
      <c r="IK88" s="622"/>
      <c r="IL88" s="622"/>
      <c r="IM88" s="622"/>
      <c r="IN88" s="622"/>
      <c r="IO88" s="622"/>
      <c r="IP88" s="622"/>
      <c r="IQ88" s="622"/>
      <c r="IR88" s="622"/>
      <c r="IS88" s="622"/>
      <c r="IT88" s="622"/>
      <c r="IU88" s="622"/>
      <c r="IV88" s="622"/>
      <c r="IW88" s="622"/>
      <c r="IX88" s="622"/>
      <c r="IY88" s="622"/>
      <c r="IZ88" s="622"/>
      <c r="JA88" s="622"/>
      <c r="JB88" s="622"/>
      <c r="JC88" s="622"/>
      <c r="JD88" s="622"/>
      <c r="JE88" s="622"/>
      <c r="JF88" s="622"/>
      <c r="JG88" s="622"/>
      <c r="JH88" s="622"/>
      <c r="JI88" s="622"/>
      <c r="JJ88" s="622"/>
      <c r="JK88" s="622"/>
      <c r="JL88" s="622"/>
      <c r="JM88" s="622"/>
      <c r="JN88" s="622"/>
      <c r="JO88" s="622"/>
      <c r="JP88" s="622"/>
      <c r="JQ88" s="622"/>
      <c r="JR88" s="622"/>
      <c r="JS88" s="622"/>
      <c r="JT88" s="622"/>
      <c r="JU88" s="622"/>
      <c r="JV88" s="622"/>
      <c r="JW88" s="622"/>
      <c r="JX88" s="622"/>
      <c r="JY88" s="622"/>
      <c r="JZ88" s="622"/>
      <c r="KA88" s="622"/>
      <c r="KB88" s="622"/>
      <c r="KC88" s="622"/>
      <c r="KD88" s="622"/>
      <c r="KE88" s="622"/>
      <c r="KF88" s="622"/>
      <c r="KG88" s="622"/>
      <c r="KH88" s="622"/>
      <c r="KI88" s="622"/>
      <c r="KJ88" s="622"/>
      <c r="KK88" s="622"/>
      <c r="KL88" s="622"/>
      <c r="KM88" s="622"/>
      <c r="KN88" s="622"/>
      <c r="KO88" s="622"/>
      <c r="KP88" s="622"/>
      <c r="KQ88" s="622"/>
      <c r="KR88" s="286"/>
      <c r="KS88" s="1288"/>
      <c r="KT88" s="1288"/>
      <c r="KU88" s="1288"/>
      <c r="KV88" s="1288"/>
      <c r="KW88" s="1288"/>
      <c r="KX88" s="1288"/>
      <c r="KY88" s="1288"/>
      <c r="KZ88" s="1288"/>
      <c r="LA88" s="1288"/>
      <c r="LB88" s="145"/>
    </row>
    <row r="89" spans="1:314" s="6" customFormat="1" ht="15.75" customHeight="1" thickBot="1" x14ac:dyDescent="0.3">
      <c r="A89" s="38"/>
      <c r="B89" s="812" t="s">
        <v>712</v>
      </c>
      <c r="C89" s="1198"/>
      <c r="D89" s="1199"/>
      <c r="E89" s="1435" t="str">
        <f>IFERROR(VLOOKUP($D89,'Info Exam and Projection List'!$M$4:$P$34,2),"No entry")</f>
        <v>No entry</v>
      </c>
      <c r="F89" s="1389"/>
      <c r="G89" s="1393"/>
      <c r="H89" s="1391"/>
      <c r="I89" s="1229"/>
      <c r="J89" s="1230"/>
      <c r="K89" s="1235"/>
      <c r="M89" s="1218"/>
      <c r="N89" s="1368"/>
      <c r="O89" s="1368"/>
      <c r="P89" s="1211"/>
      <c r="Q89" s="140"/>
      <c r="R89" s="659"/>
      <c r="S89" s="140"/>
      <c r="T89" s="1356"/>
      <c r="U89" s="140"/>
      <c r="V89" s="140"/>
      <c r="W89" s="140"/>
      <c r="X89" s="1057"/>
      <c r="Y89" s="1067"/>
      <c r="Z89" s="1068"/>
      <c r="AA89" s="1057"/>
      <c r="AB89" s="1076"/>
      <c r="AC89" s="1068"/>
      <c r="AD89" s="1057"/>
      <c r="AE89" s="1076"/>
      <c r="AF89" s="1068"/>
      <c r="AG89" s="1057"/>
      <c r="AH89" s="1076"/>
      <c r="AI89" s="1068"/>
      <c r="AJ89" s="1057"/>
      <c r="AK89" s="1076"/>
      <c r="AL89" s="1068"/>
      <c r="AM89" s="1057"/>
      <c r="AN89" s="1076"/>
      <c r="AO89" s="1068"/>
      <c r="AP89" s="1082"/>
      <c r="AQ89" s="140"/>
      <c r="AR89" s="140"/>
      <c r="AS89" s="140"/>
      <c r="AT89" s="32"/>
      <c r="AU89" s="32"/>
      <c r="AV89" s="1088"/>
      <c r="AW89" s="1363"/>
      <c r="AX89" s="31"/>
      <c r="AY89" s="32"/>
      <c r="AZ89" s="659"/>
      <c r="BA89" s="32"/>
      <c r="BB89" s="32"/>
      <c r="BC89" s="32"/>
      <c r="BD89" s="32"/>
      <c r="BE89" s="683"/>
      <c r="BF89" s="32"/>
      <c r="BG89" s="32"/>
      <c r="BH89" s="30"/>
      <c r="BI89" s="683"/>
      <c r="BJ89" s="854"/>
      <c r="BK89" s="178"/>
      <c r="BL89" s="178"/>
      <c r="BM89" s="178"/>
      <c r="BN89" s="178"/>
      <c r="BO89" s="178"/>
      <c r="BP89" s="178"/>
      <c r="BQ89" s="708"/>
      <c r="BR89" s="1114"/>
      <c r="BS89" s="1115"/>
      <c r="BT89" s="240"/>
      <c r="BU89" s="931"/>
      <c r="BV89" s="240"/>
      <c r="BW89" s="240"/>
      <c r="BX89" s="1099"/>
      <c r="BY89" s="1094"/>
      <c r="BZ89" s="1101"/>
      <c r="CA89" s="569"/>
      <c r="CB89" s="1114"/>
      <c r="CC89" s="1115"/>
      <c r="CD89" s="240"/>
      <c r="CE89" s="1109"/>
      <c r="CF89" s="240"/>
      <c r="CG89" s="240"/>
      <c r="CH89" s="1099"/>
      <c r="CI89" s="1094"/>
      <c r="CJ89" s="1101"/>
      <c r="CK89" s="569"/>
      <c r="CL89" s="1114"/>
      <c r="CM89" s="1115"/>
      <c r="CN89" s="240"/>
      <c r="CO89" s="1109"/>
      <c r="CP89" s="240"/>
      <c r="CQ89" s="240"/>
      <c r="CR89" s="1099"/>
      <c r="CS89" s="1094"/>
      <c r="CT89" s="1101"/>
      <c r="CU89" s="569"/>
      <c r="CV89" s="215"/>
      <c r="CW89" s="239"/>
      <c r="CX89" s="240"/>
      <c r="CY89" s="931"/>
      <c r="CZ89" s="240"/>
      <c r="DA89" s="240"/>
      <c r="DB89" s="1099"/>
      <c r="DC89" s="1094"/>
      <c r="DD89" s="1101"/>
      <c r="DE89" s="569"/>
      <c r="DF89" s="215"/>
      <c r="DG89" s="239"/>
      <c r="DH89" s="240"/>
      <c r="DI89" s="931"/>
      <c r="DJ89" s="240"/>
      <c r="DK89" s="240"/>
      <c r="DL89" s="1099"/>
      <c r="DM89" s="1094"/>
      <c r="DN89" s="1101"/>
      <c r="DO89" s="569"/>
      <c r="DP89" s="1114"/>
      <c r="DQ89" s="1115"/>
      <c r="DR89" s="240"/>
      <c r="DS89" s="1109"/>
      <c r="DT89" s="240"/>
      <c r="DU89" s="240"/>
      <c r="DV89" s="1099"/>
      <c r="DW89" s="1094"/>
      <c r="DX89" s="1101"/>
      <c r="DY89" s="587"/>
      <c r="DZ89" s="32"/>
      <c r="EA89" s="32"/>
      <c r="EB89" s="32"/>
      <c r="EC89" s="32"/>
      <c r="ED89" s="32"/>
      <c r="EE89" s="32"/>
      <c r="EF89" s="32"/>
      <c r="EG89" s="32"/>
      <c r="EH89" s="32"/>
      <c r="EI89" s="32"/>
      <c r="EJ89" s="835" t="str">
        <f t="shared" si="12"/>
        <v>No entry</v>
      </c>
      <c r="EK89" s="1401"/>
      <c r="EL89" s="1125"/>
      <c r="EM89" s="591" t="str">
        <f t="shared" si="13"/>
        <v>No entry</v>
      </c>
      <c r="EN89" s="1403"/>
      <c r="EO89" s="1128"/>
      <c r="EP89" s="1128"/>
      <c r="EQ89" s="1129"/>
      <c r="ER89" s="1129"/>
      <c r="ES89" s="1130"/>
      <c r="ET89" s="38"/>
      <c r="EU89" s="38"/>
      <c r="EV89" s="318"/>
      <c r="EW89" s="345"/>
      <c r="EX89" s="346"/>
      <c r="EY89" s="192"/>
      <c r="FA89" s="152"/>
      <c r="FB89" s="38"/>
      <c r="FC89" s="38"/>
      <c r="FD89" s="150"/>
      <c r="FE89" s="622"/>
      <c r="FF89" s="622"/>
      <c r="FG89" s="622"/>
      <c r="FH89" s="622"/>
      <c r="FI89" s="280"/>
      <c r="FJ89" s="145"/>
      <c r="FK89" s="145"/>
      <c r="FL89" s="145"/>
      <c r="FM89" s="145"/>
      <c r="FN89" s="145"/>
      <c r="FO89" s="145"/>
      <c r="FP89" s="145"/>
      <c r="FQ89" s="145"/>
      <c r="FR89" s="145"/>
      <c r="FS89" s="622"/>
      <c r="FT89" s="622"/>
      <c r="FU89" s="622"/>
      <c r="FV89" s="622"/>
      <c r="FW89" s="622"/>
      <c r="FX89" s="622"/>
      <c r="FY89" s="622"/>
      <c r="FZ89" s="622"/>
      <c r="GA89" s="633"/>
      <c r="GB89" s="637"/>
      <c r="GC89" s="622"/>
      <c r="GD89" s="622"/>
      <c r="GE89" s="622"/>
      <c r="GF89" s="622"/>
      <c r="GG89" s="622"/>
      <c r="GH89" s="622"/>
      <c r="GI89" s="622"/>
      <c r="GJ89" s="622"/>
      <c r="GK89" s="622"/>
      <c r="GL89" s="622"/>
      <c r="GM89" s="622"/>
      <c r="GN89" s="622"/>
      <c r="GO89" s="622"/>
      <c r="GP89" s="622"/>
      <c r="GQ89" s="622"/>
      <c r="GR89" s="622"/>
      <c r="GS89" s="622"/>
      <c r="GT89" s="622"/>
      <c r="GU89" s="622"/>
      <c r="GV89" s="622"/>
      <c r="GW89" s="622"/>
      <c r="GX89" s="622"/>
      <c r="GY89" s="622"/>
      <c r="GZ89" s="622"/>
      <c r="HA89" s="622"/>
      <c r="HB89" s="622"/>
      <c r="HC89" s="622"/>
      <c r="HD89" s="622"/>
      <c r="HE89" s="622"/>
      <c r="HF89" s="622"/>
      <c r="HG89" s="622"/>
      <c r="HH89" s="622"/>
      <c r="HI89" s="622"/>
      <c r="HJ89" s="622"/>
      <c r="HK89" s="622"/>
      <c r="HL89" s="622"/>
      <c r="HM89" s="622"/>
      <c r="HN89" s="622"/>
      <c r="HO89" s="622"/>
      <c r="HP89" s="622"/>
      <c r="HQ89" s="622"/>
      <c r="HR89" s="622"/>
      <c r="HS89" s="622"/>
      <c r="HT89" s="622"/>
      <c r="HU89" s="622"/>
      <c r="HV89" s="622"/>
      <c r="HW89" s="622"/>
      <c r="HX89" s="622"/>
      <c r="HY89" s="622"/>
      <c r="HZ89" s="622"/>
      <c r="IA89" s="622"/>
      <c r="IB89" s="622"/>
      <c r="IC89" s="622"/>
      <c r="ID89" s="622"/>
      <c r="IE89" s="622"/>
      <c r="IF89" s="622"/>
      <c r="IG89" s="622"/>
      <c r="IH89" s="622"/>
      <c r="II89" s="622"/>
      <c r="IJ89" s="622"/>
      <c r="IK89" s="622"/>
      <c r="IL89" s="622"/>
      <c r="IM89" s="622"/>
      <c r="IN89" s="622"/>
      <c r="IO89" s="622"/>
      <c r="IP89" s="622"/>
      <c r="IQ89" s="622"/>
      <c r="IR89" s="622"/>
      <c r="IS89" s="622"/>
      <c r="IT89" s="622"/>
      <c r="IU89" s="622"/>
      <c r="IV89" s="622"/>
      <c r="IW89" s="622"/>
      <c r="IX89" s="622"/>
      <c r="IY89" s="622"/>
      <c r="IZ89" s="622"/>
      <c r="JA89" s="622"/>
      <c r="JB89" s="622"/>
      <c r="JC89" s="622"/>
      <c r="JD89" s="622"/>
      <c r="JE89" s="622"/>
      <c r="JF89" s="622"/>
      <c r="JG89" s="622"/>
      <c r="JH89" s="622"/>
      <c r="JI89" s="622"/>
      <c r="JJ89" s="622"/>
      <c r="JK89" s="622"/>
      <c r="JL89" s="622"/>
      <c r="JM89" s="622"/>
      <c r="JN89" s="622"/>
      <c r="JO89" s="622"/>
      <c r="JP89" s="622"/>
      <c r="JQ89" s="622"/>
      <c r="JR89" s="622"/>
      <c r="JS89" s="622"/>
      <c r="JT89" s="622"/>
      <c r="JU89" s="622"/>
      <c r="JV89" s="622"/>
      <c r="JW89" s="622"/>
      <c r="JX89" s="622"/>
      <c r="JY89" s="622"/>
      <c r="JZ89" s="622"/>
      <c r="KA89" s="622"/>
      <c r="KB89" s="622"/>
      <c r="KC89" s="622"/>
      <c r="KD89" s="622"/>
      <c r="KE89" s="622"/>
      <c r="KF89" s="622"/>
      <c r="KG89" s="622"/>
      <c r="KH89" s="622"/>
      <c r="KI89" s="622"/>
      <c r="KJ89" s="622"/>
      <c r="KK89" s="622"/>
      <c r="KL89" s="622"/>
      <c r="KM89" s="622"/>
      <c r="KN89" s="622"/>
      <c r="KO89" s="622"/>
      <c r="KP89" s="622"/>
      <c r="KQ89" s="622"/>
      <c r="KR89" s="286"/>
      <c r="KS89" s="1288"/>
      <c r="KT89" s="1288"/>
      <c r="KU89" s="1288"/>
      <c r="KV89" s="1288"/>
      <c r="KW89" s="1288"/>
      <c r="KX89" s="1288"/>
      <c r="KY89" s="1288"/>
      <c r="KZ89" s="1288"/>
      <c r="LA89" s="1288"/>
      <c r="LB89" s="145"/>
    </row>
    <row r="90" spans="1:314" s="6" customFormat="1" ht="15.75" customHeight="1" x14ac:dyDescent="0.25">
      <c r="A90" s="38"/>
      <c r="B90" s="812" t="s">
        <v>713</v>
      </c>
      <c r="C90" s="1198"/>
      <c r="D90" s="1199"/>
      <c r="E90" s="1435" t="str">
        <f>IFERROR(VLOOKUP($D90,'Info Exam and Projection List'!$M$4:$P$34,2),"No entry")</f>
        <v>No entry</v>
      </c>
      <c r="F90" s="1389"/>
      <c r="G90" s="1393"/>
      <c r="H90" s="1391"/>
      <c r="I90" s="1229"/>
      <c r="J90" s="1230"/>
      <c r="K90" s="1235"/>
      <c r="M90" s="1218"/>
      <c r="N90" s="1368"/>
      <c r="O90" s="1368"/>
      <c r="P90" s="1211"/>
      <c r="Q90" s="140"/>
      <c r="R90" s="659"/>
      <c r="S90" s="140"/>
      <c r="T90" s="1356"/>
      <c r="U90" s="140"/>
      <c r="V90" s="140"/>
      <c r="W90" s="140"/>
      <c r="X90" s="1057"/>
      <c r="Y90" s="1067"/>
      <c r="Z90" s="1068"/>
      <c r="AA90" s="1057"/>
      <c r="AB90" s="1076"/>
      <c r="AC90" s="1068"/>
      <c r="AD90" s="1057"/>
      <c r="AE90" s="1076"/>
      <c r="AF90" s="1068"/>
      <c r="AG90" s="1057"/>
      <c r="AH90" s="1076"/>
      <c r="AI90" s="1068"/>
      <c r="AJ90" s="1057"/>
      <c r="AK90" s="1076"/>
      <c r="AL90" s="1068"/>
      <c r="AM90" s="1057"/>
      <c r="AN90" s="1076"/>
      <c r="AO90" s="1068"/>
      <c r="AP90" s="1082"/>
      <c r="AQ90" s="140"/>
      <c r="AR90" s="140"/>
      <c r="AS90" s="140"/>
      <c r="AT90" s="32"/>
      <c r="AU90" s="32"/>
      <c r="AV90" s="1088"/>
      <c r="AW90" s="1363"/>
      <c r="AX90" s="31"/>
      <c r="AY90" s="32"/>
      <c r="AZ90" s="659"/>
      <c r="BA90" s="32"/>
      <c r="BB90" s="32"/>
      <c r="BC90" s="32"/>
      <c r="BD90" s="32"/>
      <c r="BE90" s="683"/>
      <c r="BF90" s="32"/>
      <c r="BG90" s="32"/>
      <c r="BH90" s="30"/>
      <c r="BI90" s="683"/>
      <c r="BJ90" s="854"/>
      <c r="BK90" s="178"/>
      <c r="BL90" s="178"/>
      <c r="BM90" s="178"/>
      <c r="BN90" s="178"/>
      <c r="BO90" s="178"/>
      <c r="BP90" s="178"/>
      <c r="BQ90" s="708"/>
      <c r="BR90" s="1114"/>
      <c r="BS90" s="1115"/>
      <c r="BT90" s="240"/>
      <c r="BU90" s="931"/>
      <c r="BV90" s="240"/>
      <c r="BW90" s="240"/>
      <c r="BX90" s="1099"/>
      <c r="BY90" s="1094"/>
      <c r="BZ90" s="1101"/>
      <c r="CA90" s="569"/>
      <c r="CB90" s="1114"/>
      <c r="CC90" s="1115"/>
      <c r="CD90" s="240"/>
      <c r="CE90" s="1109"/>
      <c r="CF90" s="240"/>
      <c r="CG90" s="240"/>
      <c r="CH90" s="1099"/>
      <c r="CI90" s="1094"/>
      <c r="CJ90" s="1101"/>
      <c r="CK90" s="569"/>
      <c r="CL90" s="1114"/>
      <c r="CM90" s="1115"/>
      <c r="CN90" s="240"/>
      <c r="CO90" s="1109"/>
      <c r="CP90" s="240"/>
      <c r="CQ90" s="240"/>
      <c r="CR90" s="1099"/>
      <c r="CS90" s="1094"/>
      <c r="CT90" s="1101"/>
      <c r="CU90" s="569"/>
      <c r="CV90" s="215"/>
      <c r="CW90" s="239"/>
      <c r="CX90" s="240"/>
      <c r="CY90" s="931"/>
      <c r="CZ90" s="240"/>
      <c r="DA90" s="240"/>
      <c r="DB90" s="1099"/>
      <c r="DC90" s="1094"/>
      <c r="DD90" s="1101"/>
      <c r="DE90" s="569"/>
      <c r="DF90" s="215"/>
      <c r="DG90" s="239"/>
      <c r="DH90" s="240"/>
      <c r="DI90" s="931"/>
      <c r="DJ90" s="240"/>
      <c r="DK90" s="240"/>
      <c r="DL90" s="1099"/>
      <c r="DM90" s="1094"/>
      <c r="DN90" s="1101"/>
      <c r="DO90" s="569"/>
      <c r="DP90" s="1114"/>
      <c r="DQ90" s="1115"/>
      <c r="DR90" s="240"/>
      <c r="DS90" s="1109"/>
      <c r="DT90" s="240"/>
      <c r="DU90" s="240"/>
      <c r="DV90" s="1099"/>
      <c r="DW90" s="1094"/>
      <c r="DX90" s="1101"/>
      <c r="DY90" s="587"/>
      <c r="DZ90" s="32"/>
      <c r="EA90" s="32"/>
      <c r="EB90" s="32"/>
      <c r="EC90" s="32"/>
      <c r="ED90" s="32"/>
      <c r="EE90" s="32"/>
      <c r="EF90" s="32"/>
      <c r="EG90" s="32"/>
      <c r="EH90" s="32"/>
      <c r="EI90" s="32"/>
      <c r="EJ90" s="835" t="str">
        <f t="shared" si="12"/>
        <v>No entry</v>
      </c>
      <c r="EK90" s="1401"/>
      <c r="EL90" s="1125"/>
      <c r="EM90" s="591" t="str">
        <f t="shared" si="13"/>
        <v>No entry</v>
      </c>
      <c r="EN90" s="1403"/>
      <c r="EO90" s="1128"/>
      <c r="EP90" s="1128"/>
      <c r="EQ90" s="1129"/>
      <c r="ER90" s="1129"/>
      <c r="ES90" s="1130"/>
      <c r="ET90" s="38"/>
      <c r="EU90" s="38"/>
      <c r="EV90" s="152"/>
      <c r="EW90" s="152"/>
      <c r="EX90" s="152"/>
      <c r="EY90" s="152"/>
      <c r="EZ90" s="152"/>
      <c r="FA90" s="152"/>
      <c r="FB90" s="38"/>
      <c r="FC90" s="38"/>
      <c r="FD90" s="150"/>
      <c r="FE90" s="622"/>
      <c r="FF90" s="622"/>
      <c r="FG90" s="622"/>
      <c r="FH90" s="622"/>
      <c r="FI90" s="280"/>
      <c r="FJ90" s="145"/>
      <c r="FK90" s="145"/>
      <c r="FL90" s="145"/>
      <c r="FM90" s="145"/>
      <c r="FN90" s="145"/>
      <c r="FO90" s="145"/>
      <c r="FP90" s="145"/>
      <c r="FQ90" s="145"/>
      <c r="FR90" s="145"/>
      <c r="FS90" s="622"/>
      <c r="FT90" s="622"/>
      <c r="FU90" s="622"/>
      <c r="FV90" s="622"/>
      <c r="FW90" s="622"/>
      <c r="FX90" s="622"/>
      <c r="FY90" s="622"/>
      <c r="FZ90" s="622"/>
      <c r="GA90" s="633"/>
      <c r="GB90" s="637"/>
      <c r="GC90" s="622"/>
      <c r="GD90" s="622"/>
      <c r="GE90" s="622"/>
      <c r="GF90" s="622"/>
      <c r="GG90" s="622"/>
      <c r="GH90" s="622"/>
      <c r="GI90" s="622"/>
      <c r="GJ90" s="622"/>
      <c r="GK90" s="622"/>
      <c r="GL90" s="622"/>
      <c r="GM90" s="622"/>
      <c r="GN90" s="622"/>
      <c r="GO90" s="622"/>
      <c r="GP90" s="622"/>
      <c r="GQ90" s="622"/>
      <c r="GR90" s="622"/>
      <c r="GS90" s="622"/>
      <c r="GT90" s="622"/>
      <c r="GU90" s="622"/>
      <c r="GV90" s="622"/>
      <c r="GW90" s="622"/>
      <c r="GX90" s="622"/>
      <c r="GY90" s="622"/>
      <c r="GZ90" s="622"/>
      <c r="HA90" s="622"/>
      <c r="HB90" s="622"/>
      <c r="HC90" s="622"/>
      <c r="HD90" s="622"/>
      <c r="HE90" s="622"/>
      <c r="HF90" s="622"/>
      <c r="HG90" s="622"/>
      <c r="HH90" s="622"/>
      <c r="HI90" s="622"/>
      <c r="HJ90" s="622"/>
      <c r="HK90" s="622"/>
      <c r="HL90" s="622"/>
      <c r="HM90" s="622"/>
      <c r="HN90" s="622"/>
      <c r="HO90" s="622"/>
      <c r="HP90" s="622"/>
      <c r="HQ90" s="622"/>
      <c r="HR90" s="622"/>
      <c r="HS90" s="622"/>
      <c r="HT90" s="622"/>
      <c r="HU90" s="622"/>
      <c r="HV90" s="622"/>
      <c r="HW90" s="622"/>
      <c r="HX90" s="622"/>
      <c r="HY90" s="622"/>
      <c r="HZ90" s="622"/>
      <c r="IA90" s="622"/>
      <c r="IB90" s="622"/>
      <c r="IC90" s="622"/>
      <c r="ID90" s="622"/>
      <c r="IE90" s="622"/>
      <c r="IF90" s="622"/>
      <c r="IG90" s="622"/>
      <c r="IH90" s="622"/>
      <c r="II90" s="622"/>
      <c r="IJ90" s="622"/>
      <c r="IK90" s="622"/>
      <c r="IL90" s="622"/>
      <c r="IM90" s="622"/>
      <c r="IN90" s="622"/>
      <c r="IO90" s="622"/>
      <c r="IP90" s="622"/>
      <c r="IQ90" s="622"/>
      <c r="IR90" s="622"/>
      <c r="IS90" s="622"/>
      <c r="IT90" s="622"/>
      <c r="IU90" s="622"/>
      <c r="IV90" s="622"/>
      <c r="IW90" s="622"/>
      <c r="IX90" s="622"/>
      <c r="IY90" s="622"/>
      <c r="IZ90" s="622"/>
      <c r="JA90" s="622"/>
      <c r="JB90" s="622"/>
      <c r="JC90" s="622"/>
      <c r="JD90" s="622"/>
      <c r="JE90" s="622"/>
      <c r="JF90" s="622"/>
      <c r="JG90" s="622"/>
      <c r="JH90" s="622"/>
      <c r="JI90" s="622"/>
      <c r="JJ90" s="622"/>
      <c r="JK90" s="622"/>
      <c r="JL90" s="622"/>
      <c r="JM90" s="622"/>
      <c r="JN90" s="622"/>
      <c r="JO90" s="622"/>
      <c r="JP90" s="622"/>
      <c r="JQ90" s="622"/>
      <c r="JR90" s="622"/>
      <c r="JS90" s="622"/>
      <c r="JT90" s="622"/>
      <c r="JU90" s="622"/>
      <c r="JV90" s="622"/>
      <c r="JW90" s="622"/>
      <c r="JX90" s="622"/>
      <c r="JY90" s="622"/>
      <c r="JZ90" s="622"/>
      <c r="KA90" s="622"/>
      <c r="KB90" s="622"/>
      <c r="KC90" s="622"/>
      <c r="KD90" s="622"/>
      <c r="KE90" s="622"/>
      <c r="KF90" s="622"/>
      <c r="KG90" s="622"/>
      <c r="KH90" s="622"/>
      <c r="KI90" s="622"/>
      <c r="KJ90" s="622"/>
      <c r="KK90" s="622"/>
      <c r="KL90" s="622"/>
      <c r="KM90" s="622"/>
      <c r="KN90" s="622"/>
      <c r="KO90" s="622"/>
      <c r="KP90" s="622"/>
      <c r="KQ90" s="622"/>
      <c r="KR90" s="286"/>
      <c r="KS90" s="1288"/>
      <c r="KT90" s="1288"/>
      <c r="KU90" s="1288"/>
      <c r="KV90" s="1288"/>
      <c r="KW90" s="1288"/>
      <c r="KX90" s="1288"/>
      <c r="KY90" s="1288"/>
      <c r="KZ90" s="1288"/>
      <c r="LA90" s="1288"/>
      <c r="LB90" s="145"/>
    </row>
    <row r="91" spans="1:314" s="6" customFormat="1" ht="15.75" customHeight="1" thickBot="1" x14ac:dyDescent="0.3">
      <c r="A91" s="38"/>
      <c r="B91" s="812" t="s">
        <v>714</v>
      </c>
      <c r="C91" s="1198"/>
      <c r="D91" s="1199"/>
      <c r="E91" s="1435" t="str">
        <f>IFERROR(VLOOKUP($D91,'Info Exam and Projection List'!$M$4:$P$34,2),"No entry")</f>
        <v>No entry</v>
      </c>
      <c r="F91" s="1389"/>
      <c r="G91" s="1393"/>
      <c r="H91" s="1391"/>
      <c r="I91" s="1229"/>
      <c r="J91" s="1230"/>
      <c r="K91" s="1235"/>
      <c r="M91" s="1218"/>
      <c r="N91" s="1368"/>
      <c r="O91" s="1368"/>
      <c r="P91" s="1211"/>
      <c r="Q91" s="140"/>
      <c r="R91" s="659"/>
      <c r="S91" s="140"/>
      <c r="T91" s="1356"/>
      <c r="U91" s="140"/>
      <c r="V91" s="140"/>
      <c r="W91" s="140"/>
      <c r="X91" s="1057"/>
      <c r="Y91" s="1067"/>
      <c r="Z91" s="1068"/>
      <c r="AA91" s="1057"/>
      <c r="AB91" s="1076"/>
      <c r="AC91" s="1068"/>
      <c r="AD91" s="1057"/>
      <c r="AE91" s="1076"/>
      <c r="AF91" s="1068"/>
      <c r="AG91" s="1057"/>
      <c r="AH91" s="1076"/>
      <c r="AI91" s="1068"/>
      <c r="AJ91" s="1057"/>
      <c r="AK91" s="1076"/>
      <c r="AL91" s="1068"/>
      <c r="AM91" s="1057"/>
      <c r="AN91" s="1076"/>
      <c r="AO91" s="1068"/>
      <c r="AP91" s="1082"/>
      <c r="AQ91" s="140"/>
      <c r="AR91" s="140"/>
      <c r="AS91" s="140"/>
      <c r="AT91" s="32"/>
      <c r="AU91" s="32"/>
      <c r="AV91" s="1088"/>
      <c r="AW91" s="1363"/>
      <c r="AX91" s="31"/>
      <c r="AY91" s="32"/>
      <c r="AZ91" s="659"/>
      <c r="BA91" s="32"/>
      <c r="BB91" s="32"/>
      <c r="BC91" s="32"/>
      <c r="BD91" s="32"/>
      <c r="BE91" s="683"/>
      <c r="BF91" s="32"/>
      <c r="BG91" s="32"/>
      <c r="BH91" s="30"/>
      <c r="BI91" s="683"/>
      <c r="BJ91" s="854"/>
      <c r="BK91" s="178"/>
      <c r="BL91" s="178"/>
      <c r="BM91" s="178"/>
      <c r="BN91" s="178"/>
      <c r="BO91" s="178"/>
      <c r="BP91" s="178"/>
      <c r="BQ91" s="708"/>
      <c r="BR91" s="1114"/>
      <c r="BS91" s="1115"/>
      <c r="BT91" s="240"/>
      <c r="BU91" s="931"/>
      <c r="BV91" s="240"/>
      <c r="BW91" s="240"/>
      <c r="BX91" s="1099"/>
      <c r="BY91" s="1094"/>
      <c r="BZ91" s="1101"/>
      <c r="CA91" s="569"/>
      <c r="CB91" s="1114"/>
      <c r="CC91" s="1115"/>
      <c r="CD91" s="240"/>
      <c r="CE91" s="1109"/>
      <c r="CF91" s="240"/>
      <c r="CG91" s="240"/>
      <c r="CH91" s="1099"/>
      <c r="CI91" s="1094"/>
      <c r="CJ91" s="1101"/>
      <c r="CK91" s="569"/>
      <c r="CL91" s="1114"/>
      <c r="CM91" s="1115"/>
      <c r="CN91" s="240"/>
      <c r="CO91" s="1109"/>
      <c r="CP91" s="240"/>
      <c r="CQ91" s="240"/>
      <c r="CR91" s="1099"/>
      <c r="CS91" s="1094"/>
      <c r="CT91" s="1101"/>
      <c r="CU91" s="569"/>
      <c r="CV91" s="215"/>
      <c r="CW91" s="239"/>
      <c r="CX91" s="240"/>
      <c r="CY91" s="931"/>
      <c r="CZ91" s="240"/>
      <c r="DA91" s="240"/>
      <c r="DB91" s="1099"/>
      <c r="DC91" s="1094"/>
      <c r="DD91" s="1101"/>
      <c r="DE91" s="569"/>
      <c r="DF91" s="215"/>
      <c r="DG91" s="239"/>
      <c r="DH91" s="240"/>
      <c r="DI91" s="931"/>
      <c r="DJ91" s="240"/>
      <c r="DK91" s="240"/>
      <c r="DL91" s="1099"/>
      <c r="DM91" s="1094"/>
      <c r="DN91" s="1101"/>
      <c r="DO91" s="569"/>
      <c r="DP91" s="1114"/>
      <c r="DQ91" s="1115"/>
      <c r="DR91" s="240"/>
      <c r="DS91" s="1109"/>
      <c r="DT91" s="240"/>
      <c r="DU91" s="240"/>
      <c r="DV91" s="1099"/>
      <c r="DW91" s="1094"/>
      <c r="DX91" s="1101"/>
      <c r="DY91" s="587"/>
      <c r="DZ91" s="32"/>
      <c r="EA91" s="32"/>
      <c r="EB91" s="32"/>
      <c r="EC91" s="32"/>
      <c r="ED91" s="32"/>
      <c r="EE91" s="32"/>
      <c r="EF91" s="32"/>
      <c r="EG91" s="32"/>
      <c r="EH91" s="32"/>
      <c r="EI91" s="32"/>
      <c r="EJ91" s="835" t="str">
        <f t="shared" si="12"/>
        <v>No entry</v>
      </c>
      <c r="EK91" s="1401"/>
      <c r="EL91" s="1125"/>
      <c r="EM91" s="591" t="str">
        <f t="shared" si="13"/>
        <v>No entry</v>
      </c>
      <c r="EN91" s="1403"/>
      <c r="EO91" s="1128"/>
      <c r="EP91" s="1128"/>
      <c r="EQ91" s="1129"/>
      <c r="ER91" s="1129"/>
      <c r="ES91" s="1130"/>
      <c r="ET91" s="38"/>
      <c r="EU91" s="38"/>
      <c r="EV91" s="1323" t="s">
        <v>2017</v>
      </c>
      <c r="EW91" s="152"/>
      <c r="EX91" s="152"/>
      <c r="EY91" s="152"/>
      <c r="EZ91" s="152"/>
      <c r="FA91" s="152"/>
      <c r="FB91" s="38"/>
      <c r="FC91" s="38"/>
      <c r="FD91" s="150"/>
      <c r="FE91" s="622"/>
      <c r="FF91" s="622"/>
      <c r="FG91" s="622"/>
      <c r="FH91" s="622"/>
      <c r="FI91" s="280"/>
      <c r="FJ91" s="145"/>
      <c r="FK91" s="145"/>
      <c r="FL91" s="145"/>
      <c r="FM91" s="145"/>
      <c r="FN91" s="145"/>
      <c r="FO91" s="145"/>
      <c r="FP91" s="145"/>
      <c r="FQ91" s="145"/>
      <c r="FR91" s="145"/>
      <c r="FS91" s="622"/>
      <c r="FT91" s="622"/>
      <c r="FU91" s="622"/>
      <c r="FV91" s="622"/>
      <c r="FW91" s="622"/>
      <c r="FX91" s="622"/>
      <c r="FY91" s="622"/>
      <c r="FZ91" s="622"/>
      <c r="GA91" s="633"/>
      <c r="GB91" s="637"/>
      <c r="GC91" s="622"/>
      <c r="GD91" s="622"/>
      <c r="GE91" s="622"/>
      <c r="GF91" s="622"/>
      <c r="GG91" s="622"/>
      <c r="GH91" s="622"/>
      <c r="GI91" s="622"/>
      <c r="GJ91" s="622"/>
      <c r="GK91" s="622"/>
      <c r="GL91" s="622"/>
      <c r="GM91" s="622"/>
      <c r="GN91" s="622"/>
      <c r="GO91" s="622"/>
      <c r="GP91" s="622"/>
      <c r="GQ91" s="622"/>
      <c r="GR91" s="622"/>
      <c r="GS91" s="622"/>
      <c r="GT91" s="622"/>
      <c r="GU91" s="622"/>
      <c r="GV91" s="622"/>
      <c r="GW91" s="622"/>
      <c r="GX91" s="622"/>
      <c r="GY91" s="622"/>
      <c r="GZ91" s="622"/>
      <c r="HA91" s="622"/>
      <c r="HB91" s="622"/>
      <c r="HC91" s="622"/>
      <c r="HD91" s="622"/>
      <c r="HE91" s="622"/>
      <c r="HF91" s="622"/>
      <c r="HG91" s="622"/>
      <c r="HH91" s="622"/>
      <c r="HI91" s="622"/>
      <c r="HJ91" s="622"/>
      <c r="HK91" s="622"/>
      <c r="HL91" s="622"/>
      <c r="HM91" s="622"/>
      <c r="HN91" s="622"/>
      <c r="HO91" s="622"/>
      <c r="HP91" s="622"/>
      <c r="HQ91" s="622"/>
      <c r="HR91" s="622"/>
      <c r="HS91" s="622"/>
      <c r="HT91" s="622"/>
      <c r="HU91" s="622"/>
      <c r="HV91" s="622"/>
      <c r="HW91" s="622"/>
      <c r="HX91" s="622"/>
      <c r="HY91" s="622"/>
      <c r="HZ91" s="622"/>
      <c r="IA91" s="622"/>
      <c r="IB91" s="622"/>
      <c r="IC91" s="622"/>
      <c r="ID91" s="622"/>
      <c r="IE91" s="622"/>
      <c r="IF91" s="622"/>
      <c r="IG91" s="622"/>
      <c r="IH91" s="622"/>
      <c r="II91" s="622"/>
      <c r="IJ91" s="622"/>
      <c r="IK91" s="622"/>
      <c r="IL91" s="622"/>
      <c r="IM91" s="622"/>
      <c r="IN91" s="622"/>
      <c r="IO91" s="622"/>
      <c r="IP91" s="622"/>
      <c r="IQ91" s="622"/>
      <c r="IR91" s="622"/>
      <c r="IS91" s="622"/>
      <c r="IT91" s="622"/>
      <c r="IU91" s="622"/>
      <c r="IV91" s="622"/>
      <c r="IW91" s="622"/>
      <c r="IX91" s="622"/>
      <c r="IY91" s="622"/>
      <c r="IZ91" s="622"/>
      <c r="JA91" s="622"/>
      <c r="JB91" s="622"/>
      <c r="JC91" s="622"/>
      <c r="JD91" s="622"/>
      <c r="JE91" s="622"/>
      <c r="JF91" s="622"/>
      <c r="JG91" s="622"/>
      <c r="JH91" s="622"/>
      <c r="JI91" s="622"/>
      <c r="JJ91" s="622"/>
      <c r="JK91" s="622"/>
      <c r="JL91" s="622"/>
      <c r="JM91" s="622"/>
      <c r="JN91" s="622"/>
      <c r="JO91" s="622"/>
      <c r="JP91" s="622"/>
      <c r="JQ91" s="622"/>
      <c r="JR91" s="622"/>
      <c r="JS91" s="622"/>
      <c r="JT91" s="622"/>
      <c r="JU91" s="622"/>
      <c r="JV91" s="622"/>
      <c r="JW91" s="622"/>
      <c r="JX91" s="622"/>
      <c r="JY91" s="622"/>
      <c r="JZ91" s="622"/>
      <c r="KA91" s="622"/>
      <c r="KB91" s="622"/>
      <c r="KC91" s="622"/>
      <c r="KD91" s="622"/>
      <c r="KE91" s="622"/>
      <c r="KF91" s="622"/>
      <c r="KG91" s="622"/>
      <c r="KH91" s="622"/>
      <c r="KI91" s="622"/>
      <c r="KJ91" s="622"/>
      <c r="KK91" s="622"/>
      <c r="KL91" s="622"/>
      <c r="KM91" s="622"/>
      <c r="KN91" s="622"/>
      <c r="KO91" s="622"/>
      <c r="KP91" s="622"/>
      <c r="KQ91" s="622"/>
      <c r="KR91" s="286"/>
      <c r="KS91" s="1288"/>
      <c r="KT91" s="1288"/>
      <c r="KU91" s="1288"/>
      <c r="KV91" s="1288"/>
      <c r="KW91" s="1288"/>
      <c r="KX91" s="1288"/>
      <c r="KY91" s="1288"/>
      <c r="KZ91" s="1288"/>
      <c r="LA91" s="1288"/>
      <c r="LB91" s="145"/>
    </row>
    <row r="92" spans="1:314" s="6" customFormat="1" ht="15.75" customHeight="1" thickBot="1" x14ac:dyDescent="0.3">
      <c r="B92" s="812" t="s">
        <v>715</v>
      </c>
      <c r="C92" s="1198"/>
      <c r="D92" s="1199"/>
      <c r="E92" s="1435" t="str">
        <f>IFERROR(VLOOKUP($D92,'Info Exam and Projection List'!$M$4:$P$34,2),"No entry")</f>
        <v>No entry</v>
      </c>
      <c r="F92" s="1389"/>
      <c r="G92" s="1393"/>
      <c r="H92" s="1391"/>
      <c r="I92" s="1229"/>
      <c r="J92" s="1230"/>
      <c r="K92" s="1235"/>
      <c r="M92" s="1218"/>
      <c r="N92" s="1368"/>
      <c r="O92" s="1368"/>
      <c r="P92" s="1211"/>
      <c r="Q92" s="140"/>
      <c r="R92" s="659"/>
      <c r="S92" s="140"/>
      <c r="T92" s="1356"/>
      <c r="U92" s="140"/>
      <c r="V92" s="140"/>
      <c r="W92" s="140"/>
      <c r="X92" s="1057"/>
      <c r="Y92" s="1067"/>
      <c r="Z92" s="1068"/>
      <c r="AA92" s="1057"/>
      <c r="AB92" s="1076"/>
      <c r="AC92" s="1068"/>
      <c r="AD92" s="1057"/>
      <c r="AE92" s="1076"/>
      <c r="AF92" s="1068"/>
      <c r="AG92" s="1057"/>
      <c r="AH92" s="1076"/>
      <c r="AI92" s="1068"/>
      <c r="AJ92" s="1057"/>
      <c r="AK92" s="1076"/>
      <c r="AL92" s="1068"/>
      <c r="AM92" s="1057"/>
      <c r="AN92" s="1076"/>
      <c r="AO92" s="1068"/>
      <c r="AP92" s="1082"/>
      <c r="AQ92" s="140"/>
      <c r="AR92" s="140"/>
      <c r="AS92" s="140"/>
      <c r="AT92" s="32"/>
      <c r="AU92" s="32"/>
      <c r="AV92" s="1088"/>
      <c r="AW92" s="1363"/>
      <c r="AX92" s="31"/>
      <c r="AY92" s="32"/>
      <c r="AZ92" s="659"/>
      <c r="BA92" s="32"/>
      <c r="BB92" s="32"/>
      <c r="BC92" s="32"/>
      <c r="BD92" s="32"/>
      <c r="BE92" s="683"/>
      <c r="BF92" s="32"/>
      <c r="BG92" s="32"/>
      <c r="BH92" s="30"/>
      <c r="BI92" s="683"/>
      <c r="BJ92" s="854"/>
      <c r="BK92" s="178"/>
      <c r="BL92" s="178"/>
      <c r="BM92" s="178"/>
      <c r="BN92" s="178"/>
      <c r="BO92" s="178"/>
      <c r="BP92" s="178"/>
      <c r="BQ92" s="708"/>
      <c r="BR92" s="1114"/>
      <c r="BS92" s="1115"/>
      <c r="BT92" s="240"/>
      <c r="BU92" s="931"/>
      <c r="BV92" s="240"/>
      <c r="BW92" s="240"/>
      <c r="BX92" s="1099"/>
      <c r="BY92" s="1094"/>
      <c r="BZ92" s="1101"/>
      <c r="CA92" s="569"/>
      <c r="CB92" s="1114"/>
      <c r="CC92" s="1115"/>
      <c r="CD92" s="240"/>
      <c r="CE92" s="1109"/>
      <c r="CF92" s="240"/>
      <c r="CG92" s="240"/>
      <c r="CH92" s="1099"/>
      <c r="CI92" s="1094"/>
      <c r="CJ92" s="1101"/>
      <c r="CK92" s="569"/>
      <c r="CL92" s="1114"/>
      <c r="CM92" s="1115"/>
      <c r="CN92" s="240"/>
      <c r="CO92" s="1109"/>
      <c r="CP92" s="240"/>
      <c r="CQ92" s="240"/>
      <c r="CR92" s="1099"/>
      <c r="CS92" s="1094"/>
      <c r="CT92" s="1101"/>
      <c r="CU92" s="569"/>
      <c r="CV92" s="215"/>
      <c r="CW92" s="239"/>
      <c r="CX92" s="240"/>
      <c r="CY92" s="931"/>
      <c r="CZ92" s="240"/>
      <c r="DA92" s="240"/>
      <c r="DB92" s="1099"/>
      <c r="DC92" s="1094"/>
      <c r="DD92" s="1101"/>
      <c r="DE92" s="569"/>
      <c r="DF92" s="215"/>
      <c r="DG92" s="239"/>
      <c r="DH92" s="240"/>
      <c r="DI92" s="931"/>
      <c r="DJ92" s="240"/>
      <c r="DK92" s="240"/>
      <c r="DL92" s="1099"/>
      <c r="DM92" s="1094"/>
      <c r="DN92" s="1101"/>
      <c r="DO92" s="569"/>
      <c r="DP92" s="1114"/>
      <c r="DQ92" s="1115"/>
      <c r="DR92" s="240"/>
      <c r="DS92" s="1109"/>
      <c r="DT92" s="240"/>
      <c r="DU92" s="240"/>
      <c r="DV92" s="1099"/>
      <c r="DW92" s="1094"/>
      <c r="DX92" s="1101"/>
      <c r="DY92" s="587"/>
      <c r="DZ92" s="32"/>
      <c r="EA92" s="32"/>
      <c r="EB92" s="32"/>
      <c r="EC92" s="32"/>
      <c r="ED92" s="32"/>
      <c r="EE92" s="32"/>
      <c r="EF92" s="32"/>
      <c r="EG92" s="32"/>
      <c r="EH92" s="32"/>
      <c r="EI92" s="32"/>
      <c r="EJ92" s="835" t="str">
        <f t="shared" si="12"/>
        <v>No entry</v>
      </c>
      <c r="EK92" s="1401"/>
      <c r="EL92" s="1125"/>
      <c r="EM92" s="591" t="str">
        <f t="shared" si="13"/>
        <v>No entry</v>
      </c>
      <c r="EN92" s="1403"/>
      <c r="EO92" s="1128"/>
      <c r="EP92" s="1128"/>
      <c r="EQ92" s="1129"/>
      <c r="ER92" s="1129"/>
      <c r="ES92" s="1130"/>
      <c r="ET92" s="38"/>
      <c r="EU92" s="38"/>
      <c r="EV92" s="316" t="s">
        <v>237</v>
      </c>
      <c r="EW92" s="174" t="s">
        <v>633</v>
      </c>
      <c r="EX92" s="174" t="s">
        <v>323</v>
      </c>
      <c r="EY92" s="175" t="s">
        <v>324</v>
      </c>
      <c r="EZ92" s="152"/>
      <c r="FA92" s="152"/>
      <c r="FB92" s="38"/>
      <c r="FC92" s="38"/>
      <c r="FD92" s="150"/>
      <c r="FE92" s="622"/>
      <c r="FF92" s="622"/>
      <c r="FG92" s="622"/>
      <c r="FH92" s="622"/>
      <c r="FI92" s="280"/>
      <c r="FJ92" s="145"/>
      <c r="FK92" s="145"/>
      <c r="FL92" s="145"/>
      <c r="FM92" s="145"/>
      <c r="FN92" s="145"/>
      <c r="FO92" s="145"/>
      <c r="FP92" s="145"/>
      <c r="FQ92" s="145"/>
      <c r="FR92" s="145"/>
      <c r="FS92" s="622"/>
      <c r="FT92" s="622"/>
      <c r="FU92" s="622"/>
      <c r="FV92" s="622"/>
      <c r="FW92" s="622"/>
      <c r="FX92" s="622"/>
      <c r="FY92" s="622"/>
      <c r="FZ92" s="622"/>
      <c r="GA92" s="633"/>
      <c r="GB92" s="637"/>
      <c r="GC92" s="622"/>
      <c r="GD92" s="622"/>
      <c r="GE92" s="622"/>
      <c r="GF92" s="622"/>
      <c r="GG92" s="622"/>
      <c r="GH92" s="622"/>
      <c r="GI92" s="622"/>
      <c r="GJ92" s="622"/>
      <c r="GK92" s="622"/>
      <c r="GL92" s="622"/>
      <c r="GM92" s="622"/>
      <c r="GN92" s="622"/>
      <c r="GO92" s="622"/>
      <c r="GP92" s="622"/>
      <c r="GQ92" s="622"/>
      <c r="GR92" s="622"/>
      <c r="GS92" s="622"/>
      <c r="GT92" s="622"/>
      <c r="GU92" s="622"/>
      <c r="GV92" s="622"/>
      <c r="GW92" s="622"/>
      <c r="GX92" s="622"/>
      <c r="GY92" s="622"/>
      <c r="GZ92" s="622"/>
      <c r="HA92" s="622"/>
      <c r="HB92" s="622"/>
      <c r="HC92" s="622"/>
      <c r="HD92" s="622"/>
      <c r="HE92" s="622"/>
      <c r="HF92" s="622"/>
      <c r="HG92" s="622"/>
      <c r="HH92" s="622"/>
      <c r="HI92" s="622"/>
      <c r="HJ92" s="622"/>
      <c r="HK92" s="622"/>
      <c r="HL92" s="622"/>
      <c r="HM92" s="622"/>
      <c r="HN92" s="622"/>
      <c r="HO92" s="622"/>
      <c r="HP92" s="622"/>
      <c r="HQ92" s="622"/>
      <c r="HR92" s="622"/>
      <c r="HS92" s="622"/>
      <c r="HT92" s="622"/>
      <c r="HU92" s="622"/>
      <c r="HV92" s="622"/>
      <c r="HW92" s="622"/>
      <c r="HX92" s="622"/>
      <c r="HY92" s="622"/>
      <c r="HZ92" s="622"/>
      <c r="IA92" s="622"/>
      <c r="IB92" s="622"/>
      <c r="IC92" s="622"/>
      <c r="ID92" s="622"/>
      <c r="IE92" s="622"/>
      <c r="IF92" s="622"/>
      <c r="IG92" s="622"/>
      <c r="IH92" s="622"/>
      <c r="II92" s="622"/>
      <c r="IJ92" s="622"/>
      <c r="IK92" s="622"/>
      <c r="IL92" s="622"/>
      <c r="IM92" s="622"/>
      <c r="IN92" s="622"/>
      <c r="IO92" s="622"/>
      <c r="IP92" s="622"/>
      <c r="IQ92" s="622"/>
      <c r="IR92" s="622"/>
      <c r="IS92" s="622"/>
      <c r="IT92" s="622"/>
      <c r="IU92" s="622"/>
      <c r="IV92" s="622"/>
      <c r="IW92" s="622"/>
      <c r="IX92" s="622"/>
      <c r="IY92" s="622"/>
      <c r="IZ92" s="622"/>
      <c r="JA92" s="622"/>
      <c r="JB92" s="622"/>
      <c r="JC92" s="622"/>
      <c r="JD92" s="622"/>
      <c r="JE92" s="622"/>
      <c r="JF92" s="622"/>
      <c r="JG92" s="622"/>
      <c r="JH92" s="622"/>
      <c r="JI92" s="622"/>
      <c r="JJ92" s="622"/>
      <c r="JK92" s="622"/>
      <c r="JL92" s="622"/>
      <c r="JM92" s="622"/>
      <c r="JN92" s="622"/>
      <c r="JO92" s="622"/>
      <c r="JP92" s="622"/>
      <c r="JQ92" s="622"/>
      <c r="JR92" s="622"/>
      <c r="JS92" s="622"/>
      <c r="JT92" s="622"/>
      <c r="JU92" s="622"/>
      <c r="JV92" s="622"/>
      <c r="JW92" s="622"/>
      <c r="JX92" s="622"/>
      <c r="JY92" s="622"/>
      <c r="JZ92" s="622"/>
      <c r="KA92" s="622"/>
      <c r="KB92" s="622"/>
      <c r="KC92" s="622"/>
      <c r="KD92" s="622"/>
      <c r="KE92" s="622"/>
      <c r="KF92" s="622"/>
      <c r="KG92" s="622"/>
      <c r="KH92" s="622"/>
      <c r="KI92" s="622"/>
      <c r="KJ92" s="622"/>
      <c r="KK92" s="622"/>
      <c r="KL92" s="622"/>
      <c r="KM92" s="622"/>
      <c r="KN92" s="622"/>
      <c r="KO92" s="622"/>
      <c r="KP92" s="622"/>
      <c r="KQ92" s="622"/>
      <c r="KR92" s="286"/>
      <c r="KS92" s="1288"/>
      <c r="KT92" s="1288"/>
      <c r="KU92" s="1288"/>
      <c r="KV92" s="1288"/>
      <c r="KW92" s="1288"/>
      <c r="KX92" s="1288"/>
      <c r="KY92" s="1288"/>
      <c r="KZ92" s="1288"/>
      <c r="LA92" s="1288"/>
      <c r="LB92" s="145"/>
    </row>
    <row r="93" spans="1:314" s="6" customFormat="1" ht="15.75" customHeight="1" x14ac:dyDescent="0.25">
      <c r="B93" s="812" t="s">
        <v>716</v>
      </c>
      <c r="C93" s="1198"/>
      <c r="D93" s="1199"/>
      <c r="E93" s="1435" t="str">
        <f>IFERROR(VLOOKUP($D93,'Info Exam and Projection List'!$M$4:$P$34,2),"No entry")</f>
        <v>No entry</v>
      </c>
      <c r="F93" s="1389"/>
      <c r="G93" s="1393"/>
      <c r="H93" s="1391"/>
      <c r="I93" s="1229"/>
      <c r="J93" s="1230"/>
      <c r="K93" s="1235"/>
      <c r="M93" s="1218"/>
      <c r="N93" s="1368"/>
      <c r="O93" s="1368"/>
      <c r="P93" s="1211"/>
      <c r="Q93" s="140"/>
      <c r="R93" s="659"/>
      <c r="S93" s="140"/>
      <c r="T93" s="1356"/>
      <c r="U93" s="140"/>
      <c r="V93" s="140"/>
      <c r="W93" s="140"/>
      <c r="X93" s="1057"/>
      <c r="Y93" s="1067"/>
      <c r="Z93" s="1068"/>
      <c r="AA93" s="1057"/>
      <c r="AB93" s="1076"/>
      <c r="AC93" s="1068"/>
      <c r="AD93" s="1057"/>
      <c r="AE93" s="1076"/>
      <c r="AF93" s="1068"/>
      <c r="AG93" s="1057"/>
      <c r="AH93" s="1076"/>
      <c r="AI93" s="1068"/>
      <c r="AJ93" s="1057"/>
      <c r="AK93" s="1076"/>
      <c r="AL93" s="1068"/>
      <c r="AM93" s="1057"/>
      <c r="AN93" s="1076"/>
      <c r="AO93" s="1068"/>
      <c r="AP93" s="1082"/>
      <c r="AQ93" s="140"/>
      <c r="AR93" s="140"/>
      <c r="AS93" s="140"/>
      <c r="AT93" s="32"/>
      <c r="AU93" s="32"/>
      <c r="AV93" s="1088"/>
      <c r="AW93" s="1363"/>
      <c r="AX93" s="31"/>
      <c r="AY93" s="32"/>
      <c r="AZ93" s="659"/>
      <c r="BA93" s="32"/>
      <c r="BB93" s="32"/>
      <c r="BC93" s="32"/>
      <c r="BD93" s="32"/>
      <c r="BE93" s="683"/>
      <c r="BF93" s="32"/>
      <c r="BG93" s="32"/>
      <c r="BH93" s="30"/>
      <c r="BI93" s="683"/>
      <c r="BJ93" s="854"/>
      <c r="BK93" s="178"/>
      <c r="BL93" s="178"/>
      <c r="BM93" s="178"/>
      <c r="BN93" s="178"/>
      <c r="BO93" s="178"/>
      <c r="BP93" s="178"/>
      <c r="BQ93" s="708"/>
      <c r="BR93" s="1114"/>
      <c r="BS93" s="1115"/>
      <c r="BT93" s="240"/>
      <c r="BU93" s="931"/>
      <c r="BV93" s="240"/>
      <c r="BW93" s="240"/>
      <c r="BX93" s="1099"/>
      <c r="BY93" s="1094"/>
      <c r="BZ93" s="1101"/>
      <c r="CA93" s="569"/>
      <c r="CB93" s="1114"/>
      <c r="CC93" s="1115"/>
      <c r="CD93" s="240"/>
      <c r="CE93" s="1109"/>
      <c r="CF93" s="240"/>
      <c r="CG93" s="240"/>
      <c r="CH93" s="1099"/>
      <c r="CI93" s="1094"/>
      <c r="CJ93" s="1101"/>
      <c r="CK93" s="569"/>
      <c r="CL93" s="1114"/>
      <c r="CM93" s="1115"/>
      <c r="CN93" s="240"/>
      <c r="CO93" s="1109"/>
      <c r="CP93" s="240"/>
      <c r="CQ93" s="240"/>
      <c r="CR93" s="1099"/>
      <c r="CS93" s="1094"/>
      <c r="CT93" s="1101"/>
      <c r="CU93" s="569"/>
      <c r="CV93" s="215"/>
      <c r="CW93" s="239"/>
      <c r="CX93" s="240"/>
      <c r="CY93" s="931"/>
      <c r="CZ93" s="240"/>
      <c r="DA93" s="240"/>
      <c r="DB93" s="1099"/>
      <c r="DC93" s="1094"/>
      <c r="DD93" s="1101"/>
      <c r="DE93" s="569"/>
      <c r="DF93" s="215"/>
      <c r="DG93" s="239"/>
      <c r="DH93" s="240"/>
      <c r="DI93" s="931"/>
      <c r="DJ93" s="240"/>
      <c r="DK93" s="240"/>
      <c r="DL93" s="1099"/>
      <c r="DM93" s="1094"/>
      <c r="DN93" s="1101"/>
      <c r="DO93" s="569"/>
      <c r="DP93" s="1114"/>
      <c r="DQ93" s="1115"/>
      <c r="DR93" s="240"/>
      <c r="DS93" s="1109"/>
      <c r="DT93" s="240"/>
      <c r="DU93" s="240"/>
      <c r="DV93" s="1099"/>
      <c r="DW93" s="1094"/>
      <c r="DX93" s="1101"/>
      <c r="DY93" s="587"/>
      <c r="DZ93" s="32"/>
      <c r="EA93" s="32"/>
      <c r="EB93" s="32"/>
      <c r="EC93" s="32"/>
      <c r="ED93" s="32"/>
      <c r="EE93" s="32"/>
      <c r="EF93" s="32"/>
      <c r="EG93" s="32"/>
      <c r="EH93" s="32"/>
      <c r="EI93" s="32"/>
      <c r="EJ93" s="835" t="str">
        <f t="shared" si="12"/>
        <v>No entry</v>
      </c>
      <c r="EK93" s="1401"/>
      <c r="EL93" s="1125"/>
      <c r="EM93" s="591" t="str">
        <f t="shared" si="13"/>
        <v>No entry</v>
      </c>
      <c r="EN93" s="1403"/>
      <c r="EO93" s="1128"/>
      <c r="EP93" s="1128"/>
      <c r="EQ93" s="1129"/>
      <c r="ER93" s="1129"/>
      <c r="ES93" s="1130"/>
      <c r="ET93" s="38"/>
      <c r="EU93" s="38"/>
      <c r="EV93" s="906" t="s">
        <v>794</v>
      </c>
      <c r="EW93" s="907" t="s">
        <v>1353</v>
      </c>
      <c r="EX93" s="188" t="s">
        <v>328</v>
      </c>
      <c r="EY93" s="189" t="s">
        <v>329</v>
      </c>
      <c r="EZ93" s="152"/>
      <c r="FA93" s="152"/>
      <c r="FB93" s="38"/>
      <c r="FC93" s="38"/>
      <c r="FD93" s="150"/>
      <c r="FE93" s="622"/>
      <c r="FF93" s="622"/>
      <c r="FG93" s="622"/>
      <c r="FH93" s="622"/>
      <c r="FI93" s="280"/>
      <c r="FJ93" s="145"/>
      <c r="FK93" s="145"/>
      <c r="FL93" s="145"/>
      <c r="FM93" s="145"/>
      <c r="FN93" s="145"/>
      <c r="FO93" s="145"/>
      <c r="FP93" s="145"/>
      <c r="FQ93" s="145"/>
      <c r="FR93" s="145"/>
      <c r="FS93" s="622"/>
      <c r="FT93" s="622"/>
      <c r="FU93" s="622"/>
      <c r="FV93" s="622"/>
      <c r="FW93" s="622"/>
      <c r="FX93" s="622"/>
      <c r="FY93" s="622"/>
      <c r="FZ93" s="622"/>
      <c r="GA93" s="633"/>
      <c r="GB93" s="637"/>
      <c r="GC93" s="622"/>
      <c r="GD93" s="622"/>
      <c r="GE93" s="622"/>
      <c r="GF93" s="622"/>
      <c r="GG93" s="622"/>
      <c r="GH93" s="622"/>
      <c r="GI93" s="622"/>
      <c r="GJ93" s="622"/>
      <c r="GK93" s="622"/>
      <c r="GL93" s="622"/>
      <c r="GM93" s="622"/>
      <c r="GN93" s="622"/>
      <c r="GO93" s="622"/>
      <c r="GP93" s="622"/>
      <c r="GQ93" s="622"/>
      <c r="GR93" s="622"/>
      <c r="GS93" s="622"/>
      <c r="GT93" s="622"/>
      <c r="GU93" s="622"/>
      <c r="GV93" s="622"/>
      <c r="GW93" s="622"/>
      <c r="GX93" s="622"/>
      <c r="GY93" s="622"/>
      <c r="GZ93" s="622"/>
      <c r="HA93" s="622"/>
      <c r="HB93" s="622"/>
      <c r="HC93" s="622"/>
      <c r="HD93" s="622"/>
      <c r="HE93" s="622"/>
      <c r="HF93" s="622"/>
      <c r="HG93" s="622"/>
      <c r="HH93" s="622"/>
      <c r="HI93" s="622"/>
      <c r="HJ93" s="622"/>
      <c r="HK93" s="622"/>
      <c r="HL93" s="622"/>
      <c r="HM93" s="622"/>
      <c r="HN93" s="622"/>
      <c r="HO93" s="622"/>
      <c r="HP93" s="622"/>
      <c r="HQ93" s="622"/>
      <c r="HR93" s="622"/>
      <c r="HS93" s="622"/>
      <c r="HT93" s="622"/>
      <c r="HU93" s="622"/>
      <c r="HV93" s="622"/>
      <c r="HW93" s="622"/>
      <c r="HX93" s="622"/>
      <c r="HY93" s="622"/>
      <c r="HZ93" s="622"/>
      <c r="IA93" s="622"/>
      <c r="IB93" s="622"/>
      <c r="IC93" s="622"/>
      <c r="ID93" s="622"/>
      <c r="IE93" s="622"/>
      <c r="IF93" s="622"/>
      <c r="IG93" s="622"/>
      <c r="IH93" s="622"/>
      <c r="II93" s="622"/>
      <c r="IJ93" s="622"/>
      <c r="IK93" s="622"/>
      <c r="IL93" s="622"/>
      <c r="IM93" s="622"/>
      <c r="IN93" s="622"/>
      <c r="IO93" s="622"/>
      <c r="IP93" s="622"/>
      <c r="IQ93" s="622"/>
      <c r="IR93" s="622"/>
      <c r="IS93" s="622"/>
      <c r="IT93" s="622"/>
      <c r="IU93" s="622"/>
      <c r="IV93" s="622"/>
      <c r="IW93" s="622"/>
      <c r="IX93" s="622"/>
      <c r="IY93" s="622"/>
      <c r="IZ93" s="622"/>
      <c r="JA93" s="622"/>
      <c r="JB93" s="622"/>
      <c r="JC93" s="622"/>
      <c r="JD93" s="622"/>
      <c r="JE93" s="622"/>
      <c r="JF93" s="622"/>
      <c r="JG93" s="622"/>
      <c r="JH93" s="622"/>
      <c r="JI93" s="622"/>
      <c r="JJ93" s="622"/>
      <c r="JK93" s="622"/>
      <c r="JL93" s="622"/>
      <c r="JM93" s="622"/>
      <c r="JN93" s="622"/>
      <c r="JO93" s="622"/>
      <c r="JP93" s="622"/>
      <c r="JQ93" s="622"/>
      <c r="JR93" s="622"/>
      <c r="JS93" s="622"/>
      <c r="JT93" s="622"/>
      <c r="JU93" s="622"/>
      <c r="JV93" s="622"/>
      <c r="JW93" s="622"/>
      <c r="JX93" s="622"/>
      <c r="JY93" s="622"/>
      <c r="JZ93" s="622"/>
      <c r="KA93" s="622"/>
      <c r="KB93" s="622"/>
      <c r="KC93" s="622"/>
      <c r="KD93" s="622"/>
      <c r="KE93" s="622"/>
      <c r="KF93" s="622"/>
      <c r="KG93" s="622"/>
      <c r="KH93" s="622"/>
      <c r="KI93" s="622"/>
      <c r="KJ93" s="622"/>
      <c r="KK93" s="622"/>
      <c r="KL93" s="622"/>
      <c r="KM93" s="622"/>
      <c r="KN93" s="622"/>
      <c r="KO93" s="622"/>
      <c r="KP93" s="622"/>
      <c r="KQ93" s="622"/>
      <c r="KR93" s="286"/>
      <c r="KS93" s="1288"/>
      <c r="KT93" s="1288"/>
      <c r="KU93" s="1288"/>
      <c r="KV93" s="1288"/>
      <c r="KW93" s="1288"/>
      <c r="KX93" s="1288"/>
      <c r="KY93" s="1288"/>
      <c r="KZ93" s="1288"/>
      <c r="LA93" s="1288"/>
      <c r="LB93" s="145"/>
    </row>
    <row r="94" spans="1:314" s="6" customFormat="1" ht="15.75" customHeight="1" x14ac:dyDescent="0.25">
      <c r="B94" s="812" t="s">
        <v>717</v>
      </c>
      <c r="C94" s="1198"/>
      <c r="D94" s="1199"/>
      <c r="E94" s="1435" t="str">
        <f>IFERROR(VLOOKUP($D94,'Info Exam and Projection List'!$M$4:$P$34,2),"No entry")</f>
        <v>No entry</v>
      </c>
      <c r="F94" s="1389"/>
      <c r="G94" s="1393"/>
      <c r="H94" s="1391"/>
      <c r="I94" s="1229"/>
      <c r="J94" s="1230"/>
      <c r="K94" s="1235"/>
      <c r="M94" s="1218"/>
      <c r="N94" s="1368"/>
      <c r="O94" s="1368"/>
      <c r="P94" s="1211"/>
      <c r="Q94" s="140"/>
      <c r="R94" s="659"/>
      <c r="S94" s="140"/>
      <c r="T94" s="1356"/>
      <c r="U94" s="140"/>
      <c r="V94" s="140"/>
      <c r="W94" s="140"/>
      <c r="X94" s="1057"/>
      <c r="Y94" s="1067"/>
      <c r="Z94" s="1068"/>
      <c r="AA94" s="1057"/>
      <c r="AB94" s="1076"/>
      <c r="AC94" s="1068"/>
      <c r="AD94" s="1057"/>
      <c r="AE94" s="1076"/>
      <c r="AF94" s="1068"/>
      <c r="AG94" s="1057"/>
      <c r="AH94" s="1076"/>
      <c r="AI94" s="1068"/>
      <c r="AJ94" s="1057"/>
      <c r="AK94" s="1076"/>
      <c r="AL94" s="1068"/>
      <c r="AM94" s="1057"/>
      <c r="AN94" s="1076"/>
      <c r="AO94" s="1068"/>
      <c r="AP94" s="1082"/>
      <c r="AQ94" s="140"/>
      <c r="AR94" s="140"/>
      <c r="AS94" s="140"/>
      <c r="AT94" s="32"/>
      <c r="AU94" s="32"/>
      <c r="AV94" s="1088"/>
      <c r="AW94" s="1363"/>
      <c r="AX94" s="31"/>
      <c r="AY94" s="32"/>
      <c r="AZ94" s="659"/>
      <c r="BA94" s="32"/>
      <c r="BB94" s="32"/>
      <c r="BC94" s="32"/>
      <c r="BD94" s="32"/>
      <c r="BE94" s="683"/>
      <c r="BF94" s="32"/>
      <c r="BG94" s="32"/>
      <c r="BH94" s="30"/>
      <c r="BI94" s="683"/>
      <c r="BJ94" s="854"/>
      <c r="BK94" s="178"/>
      <c r="BL94" s="178"/>
      <c r="BM94" s="178"/>
      <c r="BN94" s="178"/>
      <c r="BO94" s="178"/>
      <c r="BP94" s="178"/>
      <c r="BQ94" s="708"/>
      <c r="BR94" s="1114"/>
      <c r="BS94" s="1115"/>
      <c r="BT94" s="240"/>
      <c r="BU94" s="931"/>
      <c r="BV94" s="240"/>
      <c r="BW94" s="240"/>
      <c r="BX94" s="1099"/>
      <c r="BY94" s="1094"/>
      <c r="BZ94" s="1101"/>
      <c r="CA94" s="569"/>
      <c r="CB94" s="1114"/>
      <c r="CC94" s="1115"/>
      <c r="CD94" s="240"/>
      <c r="CE94" s="1109"/>
      <c r="CF94" s="240"/>
      <c r="CG94" s="240"/>
      <c r="CH94" s="1099"/>
      <c r="CI94" s="1094"/>
      <c r="CJ94" s="1101"/>
      <c r="CK94" s="569"/>
      <c r="CL94" s="1114"/>
      <c r="CM94" s="1115"/>
      <c r="CN94" s="240"/>
      <c r="CO94" s="1109"/>
      <c r="CP94" s="240"/>
      <c r="CQ94" s="240"/>
      <c r="CR94" s="1099"/>
      <c r="CS94" s="1094"/>
      <c r="CT94" s="1101"/>
      <c r="CU94" s="569"/>
      <c r="CV94" s="215"/>
      <c r="CW94" s="239"/>
      <c r="CX94" s="240"/>
      <c r="CY94" s="931"/>
      <c r="CZ94" s="240"/>
      <c r="DA94" s="240"/>
      <c r="DB94" s="1099"/>
      <c r="DC94" s="1094"/>
      <c r="DD94" s="1101"/>
      <c r="DE94" s="569"/>
      <c r="DF94" s="215"/>
      <c r="DG94" s="239"/>
      <c r="DH94" s="240"/>
      <c r="DI94" s="931"/>
      <c r="DJ94" s="240"/>
      <c r="DK94" s="240"/>
      <c r="DL94" s="1099"/>
      <c r="DM94" s="1094"/>
      <c r="DN94" s="1101"/>
      <c r="DO94" s="569"/>
      <c r="DP94" s="1114"/>
      <c r="DQ94" s="1115"/>
      <c r="DR94" s="240"/>
      <c r="DS94" s="1109"/>
      <c r="DT94" s="240"/>
      <c r="DU94" s="240"/>
      <c r="DV94" s="1099"/>
      <c r="DW94" s="1094"/>
      <c r="DX94" s="1101"/>
      <c r="DY94" s="587"/>
      <c r="DZ94" s="32"/>
      <c r="EA94" s="32"/>
      <c r="EB94" s="32"/>
      <c r="EC94" s="32"/>
      <c r="ED94" s="32"/>
      <c r="EE94" s="32"/>
      <c r="EF94" s="32"/>
      <c r="EG94" s="32"/>
      <c r="EH94" s="32"/>
      <c r="EI94" s="32"/>
      <c r="EJ94" s="835" t="str">
        <f t="shared" si="12"/>
        <v>No entry</v>
      </c>
      <c r="EK94" s="1401"/>
      <c r="EL94" s="1125"/>
      <c r="EM94" s="591" t="str">
        <f t="shared" si="13"/>
        <v>No entry</v>
      </c>
      <c r="EN94" s="1403"/>
      <c r="EO94" s="1128"/>
      <c r="EP94" s="1128"/>
      <c r="EQ94" s="1129"/>
      <c r="ER94" s="1129"/>
      <c r="ES94" s="1130"/>
      <c r="ET94" s="38"/>
      <c r="EU94" s="38"/>
      <c r="EV94" s="906" t="s">
        <v>786</v>
      </c>
      <c r="EW94" s="908" t="s">
        <v>1376</v>
      </c>
      <c r="EX94" s="188" t="s">
        <v>328</v>
      </c>
      <c r="EY94" s="189" t="s">
        <v>329</v>
      </c>
      <c r="EZ94" s="152"/>
      <c r="FA94" s="152"/>
      <c r="FB94" s="38"/>
      <c r="FC94" s="38"/>
      <c r="FD94" s="150"/>
      <c r="FE94" s="622"/>
      <c r="FF94" s="622"/>
      <c r="FG94" s="622"/>
      <c r="FH94" s="622"/>
      <c r="FI94" s="280"/>
      <c r="FJ94" s="145"/>
      <c r="FK94" s="145"/>
      <c r="FL94" s="145"/>
      <c r="FM94" s="145"/>
      <c r="FN94" s="145"/>
      <c r="FO94" s="145"/>
      <c r="FP94" s="145"/>
      <c r="FQ94" s="145"/>
      <c r="FR94" s="145"/>
      <c r="FS94" s="622"/>
      <c r="FT94" s="622"/>
      <c r="FU94" s="622"/>
      <c r="FV94" s="622"/>
      <c r="FW94" s="622"/>
      <c r="FX94" s="622"/>
      <c r="FY94" s="622"/>
      <c r="FZ94" s="622"/>
      <c r="GA94" s="633"/>
      <c r="GB94" s="637"/>
      <c r="GC94" s="622"/>
      <c r="GD94" s="622"/>
      <c r="GE94" s="622"/>
      <c r="GF94" s="622"/>
      <c r="GG94" s="622"/>
      <c r="GH94" s="622"/>
      <c r="GI94" s="622"/>
      <c r="GJ94" s="622"/>
      <c r="GK94" s="622"/>
      <c r="GL94" s="622"/>
      <c r="GM94" s="622"/>
      <c r="GN94" s="622"/>
      <c r="GO94" s="622"/>
      <c r="GP94" s="622"/>
      <c r="GQ94" s="622"/>
      <c r="GR94" s="622"/>
      <c r="GS94" s="622"/>
      <c r="GT94" s="622"/>
      <c r="GU94" s="622"/>
      <c r="GV94" s="622"/>
      <c r="GW94" s="622"/>
      <c r="GX94" s="622"/>
      <c r="GY94" s="622"/>
      <c r="GZ94" s="622"/>
      <c r="HA94" s="622"/>
      <c r="HB94" s="622"/>
      <c r="HC94" s="622"/>
      <c r="HD94" s="622"/>
      <c r="HE94" s="622"/>
      <c r="HF94" s="622"/>
      <c r="HG94" s="622"/>
      <c r="HH94" s="622"/>
      <c r="HI94" s="622"/>
      <c r="HJ94" s="622"/>
      <c r="HK94" s="622"/>
      <c r="HL94" s="622"/>
      <c r="HM94" s="622"/>
      <c r="HN94" s="622"/>
      <c r="HO94" s="622"/>
      <c r="HP94" s="622"/>
      <c r="HQ94" s="622"/>
      <c r="HR94" s="622"/>
      <c r="HS94" s="622"/>
      <c r="HT94" s="622"/>
      <c r="HU94" s="622"/>
      <c r="HV94" s="622"/>
      <c r="HW94" s="622"/>
      <c r="HX94" s="622"/>
      <c r="HY94" s="622"/>
      <c r="HZ94" s="622"/>
      <c r="IA94" s="622"/>
      <c r="IB94" s="622"/>
      <c r="IC94" s="622"/>
      <c r="ID94" s="622"/>
      <c r="IE94" s="622"/>
      <c r="IF94" s="622"/>
      <c r="IG94" s="622"/>
      <c r="IH94" s="622"/>
      <c r="II94" s="622"/>
      <c r="IJ94" s="622"/>
      <c r="IK94" s="622"/>
      <c r="IL94" s="622"/>
      <c r="IM94" s="622"/>
      <c r="IN94" s="622"/>
      <c r="IO94" s="622"/>
      <c r="IP94" s="622"/>
      <c r="IQ94" s="622"/>
      <c r="IR94" s="622"/>
      <c r="IS94" s="622"/>
      <c r="IT94" s="622"/>
      <c r="IU94" s="622"/>
      <c r="IV94" s="622"/>
      <c r="IW94" s="622"/>
      <c r="IX94" s="622"/>
      <c r="IY94" s="622"/>
      <c r="IZ94" s="622"/>
      <c r="JA94" s="622"/>
      <c r="JB94" s="622"/>
      <c r="JC94" s="622"/>
      <c r="JD94" s="622"/>
      <c r="JE94" s="622"/>
      <c r="JF94" s="622"/>
      <c r="JG94" s="622"/>
      <c r="JH94" s="622"/>
      <c r="JI94" s="622"/>
      <c r="JJ94" s="622"/>
      <c r="JK94" s="622"/>
      <c r="JL94" s="622"/>
      <c r="JM94" s="622"/>
      <c r="JN94" s="622"/>
      <c r="JO94" s="622"/>
      <c r="JP94" s="622"/>
      <c r="JQ94" s="622"/>
      <c r="JR94" s="622"/>
      <c r="JS94" s="622"/>
      <c r="JT94" s="622"/>
      <c r="JU94" s="622"/>
      <c r="JV94" s="622"/>
      <c r="JW94" s="622"/>
      <c r="JX94" s="622"/>
      <c r="JY94" s="622"/>
      <c r="JZ94" s="622"/>
      <c r="KA94" s="622"/>
      <c r="KB94" s="622"/>
      <c r="KC94" s="622"/>
      <c r="KD94" s="622"/>
      <c r="KE94" s="622"/>
      <c r="KF94" s="622"/>
      <c r="KG94" s="622"/>
      <c r="KH94" s="622"/>
      <c r="KI94" s="622"/>
      <c r="KJ94" s="622"/>
      <c r="KK94" s="622"/>
      <c r="KL94" s="622"/>
      <c r="KM94" s="622"/>
      <c r="KN94" s="622"/>
      <c r="KO94" s="622"/>
      <c r="KP94" s="622"/>
      <c r="KQ94" s="622"/>
      <c r="KR94" s="286"/>
      <c r="KS94" s="1288"/>
      <c r="KT94" s="1288"/>
      <c r="KU94" s="1288"/>
      <c r="KV94" s="1288"/>
      <c r="KW94" s="1288"/>
      <c r="KX94" s="1288"/>
      <c r="KY94" s="1288"/>
      <c r="KZ94" s="1288"/>
      <c r="LA94" s="1288"/>
      <c r="LB94" s="145"/>
    </row>
    <row r="95" spans="1:314" s="6" customFormat="1" ht="15.75" customHeight="1" x14ac:dyDescent="0.25">
      <c r="B95" s="812" t="s">
        <v>718</v>
      </c>
      <c r="C95" s="1198"/>
      <c r="D95" s="1199"/>
      <c r="E95" s="1435" t="str">
        <f>IFERROR(VLOOKUP($D95,'Info Exam and Projection List'!$M$4:$P$34,2),"No entry")</f>
        <v>No entry</v>
      </c>
      <c r="F95" s="1389"/>
      <c r="G95" s="1393"/>
      <c r="H95" s="1391"/>
      <c r="I95" s="1229"/>
      <c r="J95" s="1230"/>
      <c r="K95" s="1235"/>
      <c r="M95" s="1218"/>
      <c r="N95" s="1368"/>
      <c r="O95" s="1368"/>
      <c r="P95" s="1211"/>
      <c r="Q95" s="140"/>
      <c r="R95" s="659"/>
      <c r="S95" s="140"/>
      <c r="T95" s="1356"/>
      <c r="U95" s="140"/>
      <c r="V95" s="140"/>
      <c r="W95" s="140"/>
      <c r="X95" s="1057"/>
      <c r="Y95" s="1067"/>
      <c r="Z95" s="1068"/>
      <c r="AA95" s="1057"/>
      <c r="AB95" s="1076"/>
      <c r="AC95" s="1068"/>
      <c r="AD95" s="1057"/>
      <c r="AE95" s="1076"/>
      <c r="AF95" s="1068"/>
      <c r="AG95" s="1057"/>
      <c r="AH95" s="1076"/>
      <c r="AI95" s="1068"/>
      <c r="AJ95" s="1057"/>
      <c r="AK95" s="1076"/>
      <c r="AL95" s="1068"/>
      <c r="AM95" s="1057"/>
      <c r="AN95" s="1076"/>
      <c r="AO95" s="1068"/>
      <c r="AP95" s="1082"/>
      <c r="AQ95" s="140"/>
      <c r="AR95" s="140"/>
      <c r="AS95" s="140"/>
      <c r="AT95" s="32"/>
      <c r="AU95" s="32"/>
      <c r="AV95" s="1088"/>
      <c r="AW95" s="1363"/>
      <c r="AX95" s="31"/>
      <c r="AY95" s="32"/>
      <c r="AZ95" s="659"/>
      <c r="BA95" s="32"/>
      <c r="BB95" s="32"/>
      <c r="BC95" s="32"/>
      <c r="BD95" s="32"/>
      <c r="BE95" s="683"/>
      <c r="BF95" s="32"/>
      <c r="BG95" s="32"/>
      <c r="BH95" s="30"/>
      <c r="BI95" s="683"/>
      <c r="BJ95" s="854"/>
      <c r="BK95" s="178"/>
      <c r="BL95" s="178"/>
      <c r="BM95" s="178"/>
      <c r="BN95" s="178"/>
      <c r="BO95" s="178"/>
      <c r="BP95" s="178"/>
      <c r="BQ95" s="708"/>
      <c r="BR95" s="1114"/>
      <c r="BS95" s="1115"/>
      <c r="BT95" s="240"/>
      <c r="BU95" s="931"/>
      <c r="BV95" s="240"/>
      <c r="BW95" s="240"/>
      <c r="BX95" s="1099"/>
      <c r="BY95" s="1094"/>
      <c r="BZ95" s="1101"/>
      <c r="CA95" s="569"/>
      <c r="CB95" s="1114"/>
      <c r="CC95" s="1115"/>
      <c r="CD95" s="240"/>
      <c r="CE95" s="1109"/>
      <c r="CF95" s="240"/>
      <c r="CG95" s="240"/>
      <c r="CH95" s="1099"/>
      <c r="CI95" s="1094"/>
      <c r="CJ95" s="1101"/>
      <c r="CK95" s="569"/>
      <c r="CL95" s="1114"/>
      <c r="CM95" s="1115"/>
      <c r="CN95" s="240"/>
      <c r="CO95" s="1109"/>
      <c r="CP95" s="240"/>
      <c r="CQ95" s="240"/>
      <c r="CR95" s="1099"/>
      <c r="CS95" s="1094"/>
      <c r="CT95" s="1101"/>
      <c r="CU95" s="569"/>
      <c r="CV95" s="215"/>
      <c r="CW95" s="239"/>
      <c r="CX95" s="240"/>
      <c r="CY95" s="931"/>
      <c r="CZ95" s="240"/>
      <c r="DA95" s="240"/>
      <c r="DB95" s="1099"/>
      <c r="DC95" s="1094"/>
      <c r="DD95" s="1101"/>
      <c r="DE95" s="569"/>
      <c r="DF95" s="215"/>
      <c r="DG95" s="239"/>
      <c r="DH95" s="240"/>
      <c r="DI95" s="931"/>
      <c r="DJ95" s="240"/>
      <c r="DK95" s="240"/>
      <c r="DL95" s="1099"/>
      <c r="DM95" s="1094"/>
      <c r="DN95" s="1101"/>
      <c r="DO95" s="569"/>
      <c r="DP95" s="1114"/>
      <c r="DQ95" s="1115"/>
      <c r="DR95" s="240"/>
      <c r="DS95" s="1109"/>
      <c r="DT95" s="240"/>
      <c r="DU95" s="240"/>
      <c r="DV95" s="1099"/>
      <c r="DW95" s="1094"/>
      <c r="DX95" s="1101"/>
      <c r="DY95" s="587"/>
      <c r="DZ95" s="32"/>
      <c r="EA95" s="32"/>
      <c r="EB95" s="32"/>
      <c r="EC95" s="32"/>
      <c r="ED95" s="32"/>
      <c r="EE95" s="32"/>
      <c r="EF95" s="32"/>
      <c r="EG95" s="32"/>
      <c r="EH95" s="32"/>
      <c r="EI95" s="32"/>
      <c r="EJ95" s="835" t="str">
        <f t="shared" si="12"/>
        <v>No entry</v>
      </c>
      <c r="EK95" s="1401"/>
      <c r="EL95" s="1125"/>
      <c r="EM95" s="591" t="str">
        <f t="shared" si="13"/>
        <v>No entry</v>
      </c>
      <c r="EN95" s="1403"/>
      <c r="EO95" s="1128"/>
      <c r="EP95" s="1128"/>
      <c r="EQ95" s="1129"/>
      <c r="ER95" s="1129"/>
      <c r="ES95" s="1130"/>
      <c r="ET95" s="38"/>
      <c r="EU95" s="38"/>
      <c r="EV95" s="906" t="s">
        <v>787</v>
      </c>
      <c r="EW95" s="908" t="s">
        <v>1355</v>
      </c>
      <c r="EX95" s="190" t="s">
        <v>338</v>
      </c>
      <c r="EY95" s="191" t="s">
        <v>337</v>
      </c>
      <c r="EZ95" s="152"/>
      <c r="FA95" s="152"/>
      <c r="FB95" s="38"/>
      <c r="FC95" s="38"/>
      <c r="FD95" s="150"/>
      <c r="FE95" s="622"/>
      <c r="FF95" s="622"/>
      <c r="FG95" s="622"/>
      <c r="FH95" s="622"/>
      <c r="FI95" s="280"/>
      <c r="FJ95" s="145"/>
      <c r="FK95" s="145"/>
      <c r="FL95" s="145"/>
      <c r="FM95" s="145"/>
      <c r="FN95" s="145"/>
      <c r="FO95" s="145"/>
      <c r="FP95" s="145"/>
      <c r="FQ95" s="145"/>
      <c r="FR95" s="145"/>
      <c r="FS95" s="622"/>
      <c r="FT95" s="622"/>
      <c r="FU95" s="622"/>
      <c r="FV95" s="622"/>
      <c r="FW95" s="622"/>
      <c r="FX95" s="622"/>
      <c r="FY95" s="622"/>
      <c r="FZ95" s="622"/>
      <c r="GA95" s="633"/>
      <c r="GB95" s="637"/>
      <c r="GC95" s="622"/>
      <c r="GD95" s="622"/>
      <c r="GE95" s="622"/>
      <c r="GF95" s="622"/>
      <c r="GG95" s="622"/>
      <c r="GH95" s="622"/>
      <c r="GI95" s="622"/>
      <c r="GJ95" s="622"/>
      <c r="GK95" s="622"/>
      <c r="GL95" s="622"/>
      <c r="GM95" s="622"/>
      <c r="GN95" s="622"/>
      <c r="GO95" s="622"/>
      <c r="GP95" s="622"/>
      <c r="GQ95" s="622"/>
      <c r="GR95" s="622"/>
      <c r="GS95" s="622"/>
      <c r="GT95" s="622"/>
      <c r="GU95" s="622"/>
      <c r="GV95" s="622"/>
      <c r="GW95" s="622"/>
      <c r="GX95" s="622"/>
      <c r="GY95" s="622"/>
      <c r="GZ95" s="622"/>
      <c r="HA95" s="622"/>
      <c r="HB95" s="622"/>
      <c r="HC95" s="622"/>
      <c r="HD95" s="622"/>
      <c r="HE95" s="622"/>
      <c r="HF95" s="622"/>
      <c r="HG95" s="622"/>
      <c r="HH95" s="622"/>
      <c r="HI95" s="622"/>
      <c r="HJ95" s="622"/>
      <c r="HK95" s="622"/>
      <c r="HL95" s="622"/>
      <c r="HM95" s="622"/>
      <c r="HN95" s="622"/>
      <c r="HO95" s="622"/>
      <c r="HP95" s="622"/>
      <c r="HQ95" s="622"/>
      <c r="HR95" s="622"/>
      <c r="HS95" s="622"/>
      <c r="HT95" s="622"/>
      <c r="HU95" s="622"/>
      <c r="HV95" s="622"/>
      <c r="HW95" s="622"/>
      <c r="HX95" s="622"/>
      <c r="HY95" s="622"/>
      <c r="HZ95" s="622"/>
      <c r="IA95" s="622"/>
      <c r="IB95" s="622"/>
      <c r="IC95" s="622"/>
      <c r="ID95" s="622"/>
      <c r="IE95" s="622"/>
      <c r="IF95" s="622"/>
      <c r="IG95" s="622"/>
      <c r="IH95" s="622"/>
      <c r="II95" s="622"/>
      <c r="IJ95" s="622"/>
      <c r="IK95" s="622"/>
      <c r="IL95" s="622"/>
      <c r="IM95" s="622"/>
      <c r="IN95" s="622"/>
      <c r="IO95" s="622"/>
      <c r="IP95" s="622"/>
      <c r="IQ95" s="622"/>
      <c r="IR95" s="622"/>
      <c r="IS95" s="622"/>
      <c r="IT95" s="622"/>
      <c r="IU95" s="622"/>
      <c r="IV95" s="622"/>
      <c r="IW95" s="622"/>
      <c r="IX95" s="622"/>
      <c r="IY95" s="622"/>
      <c r="IZ95" s="622"/>
      <c r="JA95" s="622"/>
      <c r="JB95" s="622"/>
      <c r="JC95" s="622"/>
      <c r="JD95" s="622"/>
      <c r="JE95" s="622"/>
      <c r="JF95" s="622"/>
      <c r="JG95" s="622"/>
      <c r="JH95" s="622"/>
      <c r="JI95" s="622"/>
      <c r="JJ95" s="622"/>
      <c r="JK95" s="622"/>
      <c r="JL95" s="622"/>
      <c r="JM95" s="622"/>
      <c r="JN95" s="622"/>
      <c r="JO95" s="622"/>
      <c r="JP95" s="622"/>
      <c r="JQ95" s="622"/>
      <c r="JR95" s="622"/>
      <c r="JS95" s="622"/>
      <c r="JT95" s="622"/>
      <c r="JU95" s="622"/>
      <c r="JV95" s="622"/>
      <c r="JW95" s="622"/>
      <c r="JX95" s="622"/>
      <c r="JY95" s="622"/>
      <c r="JZ95" s="622"/>
      <c r="KA95" s="622"/>
      <c r="KB95" s="622"/>
      <c r="KC95" s="622"/>
      <c r="KD95" s="622"/>
      <c r="KE95" s="622"/>
      <c r="KF95" s="622"/>
      <c r="KG95" s="622"/>
      <c r="KH95" s="622"/>
      <c r="KI95" s="622"/>
      <c r="KJ95" s="622"/>
      <c r="KK95" s="622"/>
      <c r="KL95" s="622"/>
      <c r="KM95" s="622"/>
      <c r="KN95" s="622"/>
      <c r="KO95" s="622"/>
      <c r="KP95" s="622"/>
      <c r="KQ95" s="622"/>
      <c r="KR95" s="286"/>
      <c r="KS95" s="1288"/>
      <c r="KT95" s="1288"/>
      <c r="KU95" s="1288"/>
      <c r="KV95" s="1288"/>
      <c r="KW95" s="1288"/>
      <c r="KX95" s="1288"/>
      <c r="KY95" s="1288"/>
      <c r="KZ95" s="1288"/>
      <c r="LA95" s="1288"/>
      <c r="LB95" s="145"/>
    </row>
    <row r="96" spans="1:314" s="6" customFormat="1" ht="15.75" customHeight="1" x14ac:dyDescent="0.25">
      <c r="B96" s="812" t="s">
        <v>719</v>
      </c>
      <c r="C96" s="1198"/>
      <c r="D96" s="1199"/>
      <c r="E96" s="1435" t="str">
        <f>IFERROR(VLOOKUP($D96,'Info Exam and Projection List'!$M$4:$P$34,2),"No entry")</f>
        <v>No entry</v>
      </c>
      <c r="F96" s="1389"/>
      <c r="G96" s="1393"/>
      <c r="H96" s="1391"/>
      <c r="I96" s="1229"/>
      <c r="J96" s="1230"/>
      <c r="K96" s="1235"/>
      <c r="M96" s="1218"/>
      <c r="N96" s="1368"/>
      <c r="O96" s="1368"/>
      <c r="P96" s="1211"/>
      <c r="Q96" s="140"/>
      <c r="R96" s="659"/>
      <c r="S96" s="140"/>
      <c r="T96" s="1356"/>
      <c r="U96" s="140"/>
      <c r="V96" s="140"/>
      <c r="W96" s="140"/>
      <c r="X96" s="1057"/>
      <c r="Y96" s="1067"/>
      <c r="Z96" s="1068"/>
      <c r="AA96" s="1057"/>
      <c r="AB96" s="1076"/>
      <c r="AC96" s="1068"/>
      <c r="AD96" s="1057"/>
      <c r="AE96" s="1076"/>
      <c r="AF96" s="1068"/>
      <c r="AG96" s="1057"/>
      <c r="AH96" s="1076"/>
      <c r="AI96" s="1068"/>
      <c r="AJ96" s="1057"/>
      <c r="AK96" s="1076"/>
      <c r="AL96" s="1068"/>
      <c r="AM96" s="1057"/>
      <c r="AN96" s="1076"/>
      <c r="AO96" s="1068"/>
      <c r="AP96" s="1082"/>
      <c r="AQ96" s="140"/>
      <c r="AR96" s="140"/>
      <c r="AS96" s="140"/>
      <c r="AT96" s="32"/>
      <c r="AU96" s="32"/>
      <c r="AV96" s="1088"/>
      <c r="AW96" s="1363"/>
      <c r="AX96" s="31"/>
      <c r="AY96" s="32"/>
      <c r="AZ96" s="659"/>
      <c r="BA96" s="32"/>
      <c r="BB96" s="32"/>
      <c r="BC96" s="32"/>
      <c r="BD96" s="32"/>
      <c r="BE96" s="683"/>
      <c r="BF96" s="32"/>
      <c r="BG96" s="32"/>
      <c r="BH96" s="30"/>
      <c r="BI96" s="683"/>
      <c r="BJ96" s="854"/>
      <c r="BK96" s="178"/>
      <c r="BL96" s="178"/>
      <c r="BM96" s="178"/>
      <c r="BN96" s="178"/>
      <c r="BO96" s="178"/>
      <c r="BP96" s="178"/>
      <c r="BQ96" s="708"/>
      <c r="BR96" s="1114"/>
      <c r="BS96" s="1115"/>
      <c r="BT96" s="240"/>
      <c r="BU96" s="931"/>
      <c r="BV96" s="240"/>
      <c r="BW96" s="240"/>
      <c r="BX96" s="1099"/>
      <c r="BY96" s="1094"/>
      <c r="BZ96" s="1101"/>
      <c r="CA96" s="569"/>
      <c r="CB96" s="1114"/>
      <c r="CC96" s="1115"/>
      <c r="CD96" s="240"/>
      <c r="CE96" s="1109"/>
      <c r="CF96" s="240"/>
      <c r="CG96" s="240"/>
      <c r="CH96" s="1099"/>
      <c r="CI96" s="1094"/>
      <c r="CJ96" s="1101"/>
      <c r="CK96" s="569"/>
      <c r="CL96" s="1114"/>
      <c r="CM96" s="1115"/>
      <c r="CN96" s="240"/>
      <c r="CO96" s="1109"/>
      <c r="CP96" s="240"/>
      <c r="CQ96" s="240"/>
      <c r="CR96" s="1099"/>
      <c r="CS96" s="1094"/>
      <c r="CT96" s="1101"/>
      <c r="CU96" s="569"/>
      <c r="CV96" s="215"/>
      <c r="CW96" s="239"/>
      <c r="CX96" s="240"/>
      <c r="CY96" s="931"/>
      <c r="CZ96" s="240"/>
      <c r="DA96" s="240"/>
      <c r="DB96" s="1099"/>
      <c r="DC96" s="1094"/>
      <c r="DD96" s="1101"/>
      <c r="DE96" s="569"/>
      <c r="DF96" s="215"/>
      <c r="DG96" s="239"/>
      <c r="DH96" s="240"/>
      <c r="DI96" s="931"/>
      <c r="DJ96" s="240"/>
      <c r="DK96" s="240"/>
      <c r="DL96" s="1099"/>
      <c r="DM96" s="1094"/>
      <c r="DN96" s="1101"/>
      <c r="DO96" s="569"/>
      <c r="DP96" s="1114"/>
      <c r="DQ96" s="1115"/>
      <c r="DR96" s="240"/>
      <c r="DS96" s="1109"/>
      <c r="DT96" s="240"/>
      <c r="DU96" s="240"/>
      <c r="DV96" s="1099"/>
      <c r="DW96" s="1094"/>
      <c r="DX96" s="1101"/>
      <c r="DY96" s="587"/>
      <c r="DZ96" s="32"/>
      <c r="EA96" s="32"/>
      <c r="EB96" s="32"/>
      <c r="EC96" s="32"/>
      <c r="ED96" s="32"/>
      <c r="EE96" s="32"/>
      <c r="EF96" s="32"/>
      <c r="EG96" s="32"/>
      <c r="EH96" s="32"/>
      <c r="EI96" s="32"/>
      <c r="EJ96" s="835" t="str">
        <f t="shared" si="12"/>
        <v>No entry</v>
      </c>
      <c r="EK96" s="1401"/>
      <c r="EL96" s="1125"/>
      <c r="EM96" s="591" t="str">
        <f t="shared" si="13"/>
        <v>No entry</v>
      </c>
      <c r="EN96" s="1403"/>
      <c r="EO96" s="1128"/>
      <c r="EP96" s="1128"/>
      <c r="EQ96" s="1129"/>
      <c r="ER96" s="1129"/>
      <c r="ES96" s="1130"/>
      <c r="ET96" s="38"/>
      <c r="EU96" s="38"/>
      <c r="EV96" s="906" t="s">
        <v>788</v>
      </c>
      <c r="EW96" s="908" t="s">
        <v>1355</v>
      </c>
      <c r="EX96" s="190" t="s">
        <v>338</v>
      </c>
      <c r="EY96" s="191" t="s">
        <v>337</v>
      </c>
      <c r="EZ96" s="152"/>
      <c r="FA96" s="152"/>
      <c r="FB96" s="38"/>
      <c r="FC96" s="38"/>
      <c r="FD96" s="150"/>
      <c r="FE96" s="622"/>
      <c r="FF96" s="622"/>
      <c r="FG96" s="622"/>
      <c r="FH96" s="622"/>
      <c r="FI96" s="280"/>
      <c r="FJ96" s="145"/>
      <c r="FK96" s="145"/>
      <c r="FL96" s="145"/>
      <c r="FM96" s="145"/>
      <c r="FN96" s="145"/>
      <c r="FO96" s="145"/>
      <c r="FP96" s="145"/>
      <c r="FQ96" s="145"/>
      <c r="FR96" s="145"/>
      <c r="FS96" s="622"/>
      <c r="FT96" s="622"/>
      <c r="FU96" s="622"/>
      <c r="FV96" s="622"/>
      <c r="FW96" s="622"/>
      <c r="FX96" s="622"/>
      <c r="FY96" s="622"/>
      <c r="FZ96" s="622"/>
      <c r="GA96" s="633"/>
      <c r="GB96" s="637"/>
      <c r="GC96" s="622"/>
      <c r="GD96" s="622"/>
      <c r="GE96" s="622"/>
      <c r="GF96" s="622"/>
      <c r="GG96" s="622"/>
      <c r="GH96" s="622"/>
      <c r="GI96" s="622"/>
      <c r="GJ96" s="622"/>
      <c r="GK96" s="622"/>
      <c r="GL96" s="622"/>
      <c r="GM96" s="622"/>
      <c r="GN96" s="622"/>
      <c r="GO96" s="622"/>
      <c r="GP96" s="622"/>
      <c r="GQ96" s="622"/>
      <c r="GR96" s="622"/>
      <c r="GS96" s="622"/>
      <c r="GT96" s="622"/>
      <c r="GU96" s="622"/>
      <c r="GV96" s="622"/>
      <c r="GW96" s="622"/>
      <c r="GX96" s="622"/>
      <c r="GY96" s="622"/>
      <c r="GZ96" s="622"/>
      <c r="HA96" s="622"/>
      <c r="HB96" s="622"/>
      <c r="HC96" s="622"/>
      <c r="HD96" s="622"/>
      <c r="HE96" s="622"/>
      <c r="HF96" s="622"/>
      <c r="HG96" s="622"/>
      <c r="HH96" s="622"/>
      <c r="HI96" s="622"/>
      <c r="HJ96" s="622"/>
      <c r="HK96" s="622"/>
      <c r="HL96" s="622"/>
      <c r="HM96" s="622"/>
      <c r="HN96" s="622"/>
      <c r="HO96" s="622"/>
      <c r="HP96" s="622"/>
      <c r="HQ96" s="622"/>
      <c r="HR96" s="622"/>
      <c r="HS96" s="622"/>
      <c r="HT96" s="622"/>
      <c r="HU96" s="622"/>
      <c r="HV96" s="622"/>
      <c r="HW96" s="622"/>
      <c r="HX96" s="622"/>
      <c r="HY96" s="622"/>
      <c r="HZ96" s="622"/>
      <c r="IA96" s="622"/>
      <c r="IB96" s="622"/>
      <c r="IC96" s="622"/>
      <c r="ID96" s="622"/>
      <c r="IE96" s="622"/>
      <c r="IF96" s="622"/>
      <c r="IG96" s="622"/>
      <c r="IH96" s="622"/>
      <c r="II96" s="622"/>
      <c r="IJ96" s="622"/>
      <c r="IK96" s="622"/>
      <c r="IL96" s="622"/>
      <c r="IM96" s="622"/>
      <c r="IN96" s="622"/>
      <c r="IO96" s="622"/>
      <c r="IP96" s="622"/>
      <c r="IQ96" s="622"/>
      <c r="IR96" s="622"/>
      <c r="IS96" s="622"/>
      <c r="IT96" s="622"/>
      <c r="IU96" s="622"/>
      <c r="IV96" s="622"/>
      <c r="IW96" s="622"/>
      <c r="IX96" s="622"/>
      <c r="IY96" s="622"/>
      <c r="IZ96" s="622"/>
      <c r="JA96" s="622"/>
      <c r="JB96" s="622"/>
      <c r="JC96" s="622"/>
      <c r="JD96" s="622"/>
      <c r="JE96" s="622"/>
      <c r="JF96" s="622"/>
      <c r="JG96" s="622"/>
      <c r="JH96" s="622"/>
      <c r="JI96" s="622"/>
      <c r="JJ96" s="622"/>
      <c r="JK96" s="622"/>
      <c r="JL96" s="622"/>
      <c r="JM96" s="622"/>
      <c r="JN96" s="622"/>
      <c r="JO96" s="622"/>
      <c r="JP96" s="622"/>
      <c r="JQ96" s="622"/>
      <c r="JR96" s="622"/>
      <c r="JS96" s="622"/>
      <c r="JT96" s="622"/>
      <c r="JU96" s="622"/>
      <c r="JV96" s="622"/>
      <c r="JW96" s="622"/>
      <c r="JX96" s="622"/>
      <c r="JY96" s="622"/>
      <c r="JZ96" s="622"/>
      <c r="KA96" s="622"/>
      <c r="KB96" s="622"/>
      <c r="KC96" s="622"/>
      <c r="KD96" s="622"/>
      <c r="KE96" s="622"/>
      <c r="KF96" s="622"/>
      <c r="KG96" s="622"/>
      <c r="KH96" s="622"/>
      <c r="KI96" s="622"/>
      <c r="KJ96" s="622"/>
      <c r="KK96" s="622"/>
      <c r="KL96" s="622"/>
      <c r="KM96" s="622"/>
      <c r="KN96" s="622"/>
      <c r="KO96" s="622"/>
      <c r="KP96" s="622"/>
      <c r="KQ96" s="622"/>
      <c r="KR96" s="286"/>
      <c r="KS96" s="1288"/>
      <c r="KT96" s="1288"/>
      <c r="KU96" s="1288"/>
      <c r="KV96" s="1288"/>
      <c r="KW96" s="1288"/>
      <c r="KX96" s="1288"/>
      <c r="KY96" s="1288"/>
      <c r="KZ96" s="1288"/>
      <c r="LA96" s="1288"/>
      <c r="LB96" s="145"/>
    </row>
    <row r="97" spans="1:314" s="6" customFormat="1" ht="15.75" customHeight="1" x14ac:dyDescent="0.25">
      <c r="B97" s="812" t="s">
        <v>720</v>
      </c>
      <c r="C97" s="1198"/>
      <c r="D97" s="1199"/>
      <c r="E97" s="1435" t="str">
        <f>IFERROR(VLOOKUP($D97,'Info Exam and Projection List'!$M$4:$P$34,2),"No entry")</f>
        <v>No entry</v>
      </c>
      <c r="F97" s="1389"/>
      <c r="G97" s="1393"/>
      <c r="H97" s="1391"/>
      <c r="I97" s="1229"/>
      <c r="J97" s="1230"/>
      <c r="K97" s="1235"/>
      <c r="M97" s="1218"/>
      <c r="N97" s="1368"/>
      <c r="O97" s="1368"/>
      <c r="P97" s="1211"/>
      <c r="Q97" s="140"/>
      <c r="R97" s="659"/>
      <c r="S97" s="140"/>
      <c r="T97" s="1356"/>
      <c r="U97" s="140"/>
      <c r="V97" s="140"/>
      <c r="W97" s="140"/>
      <c r="X97" s="1057"/>
      <c r="Y97" s="1067"/>
      <c r="Z97" s="1068"/>
      <c r="AA97" s="1057"/>
      <c r="AB97" s="1076"/>
      <c r="AC97" s="1068"/>
      <c r="AD97" s="1057"/>
      <c r="AE97" s="1076"/>
      <c r="AF97" s="1068"/>
      <c r="AG97" s="1057"/>
      <c r="AH97" s="1076"/>
      <c r="AI97" s="1068"/>
      <c r="AJ97" s="1057"/>
      <c r="AK97" s="1076"/>
      <c r="AL97" s="1068"/>
      <c r="AM97" s="1057"/>
      <c r="AN97" s="1076"/>
      <c r="AO97" s="1068"/>
      <c r="AP97" s="1082"/>
      <c r="AQ97" s="140"/>
      <c r="AR97" s="140"/>
      <c r="AS97" s="140"/>
      <c r="AT97" s="32"/>
      <c r="AU97" s="32"/>
      <c r="AV97" s="1088"/>
      <c r="AW97" s="1363"/>
      <c r="AX97" s="31"/>
      <c r="AY97" s="32"/>
      <c r="AZ97" s="659"/>
      <c r="BA97" s="32"/>
      <c r="BB97" s="32"/>
      <c r="BC97" s="32"/>
      <c r="BD97" s="32"/>
      <c r="BE97" s="683"/>
      <c r="BF97" s="32"/>
      <c r="BG97" s="32"/>
      <c r="BH97" s="30"/>
      <c r="BI97" s="683"/>
      <c r="BJ97" s="854"/>
      <c r="BK97" s="178"/>
      <c r="BL97" s="178"/>
      <c r="BM97" s="178"/>
      <c r="BN97" s="178"/>
      <c r="BO97" s="178"/>
      <c r="BP97" s="178"/>
      <c r="BQ97" s="708"/>
      <c r="BR97" s="1114"/>
      <c r="BS97" s="1115"/>
      <c r="BT97" s="240"/>
      <c r="BU97" s="931"/>
      <c r="BV97" s="240"/>
      <c r="BW97" s="240"/>
      <c r="BX97" s="1099"/>
      <c r="BY97" s="1094"/>
      <c r="BZ97" s="1101"/>
      <c r="CA97" s="569"/>
      <c r="CB97" s="1114"/>
      <c r="CC97" s="1115"/>
      <c r="CD97" s="240"/>
      <c r="CE97" s="1109"/>
      <c r="CF97" s="240"/>
      <c r="CG97" s="240"/>
      <c r="CH97" s="1099"/>
      <c r="CI97" s="1094"/>
      <c r="CJ97" s="1101"/>
      <c r="CK97" s="569"/>
      <c r="CL97" s="1114"/>
      <c r="CM97" s="1115"/>
      <c r="CN97" s="240"/>
      <c r="CO97" s="1109"/>
      <c r="CP97" s="240"/>
      <c r="CQ97" s="240"/>
      <c r="CR97" s="1099"/>
      <c r="CS97" s="1094"/>
      <c r="CT97" s="1101"/>
      <c r="CU97" s="569"/>
      <c r="CV97" s="215"/>
      <c r="CW97" s="239"/>
      <c r="CX97" s="240"/>
      <c r="CY97" s="931"/>
      <c r="CZ97" s="240"/>
      <c r="DA97" s="240"/>
      <c r="DB97" s="1099"/>
      <c r="DC97" s="1094"/>
      <c r="DD97" s="1101"/>
      <c r="DE97" s="569"/>
      <c r="DF97" s="215"/>
      <c r="DG97" s="239"/>
      <c r="DH97" s="240"/>
      <c r="DI97" s="931"/>
      <c r="DJ97" s="240"/>
      <c r="DK97" s="240"/>
      <c r="DL97" s="1099"/>
      <c r="DM97" s="1094"/>
      <c r="DN97" s="1101"/>
      <c r="DO97" s="569"/>
      <c r="DP97" s="1114"/>
      <c r="DQ97" s="1115"/>
      <c r="DR97" s="240"/>
      <c r="DS97" s="1109"/>
      <c r="DT97" s="240"/>
      <c r="DU97" s="240"/>
      <c r="DV97" s="1099"/>
      <c r="DW97" s="1094"/>
      <c r="DX97" s="1101"/>
      <c r="DY97" s="587"/>
      <c r="DZ97" s="32"/>
      <c r="EA97" s="32"/>
      <c r="EB97" s="32"/>
      <c r="EC97" s="32"/>
      <c r="ED97" s="32"/>
      <c r="EE97" s="32"/>
      <c r="EF97" s="32"/>
      <c r="EG97" s="32"/>
      <c r="EH97" s="32"/>
      <c r="EI97" s="32"/>
      <c r="EJ97" s="835" t="str">
        <f t="shared" si="12"/>
        <v>No entry</v>
      </c>
      <c r="EK97" s="1401"/>
      <c r="EL97" s="1125"/>
      <c r="EM97" s="591" t="str">
        <f t="shared" si="13"/>
        <v>No entry</v>
      </c>
      <c r="EN97" s="1403"/>
      <c r="EO97" s="1128"/>
      <c r="EP97" s="1128"/>
      <c r="EQ97" s="1129"/>
      <c r="ER97" s="1129"/>
      <c r="ES97" s="1130"/>
      <c r="ET97" s="38"/>
      <c r="EU97" s="38"/>
      <c r="EV97" s="906" t="s">
        <v>789</v>
      </c>
      <c r="EW97" s="909" t="s">
        <v>1356</v>
      </c>
      <c r="EX97" s="190" t="s">
        <v>338</v>
      </c>
      <c r="EY97" s="191" t="s">
        <v>337</v>
      </c>
      <c r="EZ97" s="152"/>
      <c r="FA97" s="152"/>
      <c r="FB97" s="38"/>
      <c r="FC97" s="38"/>
      <c r="FD97" s="150"/>
      <c r="FE97" s="622"/>
      <c r="FF97" s="622"/>
      <c r="FG97" s="622"/>
      <c r="FH97" s="622"/>
      <c r="FI97" s="280"/>
      <c r="FJ97" s="145"/>
      <c r="FK97" s="145"/>
      <c r="FL97" s="145"/>
      <c r="FM97" s="145"/>
      <c r="FN97" s="145"/>
      <c r="FO97" s="145"/>
      <c r="FP97" s="145"/>
      <c r="FQ97" s="145"/>
      <c r="FR97" s="145"/>
      <c r="FS97" s="622"/>
      <c r="FT97" s="622"/>
      <c r="FU97" s="622"/>
      <c r="FV97" s="622"/>
      <c r="FW97" s="622"/>
      <c r="FX97" s="622"/>
      <c r="FY97" s="622"/>
      <c r="FZ97" s="622"/>
      <c r="GA97" s="633"/>
      <c r="GB97" s="637"/>
      <c r="GC97" s="622"/>
      <c r="GD97" s="622"/>
      <c r="GE97" s="622"/>
      <c r="GF97" s="622"/>
      <c r="GG97" s="622"/>
      <c r="GH97" s="622"/>
      <c r="GI97" s="622"/>
      <c r="GJ97" s="622"/>
      <c r="GK97" s="622"/>
      <c r="GL97" s="622"/>
      <c r="GM97" s="622"/>
      <c r="GN97" s="622"/>
      <c r="GO97" s="622"/>
      <c r="GP97" s="622"/>
      <c r="GQ97" s="622"/>
      <c r="GR97" s="622"/>
      <c r="GS97" s="622"/>
      <c r="GT97" s="622"/>
      <c r="GU97" s="622"/>
      <c r="GV97" s="622"/>
      <c r="GW97" s="622"/>
      <c r="GX97" s="622"/>
      <c r="GY97" s="622"/>
      <c r="GZ97" s="622"/>
      <c r="HA97" s="622"/>
      <c r="HB97" s="622"/>
      <c r="HC97" s="622"/>
      <c r="HD97" s="622"/>
      <c r="HE97" s="622"/>
      <c r="HF97" s="622"/>
      <c r="HG97" s="622"/>
      <c r="HH97" s="622"/>
      <c r="HI97" s="622"/>
      <c r="HJ97" s="622"/>
      <c r="HK97" s="622"/>
      <c r="HL97" s="622"/>
      <c r="HM97" s="622"/>
      <c r="HN97" s="622"/>
      <c r="HO97" s="622"/>
      <c r="HP97" s="622"/>
      <c r="HQ97" s="622"/>
      <c r="HR97" s="622"/>
      <c r="HS97" s="622"/>
      <c r="HT97" s="622"/>
      <c r="HU97" s="622"/>
      <c r="HV97" s="622"/>
      <c r="HW97" s="622"/>
      <c r="HX97" s="622"/>
      <c r="HY97" s="622"/>
      <c r="HZ97" s="622"/>
      <c r="IA97" s="622"/>
      <c r="IB97" s="622"/>
      <c r="IC97" s="622"/>
      <c r="ID97" s="622"/>
      <c r="IE97" s="622"/>
      <c r="IF97" s="622"/>
      <c r="IG97" s="622"/>
      <c r="IH97" s="622"/>
      <c r="II97" s="622"/>
      <c r="IJ97" s="622"/>
      <c r="IK97" s="622"/>
      <c r="IL97" s="622"/>
      <c r="IM97" s="622"/>
      <c r="IN97" s="622"/>
      <c r="IO97" s="622"/>
      <c r="IP97" s="622"/>
      <c r="IQ97" s="622"/>
      <c r="IR97" s="622"/>
      <c r="IS97" s="622"/>
      <c r="IT97" s="622"/>
      <c r="IU97" s="622"/>
      <c r="IV97" s="622"/>
      <c r="IW97" s="622"/>
      <c r="IX97" s="622"/>
      <c r="IY97" s="622"/>
      <c r="IZ97" s="622"/>
      <c r="JA97" s="622"/>
      <c r="JB97" s="622"/>
      <c r="JC97" s="622"/>
      <c r="JD97" s="622"/>
      <c r="JE97" s="622"/>
      <c r="JF97" s="622"/>
      <c r="JG97" s="622"/>
      <c r="JH97" s="622"/>
      <c r="JI97" s="622"/>
      <c r="JJ97" s="622"/>
      <c r="JK97" s="622"/>
      <c r="JL97" s="622"/>
      <c r="JM97" s="622"/>
      <c r="JN97" s="622"/>
      <c r="JO97" s="622"/>
      <c r="JP97" s="622"/>
      <c r="JQ97" s="622"/>
      <c r="JR97" s="622"/>
      <c r="JS97" s="622"/>
      <c r="JT97" s="622"/>
      <c r="JU97" s="622"/>
      <c r="JV97" s="622"/>
      <c r="JW97" s="622"/>
      <c r="JX97" s="622"/>
      <c r="JY97" s="622"/>
      <c r="JZ97" s="622"/>
      <c r="KA97" s="622"/>
      <c r="KB97" s="622"/>
      <c r="KC97" s="622"/>
      <c r="KD97" s="622"/>
      <c r="KE97" s="622"/>
      <c r="KF97" s="622"/>
      <c r="KG97" s="622"/>
      <c r="KH97" s="622"/>
      <c r="KI97" s="622"/>
      <c r="KJ97" s="622"/>
      <c r="KK97" s="622"/>
      <c r="KL97" s="622"/>
      <c r="KM97" s="622"/>
      <c r="KN97" s="622"/>
      <c r="KO97" s="622"/>
      <c r="KP97" s="622"/>
      <c r="KQ97" s="622"/>
      <c r="KR97" s="286"/>
      <c r="KS97" s="1288"/>
      <c r="KT97" s="1288"/>
      <c r="KU97" s="1288"/>
      <c r="KV97" s="1288"/>
      <c r="KW97" s="1288"/>
      <c r="KX97" s="1288"/>
      <c r="KY97" s="1288"/>
      <c r="KZ97" s="1288"/>
      <c r="LA97" s="1288"/>
      <c r="LB97" s="145"/>
    </row>
    <row r="98" spans="1:314" s="6" customFormat="1" ht="15.75" customHeight="1" x14ac:dyDescent="0.25">
      <c r="B98" s="812" t="s">
        <v>721</v>
      </c>
      <c r="C98" s="1198"/>
      <c r="D98" s="1199"/>
      <c r="E98" s="1435" t="str">
        <f>IFERROR(VLOOKUP($D98,'Info Exam and Projection List'!$M$4:$P$34,2),"No entry")</f>
        <v>No entry</v>
      </c>
      <c r="F98" s="1389"/>
      <c r="G98" s="1393"/>
      <c r="H98" s="1391"/>
      <c r="I98" s="1229"/>
      <c r="J98" s="1230"/>
      <c r="K98" s="1235"/>
      <c r="M98" s="1218"/>
      <c r="N98" s="1368"/>
      <c r="O98" s="1368"/>
      <c r="P98" s="1211"/>
      <c r="Q98" s="140"/>
      <c r="R98" s="659"/>
      <c r="S98" s="140"/>
      <c r="T98" s="1356"/>
      <c r="U98" s="140"/>
      <c r="V98" s="140"/>
      <c r="W98" s="140"/>
      <c r="X98" s="1057"/>
      <c r="Y98" s="1067"/>
      <c r="Z98" s="1068"/>
      <c r="AA98" s="1057"/>
      <c r="AB98" s="1076"/>
      <c r="AC98" s="1068"/>
      <c r="AD98" s="1057"/>
      <c r="AE98" s="1076"/>
      <c r="AF98" s="1068"/>
      <c r="AG98" s="1057"/>
      <c r="AH98" s="1076"/>
      <c r="AI98" s="1068"/>
      <c r="AJ98" s="1057"/>
      <c r="AK98" s="1076"/>
      <c r="AL98" s="1068"/>
      <c r="AM98" s="1057"/>
      <c r="AN98" s="1076"/>
      <c r="AO98" s="1068"/>
      <c r="AP98" s="1082"/>
      <c r="AQ98" s="140"/>
      <c r="AR98" s="140"/>
      <c r="AS98" s="140"/>
      <c r="AT98" s="32"/>
      <c r="AU98" s="32"/>
      <c r="AV98" s="1088"/>
      <c r="AW98" s="1363"/>
      <c r="AX98" s="31"/>
      <c r="AY98" s="32"/>
      <c r="AZ98" s="659"/>
      <c r="BA98" s="32"/>
      <c r="BB98" s="32"/>
      <c r="BC98" s="32"/>
      <c r="BD98" s="32"/>
      <c r="BE98" s="683"/>
      <c r="BF98" s="32"/>
      <c r="BG98" s="32"/>
      <c r="BH98" s="30"/>
      <c r="BI98" s="683"/>
      <c r="BJ98" s="854"/>
      <c r="BK98" s="178"/>
      <c r="BL98" s="178"/>
      <c r="BM98" s="178"/>
      <c r="BN98" s="178"/>
      <c r="BO98" s="178"/>
      <c r="BP98" s="178"/>
      <c r="BQ98" s="708"/>
      <c r="BR98" s="1114"/>
      <c r="BS98" s="1115"/>
      <c r="BT98" s="240"/>
      <c r="BU98" s="931"/>
      <c r="BV98" s="240"/>
      <c r="BW98" s="240"/>
      <c r="BX98" s="1099"/>
      <c r="BY98" s="1094"/>
      <c r="BZ98" s="1101"/>
      <c r="CA98" s="569"/>
      <c r="CB98" s="1114"/>
      <c r="CC98" s="1115"/>
      <c r="CD98" s="240"/>
      <c r="CE98" s="1109"/>
      <c r="CF98" s="240"/>
      <c r="CG98" s="240"/>
      <c r="CH98" s="1099"/>
      <c r="CI98" s="1094"/>
      <c r="CJ98" s="1101"/>
      <c r="CK98" s="569"/>
      <c r="CL98" s="1114"/>
      <c r="CM98" s="1115"/>
      <c r="CN98" s="240"/>
      <c r="CO98" s="1109"/>
      <c r="CP98" s="240"/>
      <c r="CQ98" s="240"/>
      <c r="CR98" s="1099"/>
      <c r="CS98" s="1094"/>
      <c r="CT98" s="1101"/>
      <c r="CU98" s="569"/>
      <c r="CV98" s="215"/>
      <c r="CW98" s="239"/>
      <c r="CX98" s="240"/>
      <c r="CY98" s="931"/>
      <c r="CZ98" s="240"/>
      <c r="DA98" s="240"/>
      <c r="DB98" s="1099"/>
      <c r="DC98" s="1094"/>
      <c r="DD98" s="1101"/>
      <c r="DE98" s="569"/>
      <c r="DF98" s="215"/>
      <c r="DG98" s="239"/>
      <c r="DH98" s="240"/>
      <c r="DI98" s="931"/>
      <c r="DJ98" s="240"/>
      <c r="DK98" s="240"/>
      <c r="DL98" s="1099"/>
      <c r="DM98" s="1094"/>
      <c r="DN98" s="1101"/>
      <c r="DO98" s="569"/>
      <c r="DP98" s="1114"/>
      <c r="DQ98" s="1115"/>
      <c r="DR98" s="240"/>
      <c r="DS98" s="1109"/>
      <c r="DT98" s="240"/>
      <c r="DU98" s="240"/>
      <c r="DV98" s="1099"/>
      <c r="DW98" s="1094"/>
      <c r="DX98" s="1101"/>
      <c r="DY98" s="587"/>
      <c r="DZ98" s="32"/>
      <c r="EA98" s="32"/>
      <c r="EB98" s="32"/>
      <c r="EC98" s="32"/>
      <c r="ED98" s="32"/>
      <c r="EE98" s="32"/>
      <c r="EF98" s="32"/>
      <c r="EG98" s="32"/>
      <c r="EH98" s="32"/>
      <c r="EI98" s="32"/>
      <c r="EJ98" s="835" t="str">
        <f t="shared" si="12"/>
        <v>No entry</v>
      </c>
      <c r="EK98" s="1401"/>
      <c r="EL98" s="1125"/>
      <c r="EM98" s="591" t="str">
        <f t="shared" si="13"/>
        <v>No entry</v>
      </c>
      <c r="EN98" s="1403"/>
      <c r="EO98" s="1128"/>
      <c r="EP98" s="1128"/>
      <c r="EQ98" s="1129"/>
      <c r="ER98" s="1129"/>
      <c r="ES98" s="1130"/>
      <c r="ET98" s="38"/>
      <c r="EU98" s="38"/>
      <c r="EV98" s="906" t="s">
        <v>790</v>
      </c>
      <c r="EW98" s="908" t="s">
        <v>1357</v>
      </c>
      <c r="EX98" s="188" t="s">
        <v>300</v>
      </c>
      <c r="EY98" s="189" t="s">
        <v>299</v>
      </c>
      <c r="EZ98" s="152"/>
      <c r="FA98" s="152"/>
      <c r="FB98" s="38"/>
      <c r="FC98" s="38"/>
      <c r="FD98" s="150"/>
      <c r="FE98" s="622"/>
      <c r="FF98" s="622"/>
      <c r="FG98" s="622"/>
      <c r="FH98" s="622"/>
      <c r="FI98" s="280"/>
      <c r="FJ98" s="145"/>
      <c r="FK98" s="145"/>
      <c r="FL98" s="145"/>
      <c r="FM98" s="145"/>
      <c r="FN98" s="145"/>
      <c r="FO98" s="145"/>
      <c r="FP98" s="145"/>
      <c r="FQ98" s="145"/>
      <c r="FR98" s="145"/>
      <c r="FS98" s="622"/>
      <c r="FT98" s="622"/>
      <c r="FU98" s="622"/>
      <c r="FV98" s="622"/>
      <c r="FW98" s="622"/>
      <c r="FX98" s="622"/>
      <c r="FY98" s="622"/>
      <c r="FZ98" s="622"/>
      <c r="GA98" s="633"/>
      <c r="GB98" s="637"/>
      <c r="GC98" s="622"/>
      <c r="GD98" s="622"/>
      <c r="GE98" s="622"/>
      <c r="GF98" s="622"/>
      <c r="GG98" s="622"/>
      <c r="GH98" s="622"/>
      <c r="GI98" s="622"/>
      <c r="GJ98" s="622"/>
      <c r="GK98" s="622"/>
      <c r="GL98" s="622"/>
      <c r="GM98" s="622"/>
      <c r="GN98" s="622"/>
      <c r="GO98" s="622"/>
      <c r="GP98" s="622"/>
      <c r="GQ98" s="622"/>
      <c r="GR98" s="622"/>
      <c r="GS98" s="622"/>
      <c r="GT98" s="622"/>
      <c r="GU98" s="622"/>
      <c r="GV98" s="622"/>
      <c r="GW98" s="622"/>
      <c r="GX98" s="622"/>
      <c r="GY98" s="622"/>
      <c r="GZ98" s="622"/>
      <c r="HA98" s="622"/>
      <c r="HB98" s="622"/>
      <c r="HC98" s="622"/>
      <c r="HD98" s="622"/>
      <c r="HE98" s="622"/>
      <c r="HF98" s="622"/>
      <c r="HG98" s="622"/>
      <c r="HH98" s="622"/>
      <c r="HI98" s="622"/>
      <c r="HJ98" s="622"/>
      <c r="HK98" s="622"/>
      <c r="HL98" s="622"/>
      <c r="HM98" s="622"/>
      <c r="HN98" s="622"/>
      <c r="HO98" s="622"/>
      <c r="HP98" s="622"/>
      <c r="HQ98" s="622"/>
      <c r="HR98" s="622"/>
      <c r="HS98" s="622"/>
      <c r="HT98" s="622"/>
      <c r="HU98" s="622"/>
      <c r="HV98" s="622"/>
      <c r="HW98" s="622"/>
      <c r="HX98" s="622"/>
      <c r="HY98" s="622"/>
      <c r="HZ98" s="622"/>
      <c r="IA98" s="622"/>
      <c r="IB98" s="622"/>
      <c r="IC98" s="622"/>
      <c r="ID98" s="622"/>
      <c r="IE98" s="622"/>
      <c r="IF98" s="622"/>
      <c r="IG98" s="622"/>
      <c r="IH98" s="622"/>
      <c r="II98" s="622"/>
      <c r="IJ98" s="622"/>
      <c r="IK98" s="622"/>
      <c r="IL98" s="622"/>
      <c r="IM98" s="622"/>
      <c r="IN98" s="622"/>
      <c r="IO98" s="622"/>
      <c r="IP98" s="622"/>
      <c r="IQ98" s="622"/>
      <c r="IR98" s="622"/>
      <c r="IS98" s="622"/>
      <c r="IT98" s="622"/>
      <c r="IU98" s="622"/>
      <c r="IV98" s="622"/>
      <c r="IW98" s="622"/>
      <c r="IX98" s="622"/>
      <c r="IY98" s="622"/>
      <c r="IZ98" s="622"/>
      <c r="JA98" s="622"/>
      <c r="JB98" s="622"/>
      <c r="JC98" s="622"/>
      <c r="JD98" s="622"/>
      <c r="JE98" s="622"/>
      <c r="JF98" s="622"/>
      <c r="JG98" s="622"/>
      <c r="JH98" s="622"/>
      <c r="JI98" s="622"/>
      <c r="JJ98" s="622"/>
      <c r="JK98" s="622"/>
      <c r="JL98" s="622"/>
      <c r="JM98" s="622"/>
      <c r="JN98" s="622"/>
      <c r="JO98" s="622"/>
      <c r="JP98" s="622"/>
      <c r="JQ98" s="622"/>
      <c r="JR98" s="622"/>
      <c r="JS98" s="622"/>
      <c r="JT98" s="622"/>
      <c r="JU98" s="622"/>
      <c r="JV98" s="622"/>
      <c r="JW98" s="622"/>
      <c r="JX98" s="622"/>
      <c r="JY98" s="622"/>
      <c r="JZ98" s="622"/>
      <c r="KA98" s="622"/>
      <c r="KB98" s="622"/>
      <c r="KC98" s="622"/>
      <c r="KD98" s="622"/>
      <c r="KE98" s="622"/>
      <c r="KF98" s="622"/>
      <c r="KG98" s="622"/>
      <c r="KH98" s="622"/>
      <c r="KI98" s="622"/>
      <c r="KJ98" s="622"/>
      <c r="KK98" s="622"/>
      <c r="KL98" s="622"/>
      <c r="KM98" s="622"/>
      <c r="KN98" s="622"/>
      <c r="KO98" s="622"/>
      <c r="KP98" s="622"/>
      <c r="KQ98" s="622"/>
      <c r="KR98" s="286"/>
      <c r="KS98" s="1288"/>
      <c r="KT98" s="1288"/>
      <c r="KU98" s="1288"/>
      <c r="KV98" s="1288"/>
      <c r="KW98" s="1288"/>
      <c r="KX98" s="1288"/>
      <c r="KY98" s="1288"/>
      <c r="KZ98" s="1288"/>
      <c r="LA98" s="1288"/>
      <c r="LB98" s="145"/>
    </row>
    <row r="99" spans="1:314" s="6" customFormat="1" ht="15.75" customHeight="1" x14ac:dyDescent="0.25">
      <c r="B99" s="812" t="s">
        <v>722</v>
      </c>
      <c r="C99" s="1198"/>
      <c r="D99" s="1199"/>
      <c r="E99" s="1435" t="str">
        <f>IFERROR(VLOOKUP($D99,'Info Exam and Projection List'!$M$4:$P$34,2),"No entry")</f>
        <v>No entry</v>
      </c>
      <c r="F99" s="1389"/>
      <c r="G99" s="1393"/>
      <c r="H99" s="1391"/>
      <c r="I99" s="1229"/>
      <c r="J99" s="1230"/>
      <c r="K99" s="1235"/>
      <c r="M99" s="1218"/>
      <c r="N99" s="1368"/>
      <c r="O99" s="1368"/>
      <c r="P99" s="1211"/>
      <c r="Q99" s="140"/>
      <c r="R99" s="659"/>
      <c r="S99" s="140"/>
      <c r="T99" s="1356"/>
      <c r="U99" s="140"/>
      <c r="V99" s="140"/>
      <c r="W99" s="140"/>
      <c r="X99" s="1057"/>
      <c r="Y99" s="1067"/>
      <c r="Z99" s="1068"/>
      <c r="AA99" s="1057"/>
      <c r="AB99" s="1076"/>
      <c r="AC99" s="1068"/>
      <c r="AD99" s="1057"/>
      <c r="AE99" s="1076"/>
      <c r="AF99" s="1068"/>
      <c r="AG99" s="1057"/>
      <c r="AH99" s="1076"/>
      <c r="AI99" s="1068"/>
      <c r="AJ99" s="1057"/>
      <c r="AK99" s="1076"/>
      <c r="AL99" s="1068"/>
      <c r="AM99" s="1057"/>
      <c r="AN99" s="1076"/>
      <c r="AO99" s="1068"/>
      <c r="AP99" s="1082"/>
      <c r="AQ99" s="140"/>
      <c r="AR99" s="140"/>
      <c r="AS99" s="140"/>
      <c r="AT99" s="32"/>
      <c r="AU99" s="32"/>
      <c r="AV99" s="1088"/>
      <c r="AW99" s="1363"/>
      <c r="AX99" s="31"/>
      <c r="AY99" s="32"/>
      <c r="AZ99" s="659"/>
      <c r="BA99" s="32"/>
      <c r="BB99" s="32"/>
      <c r="BC99" s="32"/>
      <c r="BD99" s="32"/>
      <c r="BE99" s="683"/>
      <c r="BF99" s="32"/>
      <c r="BG99" s="32"/>
      <c r="BH99" s="30"/>
      <c r="BI99" s="683"/>
      <c r="BJ99" s="854"/>
      <c r="BK99" s="178"/>
      <c r="BL99" s="178"/>
      <c r="BM99" s="178"/>
      <c r="BN99" s="178"/>
      <c r="BO99" s="178"/>
      <c r="BP99" s="178"/>
      <c r="BQ99" s="708"/>
      <c r="BR99" s="1114"/>
      <c r="BS99" s="1115"/>
      <c r="BT99" s="240"/>
      <c r="BU99" s="931"/>
      <c r="BV99" s="240"/>
      <c r="BW99" s="240"/>
      <c r="BX99" s="1099"/>
      <c r="BY99" s="1094"/>
      <c r="BZ99" s="1101"/>
      <c r="CA99" s="569"/>
      <c r="CB99" s="1114"/>
      <c r="CC99" s="1115"/>
      <c r="CD99" s="240"/>
      <c r="CE99" s="1109"/>
      <c r="CF99" s="240"/>
      <c r="CG99" s="240"/>
      <c r="CH99" s="1099"/>
      <c r="CI99" s="1094"/>
      <c r="CJ99" s="1101"/>
      <c r="CK99" s="569"/>
      <c r="CL99" s="1114"/>
      <c r="CM99" s="1115"/>
      <c r="CN99" s="240"/>
      <c r="CO99" s="1109"/>
      <c r="CP99" s="240"/>
      <c r="CQ99" s="240"/>
      <c r="CR99" s="1099"/>
      <c r="CS99" s="1094"/>
      <c r="CT99" s="1101"/>
      <c r="CU99" s="569"/>
      <c r="CV99" s="215"/>
      <c r="CW99" s="239"/>
      <c r="CX99" s="240"/>
      <c r="CY99" s="931"/>
      <c r="CZ99" s="240"/>
      <c r="DA99" s="240"/>
      <c r="DB99" s="1099"/>
      <c r="DC99" s="1094"/>
      <c r="DD99" s="1101"/>
      <c r="DE99" s="569"/>
      <c r="DF99" s="215"/>
      <c r="DG99" s="239"/>
      <c r="DH99" s="240"/>
      <c r="DI99" s="931"/>
      <c r="DJ99" s="240"/>
      <c r="DK99" s="240"/>
      <c r="DL99" s="1099"/>
      <c r="DM99" s="1094"/>
      <c r="DN99" s="1101"/>
      <c r="DO99" s="569"/>
      <c r="DP99" s="1114"/>
      <c r="DQ99" s="1115"/>
      <c r="DR99" s="240"/>
      <c r="DS99" s="1109"/>
      <c r="DT99" s="240"/>
      <c r="DU99" s="240"/>
      <c r="DV99" s="1099"/>
      <c r="DW99" s="1094"/>
      <c r="DX99" s="1101"/>
      <c r="DY99" s="587"/>
      <c r="DZ99" s="32"/>
      <c r="EA99" s="32"/>
      <c r="EB99" s="32"/>
      <c r="EC99" s="32"/>
      <c r="ED99" s="32"/>
      <c r="EE99" s="32"/>
      <c r="EF99" s="32"/>
      <c r="EG99" s="32"/>
      <c r="EH99" s="32"/>
      <c r="EI99" s="32"/>
      <c r="EJ99" s="835" t="str">
        <f t="shared" si="12"/>
        <v>No entry</v>
      </c>
      <c r="EK99" s="1401"/>
      <c r="EL99" s="1125"/>
      <c r="EM99" s="591" t="str">
        <f t="shared" si="13"/>
        <v>No entry</v>
      </c>
      <c r="EN99" s="1403"/>
      <c r="EO99" s="1128"/>
      <c r="EP99" s="1128"/>
      <c r="EQ99" s="1129"/>
      <c r="ER99" s="1129"/>
      <c r="ES99" s="1130"/>
      <c r="ET99" s="38"/>
      <c r="EU99" s="38"/>
      <c r="EV99" s="906" t="s">
        <v>791</v>
      </c>
      <c r="EW99" s="908" t="s">
        <v>1358</v>
      </c>
      <c r="EX99" s="188" t="s">
        <v>300</v>
      </c>
      <c r="EY99" s="189" t="s">
        <v>299</v>
      </c>
      <c r="EZ99" s="152"/>
      <c r="FA99" s="152"/>
      <c r="FB99" s="38"/>
      <c r="FC99" s="38"/>
      <c r="FD99" s="150"/>
      <c r="FE99" s="622"/>
      <c r="FF99" s="622"/>
      <c r="FG99" s="622"/>
      <c r="FH99" s="622"/>
      <c r="FI99" s="280"/>
      <c r="FJ99" s="145"/>
      <c r="FK99" s="145"/>
      <c r="FL99" s="145"/>
      <c r="FM99" s="145"/>
      <c r="FN99" s="145"/>
      <c r="FO99" s="145"/>
      <c r="FP99" s="145"/>
      <c r="FQ99" s="145"/>
      <c r="FR99" s="145"/>
      <c r="FS99" s="622"/>
      <c r="FT99" s="622"/>
      <c r="FU99" s="622"/>
      <c r="FV99" s="622"/>
      <c r="FW99" s="622"/>
      <c r="FX99" s="622"/>
      <c r="FY99" s="622"/>
      <c r="FZ99" s="622"/>
      <c r="GA99" s="633"/>
      <c r="GB99" s="637"/>
      <c r="GC99" s="622"/>
      <c r="GD99" s="622"/>
      <c r="GE99" s="622"/>
      <c r="GF99" s="622"/>
      <c r="GG99" s="622"/>
      <c r="GH99" s="622"/>
      <c r="GI99" s="622"/>
      <c r="GJ99" s="622"/>
      <c r="GK99" s="622"/>
      <c r="GL99" s="622"/>
      <c r="GM99" s="622"/>
      <c r="GN99" s="622"/>
      <c r="GO99" s="622"/>
      <c r="GP99" s="622"/>
      <c r="GQ99" s="622"/>
      <c r="GR99" s="622"/>
      <c r="GS99" s="622"/>
      <c r="GT99" s="622"/>
      <c r="GU99" s="622"/>
      <c r="GV99" s="622"/>
      <c r="GW99" s="622"/>
      <c r="GX99" s="622"/>
      <c r="GY99" s="622"/>
      <c r="GZ99" s="622"/>
      <c r="HA99" s="622"/>
      <c r="HB99" s="622"/>
      <c r="HC99" s="622"/>
      <c r="HD99" s="622"/>
      <c r="HE99" s="622"/>
      <c r="HF99" s="622"/>
      <c r="HG99" s="622"/>
      <c r="HH99" s="622"/>
      <c r="HI99" s="622"/>
      <c r="HJ99" s="622"/>
      <c r="HK99" s="622"/>
      <c r="HL99" s="622"/>
      <c r="HM99" s="622"/>
      <c r="HN99" s="622"/>
      <c r="HO99" s="622"/>
      <c r="HP99" s="622"/>
      <c r="HQ99" s="622"/>
      <c r="HR99" s="622"/>
      <c r="HS99" s="622"/>
      <c r="HT99" s="622"/>
      <c r="HU99" s="622"/>
      <c r="HV99" s="622"/>
      <c r="HW99" s="622"/>
      <c r="HX99" s="622"/>
      <c r="HY99" s="622"/>
      <c r="HZ99" s="622"/>
      <c r="IA99" s="622"/>
      <c r="IB99" s="622"/>
      <c r="IC99" s="622"/>
      <c r="ID99" s="622"/>
      <c r="IE99" s="622"/>
      <c r="IF99" s="622"/>
      <c r="IG99" s="622"/>
      <c r="IH99" s="622"/>
      <c r="II99" s="622"/>
      <c r="IJ99" s="622"/>
      <c r="IK99" s="622"/>
      <c r="IL99" s="622"/>
      <c r="IM99" s="622"/>
      <c r="IN99" s="622"/>
      <c r="IO99" s="622"/>
      <c r="IP99" s="622"/>
      <c r="IQ99" s="622"/>
      <c r="IR99" s="622"/>
      <c r="IS99" s="622"/>
      <c r="IT99" s="622"/>
      <c r="IU99" s="622"/>
      <c r="IV99" s="622"/>
      <c r="IW99" s="622"/>
      <c r="IX99" s="622"/>
      <c r="IY99" s="622"/>
      <c r="IZ99" s="622"/>
      <c r="JA99" s="622"/>
      <c r="JB99" s="622"/>
      <c r="JC99" s="622"/>
      <c r="JD99" s="622"/>
      <c r="JE99" s="622"/>
      <c r="JF99" s="622"/>
      <c r="JG99" s="622"/>
      <c r="JH99" s="622"/>
      <c r="JI99" s="622"/>
      <c r="JJ99" s="622"/>
      <c r="JK99" s="622"/>
      <c r="JL99" s="622"/>
      <c r="JM99" s="622"/>
      <c r="JN99" s="622"/>
      <c r="JO99" s="622"/>
      <c r="JP99" s="622"/>
      <c r="JQ99" s="622"/>
      <c r="JR99" s="622"/>
      <c r="JS99" s="622"/>
      <c r="JT99" s="622"/>
      <c r="JU99" s="622"/>
      <c r="JV99" s="622"/>
      <c r="JW99" s="622"/>
      <c r="JX99" s="622"/>
      <c r="JY99" s="622"/>
      <c r="JZ99" s="622"/>
      <c r="KA99" s="622"/>
      <c r="KB99" s="622"/>
      <c r="KC99" s="622"/>
      <c r="KD99" s="622"/>
      <c r="KE99" s="622"/>
      <c r="KF99" s="622"/>
      <c r="KG99" s="622"/>
      <c r="KH99" s="622"/>
      <c r="KI99" s="622"/>
      <c r="KJ99" s="622"/>
      <c r="KK99" s="622"/>
      <c r="KL99" s="622"/>
      <c r="KM99" s="622"/>
      <c r="KN99" s="622"/>
      <c r="KO99" s="622"/>
      <c r="KP99" s="622"/>
      <c r="KQ99" s="622"/>
      <c r="KR99" s="286"/>
      <c r="KS99" s="1288"/>
      <c r="KT99" s="1288"/>
      <c r="KU99" s="1288"/>
      <c r="KV99" s="1288"/>
      <c r="KW99" s="1288"/>
      <c r="KX99" s="1288"/>
      <c r="KY99" s="1288"/>
      <c r="KZ99" s="1288"/>
      <c r="LA99" s="1288"/>
      <c r="LB99" s="145"/>
    </row>
    <row r="100" spans="1:314" s="6" customFormat="1" ht="15.75" customHeight="1" x14ac:dyDescent="0.25">
      <c r="B100" s="812" t="s">
        <v>723</v>
      </c>
      <c r="C100" s="1198"/>
      <c r="D100" s="1199"/>
      <c r="E100" s="1435" t="str">
        <f>IFERROR(VLOOKUP($D100,'Info Exam and Projection List'!$M$4:$P$34,2),"No entry")</f>
        <v>No entry</v>
      </c>
      <c r="F100" s="1389"/>
      <c r="G100" s="1393"/>
      <c r="H100" s="1391"/>
      <c r="I100" s="1229"/>
      <c r="J100" s="1230"/>
      <c r="K100" s="1235"/>
      <c r="M100" s="1218"/>
      <c r="N100" s="1368"/>
      <c r="O100" s="1368"/>
      <c r="P100" s="1211"/>
      <c r="Q100" s="140"/>
      <c r="R100" s="659"/>
      <c r="S100" s="140"/>
      <c r="T100" s="1356"/>
      <c r="U100" s="140"/>
      <c r="V100" s="140"/>
      <c r="W100" s="140"/>
      <c r="X100" s="1057"/>
      <c r="Y100" s="1067"/>
      <c r="Z100" s="1068"/>
      <c r="AA100" s="1057"/>
      <c r="AB100" s="1076"/>
      <c r="AC100" s="1068"/>
      <c r="AD100" s="1057"/>
      <c r="AE100" s="1076"/>
      <c r="AF100" s="1068"/>
      <c r="AG100" s="1057"/>
      <c r="AH100" s="1076"/>
      <c r="AI100" s="1068"/>
      <c r="AJ100" s="1057"/>
      <c r="AK100" s="1076"/>
      <c r="AL100" s="1068"/>
      <c r="AM100" s="1057"/>
      <c r="AN100" s="1076"/>
      <c r="AO100" s="1068"/>
      <c r="AP100" s="1082"/>
      <c r="AQ100" s="140"/>
      <c r="AR100" s="140"/>
      <c r="AS100" s="140"/>
      <c r="AT100" s="32"/>
      <c r="AU100" s="32"/>
      <c r="AV100" s="1088"/>
      <c r="AW100" s="1363"/>
      <c r="AX100" s="31"/>
      <c r="AY100" s="32"/>
      <c r="AZ100" s="659"/>
      <c r="BA100" s="32"/>
      <c r="BB100" s="32"/>
      <c r="BC100" s="32"/>
      <c r="BD100" s="32"/>
      <c r="BE100" s="683"/>
      <c r="BF100" s="32"/>
      <c r="BG100" s="32"/>
      <c r="BH100" s="30"/>
      <c r="BI100" s="683"/>
      <c r="BJ100" s="854"/>
      <c r="BK100" s="178"/>
      <c r="BL100" s="178"/>
      <c r="BM100" s="178"/>
      <c r="BN100" s="178"/>
      <c r="BO100" s="178"/>
      <c r="BP100" s="178"/>
      <c r="BQ100" s="708"/>
      <c r="BR100" s="1114"/>
      <c r="BS100" s="1115"/>
      <c r="BT100" s="240"/>
      <c r="BU100" s="931"/>
      <c r="BV100" s="240"/>
      <c r="BW100" s="240"/>
      <c r="BX100" s="1099"/>
      <c r="BY100" s="1094"/>
      <c r="BZ100" s="1101"/>
      <c r="CA100" s="569"/>
      <c r="CB100" s="1114"/>
      <c r="CC100" s="1115"/>
      <c r="CD100" s="240"/>
      <c r="CE100" s="1109"/>
      <c r="CF100" s="240"/>
      <c r="CG100" s="240"/>
      <c r="CH100" s="1099"/>
      <c r="CI100" s="1094"/>
      <c r="CJ100" s="1101"/>
      <c r="CK100" s="569"/>
      <c r="CL100" s="1114"/>
      <c r="CM100" s="1115"/>
      <c r="CN100" s="240"/>
      <c r="CO100" s="1109"/>
      <c r="CP100" s="240"/>
      <c r="CQ100" s="240"/>
      <c r="CR100" s="1099"/>
      <c r="CS100" s="1094"/>
      <c r="CT100" s="1101"/>
      <c r="CU100" s="569"/>
      <c r="CV100" s="215"/>
      <c r="CW100" s="239"/>
      <c r="CX100" s="240"/>
      <c r="CY100" s="931"/>
      <c r="CZ100" s="240"/>
      <c r="DA100" s="240"/>
      <c r="DB100" s="1099"/>
      <c r="DC100" s="1094"/>
      <c r="DD100" s="1101"/>
      <c r="DE100" s="569"/>
      <c r="DF100" s="215"/>
      <c r="DG100" s="239"/>
      <c r="DH100" s="240"/>
      <c r="DI100" s="931"/>
      <c r="DJ100" s="240"/>
      <c r="DK100" s="240"/>
      <c r="DL100" s="1099"/>
      <c r="DM100" s="1094"/>
      <c r="DN100" s="1101"/>
      <c r="DO100" s="569"/>
      <c r="DP100" s="1114"/>
      <c r="DQ100" s="1115"/>
      <c r="DR100" s="240"/>
      <c r="DS100" s="1109"/>
      <c r="DT100" s="240"/>
      <c r="DU100" s="240"/>
      <c r="DV100" s="1099"/>
      <c r="DW100" s="1094"/>
      <c r="DX100" s="1101"/>
      <c r="DY100" s="587"/>
      <c r="DZ100" s="32"/>
      <c r="EA100" s="32"/>
      <c r="EB100" s="32"/>
      <c r="EC100" s="32"/>
      <c r="ED100" s="32"/>
      <c r="EE100" s="32"/>
      <c r="EF100" s="32"/>
      <c r="EG100" s="32"/>
      <c r="EH100" s="32"/>
      <c r="EI100" s="32"/>
      <c r="EJ100" s="835" t="str">
        <f t="shared" si="12"/>
        <v>No entry</v>
      </c>
      <c r="EK100" s="1401"/>
      <c r="EL100" s="1125"/>
      <c r="EM100" s="591" t="str">
        <f t="shared" si="13"/>
        <v>No entry</v>
      </c>
      <c r="EN100" s="1403"/>
      <c r="EO100" s="1128"/>
      <c r="EP100" s="1128"/>
      <c r="EQ100" s="1129"/>
      <c r="ER100" s="1129"/>
      <c r="ES100" s="1130"/>
      <c r="ET100" s="38"/>
      <c r="EU100" s="38"/>
      <c r="EV100" s="906" t="s">
        <v>792</v>
      </c>
      <c r="EW100" s="908" t="s">
        <v>1359</v>
      </c>
      <c r="EX100" s="188" t="s">
        <v>300</v>
      </c>
      <c r="EY100" s="189" t="s">
        <v>299</v>
      </c>
      <c r="EZ100" s="152"/>
      <c r="FA100" s="152"/>
      <c r="FB100" s="38"/>
      <c r="FC100" s="38"/>
      <c r="FD100" s="150"/>
      <c r="FE100" s="622"/>
      <c r="FF100" s="622"/>
      <c r="FG100" s="622"/>
      <c r="FH100" s="622"/>
      <c r="FI100" s="280"/>
      <c r="FJ100" s="145"/>
      <c r="FK100" s="145"/>
      <c r="FL100" s="145"/>
      <c r="FM100" s="145"/>
      <c r="FN100" s="145"/>
      <c r="FO100" s="145"/>
      <c r="FP100" s="145"/>
      <c r="FQ100" s="145"/>
      <c r="FR100" s="145"/>
      <c r="FS100" s="622"/>
      <c r="FT100" s="622"/>
      <c r="FU100" s="622"/>
      <c r="FV100" s="622"/>
      <c r="FW100" s="622"/>
      <c r="FX100" s="622"/>
      <c r="FY100" s="622"/>
      <c r="FZ100" s="622"/>
      <c r="GA100" s="633"/>
      <c r="GB100" s="637"/>
      <c r="GC100" s="622"/>
      <c r="GD100" s="622"/>
      <c r="GE100" s="622"/>
      <c r="GF100" s="622"/>
      <c r="GG100" s="622"/>
      <c r="GH100" s="622"/>
      <c r="GI100" s="622"/>
      <c r="GJ100" s="622"/>
      <c r="GK100" s="622"/>
      <c r="GL100" s="622"/>
      <c r="GM100" s="622"/>
      <c r="GN100" s="622"/>
      <c r="GO100" s="622"/>
      <c r="GP100" s="622"/>
      <c r="GQ100" s="622"/>
      <c r="GR100" s="622"/>
      <c r="GS100" s="622"/>
      <c r="GT100" s="622"/>
      <c r="GU100" s="622"/>
      <c r="GV100" s="622"/>
      <c r="GW100" s="622"/>
      <c r="GX100" s="622"/>
      <c r="GY100" s="622"/>
      <c r="GZ100" s="622"/>
      <c r="HA100" s="622"/>
      <c r="HB100" s="622"/>
      <c r="HC100" s="622"/>
      <c r="HD100" s="622"/>
      <c r="HE100" s="622"/>
      <c r="HF100" s="622"/>
      <c r="HG100" s="622"/>
      <c r="HH100" s="622"/>
      <c r="HI100" s="622"/>
      <c r="HJ100" s="622"/>
      <c r="HK100" s="622"/>
      <c r="HL100" s="622"/>
      <c r="HM100" s="622"/>
      <c r="HN100" s="622"/>
      <c r="HO100" s="622"/>
      <c r="HP100" s="622"/>
      <c r="HQ100" s="622"/>
      <c r="HR100" s="622"/>
      <c r="HS100" s="622"/>
      <c r="HT100" s="622"/>
      <c r="HU100" s="622"/>
      <c r="HV100" s="622"/>
      <c r="HW100" s="622"/>
      <c r="HX100" s="622"/>
      <c r="HY100" s="622"/>
      <c r="HZ100" s="622"/>
      <c r="IA100" s="622"/>
      <c r="IB100" s="622"/>
      <c r="IC100" s="622"/>
      <c r="ID100" s="622"/>
      <c r="IE100" s="622"/>
      <c r="IF100" s="622"/>
      <c r="IG100" s="622"/>
      <c r="IH100" s="622"/>
      <c r="II100" s="622"/>
      <c r="IJ100" s="622"/>
      <c r="IK100" s="622"/>
      <c r="IL100" s="622"/>
      <c r="IM100" s="622"/>
      <c r="IN100" s="622"/>
      <c r="IO100" s="622"/>
      <c r="IP100" s="622"/>
      <c r="IQ100" s="622"/>
      <c r="IR100" s="622"/>
      <c r="IS100" s="622"/>
      <c r="IT100" s="622"/>
      <c r="IU100" s="622"/>
      <c r="IV100" s="622"/>
      <c r="IW100" s="622"/>
      <c r="IX100" s="622"/>
      <c r="IY100" s="622"/>
      <c r="IZ100" s="622"/>
      <c r="JA100" s="622"/>
      <c r="JB100" s="622"/>
      <c r="JC100" s="622"/>
      <c r="JD100" s="622"/>
      <c r="JE100" s="622"/>
      <c r="JF100" s="622"/>
      <c r="JG100" s="622"/>
      <c r="JH100" s="622"/>
      <c r="JI100" s="622"/>
      <c r="JJ100" s="622"/>
      <c r="JK100" s="622"/>
      <c r="JL100" s="622"/>
      <c r="JM100" s="622"/>
      <c r="JN100" s="622"/>
      <c r="JO100" s="622"/>
      <c r="JP100" s="622"/>
      <c r="JQ100" s="622"/>
      <c r="JR100" s="622"/>
      <c r="JS100" s="622"/>
      <c r="JT100" s="622"/>
      <c r="JU100" s="622"/>
      <c r="JV100" s="622"/>
      <c r="JW100" s="622"/>
      <c r="JX100" s="622"/>
      <c r="JY100" s="622"/>
      <c r="JZ100" s="622"/>
      <c r="KA100" s="622"/>
      <c r="KB100" s="622"/>
      <c r="KC100" s="622"/>
      <c r="KD100" s="622"/>
      <c r="KE100" s="622"/>
      <c r="KF100" s="622"/>
      <c r="KG100" s="622"/>
      <c r="KH100" s="622"/>
      <c r="KI100" s="622"/>
      <c r="KJ100" s="622"/>
      <c r="KK100" s="622"/>
      <c r="KL100" s="622"/>
      <c r="KM100" s="622"/>
      <c r="KN100" s="622"/>
      <c r="KO100" s="622"/>
      <c r="KP100" s="622"/>
      <c r="KQ100" s="622"/>
      <c r="KR100" s="286"/>
      <c r="KS100" s="1288"/>
      <c r="KT100" s="1288"/>
      <c r="KU100" s="1288"/>
      <c r="KV100" s="1288"/>
      <c r="KW100" s="1288"/>
      <c r="KX100" s="1288"/>
      <c r="KY100" s="1288"/>
      <c r="KZ100" s="1288"/>
      <c r="LA100" s="1288"/>
      <c r="LB100" s="145"/>
    </row>
    <row r="101" spans="1:314" s="6" customFormat="1" ht="15.75" customHeight="1" x14ac:dyDescent="0.25">
      <c r="A101" s="44"/>
      <c r="B101" s="812" t="s">
        <v>724</v>
      </c>
      <c r="C101" s="1198"/>
      <c r="D101" s="1199"/>
      <c r="E101" s="1435" t="str">
        <f>IFERROR(VLOOKUP($D101,'Info Exam and Projection List'!$M$4:$P$34,2),"No entry")</f>
        <v>No entry</v>
      </c>
      <c r="F101" s="1389"/>
      <c r="G101" s="1393"/>
      <c r="H101" s="1391"/>
      <c r="I101" s="1229"/>
      <c r="J101" s="1230"/>
      <c r="K101" s="1235"/>
      <c r="M101" s="1218"/>
      <c r="N101" s="1368"/>
      <c r="O101" s="1368"/>
      <c r="P101" s="1211"/>
      <c r="Q101" s="140"/>
      <c r="R101" s="659"/>
      <c r="S101" s="140"/>
      <c r="T101" s="1356"/>
      <c r="U101" s="140"/>
      <c r="V101" s="140"/>
      <c r="W101" s="140"/>
      <c r="X101" s="1057"/>
      <c r="Y101" s="1067"/>
      <c r="Z101" s="1068"/>
      <c r="AA101" s="1057"/>
      <c r="AB101" s="1076"/>
      <c r="AC101" s="1068"/>
      <c r="AD101" s="1057"/>
      <c r="AE101" s="1076"/>
      <c r="AF101" s="1068"/>
      <c r="AG101" s="1057"/>
      <c r="AH101" s="1076"/>
      <c r="AI101" s="1068"/>
      <c r="AJ101" s="1057"/>
      <c r="AK101" s="1076"/>
      <c r="AL101" s="1068"/>
      <c r="AM101" s="1057"/>
      <c r="AN101" s="1076"/>
      <c r="AO101" s="1068"/>
      <c r="AP101" s="1082"/>
      <c r="AQ101" s="140"/>
      <c r="AR101" s="140"/>
      <c r="AS101" s="140"/>
      <c r="AT101" s="32"/>
      <c r="AU101" s="32"/>
      <c r="AV101" s="1088"/>
      <c r="AW101" s="1363"/>
      <c r="AX101" s="31"/>
      <c r="AY101" s="32"/>
      <c r="AZ101" s="659"/>
      <c r="BA101" s="32"/>
      <c r="BB101" s="32"/>
      <c r="BC101" s="32"/>
      <c r="BD101" s="32"/>
      <c r="BE101" s="683"/>
      <c r="BF101" s="32"/>
      <c r="BG101" s="32"/>
      <c r="BH101" s="30"/>
      <c r="BI101" s="683"/>
      <c r="BJ101" s="854"/>
      <c r="BK101" s="178"/>
      <c r="BL101" s="178"/>
      <c r="BM101" s="178"/>
      <c r="BN101" s="178"/>
      <c r="BO101" s="178"/>
      <c r="BP101" s="178"/>
      <c r="BQ101" s="708"/>
      <c r="BR101" s="1114"/>
      <c r="BS101" s="1115"/>
      <c r="BT101" s="240"/>
      <c r="BU101" s="931"/>
      <c r="BV101" s="240"/>
      <c r="BW101" s="240"/>
      <c r="BX101" s="1099"/>
      <c r="BY101" s="1094"/>
      <c r="BZ101" s="1101"/>
      <c r="CA101" s="569"/>
      <c r="CB101" s="1114"/>
      <c r="CC101" s="1115"/>
      <c r="CD101" s="240"/>
      <c r="CE101" s="1109"/>
      <c r="CF101" s="240"/>
      <c r="CG101" s="240"/>
      <c r="CH101" s="1099"/>
      <c r="CI101" s="1094"/>
      <c r="CJ101" s="1101"/>
      <c r="CK101" s="569"/>
      <c r="CL101" s="1114"/>
      <c r="CM101" s="1115"/>
      <c r="CN101" s="240"/>
      <c r="CO101" s="1109"/>
      <c r="CP101" s="240"/>
      <c r="CQ101" s="240"/>
      <c r="CR101" s="1099"/>
      <c r="CS101" s="1094"/>
      <c r="CT101" s="1101"/>
      <c r="CU101" s="569"/>
      <c r="CV101" s="215"/>
      <c r="CW101" s="239"/>
      <c r="CX101" s="240"/>
      <c r="CY101" s="931"/>
      <c r="CZ101" s="240"/>
      <c r="DA101" s="240"/>
      <c r="DB101" s="1099"/>
      <c r="DC101" s="1094"/>
      <c r="DD101" s="1101"/>
      <c r="DE101" s="569"/>
      <c r="DF101" s="215"/>
      <c r="DG101" s="239"/>
      <c r="DH101" s="240"/>
      <c r="DI101" s="931"/>
      <c r="DJ101" s="240"/>
      <c r="DK101" s="240"/>
      <c r="DL101" s="1099"/>
      <c r="DM101" s="1094"/>
      <c r="DN101" s="1101"/>
      <c r="DO101" s="569"/>
      <c r="DP101" s="1114"/>
      <c r="DQ101" s="1115"/>
      <c r="DR101" s="240"/>
      <c r="DS101" s="1109"/>
      <c r="DT101" s="240"/>
      <c r="DU101" s="240"/>
      <c r="DV101" s="1099"/>
      <c r="DW101" s="1094"/>
      <c r="DX101" s="1101"/>
      <c r="DY101" s="587"/>
      <c r="DZ101" s="32"/>
      <c r="EA101" s="32"/>
      <c r="EB101" s="32"/>
      <c r="EC101" s="32"/>
      <c r="ED101" s="32"/>
      <c r="EE101" s="32"/>
      <c r="EF101" s="32"/>
      <c r="EG101" s="32"/>
      <c r="EH101" s="32"/>
      <c r="EI101" s="32"/>
      <c r="EJ101" s="835" t="str">
        <f t="shared" si="12"/>
        <v>No entry</v>
      </c>
      <c r="EK101" s="1401"/>
      <c r="EL101" s="1125"/>
      <c r="EM101" s="591" t="str">
        <f t="shared" si="13"/>
        <v>No entry</v>
      </c>
      <c r="EN101" s="1403"/>
      <c r="EO101" s="1128"/>
      <c r="EP101" s="1128"/>
      <c r="EQ101" s="1129"/>
      <c r="ER101" s="1129"/>
      <c r="ES101" s="1130"/>
      <c r="ET101" s="38"/>
      <c r="EU101" s="38"/>
      <c r="EV101" s="906" t="s">
        <v>793</v>
      </c>
      <c r="EW101" s="908" t="s">
        <v>1360</v>
      </c>
      <c r="EX101" s="188" t="s">
        <v>300</v>
      </c>
      <c r="EY101" s="189" t="s">
        <v>299</v>
      </c>
      <c r="EZ101" s="152"/>
      <c r="FA101" s="152"/>
      <c r="FB101" s="38"/>
      <c r="FC101" s="38"/>
      <c r="FD101" s="150"/>
      <c r="FE101" s="622"/>
      <c r="FF101" s="622"/>
      <c r="FG101" s="622"/>
      <c r="FH101" s="622"/>
      <c r="FI101" s="280"/>
      <c r="FJ101" s="145"/>
      <c r="FK101" s="145"/>
      <c r="FL101" s="145"/>
      <c r="FM101" s="145"/>
      <c r="FN101" s="145"/>
      <c r="FO101" s="145"/>
      <c r="FP101" s="145"/>
      <c r="FQ101" s="145"/>
      <c r="FR101" s="145"/>
      <c r="FS101" s="622"/>
      <c r="FT101" s="622"/>
      <c r="FU101" s="622"/>
      <c r="FV101" s="622"/>
      <c r="FW101" s="622"/>
      <c r="FX101" s="622"/>
      <c r="FY101" s="622"/>
      <c r="FZ101" s="622"/>
      <c r="GA101" s="633"/>
      <c r="GB101" s="637"/>
      <c r="GC101" s="622"/>
      <c r="GD101" s="622"/>
      <c r="GE101" s="622"/>
      <c r="GF101" s="622"/>
      <c r="GG101" s="622"/>
      <c r="GH101" s="622"/>
      <c r="GI101" s="622"/>
      <c r="GJ101" s="622"/>
      <c r="GK101" s="622"/>
      <c r="GL101" s="622"/>
      <c r="GM101" s="622"/>
      <c r="GN101" s="622"/>
      <c r="GO101" s="622"/>
      <c r="GP101" s="622"/>
      <c r="GQ101" s="622"/>
      <c r="GR101" s="622"/>
      <c r="GS101" s="622"/>
      <c r="GT101" s="622"/>
      <c r="GU101" s="622"/>
      <c r="GV101" s="622"/>
      <c r="GW101" s="622"/>
      <c r="GX101" s="622"/>
      <c r="GY101" s="622"/>
      <c r="GZ101" s="622"/>
      <c r="HA101" s="622"/>
      <c r="HB101" s="622"/>
      <c r="HC101" s="622"/>
      <c r="HD101" s="622"/>
      <c r="HE101" s="622"/>
      <c r="HF101" s="622"/>
      <c r="HG101" s="622"/>
      <c r="HH101" s="622"/>
      <c r="HI101" s="622"/>
      <c r="HJ101" s="622"/>
      <c r="HK101" s="622"/>
      <c r="HL101" s="622"/>
      <c r="HM101" s="622"/>
      <c r="HN101" s="622"/>
      <c r="HO101" s="622"/>
      <c r="HP101" s="622"/>
      <c r="HQ101" s="622"/>
      <c r="HR101" s="622"/>
      <c r="HS101" s="622"/>
      <c r="HT101" s="622"/>
      <c r="HU101" s="622"/>
      <c r="HV101" s="622"/>
      <c r="HW101" s="622"/>
      <c r="HX101" s="622"/>
      <c r="HY101" s="622"/>
      <c r="HZ101" s="622"/>
      <c r="IA101" s="622"/>
      <c r="IB101" s="622"/>
      <c r="IC101" s="622"/>
      <c r="ID101" s="622"/>
      <c r="IE101" s="622"/>
      <c r="IF101" s="622"/>
      <c r="IG101" s="622"/>
      <c r="IH101" s="622"/>
      <c r="II101" s="622"/>
      <c r="IJ101" s="622"/>
      <c r="IK101" s="622"/>
      <c r="IL101" s="622"/>
      <c r="IM101" s="622"/>
      <c r="IN101" s="622"/>
      <c r="IO101" s="622"/>
      <c r="IP101" s="622"/>
      <c r="IQ101" s="622"/>
      <c r="IR101" s="622"/>
      <c r="IS101" s="622"/>
      <c r="IT101" s="622"/>
      <c r="IU101" s="622"/>
      <c r="IV101" s="622"/>
      <c r="IW101" s="622"/>
      <c r="IX101" s="622"/>
      <c r="IY101" s="622"/>
      <c r="IZ101" s="622"/>
      <c r="JA101" s="622"/>
      <c r="JB101" s="622"/>
      <c r="JC101" s="622"/>
      <c r="JD101" s="622"/>
      <c r="JE101" s="622"/>
      <c r="JF101" s="622"/>
      <c r="JG101" s="622"/>
      <c r="JH101" s="622"/>
      <c r="JI101" s="622"/>
      <c r="JJ101" s="622"/>
      <c r="JK101" s="622"/>
      <c r="JL101" s="622"/>
      <c r="JM101" s="622"/>
      <c r="JN101" s="622"/>
      <c r="JO101" s="622"/>
      <c r="JP101" s="622"/>
      <c r="JQ101" s="622"/>
      <c r="JR101" s="622"/>
      <c r="JS101" s="622"/>
      <c r="JT101" s="622"/>
      <c r="JU101" s="622"/>
      <c r="JV101" s="622"/>
      <c r="JW101" s="622"/>
      <c r="JX101" s="622"/>
      <c r="JY101" s="622"/>
      <c r="JZ101" s="622"/>
      <c r="KA101" s="622"/>
      <c r="KB101" s="622"/>
      <c r="KC101" s="622"/>
      <c r="KD101" s="622"/>
      <c r="KE101" s="622"/>
      <c r="KF101" s="622"/>
      <c r="KG101" s="622"/>
      <c r="KH101" s="622"/>
      <c r="KI101" s="622"/>
      <c r="KJ101" s="622"/>
      <c r="KK101" s="622"/>
      <c r="KL101" s="622"/>
      <c r="KM101" s="622"/>
      <c r="KN101" s="622"/>
      <c r="KO101" s="622"/>
      <c r="KP101" s="622"/>
      <c r="KQ101" s="622"/>
      <c r="KR101" s="286"/>
      <c r="KS101" s="1288"/>
      <c r="KT101" s="1288"/>
      <c r="KU101" s="1288"/>
      <c r="KV101" s="1288"/>
      <c r="KW101" s="1288"/>
      <c r="KX101" s="1288"/>
      <c r="KY101" s="1288"/>
      <c r="KZ101" s="1288"/>
      <c r="LA101" s="1288"/>
      <c r="LB101" s="145"/>
    </row>
    <row r="102" spans="1:314" s="6" customFormat="1" ht="15.75" customHeight="1" x14ac:dyDescent="0.25">
      <c r="B102" s="812" t="s">
        <v>725</v>
      </c>
      <c r="C102" s="1198"/>
      <c r="D102" s="1199"/>
      <c r="E102" s="1435" t="str">
        <f>IFERROR(VLOOKUP($D102,'Info Exam and Projection List'!$M$4:$P$34,2),"No entry")</f>
        <v>No entry</v>
      </c>
      <c r="F102" s="1389"/>
      <c r="G102" s="1393"/>
      <c r="H102" s="1391"/>
      <c r="I102" s="1229"/>
      <c r="J102" s="1230"/>
      <c r="K102" s="1235"/>
      <c r="M102" s="1218"/>
      <c r="N102" s="1368"/>
      <c r="O102" s="1368"/>
      <c r="P102" s="1211"/>
      <c r="Q102" s="140"/>
      <c r="R102" s="659"/>
      <c r="S102" s="140"/>
      <c r="T102" s="1356"/>
      <c r="U102" s="140"/>
      <c r="V102" s="140"/>
      <c r="W102" s="140"/>
      <c r="X102" s="1057"/>
      <c r="Y102" s="1067"/>
      <c r="Z102" s="1068"/>
      <c r="AA102" s="1057"/>
      <c r="AB102" s="1076"/>
      <c r="AC102" s="1068"/>
      <c r="AD102" s="1057"/>
      <c r="AE102" s="1076"/>
      <c r="AF102" s="1068"/>
      <c r="AG102" s="1057"/>
      <c r="AH102" s="1076"/>
      <c r="AI102" s="1068"/>
      <c r="AJ102" s="1057"/>
      <c r="AK102" s="1076"/>
      <c r="AL102" s="1068"/>
      <c r="AM102" s="1057"/>
      <c r="AN102" s="1076"/>
      <c r="AO102" s="1068"/>
      <c r="AP102" s="1082"/>
      <c r="AQ102" s="140"/>
      <c r="AR102" s="140"/>
      <c r="AS102" s="140"/>
      <c r="AT102" s="32"/>
      <c r="AU102" s="32"/>
      <c r="AV102" s="1088"/>
      <c r="AW102" s="1363"/>
      <c r="AX102" s="31"/>
      <c r="AY102" s="32"/>
      <c r="AZ102" s="659"/>
      <c r="BA102" s="32"/>
      <c r="BB102" s="32"/>
      <c r="BC102" s="32"/>
      <c r="BD102" s="32"/>
      <c r="BE102" s="683"/>
      <c r="BF102" s="32"/>
      <c r="BG102" s="32"/>
      <c r="BH102" s="30"/>
      <c r="BI102" s="683"/>
      <c r="BJ102" s="854"/>
      <c r="BK102" s="178"/>
      <c r="BL102" s="178"/>
      <c r="BM102" s="178"/>
      <c r="BN102" s="178"/>
      <c r="BO102" s="178"/>
      <c r="BP102" s="178"/>
      <c r="BQ102" s="708"/>
      <c r="BR102" s="1114"/>
      <c r="BS102" s="1115"/>
      <c r="BT102" s="240"/>
      <c r="BU102" s="931"/>
      <c r="BV102" s="240"/>
      <c r="BW102" s="240"/>
      <c r="BX102" s="1099"/>
      <c r="BY102" s="1094"/>
      <c r="BZ102" s="1101"/>
      <c r="CA102" s="569"/>
      <c r="CB102" s="1114"/>
      <c r="CC102" s="1115"/>
      <c r="CD102" s="240"/>
      <c r="CE102" s="1109"/>
      <c r="CF102" s="240"/>
      <c r="CG102" s="240"/>
      <c r="CH102" s="1099"/>
      <c r="CI102" s="1094"/>
      <c r="CJ102" s="1101"/>
      <c r="CK102" s="569"/>
      <c r="CL102" s="1114"/>
      <c r="CM102" s="1115"/>
      <c r="CN102" s="240"/>
      <c r="CO102" s="1109"/>
      <c r="CP102" s="240"/>
      <c r="CQ102" s="240"/>
      <c r="CR102" s="1099"/>
      <c r="CS102" s="1094"/>
      <c r="CT102" s="1101"/>
      <c r="CU102" s="569"/>
      <c r="CV102" s="215"/>
      <c r="CW102" s="239"/>
      <c r="CX102" s="240"/>
      <c r="CY102" s="931"/>
      <c r="CZ102" s="240"/>
      <c r="DA102" s="240"/>
      <c r="DB102" s="1099"/>
      <c r="DC102" s="1094"/>
      <c r="DD102" s="1101"/>
      <c r="DE102" s="569"/>
      <c r="DF102" s="215"/>
      <c r="DG102" s="239"/>
      <c r="DH102" s="240"/>
      <c r="DI102" s="931"/>
      <c r="DJ102" s="240"/>
      <c r="DK102" s="240"/>
      <c r="DL102" s="1099"/>
      <c r="DM102" s="1094"/>
      <c r="DN102" s="1101"/>
      <c r="DO102" s="569"/>
      <c r="DP102" s="1114"/>
      <c r="DQ102" s="1115"/>
      <c r="DR102" s="240"/>
      <c r="DS102" s="1109"/>
      <c r="DT102" s="240"/>
      <c r="DU102" s="240"/>
      <c r="DV102" s="1099"/>
      <c r="DW102" s="1094"/>
      <c r="DX102" s="1101"/>
      <c r="DY102" s="587"/>
      <c r="DZ102" s="32"/>
      <c r="EA102" s="32"/>
      <c r="EB102" s="32"/>
      <c r="EC102" s="32"/>
      <c r="ED102" s="32"/>
      <c r="EE102" s="32"/>
      <c r="EF102" s="32"/>
      <c r="EG102" s="32"/>
      <c r="EH102" s="32"/>
      <c r="EI102" s="32"/>
      <c r="EJ102" s="835" t="str">
        <f t="shared" si="12"/>
        <v>No entry</v>
      </c>
      <c r="EK102" s="1401"/>
      <c r="EL102" s="1125"/>
      <c r="EM102" s="591" t="str">
        <f t="shared" si="13"/>
        <v>No entry</v>
      </c>
      <c r="EN102" s="1403"/>
      <c r="EO102" s="1128"/>
      <c r="EP102" s="1128"/>
      <c r="EQ102" s="1129"/>
      <c r="ER102" s="1129"/>
      <c r="ES102" s="1130"/>
      <c r="ET102" s="38"/>
      <c r="EU102" s="38"/>
      <c r="EV102" s="906" t="s">
        <v>804</v>
      </c>
      <c r="EW102" s="908" t="s">
        <v>1361</v>
      </c>
      <c r="EX102" s="188" t="s">
        <v>300</v>
      </c>
      <c r="EY102" s="189" t="s">
        <v>299</v>
      </c>
      <c r="EZ102" s="152"/>
      <c r="FA102" s="152"/>
      <c r="FB102" s="38"/>
      <c r="FC102" s="38"/>
      <c r="FD102" s="150"/>
      <c r="FE102" s="622"/>
      <c r="FF102" s="622"/>
      <c r="FG102" s="622"/>
      <c r="FH102" s="622"/>
      <c r="FI102" s="280"/>
      <c r="FJ102" s="145"/>
      <c r="FK102" s="145"/>
      <c r="FL102" s="145"/>
      <c r="FM102" s="145"/>
      <c r="FN102" s="145"/>
      <c r="FO102" s="145"/>
      <c r="FP102" s="145"/>
      <c r="FQ102" s="145"/>
      <c r="FR102" s="145"/>
      <c r="FS102" s="622"/>
      <c r="FT102" s="622"/>
      <c r="FU102" s="622"/>
      <c r="FV102" s="622"/>
      <c r="FW102" s="622"/>
      <c r="FX102" s="622"/>
      <c r="FY102" s="622"/>
      <c r="FZ102" s="622"/>
      <c r="GA102" s="633"/>
      <c r="GB102" s="637"/>
      <c r="GC102" s="622"/>
      <c r="GD102" s="622"/>
      <c r="GE102" s="622"/>
      <c r="GF102" s="622"/>
      <c r="GG102" s="622"/>
      <c r="GH102" s="622"/>
      <c r="GI102" s="622"/>
      <c r="GJ102" s="622"/>
      <c r="GK102" s="622"/>
      <c r="GL102" s="622"/>
      <c r="GM102" s="622"/>
      <c r="GN102" s="622"/>
      <c r="GO102" s="622"/>
      <c r="GP102" s="622"/>
      <c r="GQ102" s="622"/>
      <c r="GR102" s="622"/>
      <c r="GS102" s="622"/>
      <c r="GT102" s="622"/>
      <c r="GU102" s="622"/>
      <c r="GV102" s="622"/>
      <c r="GW102" s="622"/>
      <c r="GX102" s="622"/>
      <c r="GY102" s="622"/>
      <c r="GZ102" s="622"/>
      <c r="HA102" s="622"/>
      <c r="HB102" s="622"/>
      <c r="HC102" s="622"/>
      <c r="HD102" s="622"/>
      <c r="HE102" s="622"/>
      <c r="HF102" s="622"/>
      <c r="HG102" s="622"/>
      <c r="HH102" s="622"/>
      <c r="HI102" s="622"/>
      <c r="HJ102" s="622"/>
      <c r="HK102" s="622"/>
      <c r="HL102" s="622"/>
      <c r="HM102" s="622"/>
      <c r="HN102" s="622"/>
      <c r="HO102" s="622"/>
      <c r="HP102" s="622"/>
      <c r="HQ102" s="622"/>
      <c r="HR102" s="622"/>
      <c r="HS102" s="622"/>
      <c r="HT102" s="622"/>
      <c r="HU102" s="622"/>
      <c r="HV102" s="622"/>
      <c r="HW102" s="622"/>
      <c r="HX102" s="622"/>
      <c r="HY102" s="622"/>
      <c r="HZ102" s="622"/>
      <c r="IA102" s="622"/>
      <c r="IB102" s="622"/>
      <c r="IC102" s="622"/>
      <c r="ID102" s="622"/>
      <c r="IE102" s="622"/>
      <c r="IF102" s="622"/>
      <c r="IG102" s="622"/>
      <c r="IH102" s="622"/>
      <c r="II102" s="622"/>
      <c r="IJ102" s="622"/>
      <c r="IK102" s="622"/>
      <c r="IL102" s="622"/>
      <c r="IM102" s="622"/>
      <c r="IN102" s="622"/>
      <c r="IO102" s="622"/>
      <c r="IP102" s="622"/>
      <c r="IQ102" s="622"/>
      <c r="IR102" s="622"/>
      <c r="IS102" s="622"/>
      <c r="IT102" s="622"/>
      <c r="IU102" s="622"/>
      <c r="IV102" s="622"/>
      <c r="IW102" s="622"/>
      <c r="IX102" s="622"/>
      <c r="IY102" s="622"/>
      <c r="IZ102" s="622"/>
      <c r="JA102" s="622"/>
      <c r="JB102" s="622"/>
      <c r="JC102" s="622"/>
      <c r="JD102" s="622"/>
      <c r="JE102" s="622"/>
      <c r="JF102" s="622"/>
      <c r="JG102" s="622"/>
      <c r="JH102" s="622"/>
      <c r="JI102" s="622"/>
      <c r="JJ102" s="622"/>
      <c r="JK102" s="622"/>
      <c r="JL102" s="622"/>
      <c r="JM102" s="622"/>
      <c r="JN102" s="622"/>
      <c r="JO102" s="622"/>
      <c r="JP102" s="622"/>
      <c r="JQ102" s="622"/>
      <c r="JR102" s="622"/>
      <c r="JS102" s="622"/>
      <c r="JT102" s="622"/>
      <c r="JU102" s="622"/>
      <c r="JV102" s="622"/>
      <c r="JW102" s="622"/>
      <c r="JX102" s="622"/>
      <c r="JY102" s="622"/>
      <c r="JZ102" s="622"/>
      <c r="KA102" s="622"/>
      <c r="KB102" s="622"/>
      <c r="KC102" s="622"/>
      <c r="KD102" s="622"/>
      <c r="KE102" s="622"/>
      <c r="KF102" s="622"/>
      <c r="KG102" s="622"/>
      <c r="KH102" s="622"/>
      <c r="KI102" s="622"/>
      <c r="KJ102" s="622"/>
      <c r="KK102" s="622"/>
      <c r="KL102" s="622"/>
      <c r="KM102" s="622"/>
      <c r="KN102" s="622"/>
      <c r="KO102" s="622"/>
      <c r="KP102" s="622"/>
      <c r="KQ102" s="622"/>
      <c r="KR102" s="286"/>
      <c r="KS102" s="1288"/>
      <c r="KT102" s="1288"/>
      <c r="KU102" s="1288"/>
      <c r="KV102" s="1288"/>
      <c r="KW102" s="1288"/>
      <c r="KX102" s="1288"/>
      <c r="KY102" s="1288"/>
      <c r="KZ102" s="1288"/>
      <c r="LA102" s="1288"/>
      <c r="LB102" s="145"/>
    </row>
    <row r="103" spans="1:314" s="6" customFormat="1" ht="15.75" customHeight="1" x14ac:dyDescent="0.25">
      <c r="B103" s="812" t="s">
        <v>726</v>
      </c>
      <c r="C103" s="1198"/>
      <c r="D103" s="1199"/>
      <c r="E103" s="1435" t="str">
        <f>IFERROR(VLOOKUP($D103,'Info Exam and Projection List'!$M$4:$P$34,2),"No entry")</f>
        <v>No entry</v>
      </c>
      <c r="F103" s="1389"/>
      <c r="G103" s="1393"/>
      <c r="H103" s="1391"/>
      <c r="I103" s="1229"/>
      <c r="J103" s="1230"/>
      <c r="K103" s="1235"/>
      <c r="M103" s="1218"/>
      <c r="N103" s="1368"/>
      <c r="O103" s="1368"/>
      <c r="P103" s="1211"/>
      <c r="Q103" s="140"/>
      <c r="R103" s="659"/>
      <c r="S103" s="140"/>
      <c r="T103" s="1356"/>
      <c r="U103" s="140"/>
      <c r="V103" s="140"/>
      <c r="W103" s="140"/>
      <c r="X103" s="1057"/>
      <c r="Y103" s="1067"/>
      <c r="Z103" s="1068"/>
      <c r="AA103" s="1057"/>
      <c r="AB103" s="1076"/>
      <c r="AC103" s="1068"/>
      <c r="AD103" s="1057"/>
      <c r="AE103" s="1076"/>
      <c r="AF103" s="1068"/>
      <c r="AG103" s="1057"/>
      <c r="AH103" s="1076"/>
      <c r="AI103" s="1068"/>
      <c r="AJ103" s="1057"/>
      <c r="AK103" s="1076"/>
      <c r="AL103" s="1068"/>
      <c r="AM103" s="1057"/>
      <c r="AN103" s="1076"/>
      <c r="AO103" s="1068"/>
      <c r="AP103" s="1082"/>
      <c r="AQ103" s="140"/>
      <c r="AR103" s="140"/>
      <c r="AS103" s="140"/>
      <c r="AT103" s="32"/>
      <c r="AU103" s="32"/>
      <c r="AV103" s="1088"/>
      <c r="AW103" s="1363"/>
      <c r="AX103" s="31"/>
      <c r="AY103" s="32"/>
      <c r="AZ103" s="659"/>
      <c r="BA103" s="32"/>
      <c r="BB103" s="32"/>
      <c r="BC103" s="32"/>
      <c r="BD103" s="32"/>
      <c r="BE103" s="683"/>
      <c r="BF103" s="32"/>
      <c r="BG103" s="32"/>
      <c r="BH103" s="30"/>
      <c r="BI103" s="683"/>
      <c r="BJ103" s="854"/>
      <c r="BK103" s="178"/>
      <c r="BL103" s="178"/>
      <c r="BM103" s="178"/>
      <c r="BN103" s="178"/>
      <c r="BO103" s="178"/>
      <c r="BP103" s="178"/>
      <c r="BQ103" s="708"/>
      <c r="BR103" s="1114"/>
      <c r="BS103" s="1115"/>
      <c r="BT103" s="240"/>
      <c r="BU103" s="931"/>
      <c r="BV103" s="240"/>
      <c r="BW103" s="240"/>
      <c r="BX103" s="1099"/>
      <c r="BY103" s="1094"/>
      <c r="BZ103" s="1101"/>
      <c r="CA103" s="569"/>
      <c r="CB103" s="1114"/>
      <c r="CC103" s="1115"/>
      <c r="CD103" s="240"/>
      <c r="CE103" s="1109"/>
      <c r="CF103" s="240"/>
      <c r="CG103" s="240"/>
      <c r="CH103" s="1099"/>
      <c r="CI103" s="1094"/>
      <c r="CJ103" s="1101"/>
      <c r="CK103" s="569"/>
      <c r="CL103" s="1114"/>
      <c r="CM103" s="1115"/>
      <c r="CN103" s="240"/>
      <c r="CO103" s="1109"/>
      <c r="CP103" s="240"/>
      <c r="CQ103" s="240"/>
      <c r="CR103" s="1099"/>
      <c r="CS103" s="1094"/>
      <c r="CT103" s="1101"/>
      <c r="CU103" s="569"/>
      <c r="CV103" s="215"/>
      <c r="CW103" s="239"/>
      <c r="CX103" s="240"/>
      <c r="CY103" s="931"/>
      <c r="CZ103" s="240"/>
      <c r="DA103" s="240"/>
      <c r="DB103" s="1099"/>
      <c r="DC103" s="1094"/>
      <c r="DD103" s="1101"/>
      <c r="DE103" s="569"/>
      <c r="DF103" s="215"/>
      <c r="DG103" s="239"/>
      <c r="DH103" s="240"/>
      <c r="DI103" s="931"/>
      <c r="DJ103" s="240"/>
      <c r="DK103" s="240"/>
      <c r="DL103" s="1099"/>
      <c r="DM103" s="1094"/>
      <c r="DN103" s="1101"/>
      <c r="DO103" s="569"/>
      <c r="DP103" s="1114"/>
      <c r="DQ103" s="1115"/>
      <c r="DR103" s="240"/>
      <c r="DS103" s="1109"/>
      <c r="DT103" s="240"/>
      <c r="DU103" s="240"/>
      <c r="DV103" s="1099"/>
      <c r="DW103" s="1094"/>
      <c r="DX103" s="1101"/>
      <c r="DY103" s="587"/>
      <c r="DZ103" s="32"/>
      <c r="EA103" s="32"/>
      <c r="EB103" s="32"/>
      <c r="EC103" s="32"/>
      <c r="ED103" s="32"/>
      <c r="EE103" s="32"/>
      <c r="EF103" s="32"/>
      <c r="EG103" s="32"/>
      <c r="EH103" s="32"/>
      <c r="EI103" s="32"/>
      <c r="EJ103" s="835" t="str">
        <f t="shared" si="12"/>
        <v>No entry</v>
      </c>
      <c r="EK103" s="1401"/>
      <c r="EL103" s="1125"/>
      <c r="EM103" s="591" t="str">
        <f t="shared" si="13"/>
        <v>No entry</v>
      </c>
      <c r="EN103" s="1403"/>
      <c r="EO103" s="1128"/>
      <c r="EP103" s="1128"/>
      <c r="EQ103" s="1129"/>
      <c r="ER103" s="1129"/>
      <c r="ES103" s="1130"/>
      <c r="ET103" s="38"/>
      <c r="EU103" s="38"/>
      <c r="EV103" s="906" t="s">
        <v>805</v>
      </c>
      <c r="EW103" s="908" t="s">
        <v>1362</v>
      </c>
      <c r="EX103" s="190" t="s">
        <v>412</v>
      </c>
      <c r="EY103" s="189" t="s">
        <v>336</v>
      </c>
      <c r="EZ103" s="152"/>
      <c r="FA103" s="152"/>
      <c r="FB103" s="38"/>
      <c r="FC103" s="38"/>
      <c r="FD103" s="150"/>
      <c r="FE103" s="622"/>
      <c r="FF103" s="622"/>
      <c r="FG103" s="622"/>
      <c r="FH103" s="622"/>
      <c r="FI103" s="280"/>
      <c r="FJ103" s="145"/>
      <c r="FK103" s="145"/>
      <c r="FL103" s="145"/>
      <c r="FM103" s="145"/>
      <c r="FN103" s="145"/>
      <c r="FO103" s="145"/>
      <c r="FP103" s="145"/>
      <c r="FQ103" s="145"/>
      <c r="FR103" s="145"/>
      <c r="FS103" s="622"/>
      <c r="FT103" s="622"/>
      <c r="FU103" s="622"/>
      <c r="FV103" s="622"/>
      <c r="FW103" s="622"/>
      <c r="FX103" s="622"/>
      <c r="FY103" s="622"/>
      <c r="FZ103" s="622"/>
      <c r="GA103" s="633"/>
      <c r="GB103" s="637"/>
      <c r="GC103" s="622"/>
      <c r="GD103" s="622"/>
      <c r="GE103" s="622"/>
      <c r="GF103" s="622"/>
      <c r="GG103" s="622"/>
      <c r="GH103" s="622"/>
      <c r="GI103" s="622"/>
      <c r="GJ103" s="622"/>
      <c r="GK103" s="622"/>
      <c r="GL103" s="622"/>
      <c r="GM103" s="622"/>
      <c r="GN103" s="622"/>
      <c r="GO103" s="622"/>
      <c r="GP103" s="622"/>
      <c r="GQ103" s="622"/>
      <c r="GR103" s="622"/>
      <c r="GS103" s="622"/>
      <c r="GT103" s="622"/>
      <c r="GU103" s="622"/>
      <c r="GV103" s="622"/>
      <c r="GW103" s="622"/>
      <c r="GX103" s="622"/>
      <c r="GY103" s="622"/>
      <c r="GZ103" s="622"/>
      <c r="HA103" s="622"/>
      <c r="HB103" s="622"/>
      <c r="HC103" s="622"/>
      <c r="HD103" s="622"/>
      <c r="HE103" s="622"/>
      <c r="HF103" s="622"/>
      <c r="HG103" s="622"/>
      <c r="HH103" s="622"/>
      <c r="HI103" s="622"/>
      <c r="HJ103" s="622"/>
      <c r="HK103" s="622"/>
      <c r="HL103" s="622"/>
      <c r="HM103" s="622"/>
      <c r="HN103" s="622"/>
      <c r="HO103" s="622"/>
      <c r="HP103" s="622"/>
      <c r="HQ103" s="622"/>
      <c r="HR103" s="622"/>
      <c r="HS103" s="622"/>
      <c r="HT103" s="622"/>
      <c r="HU103" s="622"/>
      <c r="HV103" s="622"/>
      <c r="HW103" s="622"/>
      <c r="HX103" s="622"/>
      <c r="HY103" s="622"/>
      <c r="HZ103" s="622"/>
      <c r="IA103" s="622"/>
      <c r="IB103" s="622"/>
      <c r="IC103" s="622"/>
      <c r="ID103" s="622"/>
      <c r="IE103" s="622"/>
      <c r="IF103" s="622"/>
      <c r="IG103" s="622"/>
      <c r="IH103" s="622"/>
      <c r="II103" s="622"/>
      <c r="IJ103" s="622"/>
      <c r="IK103" s="622"/>
      <c r="IL103" s="622"/>
      <c r="IM103" s="622"/>
      <c r="IN103" s="622"/>
      <c r="IO103" s="622"/>
      <c r="IP103" s="622"/>
      <c r="IQ103" s="622"/>
      <c r="IR103" s="622"/>
      <c r="IS103" s="622"/>
      <c r="IT103" s="622"/>
      <c r="IU103" s="622"/>
      <c r="IV103" s="622"/>
      <c r="IW103" s="622"/>
      <c r="IX103" s="622"/>
      <c r="IY103" s="622"/>
      <c r="IZ103" s="622"/>
      <c r="JA103" s="622"/>
      <c r="JB103" s="622"/>
      <c r="JC103" s="622"/>
      <c r="JD103" s="622"/>
      <c r="JE103" s="622"/>
      <c r="JF103" s="622"/>
      <c r="JG103" s="622"/>
      <c r="JH103" s="622"/>
      <c r="JI103" s="622"/>
      <c r="JJ103" s="622"/>
      <c r="JK103" s="622"/>
      <c r="JL103" s="622"/>
      <c r="JM103" s="622"/>
      <c r="JN103" s="622"/>
      <c r="JO103" s="622"/>
      <c r="JP103" s="622"/>
      <c r="JQ103" s="622"/>
      <c r="JR103" s="622"/>
      <c r="JS103" s="622"/>
      <c r="JT103" s="622"/>
      <c r="JU103" s="622"/>
      <c r="JV103" s="622"/>
      <c r="JW103" s="622"/>
      <c r="JX103" s="622"/>
      <c r="JY103" s="622"/>
      <c r="JZ103" s="622"/>
      <c r="KA103" s="622"/>
      <c r="KB103" s="622"/>
      <c r="KC103" s="622"/>
      <c r="KD103" s="622"/>
      <c r="KE103" s="622"/>
      <c r="KF103" s="622"/>
      <c r="KG103" s="622"/>
      <c r="KH103" s="622"/>
      <c r="KI103" s="622"/>
      <c r="KJ103" s="622"/>
      <c r="KK103" s="622"/>
      <c r="KL103" s="622"/>
      <c r="KM103" s="622"/>
      <c r="KN103" s="622"/>
      <c r="KO103" s="622"/>
      <c r="KP103" s="622"/>
      <c r="KQ103" s="622"/>
      <c r="KR103" s="286"/>
      <c r="KS103" s="1288"/>
      <c r="KT103" s="1288"/>
      <c r="KU103" s="1288"/>
      <c r="KV103" s="1288"/>
      <c r="KW103" s="1288"/>
      <c r="KX103" s="1288"/>
      <c r="KY103" s="1288"/>
      <c r="KZ103" s="1288"/>
      <c r="LA103" s="1288"/>
      <c r="LB103" s="145"/>
    </row>
    <row r="104" spans="1:314" s="6" customFormat="1" ht="15.75" customHeight="1" x14ac:dyDescent="0.25">
      <c r="B104" s="812" t="s">
        <v>727</v>
      </c>
      <c r="C104" s="1198"/>
      <c r="D104" s="1199"/>
      <c r="E104" s="1435" t="str">
        <f>IFERROR(VLOOKUP($D104,'Info Exam and Projection List'!$M$4:$P$34,2),"No entry")</f>
        <v>No entry</v>
      </c>
      <c r="F104" s="1389"/>
      <c r="G104" s="1393"/>
      <c r="H104" s="1391"/>
      <c r="I104" s="1229"/>
      <c r="J104" s="1230"/>
      <c r="K104" s="1235"/>
      <c r="M104" s="1218"/>
      <c r="N104" s="1368"/>
      <c r="O104" s="1368"/>
      <c r="P104" s="1211"/>
      <c r="Q104" s="140"/>
      <c r="R104" s="659"/>
      <c r="S104" s="140"/>
      <c r="T104" s="1356"/>
      <c r="U104" s="140"/>
      <c r="V104" s="140"/>
      <c r="W104" s="140"/>
      <c r="X104" s="1057"/>
      <c r="Y104" s="1067"/>
      <c r="Z104" s="1068"/>
      <c r="AA104" s="1057"/>
      <c r="AB104" s="1076"/>
      <c r="AC104" s="1068"/>
      <c r="AD104" s="1057"/>
      <c r="AE104" s="1076"/>
      <c r="AF104" s="1068"/>
      <c r="AG104" s="1057"/>
      <c r="AH104" s="1076"/>
      <c r="AI104" s="1068"/>
      <c r="AJ104" s="1057"/>
      <c r="AK104" s="1076"/>
      <c r="AL104" s="1068"/>
      <c r="AM104" s="1057"/>
      <c r="AN104" s="1076"/>
      <c r="AO104" s="1068"/>
      <c r="AP104" s="1082"/>
      <c r="AQ104" s="140"/>
      <c r="AR104" s="140"/>
      <c r="AS104" s="140"/>
      <c r="AT104" s="32"/>
      <c r="AU104" s="32"/>
      <c r="AV104" s="1088"/>
      <c r="AW104" s="1363"/>
      <c r="AX104" s="31"/>
      <c r="AY104" s="32"/>
      <c r="AZ104" s="659"/>
      <c r="BA104" s="32"/>
      <c r="BB104" s="32"/>
      <c r="BC104" s="32"/>
      <c r="BD104" s="32"/>
      <c r="BE104" s="683"/>
      <c r="BF104" s="32"/>
      <c r="BG104" s="32"/>
      <c r="BH104" s="30"/>
      <c r="BI104" s="683"/>
      <c r="BJ104" s="854"/>
      <c r="BK104" s="178"/>
      <c r="BL104" s="178"/>
      <c r="BM104" s="178"/>
      <c r="BN104" s="178"/>
      <c r="BO104" s="178"/>
      <c r="BP104" s="178"/>
      <c r="BQ104" s="708"/>
      <c r="BR104" s="1114"/>
      <c r="BS104" s="1115"/>
      <c r="BT104" s="240"/>
      <c r="BU104" s="931"/>
      <c r="BV104" s="240"/>
      <c r="BW104" s="240"/>
      <c r="BX104" s="1099"/>
      <c r="BY104" s="1094"/>
      <c r="BZ104" s="1101"/>
      <c r="CA104" s="569"/>
      <c r="CB104" s="1114"/>
      <c r="CC104" s="1115"/>
      <c r="CD104" s="240"/>
      <c r="CE104" s="1109"/>
      <c r="CF104" s="240"/>
      <c r="CG104" s="240"/>
      <c r="CH104" s="1099"/>
      <c r="CI104" s="1094"/>
      <c r="CJ104" s="1101"/>
      <c r="CK104" s="569"/>
      <c r="CL104" s="1114"/>
      <c r="CM104" s="1115"/>
      <c r="CN104" s="240"/>
      <c r="CO104" s="1109"/>
      <c r="CP104" s="240"/>
      <c r="CQ104" s="240"/>
      <c r="CR104" s="1099"/>
      <c r="CS104" s="1094"/>
      <c r="CT104" s="1101"/>
      <c r="CU104" s="569"/>
      <c r="CV104" s="215"/>
      <c r="CW104" s="239"/>
      <c r="CX104" s="240"/>
      <c r="CY104" s="931"/>
      <c r="CZ104" s="240"/>
      <c r="DA104" s="240"/>
      <c r="DB104" s="1099"/>
      <c r="DC104" s="1094"/>
      <c r="DD104" s="1101"/>
      <c r="DE104" s="569"/>
      <c r="DF104" s="215"/>
      <c r="DG104" s="239"/>
      <c r="DH104" s="240"/>
      <c r="DI104" s="931"/>
      <c r="DJ104" s="240"/>
      <c r="DK104" s="240"/>
      <c r="DL104" s="1099"/>
      <c r="DM104" s="1094"/>
      <c r="DN104" s="1101"/>
      <c r="DO104" s="569"/>
      <c r="DP104" s="1114"/>
      <c r="DQ104" s="1115"/>
      <c r="DR104" s="240"/>
      <c r="DS104" s="1109"/>
      <c r="DT104" s="240"/>
      <c r="DU104" s="240"/>
      <c r="DV104" s="1099"/>
      <c r="DW104" s="1094"/>
      <c r="DX104" s="1101"/>
      <c r="DY104" s="587"/>
      <c r="DZ104" s="32"/>
      <c r="EA104" s="32"/>
      <c r="EB104" s="32"/>
      <c r="EC104" s="32"/>
      <c r="ED104" s="32"/>
      <c r="EE104" s="32"/>
      <c r="EF104" s="32"/>
      <c r="EG104" s="32"/>
      <c r="EH104" s="32"/>
      <c r="EI104" s="32"/>
      <c r="EJ104" s="835" t="str">
        <f t="shared" si="12"/>
        <v>No entry</v>
      </c>
      <c r="EK104" s="1401"/>
      <c r="EL104" s="1125"/>
      <c r="EM104" s="591" t="str">
        <f t="shared" si="13"/>
        <v>No entry</v>
      </c>
      <c r="EN104" s="1403"/>
      <c r="EO104" s="1128"/>
      <c r="EP104" s="1128"/>
      <c r="EQ104" s="1129"/>
      <c r="ER104" s="1129"/>
      <c r="ES104" s="1130"/>
      <c r="ET104" s="38"/>
      <c r="EU104" s="38"/>
      <c r="EV104" s="906" t="s">
        <v>1377</v>
      </c>
      <c r="EW104" s="908" t="s">
        <v>1363</v>
      </c>
      <c r="EX104" s="188" t="s">
        <v>327</v>
      </c>
      <c r="EY104" s="189" t="s">
        <v>637</v>
      </c>
      <c r="EZ104" s="152"/>
      <c r="FA104" s="152"/>
      <c r="FB104" s="38"/>
      <c r="FC104" s="38"/>
      <c r="FD104" s="150"/>
      <c r="FE104" s="622"/>
      <c r="FF104" s="622"/>
      <c r="FG104" s="622"/>
      <c r="FH104" s="622"/>
      <c r="FI104" s="280"/>
      <c r="FJ104" s="145"/>
      <c r="FK104" s="145"/>
      <c r="FL104" s="145"/>
      <c r="FM104" s="145"/>
      <c r="FN104" s="145"/>
      <c r="FO104" s="145"/>
      <c r="FP104" s="145"/>
      <c r="FQ104" s="145"/>
      <c r="FR104" s="145"/>
      <c r="FS104" s="622"/>
      <c r="FT104" s="622"/>
      <c r="FU104" s="622"/>
      <c r="FV104" s="622"/>
      <c r="FW104" s="622"/>
      <c r="FX104" s="622"/>
      <c r="FY104" s="622"/>
      <c r="FZ104" s="622"/>
      <c r="GA104" s="633"/>
      <c r="GB104" s="637"/>
      <c r="GC104" s="622"/>
      <c r="GD104" s="622"/>
      <c r="GE104" s="622"/>
      <c r="GF104" s="622"/>
      <c r="GG104" s="622"/>
      <c r="GH104" s="622"/>
      <c r="GI104" s="622"/>
      <c r="GJ104" s="622"/>
      <c r="GK104" s="622"/>
      <c r="GL104" s="622"/>
      <c r="GM104" s="622"/>
      <c r="GN104" s="622"/>
      <c r="GO104" s="622"/>
      <c r="GP104" s="622"/>
      <c r="GQ104" s="622"/>
      <c r="GR104" s="622"/>
      <c r="GS104" s="622"/>
      <c r="GT104" s="622"/>
      <c r="GU104" s="622"/>
      <c r="GV104" s="622"/>
      <c r="GW104" s="622"/>
      <c r="GX104" s="622"/>
      <c r="GY104" s="622"/>
      <c r="GZ104" s="622"/>
      <c r="HA104" s="622"/>
      <c r="HB104" s="622"/>
      <c r="HC104" s="622"/>
      <c r="HD104" s="622"/>
      <c r="HE104" s="622"/>
      <c r="HF104" s="622"/>
      <c r="HG104" s="622"/>
      <c r="HH104" s="622"/>
      <c r="HI104" s="622"/>
      <c r="HJ104" s="622"/>
      <c r="HK104" s="622"/>
      <c r="HL104" s="622"/>
      <c r="HM104" s="622"/>
      <c r="HN104" s="622"/>
      <c r="HO104" s="622"/>
      <c r="HP104" s="622"/>
      <c r="HQ104" s="622"/>
      <c r="HR104" s="622"/>
      <c r="HS104" s="622"/>
      <c r="HT104" s="622"/>
      <c r="HU104" s="622"/>
      <c r="HV104" s="622"/>
      <c r="HW104" s="622"/>
      <c r="HX104" s="622"/>
      <c r="HY104" s="622"/>
      <c r="HZ104" s="622"/>
      <c r="IA104" s="622"/>
      <c r="IB104" s="622"/>
      <c r="IC104" s="622"/>
      <c r="ID104" s="622"/>
      <c r="IE104" s="622"/>
      <c r="IF104" s="622"/>
      <c r="IG104" s="622"/>
      <c r="IH104" s="622"/>
      <c r="II104" s="622"/>
      <c r="IJ104" s="622"/>
      <c r="IK104" s="622"/>
      <c r="IL104" s="622"/>
      <c r="IM104" s="622"/>
      <c r="IN104" s="622"/>
      <c r="IO104" s="622"/>
      <c r="IP104" s="622"/>
      <c r="IQ104" s="622"/>
      <c r="IR104" s="622"/>
      <c r="IS104" s="622"/>
      <c r="IT104" s="622"/>
      <c r="IU104" s="622"/>
      <c r="IV104" s="622"/>
      <c r="IW104" s="622"/>
      <c r="IX104" s="622"/>
      <c r="IY104" s="622"/>
      <c r="IZ104" s="622"/>
      <c r="JA104" s="622"/>
      <c r="JB104" s="622"/>
      <c r="JC104" s="622"/>
      <c r="JD104" s="622"/>
      <c r="JE104" s="622"/>
      <c r="JF104" s="622"/>
      <c r="JG104" s="622"/>
      <c r="JH104" s="622"/>
      <c r="JI104" s="622"/>
      <c r="JJ104" s="622"/>
      <c r="JK104" s="622"/>
      <c r="JL104" s="622"/>
      <c r="JM104" s="622"/>
      <c r="JN104" s="622"/>
      <c r="JO104" s="622"/>
      <c r="JP104" s="622"/>
      <c r="JQ104" s="622"/>
      <c r="JR104" s="622"/>
      <c r="JS104" s="622"/>
      <c r="JT104" s="622"/>
      <c r="JU104" s="622"/>
      <c r="JV104" s="622"/>
      <c r="JW104" s="622"/>
      <c r="JX104" s="622"/>
      <c r="JY104" s="622"/>
      <c r="JZ104" s="622"/>
      <c r="KA104" s="622"/>
      <c r="KB104" s="622"/>
      <c r="KC104" s="622"/>
      <c r="KD104" s="622"/>
      <c r="KE104" s="622"/>
      <c r="KF104" s="622"/>
      <c r="KG104" s="622"/>
      <c r="KH104" s="622"/>
      <c r="KI104" s="622"/>
      <c r="KJ104" s="622"/>
      <c r="KK104" s="622"/>
      <c r="KL104" s="622"/>
      <c r="KM104" s="622"/>
      <c r="KN104" s="622"/>
      <c r="KO104" s="622"/>
      <c r="KP104" s="622"/>
      <c r="KQ104" s="622"/>
      <c r="KR104" s="286"/>
      <c r="KS104" s="1288"/>
      <c r="KT104" s="1288"/>
      <c r="KU104" s="1288"/>
      <c r="KV104" s="1288"/>
      <c r="KW104" s="1288"/>
      <c r="KX104" s="1288"/>
      <c r="KY104" s="1288"/>
      <c r="KZ104" s="1288"/>
      <c r="LA104" s="1288"/>
      <c r="LB104" s="145"/>
    </row>
    <row r="105" spans="1:314" s="6" customFormat="1" ht="15.75" customHeight="1" x14ac:dyDescent="0.25">
      <c r="B105" s="812" t="s">
        <v>728</v>
      </c>
      <c r="C105" s="1198"/>
      <c r="D105" s="1199"/>
      <c r="E105" s="1435" t="str">
        <f>IFERROR(VLOOKUP($D105,'Info Exam and Projection List'!$M$4:$P$34,2),"No entry")</f>
        <v>No entry</v>
      </c>
      <c r="F105" s="1389"/>
      <c r="G105" s="1393"/>
      <c r="H105" s="1391"/>
      <c r="I105" s="1229"/>
      <c r="J105" s="1230"/>
      <c r="K105" s="1235"/>
      <c r="M105" s="1218"/>
      <c r="N105" s="1368"/>
      <c r="O105" s="1368"/>
      <c r="P105" s="1211"/>
      <c r="Q105" s="140"/>
      <c r="R105" s="659"/>
      <c r="S105" s="140"/>
      <c r="T105" s="1356"/>
      <c r="U105" s="140"/>
      <c r="V105" s="140"/>
      <c r="W105" s="140"/>
      <c r="X105" s="1057"/>
      <c r="Y105" s="1067"/>
      <c r="Z105" s="1068"/>
      <c r="AA105" s="1057"/>
      <c r="AB105" s="1076"/>
      <c r="AC105" s="1068"/>
      <c r="AD105" s="1057"/>
      <c r="AE105" s="1076"/>
      <c r="AF105" s="1068"/>
      <c r="AG105" s="1057"/>
      <c r="AH105" s="1076"/>
      <c r="AI105" s="1068"/>
      <c r="AJ105" s="1057"/>
      <c r="AK105" s="1076"/>
      <c r="AL105" s="1068"/>
      <c r="AM105" s="1057"/>
      <c r="AN105" s="1076"/>
      <c r="AO105" s="1068"/>
      <c r="AP105" s="1082"/>
      <c r="AQ105" s="140"/>
      <c r="AR105" s="140"/>
      <c r="AS105" s="140"/>
      <c r="AT105" s="32"/>
      <c r="AU105" s="32"/>
      <c r="AV105" s="1088"/>
      <c r="AW105" s="1363"/>
      <c r="AX105" s="31"/>
      <c r="AY105" s="32"/>
      <c r="AZ105" s="659"/>
      <c r="BA105" s="32"/>
      <c r="BB105" s="32"/>
      <c r="BC105" s="32"/>
      <c r="BD105" s="32"/>
      <c r="BE105" s="683"/>
      <c r="BF105" s="32"/>
      <c r="BG105" s="32"/>
      <c r="BH105" s="30"/>
      <c r="BI105" s="683"/>
      <c r="BJ105" s="854"/>
      <c r="BK105" s="178"/>
      <c r="BL105" s="178"/>
      <c r="BM105" s="178"/>
      <c r="BN105" s="178"/>
      <c r="BO105" s="178"/>
      <c r="BP105" s="178"/>
      <c r="BQ105" s="708"/>
      <c r="BR105" s="1114"/>
      <c r="BS105" s="1115"/>
      <c r="BT105" s="240"/>
      <c r="BU105" s="931"/>
      <c r="BV105" s="240"/>
      <c r="BW105" s="240"/>
      <c r="BX105" s="1099"/>
      <c r="BY105" s="1094"/>
      <c r="BZ105" s="1101"/>
      <c r="CA105" s="569"/>
      <c r="CB105" s="1114"/>
      <c r="CC105" s="1115"/>
      <c r="CD105" s="240"/>
      <c r="CE105" s="1109"/>
      <c r="CF105" s="240"/>
      <c r="CG105" s="240"/>
      <c r="CH105" s="1099"/>
      <c r="CI105" s="1094"/>
      <c r="CJ105" s="1101"/>
      <c r="CK105" s="569"/>
      <c r="CL105" s="1114"/>
      <c r="CM105" s="1115"/>
      <c r="CN105" s="240"/>
      <c r="CO105" s="1109"/>
      <c r="CP105" s="240"/>
      <c r="CQ105" s="240"/>
      <c r="CR105" s="1099"/>
      <c r="CS105" s="1094"/>
      <c r="CT105" s="1101"/>
      <c r="CU105" s="569"/>
      <c r="CV105" s="215"/>
      <c r="CW105" s="239"/>
      <c r="CX105" s="240"/>
      <c r="CY105" s="931"/>
      <c r="CZ105" s="240"/>
      <c r="DA105" s="240"/>
      <c r="DB105" s="1099"/>
      <c r="DC105" s="1094"/>
      <c r="DD105" s="1101"/>
      <c r="DE105" s="569"/>
      <c r="DF105" s="215"/>
      <c r="DG105" s="239"/>
      <c r="DH105" s="240"/>
      <c r="DI105" s="931"/>
      <c r="DJ105" s="240"/>
      <c r="DK105" s="240"/>
      <c r="DL105" s="1099"/>
      <c r="DM105" s="1094"/>
      <c r="DN105" s="1101"/>
      <c r="DO105" s="569"/>
      <c r="DP105" s="1114"/>
      <c r="DQ105" s="1115"/>
      <c r="DR105" s="240"/>
      <c r="DS105" s="1109"/>
      <c r="DT105" s="240"/>
      <c r="DU105" s="240"/>
      <c r="DV105" s="1099"/>
      <c r="DW105" s="1094"/>
      <c r="DX105" s="1101"/>
      <c r="DY105" s="587"/>
      <c r="DZ105" s="32"/>
      <c r="EA105" s="32"/>
      <c r="EB105" s="32"/>
      <c r="EC105" s="32"/>
      <c r="ED105" s="32"/>
      <c r="EE105" s="32"/>
      <c r="EF105" s="32"/>
      <c r="EG105" s="32"/>
      <c r="EH105" s="32"/>
      <c r="EI105" s="32"/>
      <c r="EJ105" s="835" t="str">
        <f t="shared" si="12"/>
        <v>No entry</v>
      </c>
      <c r="EK105" s="1401"/>
      <c r="EL105" s="1125"/>
      <c r="EM105" s="591" t="str">
        <f t="shared" si="13"/>
        <v>No entry</v>
      </c>
      <c r="EN105" s="1403"/>
      <c r="EO105" s="1128"/>
      <c r="EP105" s="1128"/>
      <c r="EQ105" s="1129"/>
      <c r="ER105" s="1129"/>
      <c r="ES105" s="1130"/>
      <c r="ET105" s="38"/>
      <c r="EU105" s="38"/>
      <c r="EV105" s="906" t="s">
        <v>795</v>
      </c>
      <c r="EW105" s="908" t="s">
        <v>1364</v>
      </c>
      <c r="EX105" s="190" t="s">
        <v>631</v>
      </c>
      <c r="EY105" s="191" t="s">
        <v>632</v>
      </c>
      <c r="EZ105" s="152"/>
      <c r="FA105" s="152"/>
      <c r="FB105" s="38"/>
      <c r="FC105" s="38"/>
      <c r="FD105" s="150"/>
      <c r="FE105" s="622"/>
      <c r="FF105" s="622"/>
      <c r="FG105" s="622"/>
      <c r="FH105" s="622"/>
      <c r="FI105" s="280"/>
      <c r="FJ105" s="145"/>
      <c r="FK105" s="145"/>
      <c r="FL105" s="145"/>
      <c r="FM105" s="145"/>
      <c r="FN105" s="145"/>
      <c r="FO105" s="145"/>
      <c r="FP105" s="145"/>
      <c r="FQ105" s="145"/>
      <c r="FR105" s="145"/>
      <c r="FS105" s="622"/>
      <c r="FT105" s="622"/>
      <c r="FU105" s="622"/>
      <c r="FV105" s="622"/>
      <c r="FW105" s="622"/>
      <c r="FX105" s="622"/>
      <c r="FY105" s="622"/>
      <c r="FZ105" s="622"/>
      <c r="GA105" s="633"/>
      <c r="GB105" s="637"/>
      <c r="GC105" s="622"/>
      <c r="GD105" s="622"/>
      <c r="GE105" s="622"/>
      <c r="GF105" s="622"/>
      <c r="GG105" s="622"/>
      <c r="GH105" s="622"/>
      <c r="GI105" s="622"/>
      <c r="GJ105" s="622"/>
      <c r="GK105" s="622"/>
      <c r="GL105" s="622"/>
      <c r="GM105" s="622"/>
      <c r="GN105" s="622"/>
      <c r="GO105" s="622"/>
      <c r="GP105" s="622"/>
      <c r="GQ105" s="622"/>
      <c r="GR105" s="622"/>
      <c r="GS105" s="622"/>
      <c r="GT105" s="622"/>
      <c r="GU105" s="622"/>
      <c r="GV105" s="622"/>
      <c r="GW105" s="622"/>
      <c r="GX105" s="622"/>
      <c r="GY105" s="622"/>
      <c r="GZ105" s="622"/>
      <c r="HA105" s="622"/>
      <c r="HB105" s="622"/>
      <c r="HC105" s="622"/>
      <c r="HD105" s="622"/>
      <c r="HE105" s="622"/>
      <c r="HF105" s="622"/>
      <c r="HG105" s="622"/>
      <c r="HH105" s="622"/>
      <c r="HI105" s="622"/>
      <c r="HJ105" s="622"/>
      <c r="HK105" s="622"/>
      <c r="HL105" s="622"/>
      <c r="HM105" s="622"/>
      <c r="HN105" s="622"/>
      <c r="HO105" s="622"/>
      <c r="HP105" s="622"/>
      <c r="HQ105" s="622"/>
      <c r="HR105" s="622"/>
      <c r="HS105" s="622"/>
      <c r="HT105" s="622"/>
      <c r="HU105" s="622"/>
      <c r="HV105" s="622"/>
      <c r="HW105" s="622"/>
      <c r="HX105" s="622"/>
      <c r="HY105" s="622"/>
      <c r="HZ105" s="622"/>
      <c r="IA105" s="622"/>
      <c r="IB105" s="622"/>
      <c r="IC105" s="622"/>
      <c r="ID105" s="622"/>
      <c r="IE105" s="622"/>
      <c r="IF105" s="622"/>
      <c r="IG105" s="622"/>
      <c r="IH105" s="622"/>
      <c r="II105" s="622"/>
      <c r="IJ105" s="622"/>
      <c r="IK105" s="622"/>
      <c r="IL105" s="622"/>
      <c r="IM105" s="622"/>
      <c r="IN105" s="622"/>
      <c r="IO105" s="622"/>
      <c r="IP105" s="622"/>
      <c r="IQ105" s="622"/>
      <c r="IR105" s="622"/>
      <c r="IS105" s="622"/>
      <c r="IT105" s="622"/>
      <c r="IU105" s="622"/>
      <c r="IV105" s="622"/>
      <c r="IW105" s="622"/>
      <c r="IX105" s="622"/>
      <c r="IY105" s="622"/>
      <c r="IZ105" s="622"/>
      <c r="JA105" s="622"/>
      <c r="JB105" s="622"/>
      <c r="JC105" s="622"/>
      <c r="JD105" s="622"/>
      <c r="JE105" s="622"/>
      <c r="JF105" s="622"/>
      <c r="JG105" s="622"/>
      <c r="JH105" s="622"/>
      <c r="JI105" s="622"/>
      <c r="JJ105" s="622"/>
      <c r="JK105" s="622"/>
      <c r="JL105" s="622"/>
      <c r="JM105" s="622"/>
      <c r="JN105" s="622"/>
      <c r="JO105" s="622"/>
      <c r="JP105" s="622"/>
      <c r="JQ105" s="622"/>
      <c r="JR105" s="622"/>
      <c r="JS105" s="622"/>
      <c r="JT105" s="622"/>
      <c r="JU105" s="622"/>
      <c r="JV105" s="622"/>
      <c r="JW105" s="622"/>
      <c r="JX105" s="622"/>
      <c r="JY105" s="622"/>
      <c r="JZ105" s="622"/>
      <c r="KA105" s="622"/>
      <c r="KB105" s="622"/>
      <c r="KC105" s="622"/>
      <c r="KD105" s="622"/>
      <c r="KE105" s="622"/>
      <c r="KF105" s="622"/>
      <c r="KG105" s="622"/>
      <c r="KH105" s="622"/>
      <c r="KI105" s="622"/>
      <c r="KJ105" s="622"/>
      <c r="KK105" s="622"/>
      <c r="KL105" s="622"/>
      <c r="KM105" s="622"/>
      <c r="KN105" s="622"/>
      <c r="KO105" s="622"/>
      <c r="KP105" s="622"/>
      <c r="KQ105" s="622"/>
      <c r="KR105" s="286"/>
      <c r="KS105" s="1288"/>
      <c r="KT105" s="1288"/>
      <c r="KU105" s="1288"/>
      <c r="KV105" s="1288"/>
      <c r="KW105" s="1288"/>
      <c r="KX105" s="1288"/>
      <c r="KY105" s="1288"/>
      <c r="KZ105" s="1288"/>
      <c r="LA105" s="1288"/>
      <c r="LB105" s="145"/>
    </row>
    <row r="106" spans="1:314" s="6" customFormat="1" ht="15.75" customHeight="1" x14ac:dyDescent="0.25">
      <c r="B106" s="812" t="s">
        <v>729</v>
      </c>
      <c r="C106" s="1198"/>
      <c r="D106" s="1199"/>
      <c r="E106" s="1435" t="str">
        <f>IFERROR(VLOOKUP($D106,'Info Exam and Projection List'!$M$4:$P$34,2),"No entry")</f>
        <v>No entry</v>
      </c>
      <c r="F106" s="1389"/>
      <c r="G106" s="1393"/>
      <c r="H106" s="1391"/>
      <c r="I106" s="1229"/>
      <c r="J106" s="1230"/>
      <c r="K106" s="1235"/>
      <c r="M106" s="1218"/>
      <c r="N106" s="1368"/>
      <c r="O106" s="1368"/>
      <c r="P106" s="1211"/>
      <c r="Q106" s="140"/>
      <c r="R106" s="659"/>
      <c r="S106" s="140"/>
      <c r="T106" s="1356"/>
      <c r="U106" s="140"/>
      <c r="V106" s="140"/>
      <c r="W106" s="140"/>
      <c r="X106" s="1057"/>
      <c r="Y106" s="1067"/>
      <c r="Z106" s="1068"/>
      <c r="AA106" s="1057"/>
      <c r="AB106" s="1076"/>
      <c r="AC106" s="1068"/>
      <c r="AD106" s="1057"/>
      <c r="AE106" s="1076"/>
      <c r="AF106" s="1068"/>
      <c r="AG106" s="1057"/>
      <c r="AH106" s="1076"/>
      <c r="AI106" s="1068"/>
      <c r="AJ106" s="1057"/>
      <c r="AK106" s="1076"/>
      <c r="AL106" s="1068"/>
      <c r="AM106" s="1057"/>
      <c r="AN106" s="1076"/>
      <c r="AO106" s="1068"/>
      <c r="AP106" s="1082"/>
      <c r="AQ106" s="140"/>
      <c r="AR106" s="140"/>
      <c r="AS106" s="140"/>
      <c r="AT106" s="32"/>
      <c r="AU106" s="32"/>
      <c r="AV106" s="1088"/>
      <c r="AW106" s="1363"/>
      <c r="AX106" s="31"/>
      <c r="AY106" s="32"/>
      <c r="AZ106" s="659"/>
      <c r="BA106" s="32"/>
      <c r="BB106" s="32"/>
      <c r="BC106" s="32"/>
      <c r="BD106" s="32"/>
      <c r="BE106" s="683"/>
      <c r="BF106" s="32"/>
      <c r="BG106" s="32"/>
      <c r="BH106" s="30"/>
      <c r="BI106" s="683"/>
      <c r="BJ106" s="854"/>
      <c r="BK106" s="178"/>
      <c r="BL106" s="178"/>
      <c r="BM106" s="178"/>
      <c r="BN106" s="178"/>
      <c r="BO106" s="178"/>
      <c r="BP106" s="178"/>
      <c r="BQ106" s="708"/>
      <c r="BR106" s="1114"/>
      <c r="BS106" s="1115"/>
      <c r="BT106" s="240"/>
      <c r="BU106" s="931"/>
      <c r="BV106" s="240"/>
      <c r="BW106" s="240"/>
      <c r="BX106" s="1099"/>
      <c r="BY106" s="1094"/>
      <c r="BZ106" s="1101"/>
      <c r="CA106" s="569"/>
      <c r="CB106" s="1114"/>
      <c r="CC106" s="1115"/>
      <c r="CD106" s="240"/>
      <c r="CE106" s="1109"/>
      <c r="CF106" s="240"/>
      <c r="CG106" s="240"/>
      <c r="CH106" s="1099"/>
      <c r="CI106" s="1094"/>
      <c r="CJ106" s="1101"/>
      <c r="CK106" s="569"/>
      <c r="CL106" s="1114"/>
      <c r="CM106" s="1115"/>
      <c r="CN106" s="240"/>
      <c r="CO106" s="1109"/>
      <c r="CP106" s="240"/>
      <c r="CQ106" s="240"/>
      <c r="CR106" s="1099"/>
      <c r="CS106" s="1094"/>
      <c r="CT106" s="1101"/>
      <c r="CU106" s="569"/>
      <c r="CV106" s="215"/>
      <c r="CW106" s="239"/>
      <c r="CX106" s="240"/>
      <c r="CY106" s="931"/>
      <c r="CZ106" s="240"/>
      <c r="DA106" s="240"/>
      <c r="DB106" s="1099"/>
      <c r="DC106" s="1094"/>
      <c r="DD106" s="1101"/>
      <c r="DE106" s="569"/>
      <c r="DF106" s="215"/>
      <c r="DG106" s="239"/>
      <c r="DH106" s="240"/>
      <c r="DI106" s="931"/>
      <c r="DJ106" s="240"/>
      <c r="DK106" s="240"/>
      <c r="DL106" s="1099"/>
      <c r="DM106" s="1094"/>
      <c r="DN106" s="1101"/>
      <c r="DO106" s="569"/>
      <c r="DP106" s="1114"/>
      <c r="DQ106" s="1115"/>
      <c r="DR106" s="240"/>
      <c r="DS106" s="1109"/>
      <c r="DT106" s="240"/>
      <c r="DU106" s="240"/>
      <c r="DV106" s="1099"/>
      <c r="DW106" s="1094"/>
      <c r="DX106" s="1101"/>
      <c r="DY106" s="587"/>
      <c r="DZ106" s="32"/>
      <c r="EA106" s="32"/>
      <c r="EB106" s="32"/>
      <c r="EC106" s="32"/>
      <c r="ED106" s="32"/>
      <c r="EE106" s="32"/>
      <c r="EF106" s="32"/>
      <c r="EG106" s="32"/>
      <c r="EH106" s="32"/>
      <c r="EI106" s="32"/>
      <c r="EJ106" s="835" t="str">
        <f t="shared" si="12"/>
        <v>No entry</v>
      </c>
      <c r="EK106" s="1401"/>
      <c r="EL106" s="1125"/>
      <c r="EM106" s="591" t="str">
        <f t="shared" si="13"/>
        <v>No entry</v>
      </c>
      <c r="EN106" s="1403"/>
      <c r="EO106" s="1128"/>
      <c r="EP106" s="1128"/>
      <c r="EQ106" s="1129"/>
      <c r="ER106" s="1129"/>
      <c r="ES106" s="1130"/>
      <c r="ET106" s="38"/>
      <c r="EU106" s="38"/>
      <c r="EV106" s="906" t="s">
        <v>796</v>
      </c>
      <c r="EW106" s="908" t="s">
        <v>1365</v>
      </c>
      <c r="EX106" s="190" t="s">
        <v>332</v>
      </c>
      <c r="EY106" s="347" t="s">
        <v>638</v>
      </c>
      <c r="EZ106" s="152"/>
      <c r="FA106" s="152"/>
      <c r="FB106" s="38"/>
      <c r="FC106" s="38"/>
      <c r="FD106" s="150"/>
      <c r="FE106" s="622"/>
      <c r="FF106" s="622"/>
      <c r="FG106" s="622"/>
      <c r="FH106" s="622"/>
      <c r="FI106" s="280"/>
      <c r="FJ106" s="145"/>
      <c r="FK106" s="145"/>
      <c r="FL106" s="145"/>
      <c r="FM106" s="145"/>
      <c r="FN106" s="145"/>
      <c r="FO106" s="145"/>
      <c r="FP106" s="145"/>
      <c r="FQ106" s="145"/>
      <c r="FR106" s="145"/>
      <c r="FS106" s="622"/>
      <c r="FT106" s="622"/>
      <c r="FU106" s="622"/>
      <c r="FV106" s="622"/>
      <c r="FW106" s="622"/>
      <c r="FX106" s="622"/>
      <c r="FY106" s="622"/>
      <c r="FZ106" s="622"/>
      <c r="GA106" s="633"/>
      <c r="GB106" s="637"/>
      <c r="GC106" s="622"/>
      <c r="GD106" s="622"/>
      <c r="GE106" s="622"/>
      <c r="GF106" s="622"/>
      <c r="GG106" s="622"/>
      <c r="GH106" s="622"/>
      <c r="GI106" s="622"/>
      <c r="GJ106" s="622"/>
      <c r="GK106" s="622"/>
      <c r="GL106" s="622"/>
      <c r="GM106" s="622"/>
      <c r="GN106" s="622"/>
      <c r="GO106" s="622"/>
      <c r="GP106" s="622"/>
      <c r="GQ106" s="622"/>
      <c r="GR106" s="622"/>
      <c r="GS106" s="622"/>
      <c r="GT106" s="622"/>
      <c r="GU106" s="622"/>
      <c r="GV106" s="622"/>
      <c r="GW106" s="622"/>
      <c r="GX106" s="622"/>
      <c r="GY106" s="622"/>
      <c r="GZ106" s="622"/>
      <c r="HA106" s="622"/>
      <c r="HB106" s="622"/>
      <c r="HC106" s="622"/>
      <c r="HD106" s="622"/>
      <c r="HE106" s="622"/>
      <c r="HF106" s="622"/>
      <c r="HG106" s="622"/>
      <c r="HH106" s="622"/>
      <c r="HI106" s="622"/>
      <c r="HJ106" s="622"/>
      <c r="HK106" s="622"/>
      <c r="HL106" s="622"/>
      <c r="HM106" s="622"/>
      <c r="HN106" s="622"/>
      <c r="HO106" s="622"/>
      <c r="HP106" s="622"/>
      <c r="HQ106" s="622"/>
      <c r="HR106" s="622"/>
      <c r="HS106" s="622"/>
      <c r="HT106" s="622"/>
      <c r="HU106" s="622"/>
      <c r="HV106" s="622"/>
      <c r="HW106" s="622"/>
      <c r="HX106" s="622"/>
      <c r="HY106" s="622"/>
      <c r="HZ106" s="622"/>
      <c r="IA106" s="622"/>
      <c r="IB106" s="622"/>
      <c r="IC106" s="622"/>
      <c r="ID106" s="622"/>
      <c r="IE106" s="622"/>
      <c r="IF106" s="622"/>
      <c r="IG106" s="622"/>
      <c r="IH106" s="622"/>
      <c r="II106" s="622"/>
      <c r="IJ106" s="622"/>
      <c r="IK106" s="622"/>
      <c r="IL106" s="622"/>
      <c r="IM106" s="622"/>
      <c r="IN106" s="622"/>
      <c r="IO106" s="622"/>
      <c r="IP106" s="622"/>
      <c r="IQ106" s="622"/>
      <c r="IR106" s="622"/>
      <c r="IS106" s="622"/>
      <c r="IT106" s="622"/>
      <c r="IU106" s="622"/>
      <c r="IV106" s="622"/>
      <c r="IW106" s="622"/>
      <c r="IX106" s="622"/>
      <c r="IY106" s="622"/>
      <c r="IZ106" s="622"/>
      <c r="JA106" s="622"/>
      <c r="JB106" s="622"/>
      <c r="JC106" s="622"/>
      <c r="JD106" s="622"/>
      <c r="JE106" s="622"/>
      <c r="JF106" s="622"/>
      <c r="JG106" s="622"/>
      <c r="JH106" s="622"/>
      <c r="JI106" s="622"/>
      <c r="JJ106" s="622"/>
      <c r="JK106" s="622"/>
      <c r="JL106" s="622"/>
      <c r="JM106" s="622"/>
      <c r="JN106" s="622"/>
      <c r="JO106" s="622"/>
      <c r="JP106" s="622"/>
      <c r="JQ106" s="622"/>
      <c r="JR106" s="622"/>
      <c r="JS106" s="622"/>
      <c r="JT106" s="622"/>
      <c r="JU106" s="622"/>
      <c r="JV106" s="622"/>
      <c r="JW106" s="622"/>
      <c r="JX106" s="622"/>
      <c r="JY106" s="622"/>
      <c r="JZ106" s="622"/>
      <c r="KA106" s="622"/>
      <c r="KB106" s="622"/>
      <c r="KC106" s="622"/>
      <c r="KD106" s="622"/>
      <c r="KE106" s="622"/>
      <c r="KF106" s="622"/>
      <c r="KG106" s="622"/>
      <c r="KH106" s="622"/>
      <c r="KI106" s="622"/>
      <c r="KJ106" s="622"/>
      <c r="KK106" s="622"/>
      <c r="KL106" s="622"/>
      <c r="KM106" s="622"/>
      <c r="KN106" s="622"/>
      <c r="KO106" s="622"/>
      <c r="KP106" s="622"/>
      <c r="KQ106" s="622"/>
      <c r="KR106" s="286"/>
      <c r="KS106" s="1288"/>
      <c r="KT106" s="1288"/>
      <c r="KU106" s="1288"/>
      <c r="KV106" s="1288"/>
      <c r="KW106" s="1288"/>
      <c r="KX106" s="1288"/>
      <c r="KY106" s="1288"/>
      <c r="KZ106" s="1288"/>
      <c r="LA106" s="1288"/>
      <c r="LB106" s="145"/>
    </row>
    <row r="107" spans="1:314" s="6" customFormat="1" ht="15.75" customHeight="1" x14ac:dyDescent="0.25">
      <c r="B107" s="812" t="s">
        <v>730</v>
      </c>
      <c r="C107" s="1198"/>
      <c r="D107" s="1199"/>
      <c r="E107" s="1435" t="str">
        <f>IFERROR(VLOOKUP($D107,'Info Exam and Projection List'!$M$4:$P$34,2),"No entry")</f>
        <v>No entry</v>
      </c>
      <c r="F107" s="1389"/>
      <c r="G107" s="1393"/>
      <c r="H107" s="1391"/>
      <c r="I107" s="1229"/>
      <c r="J107" s="1230"/>
      <c r="K107" s="1235"/>
      <c r="M107" s="1218"/>
      <c r="N107" s="1368"/>
      <c r="O107" s="1368"/>
      <c r="P107" s="1211"/>
      <c r="Q107" s="140"/>
      <c r="R107" s="659"/>
      <c r="S107" s="140"/>
      <c r="T107" s="1356"/>
      <c r="U107" s="140"/>
      <c r="V107" s="140"/>
      <c r="W107" s="140"/>
      <c r="X107" s="1057"/>
      <c r="Y107" s="1067"/>
      <c r="Z107" s="1068"/>
      <c r="AA107" s="1057"/>
      <c r="AB107" s="1076"/>
      <c r="AC107" s="1068"/>
      <c r="AD107" s="1057"/>
      <c r="AE107" s="1076"/>
      <c r="AF107" s="1068"/>
      <c r="AG107" s="1057"/>
      <c r="AH107" s="1076"/>
      <c r="AI107" s="1068"/>
      <c r="AJ107" s="1057"/>
      <c r="AK107" s="1076"/>
      <c r="AL107" s="1068"/>
      <c r="AM107" s="1057"/>
      <c r="AN107" s="1076"/>
      <c r="AO107" s="1068"/>
      <c r="AP107" s="1082"/>
      <c r="AQ107" s="140"/>
      <c r="AR107" s="140"/>
      <c r="AS107" s="140"/>
      <c r="AT107" s="32"/>
      <c r="AU107" s="32"/>
      <c r="AV107" s="1088"/>
      <c r="AW107" s="1363"/>
      <c r="AX107" s="31"/>
      <c r="AY107" s="32"/>
      <c r="AZ107" s="659"/>
      <c r="BA107" s="32"/>
      <c r="BB107" s="32"/>
      <c r="BC107" s="32"/>
      <c r="BD107" s="32"/>
      <c r="BE107" s="683"/>
      <c r="BF107" s="32"/>
      <c r="BG107" s="32"/>
      <c r="BH107" s="30"/>
      <c r="BI107" s="683"/>
      <c r="BJ107" s="854"/>
      <c r="BK107" s="178"/>
      <c r="BL107" s="178"/>
      <c r="BM107" s="178"/>
      <c r="BN107" s="178"/>
      <c r="BO107" s="178"/>
      <c r="BP107" s="178"/>
      <c r="BQ107" s="708"/>
      <c r="BR107" s="1114"/>
      <c r="BS107" s="1115"/>
      <c r="BT107" s="240"/>
      <c r="BU107" s="931"/>
      <c r="BV107" s="240"/>
      <c r="BW107" s="240"/>
      <c r="BX107" s="1099"/>
      <c r="BY107" s="1094"/>
      <c r="BZ107" s="1101"/>
      <c r="CA107" s="569"/>
      <c r="CB107" s="1114"/>
      <c r="CC107" s="1115"/>
      <c r="CD107" s="240"/>
      <c r="CE107" s="1109"/>
      <c r="CF107" s="240"/>
      <c r="CG107" s="240"/>
      <c r="CH107" s="1099"/>
      <c r="CI107" s="1094"/>
      <c r="CJ107" s="1101"/>
      <c r="CK107" s="569"/>
      <c r="CL107" s="1114"/>
      <c r="CM107" s="1115"/>
      <c r="CN107" s="240"/>
      <c r="CO107" s="1109"/>
      <c r="CP107" s="240"/>
      <c r="CQ107" s="240"/>
      <c r="CR107" s="1099"/>
      <c r="CS107" s="1094"/>
      <c r="CT107" s="1101"/>
      <c r="CU107" s="569"/>
      <c r="CV107" s="215"/>
      <c r="CW107" s="239"/>
      <c r="CX107" s="240"/>
      <c r="CY107" s="931"/>
      <c r="CZ107" s="240"/>
      <c r="DA107" s="240"/>
      <c r="DB107" s="1099"/>
      <c r="DC107" s="1094"/>
      <c r="DD107" s="1101"/>
      <c r="DE107" s="569"/>
      <c r="DF107" s="215"/>
      <c r="DG107" s="239"/>
      <c r="DH107" s="240"/>
      <c r="DI107" s="931"/>
      <c r="DJ107" s="240"/>
      <c r="DK107" s="240"/>
      <c r="DL107" s="1099"/>
      <c r="DM107" s="1094"/>
      <c r="DN107" s="1101"/>
      <c r="DO107" s="569"/>
      <c r="DP107" s="1114"/>
      <c r="DQ107" s="1115"/>
      <c r="DR107" s="240"/>
      <c r="DS107" s="1109"/>
      <c r="DT107" s="240"/>
      <c r="DU107" s="240"/>
      <c r="DV107" s="1099"/>
      <c r="DW107" s="1094"/>
      <c r="DX107" s="1101"/>
      <c r="DY107" s="587"/>
      <c r="DZ107" s="32"/>
      <c r="EA107" s="32"/>
      <c r="EB107" s="32"/>
      <c r="EC107" s="32"/>
      <c r="ED107" s="32"/>
      <c r="EE107" s="32"/>
      <c r="EF107" s="32"/>
      <c r="EG107" s="32"/>
      <c r="EH107" s="32"/>
      <c r="EI107" s="32"/>
      <c r="EJ107" s="835" t="str">
        <f t="shared" si="12"/>
        <v>No entry</v>
      </c>
      <c r="EK107" s="1401"/>
      <c r="EL107" s="1125"/>
      <c r="EM107" s="591" t="str">
        <f t="shared" si="13"/>
        <v>No entry</v>
      </c>
      <c r="EN107" s="1403"/>
      <c r="EO107" s="1128"/>
      <c r="EP107" s="1128"/>
      <c r="EQ107" s="1129"/>
      <c r="ER107" s="1129"/>
      <c r="ES107" s="1130"/>
      <c r="ET107" s="38"/>
      <c r="EU107" s="38"/>
      <c r="EV107" s="906" t="s">
        <v>797</v>
      </c>
      <c r="EW107" s="908" t="s">
        <v>1366</v>
      </c>
      <c r="EX107" s="190" t="s">
        <v>332</v>
      </c>
      <c r="EY107" s="347" t="s">
        <v>638</v>
      </c>
      <c r="EZ107" s="152"/>
      <c r="FA107" s="152"/>
      <c r="FB107" s="38"/>
      <c r="FC107" s="38"/>
      <c r="FD107" s="150"/>
      <c r="FE107" s="622"/>
      <c r="FF107" s="622"/>
      <c r="FG107" s="622"/>
      <c r="FH107" s="622"/>
      <c r="FI107" s="280"/>
      <c r="FJ107" s="145"/>
      <c r="FK107" s="145"/>
      <c r="FL107" s="145"/>
      <c r="FM107" s="145"/>
      <c r="FN107" s="145"/>
      <c r="FO107" s="145"/>
      <c r="FP107" s="145"/>
      <c r="FQ107" s="145"/>
      <c r="FR107" s="145"/>
      <c r="FS107" s="622"/>
      <c r="FT107" s="622"/>
      <c r="FU107" s="622"/>
      <c r="FV107" s="622"/>
      <c r="FW107" s="622"/>
      <c r="FX107" s="622"/>
      <c r="FY107" s="622"/>
      <c r="FZ107" s="622"/>
      <c r="GA107" s="633"/>
      <c r="GB107" s="637"/>
      <c r="GC107" s="622"/>
      <c r="GD107" s="622"/>
      <c r="GE107" s="622"/>
      <c r="GF107" s="622"/>
      <c r="GG107" s="622"/>
      <c r="GH107" s="622"/>
      <c r="GI107" s="622"/>
      <c r="GJ107" s="622"/>
      <c r="GK107" s="622"/>
      <c r="GL107" s="622"/>
      <c r="GM107" s="622"/>
      <c r="GN107" s="622"/>
      <c r="GO107" s="622"/>
      <c r="GP107" s="622"/>
      <c r="GQ107" s="622"/>
      <c r="GR107" s="622"/>
      <c r="GS107" s="622"/>
      <c r="GT107" s="622"/>
      <c r="GU107" s="622"/>
      <c r="GV107" s="622"/>
      <c r="GW107" s="622"/>
      <c r="GX107" s="622"/>
      <c r="GY107" s="622"/>
      <c r="GZ107" s="622"/>
      <c r="HA107" s="622"/>
      <c r="HB107" s="622"/>
      <c r="HC107" s="622"/>
      <c r="HD107" s="622"/>
      <c r="HE107" s="622"/>
      <c r="HF107" s="622"/>
      <c r="HG107" s="622"/>
      <c r="HH107" s="622"/>
      <c r="HI107" s="622"/>
      <c r="HJ107" s="622"/>
      <c r="HK107" s="622"/>
      <c r="HL107" s="622"/>
      <c r="HM107" s="622"/>
      <c r="HN107" s="622"/>
      <c r="HO107" s="622"/>
      <c r="HP107" s="622"/>
      <c r="HQ107" s="622"/>
      <c r="HR107" s="622"/>
      <c r="HS107" s="622"/>
      <c r="HT107" s="622"/>
      <c r="HU107" s="622"/>
      <c r="HV107" s="622"/>
      <c r="HW107" s="622"/>
      <c r="HX107" s="622"/>
      <c r="HY107" s="622"/>
      <c r="HZ107" s="622"/>
      <c r="IA107" s="622"/>
      <c r="IB107" s="622"/>
      <c r="IC107" s="622"/>
      <c r="ID107" s="622"/>
      <c r="IE107" s="622"/>
      <c r="IF107" s="622"/>
      <c r="IG107" s="622"/>
      <c r="IH107" s="622"/>
      <c r="II107" s="622"/>
      <c r="IJ107" s="622"/>
      <c r="IK107" s="622"/>
      <c r="IL107" s="622"/>
      <c r="IM107" s="622"/>
      <c r="IN107" s="622"/>
      <c r="IO107" s="622"/>
      <c r="IP107" s="622"/>
      <c r="IQ107" s="622"/>
      <c r="IR107" s="622"/>
      <c r="IS107" s="622"/>
      <c r="IT107" s="622"/>
      <c r="IU107" s="622"/>
      <c r="IV107" s="622"/>
      <c r="IW107" s="622"/>
      <c r="IX107" s="622"/>
      <c r="IY107" s="622"/>
      <c r="IZ107" s="622"/>
      <c r="JA107" s="622"/>
      <c r="JB107" s="622"/>
      <c r="JC107" s="622"/>
      <c r="JD107" s="622"/>
      <c r="JE107" s="622"/>
      <c r="JF107" s="622"/>
      <c r="JG107" s="622"/>
      <c r="JH107" s="622"/>
      <c r="JI107" s="622"/>
      <c r="JJ107" s="622"/>
      <c r="JK107" s="622"/>
      <c r="JL107" s="622"/>
      <c r="JM107" s="622"/>
      <c r="JN107" s="622"/>
      <c r="JO107" s="622"/>
      <c r="JP107" s="622"/>
      <c r="JQ107" s="622"/>
      <c r="JR107" s="622"/>
      <c r="JS107" s="622"/>
      <c r="JT107" s="622"/>
      <c r="JU107" s="622"/>
      <c r="JV107" s="622"/>
      <c r="JW107" s="622"/>
      <c r="JX107" s="622"/>
      <c r="JY107" s="622"/>
      <c r="JZ107" s="622"/>
      <c r="KA107" s="622"/>
      <c r="KB107" s="622"/>
      <c r="KC107" s="622"/>
      <c r="KD107" s="622"/>
      <c r="KE107" s="622"/>
      <c r="KF107" s="622"/>
      <c r="KG107" s="622"/>
      <c r="KH107" s="622"/>
      <c r="KI107" s="622"/>
      <c r="KJ107" s="622"/>
      <c r="KK107" s="622"/>
      <c r="KL107" s="622"/>
      <c r="KM107" s="622"/>
      <c r="KN107" s="622"/>
      <c r="KO107" s="622"/>
      <c r="KP107" s="622"/>
      <c r="KQ107" s="622"/>
      <c r="KR107" s="286"/>
      <c r="KS107" s="1288"/>
      <c r="KT107" s="1288"/>
      <c r="KU107" s="1288"/>
      <c r="KV107" s="1288"/>
      <c r="KW107" s="1288"/>
      <c r="KX107" s="1288"/>
      <c r="KY107" s="1288"/>
      <c r="KZ107" s="1288"/>
      <c r="LA107" s="1288"/>
      <c r="LB107" s="145"/>
    </row>
    <row r="108" spans="1:314" s="6" customFormat="1" ht="15.75" customHeight="1" x14ac:dyDescent="0.25">
      <c r="B108" s="812" t="s">
        <v>731</v>
      </c>
      <c r="C108" s="1198"/>
      <c r="D108" s="1199"/>
      <c r="E108" s="1435" t="str">
        <f>IFERROR(VLOOKUP($D108,'Info Exam and Projection List'!$M$4:$P$34,2),"No entry")</f>
        <v>No entry</v>
      </c>
      <c r="F108" s="1389"/>
      <c r="G108" s="1393"/>
      <c r="H108" s="1391"/>
      <c r="I108" s="1229"/>
      <c r="J108" s="1230"/>
      <c r="K108" s="1235"/>
      <c r="M108" s="1218"/>
      <c r="N108" s="1368"/>
      <c r="O108" s="1368"/>
      <c r="P108" s="1211"/>
      <c r="Q108" s="140"/>
      <c r="R108" s="659"/>
      <c r="S108" s="140"/>
      <c r="T108" s="1356"/>
      <c r="U108" s="140"/>
      <c r="V108" s="140"/>
      <c r="W108" s="140"/>
      <c r="X108" s="1057"/>
      <c r="Y108" s="1067"/>
      <c r="Z108" s="1068"/>
      <c r="AA108" s="1057"/>
      <c r="AB108" s="1076"/>
      <c r="AC108" s="1068"/>
      <c r="AD108" s="1057"/>
      <c r="AE108" s="1076"/>
      <c r="AF108" s="1068"/>
      <c r="AG108" s="1057"/>
      <c r="AH108" s="1076"/>
      <c r="AI108" s="1068"/>
      <c r="AJ108" s="1057"/>
      <c r="AK108" s="1076"/>
      <c r="AL108" s="1068"/>
      <c r="AM108" s="1057"/>
      <c r="AN108" s="1076"/>
      <c r="AO108" s="1068"/>
      <c r="AP108" s="1082"/>
      <c r="AQ108" s="140"/>
      <c r="AR108" s="140"/>
      <c r="AS108" s="140"/>
      <c r="AT108" s="32"/>
      <c r="AU108" s="32"/>
      <c r="AV108" s="1088"/>
      <c r="AW108" s="1363"/>
      <c r="AX108" s="31"/>
      <c r="AY108" s="32"/>
      <c r="AZ108" s="659"/>
      <c r="BA108" s="32"/>
      <c r="BB108" s="32"/>
      <c r="BC108" s="32"/>
      <c r="BD108" s="32"/>
      <c r="BE108" s="683"/>
      <c r="BF108" s="32"/>
      <c r="BG108" s="32"/>
      <c r="BH108" s="30"/>
      <c r="BI108" s="683"/>
      <c r="BJ108" s="854"/>
      <c r="BK108" s="178"/>
      <c r="BL108" s="178"/>
      <c r="BM108" s="178"/>
      <c r="BN108" s="178"/>
      <c r="BO108" s="178"/>
      <c r="BP108" s="178"/>
      <c r="BQ108" s="708"/>
      <c r="BR108" s="1114"/>
      <c r="BS108" s="1115"/>
      <c r="BT108" s="240"/>
      <c r="BU108" s="931"/>
      <c r="BV108" s="240"/>
      <c r="BW108" s="240"/>
      <c r="BX108" s="1099"/>
      <c r="BY108" s="1094"/>
      <c r="BZ108" s="1101"/>
      <c r="CA108" s="569"/>
      <c r="CB108" s="1114"/>
      <c r="CC108" s="1115"/>
      <c r="CD108" s="240"/>
      <c r="CE108" s="1109"/>
      <c r="CF108" s="240"/>
      <c r="CG108" s="240"/>
      <c r="CH108" s="1099"/>
      <c r="CI108" s="1094"/>
      <c r="CJ108" s="1101"/>
      <c r="CK108" s="569"/>
      <c r="CL108" s="1114"/>
      <c r="CM108" s="1115"/>
      <c r="CN108" s="240"/>
      <c r="CO108" s="1109"/>
      <c r="CP108" s="240"/>
      <c r="CQ108" s="240"/>
      <c r="CR108" s="1099"/>
      <c r="CS108" s="1094"/>
      <c r="CT108" s="1101"/>
      <c r="CU108" s="569"/>
      <c r="CV108" s="215"/>
      <c r="CW108" s="239"/>
      <c r="CX108" s="240"/>
      <c r="CY108" s="931"/>
      <c r="CZ108" s="240"/>
      <c r="DA108" s="240"/>
      <c r="DB108" s="1099"/>
      <c r="DC108" s="1094"/>
      <c r="DD108" s="1101"/>
      <c r="DE108" s="569"/>
      <c r="DF108" s="215"/>
      <c r="DG108" s="239"/>
      <c r="DH108" s="240"/>
      <c r="DI108" s="931"/>
      <c r="DJ108" s="240"/>
      <c r="DK108" s="240"/>
      <c r="DL108" s="1099"/>
      <c r="DM108" s="1094"/>
      <c r="DN108" s="1101"/>
      <c r="DO108" s="569"/>
      <c r="DP108" s="1114"/>
      <c r="DQ108" s="1115"/>
      <c r="DR108" s="240"/>
      <c r="DS108" s="1109"/>
      <c r="DT108" s="240"/>
      <c r="DU108" s="240"/>
      <c r="DV108" s="1099"/>
      <c r="DW108" s="1094"/>
      <c r="DX108" s="1101"/>
      <c r="DY108" s="587"/>
      <c r="DZ108" s="32"/>
      <c r="EA108" s="32"/>
      <c r="EB108" s="32"/>
      <c r="EC108" s="32"/>
      <c r="ED108" s="32"/>
      <c r="EE108" s="32"/>
      <c r="EF108" s="32"/>
      <c r="EG108" s="32"/>
      <c r="EH108" s="32"/>
      <c r="EI108" s="32"/>
      <c r="EJ108" s="835" t="str">
        <f t="shared" si="12"/>
        <v>No entry</v>
      </c>
      <c r="EK108" s="1401"/>
      <c r="EL108" s="1125"/>
      <c r="EM108" s="591" t="str">
        <f t="shared" si="13"/>
        <v>No entry</v>
      </c>
      <c r="EN108" s="1403"/>
      <c r="EO108" s="1128"/>
      <c r="EP108" s="1128"/>
      <c r="EQ108" s="1129"/>
      <c r="ER108" s="1129"/>
      <c r="ES108" s="1130"/>
      <c r="ET108" s="38"/>
      <c r="EU108" s="38"/>
      <c r="EV108" s="906" t="s">
        <v>798</v>
      </c>
      <c r="EW108" s="908" t="s">
        <v>1367</v>
      </c>
      <c r="EX108" s="190" t="s">
        <v>326</v>
      </c>
      <c r="EY108" s="189" t="s">
        <v>639</v>
      </c>
      <c r="EZ108" s="152"/>
      <c r="FA108" s="152"/>
      <c r="FB108" s="38"/>
      <c r="FC108" s="38"/>
      <c r="FD108" s="150"/>
      <c r="FE108" s="622"/>
      <c r="FF108" s="622"/>
      <c r="FG108" s="622"/>
      <c r="FH108" s="622"/>
      <c r="FI108" s="280"/>
      <c r="FJ108" s="145"/>
      <c r="FK108" s="145"/>
      <c r="FL108" s="145"/>
      <c r="FM108" s="145"/>
      <c r="FN108" s="145"/>
      <c r="FO108" s="145"/>
      <c r="FP108" s="145"/>
      <c r="FQ108" s="145"/>
      <c r="FR108" s="145"/>
      <c r="FS108" s="622"/>
      <c r="FT108" s="622"/>
      <c r="FU108" s="622"/>
      <c r="FV108" s="622"/>
      <c r="FW108" s="622"/>
      <c r="FX108" s="622"/>
      <c r="FY108" s="622"/>
      <c r="FZ108" s="622"/>
      <c r="GA108" s="633"/>
      <c r="GB108" s="637"/>
      <c r="GC108" s="622"/>
      <c r="GD108" s="622"/>
      <c r="GE108" s="622"/>
      <c r="GF108" s="622"/>
      <c r="GG108" s="622"/>
      <c r="GH108" s="622"/>
      <c r="GI108" s="622"/>
      <c r="GJ108" s="622"/>
      <c r="GK108" s="622"/>
      <c r="GL108" s="622"/>
      <c r="GM108" s="622"/>
      <c r="GN108" s="622"/>
      <c r="GO108" s="622"/>
      <c r="GP108" s="622"/>
      <c r="GQ108" s="622"/>
      <c r="GR108" s="622"/>
      <c r="GS108" s="622"/>
      <c r="GT108" s="622"/>
      <c r="GU108" s="622"/>
      <c r="GV108" s="622"/>
      <c r="GW108" s="622"/>
      <c r="GX108" s="622"/>
      <c r="GY108" s="622"/>
      <c r="GZ108" s="622"/>
      <c r="HA108" s="622"/>
      <c r="HB108" s="622"/>
      <c r="HC108" s="622"/>
      <c r="HD108" s="622"/>
      <c r="HE108" s="622"/>
      <c r="HF108" s="622"/>
      <c r="HG108" s="622"/>
      <c r="HH108" s="622"/>
      <c r="HI108" s="622"/>
      <c r="HJ108" s="622"/>
      <c r="HK108" s="622"/>
      <c r="HL108" s="622"/>
      <c r="HM108" s="622"/>
      <c r="HN108" s="622"/>
      <c r="HO108" s="622"/>
      <c r="HP108" s="622"/>
      <c r="HQ108" s="622"/>
      <c r="HR108" s="622"/>
      <c r="HS108" s="622"/>
      <c r="HT108" s="622"/>
      <c r="HU108" s="622"/>
      <c r="HV108" s="622"/>
      <c r="HW108" s="622"/>
      <c r="HX108" s="622"/>
      <c r="HY108" s="622"/>
      <c r="HZ108" s="622"/>
      <c r="IA108" s="622"/>
      <c r="IB108" s="622"/>
      <c r="IC108" s="622"/>
      <c r="ID108" s="622"/>
      <c r="IE108" s="622"/>
      <c r="IF108" s="622"/>
      <c r="IG108" s="622"/>
      <c r="IH108" s="622"/>
      <c r="II108" s="622"/>
      <c r="IJ108" s="622"/>
      <c r="IK108" s="622"/>
      <c r="IL108" s="622"/>
      <c r="IM108" s="622"/>
      <c r="IN108" s="622"/>
      <c r="IO108" s="622"/>
      <c r="IP108" s="622"/>
      <c r="IQ108" s="622"/>
      <c r="IR108" s="622"/>
      <c r="IS108" s="622"/>
      <c r="IT108" s="622"/>
      <c r="IU108" s="622"/>
      <c r="IV108" s="622"/>
      <c r="IW108" s="622"/>
      <c r="IX108" s="622"/>
      <c r="IY108" s="622"/>
      <c r="IZ108" s="622"/>
      <c r="JA108" s="622"/>
      <c r="JB108" s="622"/>
      <c r="JC108" s="622"/>
      <c r="JD108" s="622"/>
      <c r="JE108" s="622"/>
      <c r="JF108" s="622"/>
      <c r="JG108" s="622"/>
      <c r="JH108" s="622"/>
      <c r="JI108" s="622"/>
      <c r="JJ108" s="622"/>
      <c r="JK108" s="622"/>
      <c r="JL108" s="622"/>
      <c r="JM108" s="622"/>
      <c r="JN108" s="622"/>
      <c r="JO108" s="622"/>
      <c r="JP108" s="622"/>
      <c r="JQ108" s="622"/>
      <c r="JR108" s="622"/>
      <c r="JS108" s="622"/>
      <c r="JT108" s="622"/>
      <c r="JU108" s="622"/>
      <c r="JV108" s="622"/>
      <c r="JW108" s="622"/>
      <c r="JX108" s="622"/>
      <c r="JY108" s="622"/>
      <c r="JZ108" s="622"/>
      <c r="KA108" s="622"/>
      <c r="KB108" s="622"/>
      <c r="KC108" s="622"/>
      <c r="KD108" s="622"/>
      <c r="KE108" s="622"/>
      <c r="KF108" s="622"/>
      <c r="KG108" s="622"/>
      <c r="KH108" s="622"/>
      <c r="KI108" s="622"/>
      <c r="KJ108" s="622"/>
      <c r="KK108" s="622"/>
      <c r="KL108" s="622"/>
      <c r="KM108" s="622"/>
      <c r="KN108" s="622"/>
      <c r="KO108" s="622"/>
      <c r="KP108" s="622"/>
      <c r="KQ108" s="622"/>
      <c r="KR108" s="286"/>
      <c r="KS108" s="1288"/>
      <c r="KT108" s="1288"/>
      <c r="KU108" s="1288"/>
      <c r="KV108" s="1288"/>
      <c r="KW108" s="1288"/>
      <c r="KX108" s="1288"/>
      <c r="KY108" s="1288"/>
      <c r="KZ108" s="1288"/>
      <c r="LA108" s="1288"/>
      <c r="LB108" s="145"/>
    </row>
    <row r="109" spans="1:314" s="6" customFormat="1" ht="15.75" customHeight="1" x14ac:dyDescent="0.25">
      <c r="B109" s="812" t="s">
        <v>732</v>
      </c>
      <c r="C109" s="1198"/>
      <c r="D109" s="1199"/>
      <c r="E109" s="1435" t="str">
        <f>IFERROR(VLOOKUP($D109,'Info Exam and Projection List'!$M$4:$P$34,2),"No entry")</f>
        <v>No entry</v>
      </c>
      <c r="F109" s="1389"/>
      <c r="G109" s="1393"/>
      <c r="H109" s="1391"/>
      <c r="I109" s="1229"/>
      <c r="J109" s="1230"/>
      <c r="K109" s="1235"/>
      <c r="M109" s="1218"/>
      <c r="N109" s="1368"/>
      <c r="O109" s="1368"/>
      <c r="P109" s="1211"/>
      <c r="Q109" s="140"/>
      <c r="R109" s="659"/>
      <c r="S109" s="140"/>
      <c r="T109" s="1356"/>
      <c r="U109" s="140"/>
      <c r="V109" s="140"/>
      <c r="W109" s="140"/>
      <c r="X109" s="1057"/>
      <c r="Y109" s="1067"/>
      <c r="Z109" s="1068"/>
      <c r="AA109" s="1057"/>
      <c r="AB109" s="1076"/>
      <c r="AC109" s="1068"/>
      <c r="AD109" s="1057"/>
      <c r="AE109" s="1076"/>
      <c r="AF109" s="1068"/>
      <c r="AG109" s="1057"/>
      <c r="AH109" s="1076"/>
      <c r="AI109" s="1068"/>
      <c r="AJ109" s="1057"/>
      <c r="AK109" s="1076"/>
      <c r="AL109" s="1068"/>
      <c r="AM109" s="1057"/>
      <c r="AN109" s="1076"/>
      <c r="AO109" s="1068"/>
      <c r="AP109" s="1082"/>
      <c r="AQ109" s="140"/>
      <c r="AR109" s="140"/>
      <c r="AS109" s="140"/>
      <c r="AT109" s="32"/>
      <c r="AU109" s="32"/>
      <c r="AV109" s="1088"/>
      <c r="AW109" s="1363"/>
      <c r="AX109" s="31"/>
      <c r="AY109" s="32"/>
      <c r="AZ109" s="659"/>
      <c r="BA109" s="32"/>
      <c r="BB109" s="32"/>
      <c r="BC109" s="32"/>
      <c r="BD109" s="32"/>
      <c r="BE109" s="683"/>
      <c r="BF109" s="32"/>
      <c r="BG109" s="32"/>
      <c r="BH109" s="30"/>
      <c r="BI109" s="683"/>
      <c r="BJ109" s="854"/>
      <c r="BK109" s="178"/>
      <c r="BL109" s="178"/>
      <c r="BM109" s="178"/>
      <c r="BN109" s="178"/>
      <c r="BO109" s="178"/>
      <c r="BP109" s="178"/>
      <c r="BQ109" s="708"/>
      <c r="BR109" s="1114"/>
      <c r="BS109" s="1115"/>
      <c r="BT109" s="240"/>
      <c r="BU109" s="931"/>
      <c r="BV109" s="240"/>
      <c r="BW109" s="240"/>
      <c r="BX109" s="1099"/>
      <c r="BY109" s="1094"/>
      <c r="BZ109" s="1101"/>
      <c r="CA109" s="569"/>
      <c r="CB109" s="1114"/>
      <c r="CC109" s="1115"/>
      <c r="CD109" s="240"/>
      <c r="CE109" s="1109"/>
      <c r="CF109" s="240"/>
      <c r="CG109" s="240"/>
      <c r="CH109" s="1099"/>
      <c r="CI109" s="1094"/>
      <c r="CJ109" s="1101"/>
      <c r="CK109" s="569"/>
      <c r="CL109" s="1114"/>
      <c r="CM109" s="1115"/>
      <c r="CN109" s="240"/>
      <c r="CO109" s="1109"/>
      <c r="CP109" s="240"/>
      <c r="CQ109" s="240"/>
      <c r="CR109" s="1099"/>
      <c r="CS109" s="1094"/>
      <c r="CT109" s="1101"/>
      <c r="CU109" s="569"/>
      <c r="CV109" s="215"/>
      <c r="CW109" s="239"/>
      <c r="CX109" s="240"/>
      <c r="CY109" s="931"/>
      <c r="CZ109" s="240"/>
      <c r="DA109" s="240"/>
      <c r="DB109" s="1099"/>
      <c r="DC109" s="1094"/>
      <c r="DD109" s="1101"/>
      <c r="DE109" s="569"/>
      <c r="DF109" s="215"/>
      <c r="DG109" s="239"/>
      <c r="DH109" s="240"/>
      <c r="DI109" s="931"/>
      <c r="DJ109" s="240"/>
      <c r="DK109" s="240"/>
      <c r="DL109" s="1099"/>
      <c r="DM109" s="1094"/>
      <c r="DN109" s="1101"/>
      <c r="DO109" s="569"/>
      <c r="DP109" s="1114"/>
      <c r="DQ109" s="1115"/>
      <c r="DR109" s="240"/>
      <c r="DS109" s="1109"/>
      <c r="DT109" s="240"/>
      <c r="DU109" s="240"/>
      <c r="DV109" s="1099"/>
      <c r="DW109" s="1094"/>
      <c r="DX109" s="1101"/>
      <c r="DY109" s="587"/>
      <c r="DZ109" s="32"/>
      <c r="EA109" s="32"/>
      <c r="EB109" s="32"/>
      <c r="EC109" s="32"/>
      <c r="ED109" s="32"/>
      <c r="EE109" s="32"/>
      <c r="EF109" s="32"/>
      <c r="EG109" s="32"/>
      <c r="EH109" s="32"/>
      <c r="EI109" s="32"/>
      <c r="EJ109" s="835" t="str">
        <f t="shared" si="12"/>
        <v>No entry</v>
      </c>
      <c r="EK109" s="1401"/>
      <c r="EL109" s="1125"/>
      <c r="EM109" s="591" t="str">
        <f t="shared" si="13"/>
        <v>No entry</v>
      </c>
      <c r="EN109" s="1403"/>
      <c r="EO109" s="1128"/>
      <c r="EP109" s="1128"/>
      <c r="EQ109" s="1129"/>
      <c r="ER109" s="1129"/>
      <c r="ES109" s="1130"/>
      <c r="ET109" s="38"/>
      <c r="EU109" s="38"/>
      <c r="EV109" s="906" t="s">
        <v>799</v>
      </c>
      <c r="EW109" s="909" t="s">
        <v>1367</v>
      </c>
      <c r="EX109" s="190" t="s">
        <v>326</v>
      </c>
      <c r="EY109" s="189" t="s">
        <v>639</v>
      </c>
      <c r="EZ109" s="152"/>
      <c r="FA109" s="152"/>
      <c r="FB109" s="38"/>
      <c r="FC109" s="38"/>
      <c r="FD109" s="150"/>
      <c r="FE109" s="622"/>
      <c r="FF109" s="622"/>
      <c r="FG109" s="622"/>
      <c r="FH109" s="622"/>
      <c r="FI109" s="280"/>
      <c r="FJ109" s="145"/>
      <c r="FK109" s="145"/>
      <c r="FL109" s="145"/>
      <c r="FM109" s="145"/>
      <c r="FN109" s="145"/>
      <c r="FO109" s="145"/>
      <c r="FP109" s="145"/>
      <c r="FQ109" s="145"/>
      <c r="FR109" s="145"/>
      <c r="FS109" s="622"/>
      <c r="FT109" s="622"/>
      <c r="FU109" s="622"/>
      <c r="FV109" s="622"/>
      <c r="FW109" s="622"/>
      <c r="FX109" s="622"/>
      <c r="FY109" s="622"/>
      <c r="FZ109" s="622"/>
      <c r="GA109" s="633"/>
      <c r="GB109" s="637"/>
      <c r="GC109" s="622"/>
      <c r="GD109" s="622"/>
      <c r="GE109" s="622"/>
      <c r="GF109" s="622"/>
      <c r="GG109" s="622"/>
      <c r="GH109" s="622"/>
      <c r="GI109" s="622"/>
      <c r="GJ109" s="622"/>
      <c r="GK109" s="622"/>
      <c r="GL109" s="622"/>
      <c r="GM109" s="622"/>
      <c r="GN109" s="622"/>
      <c r="GO109" s="622"/>
      <c r="GP109" s="622"/>
      <c r="GQ109" s="622"/>
      <c r="GR109" s="622"/>
      <c r="GS109" s="622"/>
      <c r="GT109" s="622"/>
      <c r="GU109" s="622"/>
      <c r="GV109" s="622"/>
      <c r="GW109" s="622"/>
      <c r="GX109" s="622"/>
      <c r="GY109" s="622"/>
      <c r="GZ109" s="622"/>
      <c r="HA109" s="622"/>
      <c r="HB109" s="622"/>
      <c r="HC109" s="622"/>
      <c r="HD109" s="622"/>
      <c r="HE109" s="622"/>
      <c r="HF109" s="622"/>
      <c r="HG109" s="622"/>
      <c r="HH109" s="622"/>
      <c r="HI109" s="622"/>
      <c r="HJ109" s="622"/>
      <c r="HK109" s="622"/>
      <c r="HL109" s="622"/>
      <c r="HM109" s="622"/>
      <c r="HN109" s="622"/>
      <c r="HO109" s="622"/>
      <c r="HP109" s="622"/>
      <c r="HQ109" s="622"/>
      <c r="HR109" s="622"/>
      <c r="HS109" s="622"/>
      <c r="HT109" s="622"/>
      <c r="HU109" s="622"/>
      <c r="HV109" s="622"/>
      <c r="HW109" s="622"/>
      <c r="HX109" s="622"/>
      <c r="HY109" s="622"/>
      <c r="HZ109" s="622"/>
      <c r="IA109" s="622"/>
      <c r="IB109" s="622"/>
      <c r="IC109" s="622"/>
      <c r="ID109" s="622"/>
      <c r="IE109" s="622"/>
      <c r="IF109" s="622"/>
      <c r="IG109" s="622"/>
      <c r="IH109" s="622"/>
      <c r="II109" s="622"/>
      <c r="IJ109" s="622"/>
      <c r="IK109" s="622"/>
      <c r="IL109" s="622"/>
      <c r="IM109" s="622"/>
      <c r="IN109" s="622"/>
      <c r="IO109" s="622"/>
      <c r="IP109" s="622"/>
      <c r="IQ109" s="622"/>
      <c r="IR109" s="622"/>
      <c r="IS109" s="622"/>
      <c r="IT109" s="622"/>
      <c r="IU109" s="622"/>
      <c r="IV109" s="622"/>
      <c r="IW109" s="622"/>
      <c r="IX109" s="622"/>
      <c r="IY109" s="622"/>
      <c r="IZ109" s="622"/>
      <c r="JA109" s="622"/>
      <c r="JB109" s="622"/>
      <c r="JC109" s="622"/>
      <c r="JD109" s="622"/>
      <c r="JE109" s="622"/>
      <c r="JF109" s="622"/>
      <c r="JG109" s="622"/>
      <c r="JH109" s="622"/>
      <c r="JI109" s="622"/>
      <c r="JJ109" s="622"/>
      <c r="JK109" s="622"/>
      <c r="JL109" s="622"/>
      <c r="JM109" s="622"/>
      <c r="JN109" s="622"/>
      <c r="JO109" s="622"/>
      <c r="JP109" s="622"/>
      <c r="JQ109" s="622"/>
      <c r="JR109" s="622"/>
      <c r="JS109" s="622"/>
      <c r="JT109" s="622"/>
      <c r="JU109" s="622"/>
      <c r="JV109" s="622"/>
      <c r="JW109" s="622"/>
      <c r="JX109" s="622"/>
      <c r="JY109" s="622"/>
      <c r="JZ109" s="622"/>
      <c r="KA109" s="622"/>
      <c r="KB109" s="622"/>
      <c r="KC109" s="622"/>
      <c r="KD109" s="622"/>
      <c r="KE109" s="622"/>
      <c r="KF109" s="622"/>
      <c r="KG109" s="622"/>
      <c r="KH109" s="622"/>
      <c r="KI109" s="622"/>
      <c r="KJ109" s="622"/>
      <c r="KK109" s="622"/>
      <c r="KL109" s="622"/>
      <c r="KM109" s="622"/>
      <c r="KN109" s="622"/>
      <c r="KO109" s="622"/>
      <c r="KP109" s="622"/>
      <c r="KQ109" s="622"/>
      <c r="KR109" s="286"/>
      <c r="KS109" s="1288"/>
      <c r="KT109" s="1288"/>
      <c r="KU109" s="1288"/>
      <c r="KV109" s="1288"/>
      <c r="KW109" s="1288"/>
      <c r="KX109" s="1288"/>
      <c r="KY109" s="1288"/>
      <c r="KZ109" s="1288"/>
      <c r="LA109" s="1288"/>
      <c r="LB109" s="145"/>
    </row>
    <row r="110" spans="1:314" s="6" customFormat="1" ht="15.75" customHeight="1" x14ac:dyDescent="0.25">
      <c r="B110" s="812" t="s">
        <v>733</v>
      </c>
      <c r="C110" s="1198"/>
      <c r="D110" s="1199"/>
      <c r="E110" s="1435" t="str">
        <f>IFERROR(VLOOKUP($D110,'Info Exam and Projection List'!$M$4:$P$34,2),"No entry")</f>
        <v>No entry</v>
      </c>
      <c r="F110" s="1389"/>
      <c r="G110" s="1393"/>
      <c r="H110" s="1391"/>
      <c r="I110" s="1229"/>
      <c r="J110" s="1230"/>
      <c r="K110" s="1235"/>
      <c r="M110" s="1218"/>
      <c r="N110" s="1368"/>
      <c r="O110" s="1368"/>
      <c r="P110" s="1211"/>
      <c r="Q110" s="140"/>
      <c r="R110" s="659"/>
      <c r="S110" s="140"/>
      <c r="T110" s="1356"/>
      <c r="U110" s="140"/>
      <c r="V110" s="140"/>
      <c r="W110" s="140"/>
      <c r="X110" s="1057"/>
      <c r="Y110" s="1067"/>
      <c r="Z110" s="1068"/>
      <c r="AA110" s="1057"/>
      <c r="AB110" s="1076"/>
      <c r="AC110" s="1068"/>
      <c r="AD110" s="1057"/>
      <c r="AE110" s="1076"/>
      <c r="AF110" s="1068"/>
      <c r="AG110" s="1057"/>
      <c r="AH110" s="1076"/>
      <c r="AI110" s="1068"/>
      <c r="AJ110" s="1057"/>
      <c r="AK110" s="1076"/>
      <c r="AL110" s="1068"/>
      <c r="AM110" s="1057"/>
      <c r="AN110" s="1076"/>
      <c r="AO110" s="1068"/>
      <c r="AP110" s="1082"/>
      <c r="AQ110" s="140"/>
      <c r="AR110" s="140"/>
      <c r="AS110" s="140"/>
      <c r="AT110" s="32"/>
      <c r="AU110" s="32"/>
      <c r="AV110" s="1088"/>
      <c r="AW110" s="1363"/>
      <c r="AX110" s="31"/>
      <c r="AY110" s="32"/>
      <c r="AZ110" s="659"/>
      <c r="BA110" s="32"/>
      <c r="BB110" s="32"/>
      <c r="BC110" s="32"/>
      <c r="BD110" s="32"/>
      <c r="BE110" s="683"/>
      <c r="BF110" s="32"/>
      <c r="BG110" s="32"/>
      <c r="BH110" s="30"/>
      <c r="BI110" s="683"/>
      <c r="BJ110" s="854"/>
      <c r="BK110" s="178"/>
      <c r="BL110" s="178"/>
      <c r="BM110" s="178"/>
      <c r="BN110" s="178"/>
      <c r="BO110" s="178"/>
      <c r="BP110" s="178"/>
      <c r="BQ110" s="708"/>
      <c r="BR110" s="1114"/>
      <c r="BS110" s="1115"/>
      <c r="BT110" s="240"/>
      <c r="BU110" s="931"/>
      <c r="BV110" s="240"/>
      <c r="BW110" s="240"/>
      <c r="BX110" s="1099"/>
      <c r="BY110" s="1094"/>
      <c r="BZ110" s="1101"/>
      <c r="CA110" s="569"/>
      <c r="CB110" s="1114"/>
      <c r="CC110" s="1115"/>
      <c r="CD110" s="240"/>
      <c r="CE110" s="1109"/>
      <c r="CF110" s="240"/>
      <c r="CG110" s="240"/>
      <c r="CH110" s="1099"/>
      <c r="CI110" s="1094"/>
      <c r="CJ110" s="1101"/>
      <c r="CK110" s="569"/>
      <c r="CL110" s="1114"/>
      <c r="CM110" s="1115"/>
      <c r="CN110" s="240"/>
      <c r="CO110" s="1109"/>
      <c r="CP110" s="240"/>
      <c r="CQ110" s="240"/>
      <c r="CR110" s="1099"/>
      <c r="CS110" s="1094"/>
      <c r="CT110" s="1101"/>
      <c r="CU110" s="569"/>
      <c r="CV110" s="215"/>
      <c r="CW110" s="239"/>
      <c r="CX110" s="240"/>
      <c r="CY110" s="931"/>
      <c r="CZ110" s="240"/>
      <c r="DA110" s="240"/>
      <c r="DB110" s="1099"/>
      <c r="DC110" s="1094"/>
      <c r="DD110" s="1101"/>
      <c r="DE110" s="569"/>
      <c r="DF110" s="215"/>
      <c r="DG110" s="239"/>
      <c r="DH110" s="240"/>
      <c r="DI110" s="931"/>
      <c r="DJ110" s="240"/>
      <c r="DK110" s="240"/>
      <c r="DL110" s="1099"/>
      <c r="DM110" s="1094"/>
      <c r="DN110" s="1101"/>
      <c r="DO110" s="569"/>
      <c r="DP110" s="1114"/>
      <c r="DQ110" s="1115"/>
      <c r="DR110" s="240"/>
      <c r="DS110" s="1109"/>
      <c r="DT110" s="240"/>
      <c r="DU110" s="240"/>
      <c r="DV110" s="1099"/>
      <c r="DW110" s="1094"/>
      <c r="DX110" s="1101"/>
      <c r="DY110" s="587"/>
      <c r="DZ110" s="32"/>
      <c r="EA110" s="32"/>
      <c r="EB110" s="32"/>
      <c r="EC110" s="32"/>
      <c r="ED110" s="32"/>
      <c r="EE110" s="32"/>
      <c r="EF110" s="32"/>
      <c r="EG110" s="32"/>
      <c r="EH110" s="32"/>
      <c r="EI110" s="32"/>
      <c r="EJ110" s="835" t="str">
        <f t="shared" si="12"/>
        <v>No entry</v>
      </c>
      <c r="EK110" s="1401"/>
      <c r="EL110" s="1125"/>
      <c r="EM110" s="591" t="str">
        <f t="shared" si="13"/>
        <v>No entry</v>
      </c>
      <c r="EN110" s="1403"/>
      <c r="EO110" s="1128"/>
      <c r="EP110" s="1128"/>
      <c r="EQ110" s="1129"/>
      <c r="ER110" s="1129"/>
      <c r="ES110" s="1130"/>
      <c r="ET110" s="38"/>
      <c r="EU110" s="38"/>
      <c r="EV110" s="906" t="s">
        <v>800</v>
      </c>
      <c r="EW110" s="909" t="s">
        <v>1368</v>
      </c>
      <c r="EX110" s="190" t="s">
        <v>326</v>
      </c>
      <c r="EY110" s="189" t="s">
        <v>639</v>
      </c>
      <c r="EZ110" s="152"/>
      <c r="FA110" s="152"/>
      <c r="FB110" s="38"/>
      <c r="FC110" s="38"/>
      <c r="FD110" s="150"/>
      <c r="FE110" s="622"/>
      <c r="FF110" s="622"/>
      <c r="FG110" s="622"/>
      <c r="FH110" s="622"/>
      <c r="FI110" s="280"/>
      <c r="FJ110" s="145"/>
      <c r="FK110" s="145"/>
      <c r="FL110" s="145"/>
      <c r="FM110" s="145"/>
      <c r="FN110" s="145"/>
      <c r="FO110" s="145"/>
      <c r="FP110" s="145"/>
      <c r="FQ110" s="145"/>
      <c r="FR110" s="145"/>
      <c r="FS110" s="622"/>
      <c r="FT110" s="622"/>
      <c r="FU110" s="622"/>
      <c r="FV110" s="622"/>
      <c r="FW110" s="622"/>
      <c r="FX110" s="622"/>
      <c r="FY110" s="622"/>
      <c r="FZ110" s="622"/>
      <c r="GA110" s="633"/>
      <c r="GB110" s="637"/>
      <c r="GC110" s="622"/>
      <c r="GD110" s="622"/>
      <c r="GE110" s="622"/>
      <c r="GF110" s="622"/>
      <c r="GG110" s="622"/>
      <c r="GH110" s="622"/>
      <c r="GI110" s="622"/>
      <c r="GJ110" s="622"/>
      <c r="GK110" s="622"/>
      <c r="GL110" s="622"/>
      <c r="GM110" s="622"/>
      <c r="GN110" s="622"/>
      <c r="GO110" s="622"/>
      <c r="GP110" s="622"/>
      <c r="GQ110" s="622"/>
      <c r="GR110" s="622"/>
      <c r="GS110" s="622"/>
      <c r="GT110" s="622"/>
      <c r="GU110" s="622"/>
      <c r="GV110" s="622"/>
      <c r="GW110" s="622"/>
      <c r="GX110" s="622"/>
      <c r="GY110" s="622"/>
      <c r="GZ110" s="622"/>
      <c r="HA110" s="622"/>
      <c r="HB110" s="622"/>
      <c r="HC110" s="622"/>
      <c r="HD110" s="622"/>
      <c r="HE110" s="622"/>
      <c r="HF110" s="622"/>
      <c r="HG110" s="622"/>
      <c r="HH110" s="622"/>
      <c r="HI110" s="622"/>
      <c r="HJ110" s="622"/>
      <c r="HK110" s="622"/>
      <c r="HL110" s="622"/>
      <c r="HM110" s="622"/>
      <c r="HN110" s="622"/>
      <c r="HO110" s="622"/>
      <c r="HP110" s="622"/>
      <c r="HQ110" s="622"/>
      <c r="HR110" s="622"/>
      <c r="HS110" s="622"/>
      <c r="HT110" s="622"/>
      <c r="HU110" s="622"/>
      <c r="HV110" s="622"/>
      <c r="HW110" s="622"/>
      <c r="HX110" s="622"/>
      <c r="HY110" s="622"/>
      <c r="HZ110" s="622"/>
      <c r="IA110" s="622"/>
      <c r="IB110" s="622"/>
      <c r="IC110" s="622"/>
      <c r="ID110" s="622"/>
      <c r="IE110" s="622"/>
      <c r="IF110" s="622"/>
      <c r="IG110" s="622"/>
      <c r="IH110" s="622"/>
      <c r="II110" s="622"/>
      <c r="IJ110" s="622"/>
      <c r="IK110" s="622"/>
      <c r="IL110" s="622"/>
      <c r="IM110" s="622"/>
      <c r="IN110" s="622"/>
      <c r="IO110" s="622"/>
      <c r="IP110" s="622"/>
      <c r="IQ110" s="622"/>
      <c r="IR110" s="622"/>
      <c r="IS110" s="622"/>
      <c r="IT110" s="622"/>
      <c r="IU110" s="622"/>
      <c r="IV110" s="622"/>
      <c r="IW110" s="622"/>
      <c r="IX110" s="622"/>
      <c r="IY110" s="622"/>
      <c r="IZ110" s="622"/>
      <c r="JA110" s="622"/>
      <c r="JB110" s="622"/>
      <c r="JC110" s="622"/>
      <c r="JD110" s="622"/>
      <c r="JE110" s="622"/>
      <c r="JF110" s="622"/>
      <c r="JG110" s="622"/>
      <c r="JH110" s="622"/>
      <c r="JI110" s="622"/>
      <c r="JJ110" s="622"/>
      <c r="JK110" s="622"/>
      <c r="JL110" s="622"/>
      <c r="JM110" s="622"/>
      <c r="JN110" s="622"/>
      <c r="JO110" s="622"/>
      <c r="JP110" s="622"/>
      <c r="JQ110" s="622"/>
      <c r="JR110" s="622"/>
      <c r="JS110" s="622"/>
      <c r="JT110" s="622"/>
      <c r="JU110" s="622"/>
      <c r="JV110" s="622"/>
      <c r="JW110" s="622"/>
      <c r="JX110" s="622"/>
      <c r="JY110" s="622"/>
      <c r="JZ110" s="622"/>
      <c r="KA110" s="622"/>
      <c r="KB110" s="622"/>
      <c r="KC110" s="622"/>
      <c r="KD110" s="622"/>
      <c r="KE110" s="622"/>
      <c r="KF110" s="622"/>
      <c r="KG110" s="622"/>
      <c r="KH110" s="622"/>
      <c r="KI110" s="622"/>
      <c r="KJ110" s="622"/>
      <c r="KK110" s="622"/>
      <c r="KL110" s="622"/>
      <c r="KM110" s="622"/>
      <c r="KN110" s="622"/>
      <c r="KO110" s="622"/>
      <c r="KP110" s="622"/>
      <c r="KQ110" s="622"/>
      <c r="KR110" s="286"/>
      <c r="KS110" s="1288"/>
      <c r="KT110" s="1288"/>
      <c r="KU110" s="1288"/>
      <c r="KV110" s="1288"/>
      <c r="KW110" s="1288"/>
      <c r="KX110" s="1288"/>
      <c r="KY110" s="1288"/>
      <c r="KZ110" s="1288"/>
      <c r="LA110" s="1288"/>
      <c r="LB110" s="145"/>
    </row>
    <row r="111" spans="1:314" s="6" customFormat="1" ht="15.75" customHeight="1" thickBot="1" x14ac:dyDescent="0.3">
      <c r="B111" s="812" t="s">
        <v>734</v>
      </c>
      <c r="C111" s="1198"/>
      <c r="D111" s="1199"/>
      <c r="E111" s="1435" t="str">
        <f>IFERROR(VLOOKUP($D111,'Info Exam and Projection List'!$M$4:$P$34,2),"No entry")</f>
        <v>No entry</v>
      </c>
      <c r="F111" s="1389"/>
      <c r="G111" s="1393"/>
      <c r="H111" s="1391"/>
      <c r="I111" s="1229"/>
      <c r="J111" s="1230"/>
      <c r="K111" s="1235"/>
      <c r="M111" s="1218"/>
      <c r="N111" s="1368"/>
      <c r="O111" s="1368"/>
      <c r="P111" s="1211"/>
      <c r="Q111" s="140"/>
      <c r="R111" s="659"/>
      <c r="S111" s="140"/>
      <c r="T111" s="1356"/>
      <c r="U111" s="140"/>
      <c r="V111" s="140"/>
      <c r="W111" s="140"/>
      <c r="X111" s="1057"/>
      <c r="Y111" s="1067"/>
      <c r="Z111" s="1068"/>
      <c r="AA111" s="1057"/>
      <c r="AB111" s="1076"/>
      <c r="AC111" s="1068"/>
      <c r="AD111" s="1057"/>
      <c r="AE111" s="1076"/>
      <c r="AF111" s="1068"/>
      <c r="AG111" s="1057"/>
      <c r="AH111" s="1076"/>
      <c r="AI111" s="1068"/>
      <c r="AJ111" s="1057"/>
      <c r="AK111" s="1076"/>
      <c r="AL111" s="1068"/>
      <c r="AM111" s="1057"/>
      <c r="AN111" s="1076"/>
      <c r="AO111" s="1068"/>
      <c r="AP111" s="1082"/>
      <c r="AQ111" s="140"/>
      <c r="AR111" s="140"/>
      <c r="AS111" s="140"/>
      <c r="AT111" s="32"/>
      <c r="AU111" s="32"/>
      <c r="AV111" s="1088"/>
      <c r="AW111" s="1363"/>
      <c r="AX111" s="31"/>
      <c r="AY111" s="32"/>
      <c r="AZ111" s="659"/>
      <c r="BA111" s="32"/>
      <c r="BB111" s="32"/>
      <c r="BC111" s="32"/>
      <c r="BD111" s="32"/>
      <c r="BE111" s="683"/>
      <c r="BF111" s="32"/>
      <c r="BG111" s="32"/>
      <c r="BH111" s="30"/>
      <c r="BI111" s="683"/>
      <c r="BJ111" s="854"/>
      <c r="BK111" s="178"/>
      <c r="BL111" s="178"/>
      <c r="BM111" s="178"/>
      <c r="BN111" s="178"/>
      <c r="BO111" s="178"/>
      <c r="BP111" s="178"/>
      <c r="BQ111" s="708"/>
      <c r="BR111" s="1114"/>
      <c r="BS111" s="1115"/>
      <c r="BT111" s="240"/>
      <c r="BU111" s="931"/>
      <c r="BV111" s="240"/>
      <c r="BW111" s="240"/>
      <c r="BX111" s="1099"/>
      <c r="BY111" s="1094"/>
      <c r="BZ111" s="1101"/>
      <c r="CA111" s="569"/>
      <c r="CB111" s="1114"/>
      <c r="CC111" s="1115"/>
      <c r="CD111" s="240"/>
      <c r="CE111" s="1109"/>
      <c r="CF111" s="240"/>
      <c r="CG111" s="240"/>
      <c r="CH111" s="1099"/>
      <c r="CI111" s="1094"/>
      <c r="CJ111" s="1101"/>
      <c r="CK111" s="569"/>
      <c r="CL111" s="1114"/>
      <c r="CM111" s="1115"/>
      <c r="CN111" s="240"/>
      <c r="CO111" s="1109"/>
      <c r="CP111" s="240"/>
      <c r="CQ111" s="240"/>
      <c r="CR111" s="1099"/>
      <c r="CS111" s="1094"/>
      <c r="CT111" s="1101"/>
      <c r="CU111" s="569"/>
      <c r="CV111" s="215"/>
      <c r="CW111" s="239"/>
      <c r="CX111" s="240"/>
      <c r="CY111" s="931"/>
      <c r="CZ111" s="240"/>
      <c r="DA111" s="240"/>
      <c r="DB111" s="1099"/>
      <c r="DC111" s="1094"/>
      <c r="DD111" s="1101"/>
      <c r="DE111" s="569"/>
      <c r="DF111" s="215"/>
      <c r="DG111" s="239"/>
      <c r="DH111" s="240"/>
      <c r="DI111" s="931"/>
      <c r="DJ111" s="240"/>
      <c r="DK111" s="240"/>
      <c r="DL111" s="1099"/>
      <c r="DM111" s="1094"/>
      <c r="DN111" s="1101"/>
      <c r="DO111" s="569"/>
      <c r="DP111" s="1114"/>
      <c r="DQ111" s="1115"/>
      <c r="DR111" s="240"/>
      <c r="DS111" s="1109"/>
      <c r="DT111" s="240"/>
      <c r="DU111" s="240"/>
      <c r="DV111" s="1099"/>
      <c r="DW111" s="1094"/>
      <c r="DX111" s="1101"/>
      <c r="DY111" s="587"/>
      <c r="DZ111" s="32"/>
      <c r="EA111" s="32"/>
      <c r="EB111" s="32"/>
      <c r="EC111" s="32"/>
      <c r="ED111" s="32"/>
      <c r="EE111" s="32"/>
      <c r="EF111" s="32"/>
      <c r="EG111" s="32"/>
      <c r="EH111" s="32"/>
      <c r="EI111" s="32"/>
      <c r="EJ111" s="835" t="str">
        <f t="shared" si="12"/>
        <v>No entry</v>
      </c>
      <c r="EK111" s="1401"/>
      <c r="EL111" s="1125"/>
      <c r="EM111" s="591" t="str">
        <f t="shared" si="13"/>
        <v>No entry</v>
      </c>
      <c r="EN111" s="1403"/>
      <c r="EO111" s="1128"/>
      <c r="EP111" s="1128"/>
      <c r="EQ111" s="1129"/>
      <c r="ER111" s="1129"/>
      <c r="ES111" s="1130"/>
      <c r="ET111" s="38"/>
      <c r="EU111" s="38"/>
      <c r="EV111" s="910" t="s">
        <v>801</v>
      </c>
      <c r="EW111" s="909" t="s">
        <v>1369</v>
      </c>
      <c r="EX111" s="371" t="s">
        <v>748</v>
      </c>
      <c r="EY111" s="372" t="s">
        <v>749</v>
      </c>
      <c r="EZ111" s="152"/>
      <c r="FA111" s="152"/>
      <c r="FB111" s="38"/>
      <c r="FC111" s="38"/>
      <c r="FD111" s="150"/>
      <c r="FE111" s="622"/>
      <c r="FF111" s="622"/>
      <c r="FG111" s="622"/>
      <c r="FH111" s="622"/>
      <c r="FI111" s="282"/>
      <c r="FJ111" s="263"/>
      <c r="FK111" s="263"/>
      <c r="FL111" s="263"/>
      <c r="FM111" s="145"/>
      <c r="FN111" s="263"/>
      <c r="FO111" s="283"/>
      <c r="FP111" s="145"/>
      <c r="FQ111" s="145"/>
      <c r="FR111" s="145"/>
      <c r="FS111" s="622"/>
      <c r="FT111" s="622"/>
      <c r="FU111" s="622"/>
      <c r="FV111" s="622"/>
      <c r="FW111" s="622"/>
      <c r="FX111" s="622"/>
      <c r="FY111" s="622"/>
      <c r="FZ111" s="622"/>
      <c r="GA111" s="633"/>
      <c r="GB111" s="637"/>
      <c r="GC111" s="622"/>
      <c r="GD111" s="622"/>
      <c r="GE111" s="622"/>
      <c r="GF111" s="622"/>
      <c r="GG111" s="622"/>
      <c r="GH111" s="622"/>
      <c r="GI111" s="622"/>
      <c r="GJ111" s="622"/>
      <c r="GK111" s="622"/>
      <c r="GL111" s="622"/>
      <c r="GM111" s="622"/>
      <c r="GN111" s="622"/>
      <c r="GO111" s="622"/>
      <c r="GP111" s="622"/>
      <c r="GQ111" s="622"/>
      <c r="GR111" s="622"/>
      <c r="GS111" s="622"/>
      <c r="GT111" s="622"/>
      <c r="GU111" s="622"/>
      <c r="GV111" s="622"/>
      <c r="GW111" s="622"/>
      <c r="GX111" s="622"/>
      <c r="GY111" s="622"/>
      <c r="GZ111" s="622"/>
      <c r="HA111" s="622"/>
      <c r="HB111" s="622"/>
      <c r="HC111" s="622"/>
      <c r="HD111" s="622"/>
      <c r="HE111" s="622"/>
      <c r="HF111" s="622"/>
      <c r="HG111" s="622"/>
      <c r="HH111" s="622"/>
      <c r="HI111" s="622"/>
      <c r="HJ111" s="622"/>
      <c r="HK111" s="622"/>
      <c r="HL111" s="622"/>
      <c r="HM111" s="622"/>
      <c r="HN111" s="622"/>
      <c r="HO111" s="622"/>
      <c r="HP111" s="622"/>
      <c r="HQ111" s="622"/>
      <c r="HR111" s="622"/>
      <c r="HS111" s="622"/>
      <c r="HT111" s="622"/>
      <c r="HU111" s="622"/>
      <c r="HV111" s="622"/>
      <c r="HW111" s="622"/>
      <c r="HX111" s="622"/>
      <c r="HY111" s="622"/>
      <c r="HZ111" s="622"/>
      <c r="IA111" s="622"/>
      <c r="IB111" s="622"/>
      <c r="IC111" s="622"/>
      <c r="ID111" s="622"/>
      <c r="IE111" s="622"/>
      <c r="IF111" s="622"/>
      <c r="IG111" s="622"/>
      <c r="IH111" s="622"/>
      <c r="II111" s="622"/>
      <c r="IJ111" s="622"/>
      <c r="IK111" s="622"/>
      <c r="IL111" s="622"/>
      <c r="IM111" s="622"/>
      <c r="IN111" s="622"/>
      <c r="IO111" s="622"/>
      <c r="IP111" s="622"/>
      <c r="IQ111" s="622"/>
      <c r="IR111" s="622"/>
      <c r="IS111" s="622"/>
      <c r="IT111" s="622"/>
      <c r="IU111" s="622"/>
      <c r="IV111" s="622"/>
      <c r="IW111" s="622"/>
      <c r="IX111" s="622"/>
      <c r="IY111" s="622"/>
      <c r="IZ111" s="622"/>
      <c r="JA111" s="622"/>
      <c r="JB111" s="622"/>
      <c r="JC111" s="622"/>
      <c r="JD111" s="622"/>
      <c r="JE111" s="622"/>
      <c r="JF111" s="622"/>
      <c r="JG111" s="622"/>
      <c r="JH111" s="622"/>
      <c r="JI111" s="622"/>
      <c r="JJ111" s="622"/>
      <c r="JK111" s="622"/>
      <c r="JL111" s="622"/>
      <c r="JM111" s="622"/>
      <c r="JN111" s="622"/>
      <c r="JO111" s="622"/>
      <c r="JP111" s="622"/>
      <c r="JQ111" s="622"/>
      <c r="JR111" s="622"/>
      <c r="JS111" s="622"/>
      <c r="JT111" s="622"/>
      <c r="JU111" s="622"/>
      <c r="JV111" s="622"/>
      <c r="JW111" s="622"/>
      <c r="JX111" s="622"/>
      <c r="JY111" s="622"/>
      <c r="JZ111" s="622"/>
      <c r="KA111" s="622"/>
      <c r="KB111" s="622"/>
      <c r="KC111" s="622"/>
      <c r="KD111" s="622"/>
      <c r="KE111" s="622"/>
      <c r="KF111" s="622"/>
      <c r="KG111" s="622"/>
      <c r="KH111" s="622"/>
      <c r="KI111" s="622"/>
      <c r="KJ111" s="622"/>
      <c r="KK111" s="622"/>
      <c r="KL111" s="622"/>
      <c r="KM111" s="622"/>
      <c r="KN111" s="622"/>
      <c r="KO111" s="622"/>
      <c r="KP111" s="622"/>
      <c r="KQ111" s="622"/>
      <c r="KR111" s="287"/>
      <c r="KS111" s="1288"/>
      <c r="KT111" s="1288"/>
      <c r="KU111" s="1288"/>
      <c r="KV111" s="1288"/>
      <c r="KW111" s="1288"/>
      <c r="KX111" s="1288"/>
      <c r="KY111" s="1288"/>
      <c r="KZ111" s="1288"/>
      <c r="LA111" s="1288"/>
      <c r="LB111" s="145"/>
    </row>
    <row r="112" spans="1:314" s="6" customFormat="1" x14ac:dyDescent="0.25">
      <c r="B112" s="1290" t="s">
        <v>2006</v>
      </c>
      <c r="D112" s="344"/>
      <c r="E112" s="344"/>
      <c r="F112" s="344"/>
      <c r="M112" s="1290" t="s">
        <v>2006</v>
      </c>
      <c r="AZ112" s="549"/>
      <c r="ET112" s="38"/>
      <c r="EU112" s="38"/>
      <c r="EV112" s="906" t="s">
        <v>803</v>
      </c>
      <c r="EW112" s="908" t="s">
        <v>1355</v>
      </c>
      <c r="EX112" s="188" t="s">
        <v>333</v>
      </c>
      <c r="EY112" s="191" t="s">
        <v>334</v>
      </c>
      <c r="EZ112" s="152"/>
      <c r="FA112" s="152"/>
      <c r="FB112" s="38"/>
      <c r="FC112" s="38"/>
      <c r="FD112" s="150"/>
      <c r="FE112" s="622"/>
      <c r="FF112" s="622"/>
      <c r="FG112" s="622"/>
      <c r="FH112" s="622"/>
      <c r="FI112" s="87"/>
      <c r="FJ112" s="87"/>
      <c r="FK112" s="87"/>
      <c r="FL112" s="145"/>
      <c r="FM112" s="87"/>
      <c r="FN112" s="87"/>
      <c r="FO112" s="87"/>
      <c r="FP112" s="87"/>
      <c r="FQ112" s="87"/>
      <c r="FR112" s="87"/>
      <c r="FS112" s="622"/>
      <c r="FT112" s="622"/>
      <c r="FU112" s="622"/>
      <c r="FV112" s="622"/>
      <c r="FW112" s="622"/>
      <c r="FX112" s="622"/>
      <c r="FY112" s="622"/>
      <c r="FZ112" s="622"/>
      <c r="GA112" s="633"/>
      <c r="GB112" s="637"/>
      <c r="GC112" s="622"/>
      <c r="GD112" s="622"/>
      <c r="GE112" s="622"/>
      <c r="GF112" s="622"/>
      <c r="GG112" s="622"/>
      <c r="GH112" s="622"/>
      <c r="GI112" s="622"/>
      <c r="GJ112" s="622"/>
      <c r="GK112" s="622"/>
      <c r="GL112" s="622"/>
      <c r="GM112" s="622"/>
      <c r="GN112" s="622"/>
      <c r="GO112" s="622"/>
      <c r="GP112" s="622"/>
      <c r="GQ112" s="622"/>
      <c r="GR112" s="622"/>
      <c r="GS112" s="622"/>
      <c r="GT112" s="622"/>
      <c r="GU112" s="622"/>
      <c r="GV112" s="622"/>
      <c r="GW112" s="622"/>
      <c r="GX112" s="622"/>
      <c r="GY112" s="622"/>
      <c r="GZ112" s="622"/>
      <c r="HA112" s="622"/>
      <c r="HB112" s="622"/>
      <c r="HC112" s="622"/>
      <c r="HD112" s="622"/>
      <c r="HE112" s="622"/>
      <c r="HF112" s="622"/>
      <c r="HG112" s="622"/>
      <c r="HH112" s="622"/>
      <c r="HI112" s="622"/>
      <c r="HJ112" s="622"/>
      <c r="HK112" s="622"/>
      <c r="HL112" s="622"/>
      <c r="HM112" s="622"/>
      <c r="HN112" s="622"/>
      <c r="HO112" s="622"/>
      <c r="HP112" s="622"/>
      <c r="HQ112" s="622"/>
      <c r="HR112" s="622"/>
      <c r="HS112" s="622"/>
      <c r="HT112" s="622"/>
      <c r="HU112" s="622"/>
      <c r="HV112" s="622"/>
      <c r="HW112" s="622"/>
      <c r="HX112" s="622"/>
      <c r="HY112" s="622"/>
      <c r="HZ112" s="622"/>
      <c r="IA112" s="622"/>
      <c r="IB112" s="622"/>
      <c r="IC112" s="622"/>
      <c r="ID112" s="622"/>
      <c r="IE112" s="622"/>
      <c r="IF112" s="622"/>
      <c r="IG112" s="622"/>
      <c r="IH112" s="622"/>
      <c r="II112" s="622"/>
      <c r="IJ112" s="622"/>
      <c r="IK112" s="622"/>
      <c r="IL112" s="622"/>
      <c r="IM112" s="622"/>
      <c r="IN112" s="622"/>
      <c r="IO112" s="622"/>
      <c r="IP112" s="622"/>
      <c r="IQ112" s="622"/>
      <c r="IR112" s="622"/>
      <c r="IS112" s="622"/>
      <c r="IT112" s="622"/>
      <c r="IU112" s="622"/>
      <c r="IV112" s="622"/>
      <c r="IW112" s="622"/>
      <c r="IX112" s="622"/>
      <c r="IY112" s="622"/>
      <c r="IZ112" s="622"/>
      <c r="JA112" s="622"/>
      <c r="JB112" s="622"/>
      <c r="JC112" s="622"/>
      <c r="JD112" s="622"/>
      <c r="JE112" s="622"/>
      <c r="JF112" s="622"/>
      <c r="JG112" s="622"/>
      <c r="JH112" s="622"/>
      <c r="JI112" s="622"/>
      <c r="JJ112" s="622"/>
      <c r="JK112" s="622"/>
      <c r="JL112" s="622"/>
      <c r="JM112" s="622"/>
      <c r="JN112" s="622"/>
      <c r="JO112" s="622"/>
      <c r="JP112" s="622"/>
      <c r="JQ112" s="622"/>
      <c r="JR112" s="622"/>
      <c r="JS112" s="622"/>
      <c r="JT112" s="622"/>
      <c r="JU112" s="622"/>
      <c r="JV112" s="622"/>
      <c r="JW112" s="622"/>
      <c r="JX112" s="622"/>
      <c r="JY112" s="622"/>
      <c r="JZ112" s="622"/>
      <c r="KA112" s="622"/>
      <c r="KB112" s="622"/>
      <c r="KC112" s="622"/>
      <c r="KD112" s="622"/>
      <c r="KE112" s="622"/>
      <c r="KF112" s="622"/>
      <c r="KG112" s="622"/>
      <c r="KH112" s="622"/>
      <c r="KI112" s="622"/>
      <c r="KJ112" s="622"/>
      <c r="KK112" s="622"/>
      <c r="KL112" s="622"/>
      <c r="KM112" s="622"/>
      <c r="KN112" s="622"/>
      <c r="KO112" s="622"/>
      <c r="KP112" s="622"/>
      <c r="KQ112" s="622"/>
      <c r="KR112" s="87"/>
      <c r="KS112" s="87"/>
      <c r="KT112" s="87"/>
      <c r="KU112" s="87"/>
      <c r="KV112" s="87"/>
      <c r="KW112" s="87"/>
      <c r="KX112" s="87"/>
      <c r="KY112" s="87"/>
      <c r="KZ112" s="87"/>
      <c r="LA112" s="87"/>
      <c r="LB112" s="87"/>
    </row>
    <row r="113" spans="1:314" s="6" customFormat="1" x14ac:dyDescent="0.25">
      <c r="A113" s="185"/>
      <c r="D113" s="344"/>
      <c r="E113" s="344"/>
      <c r="F113" s="344"/>
      <c r="AZ113" s="549"/>
      <c r="ET113" s="38"/>
      <c r="EU113" s="38"/>
      <c r="EV113" s="906" t="s">
        <v>802</v>
      </c>
      <c r="EW113" s="908" t="s">
        <v>1355</v>
      </c>
      <c r="EX113" s="188" t="s">
        <v>333</v>
      </c>
      <c r="EY113" s="191" t="s">
        <v>334</v>
      </c>
      <c r="EZ113" s="152"/>
      <c r="FA113" s="152"/>
      <c r="FB113" s="38"/>
      <c r="FC113" s="38"/>
      <c r="FD113" s="150"/>
      <c r="FE113" s="622"/>
      <c r="FF113" s="622"/>
      <c r="FG113" s="622"/>
      <c r="FH113" s="622"/>
      <c r="FI113" s="87"/>
      <c r="FJ113" s="87"/>
      <c r="FK113" s="87"/>
      <c r="FL113" s="145"/>
      <c r="FM113" s="87"/>
      <c r="FN113" s="87"/>
      <c r="FO113" s="87"/>
      <c r="FP113" s="87"/>
      <c r="FQ113" s="87"/>
      <c r="FR113" s="87"/>
      <c r="FS113" s="622"/>
      <c r="FT113" s="622"/>
      <c r="FU113" s="622"/>
      <c r="FV113" s="622"/>
      <c r="FW113" s="622"/>
      <c r="FX113" s="622"/>
      <c r="FY113" s="622"/>
      <c r="FZ113" s="622"/>
      <c r="GA113" s="633"/>
      <c r="GB113" s="637"/>
      <c r="GC113" s="622"/>
      <c r="GD113" s="622"/>
      <c r="GE113" s="622"/>
      <c r="GF113" s="622"/>
      <c r="GG113" s="622"/>
      <c r="GH113" s="622"/>
      <c r="GI113" s="622"/>
      <c r="GJ113" s="622"/>
      <c r="GK113" s="622"/>
      <c r="GL113" s="622"/>
      <c r="GM113" s="622"/>
      <c r="GN113" s="622"/>
      <c r="GO113" s="622"/>
      <c r="GP113" s="622"/>
      <c r="GQ113" s="622"/>
      <c r="GR113" s="622"/>
      <c r="GS113" s="622"/>
      <c r="GT113" s="622"/>
      <c r="GU113" s="622"/>
      <c r="GV113" s="622"/>
      <c r="GW113" s="622"/>
      <c r="GX113" s="622"/>
      <c r="GY113" s="622"/>
      <c r="GZ113" s="622"/>
      <c r="HA113" s="622"/>
      <c r="HB113" s="622"/>
      <c r="HC113" s="622"/>
      <c r="HD113" s="622"/>
      <c r="HE113" s="622"/>
      <c r="HF113" s="622"/>
      <c r="HG113" s="622"/>
      <c r="HH113" s="622"/>
      <c r="HI113" s="622"/>
      <c r="HJ113" s="622"/>
      <c r="HK113" s="622"/>
      <c r="HL113" s="622"/>
      <c r="HM113" s="622"/>
      <c r="HN113" s="622"/>
      <c r="HO113" s="622"/>
      <c r="HP113" s="622"/>
      <c r="HQ113" s="622"/>
      <c r="HR113" s="622"/>
      <c r="HS113" s="622"/>
      <c r="HT113" s="622"/>
      <c r="HU113" s="622"/>
      <c r="HV113" s="622"/>
      <c r="HW113" s="622"/>
      <c r="HX113" s="622"/>
      <c r="HY113" s="622"/>
      <c r="HZ113" s="622"/>
      <c r="IA113" s="622"/>
      <c r="IB113" s="622"/>
      <c r="IC113" s="622"/>
      <c r="ID113" s="622"/>
      <c r="IE113" s="622"/>
      <c r="IF113" s="622"/>
      <c r="IG113" s="622"/>
      <c r="IH113" s="622"/>
      <c r="II113" s="622"/>
      <c r="IJ113" s="622"/>
      <c r="IK113" s="622"/>
      <c r="IL113" s="622"/>
      <c r="IM113" s="622"/>
      <c r="IN113" s="622"/>
      <c r="IO113" s="622"/>
      <c r="IP113" s="622"/>
      <c r="IQ113" s="622"/>
      <c r="IR113" s="622"/>
      <c r="IS113" s="622"/>
      <c r="IT113" s="622"/>
      <c r="IU113" s="622"/>
      <c r="IV113" s="622"/>
      <c r="IW113" s="622"/>
      <c r="IX113" s="622"/>
      <c r="IY113" s="622"/>
      <c r="IZ113" s="622"/>
      <c r="JA113" s="622"/>
      <c r="JB113" s="622"/>
      <c r="JC113" s="622"/>
      <c r="JD113" s="622"/>
      <c r="JE113" s="622"/>
      <c r="JF113" s="622"/>
      <c r="JG113" s="622"/>
      <c r="JH113" s="622"/>
      <c r="JI113" s="622"/>
      <c r="JJ113" s="622"/>
      <c r="JK113" s="622"/>
      <c r="JL113" s="622"/>
      <c r="JM113" s="622"/>
      <c r="JN113" s="622"/>
      <c r="JO113" s="622"/>
      <c r="JP113" s="622"/>
      <c r="JQ113" s="622"/>
      <c r="JR113" s="622"/>
      <c r="JS113" s="622"/>
      <c r="JT113" s="622"/>
      <c r="JU113" s="622"/>
      <c r="JV113" s="622"/>
      <c r="JW113" s="622"/>
      <c r="JX113" s="622"/>
      <c r="JY113" s="622"/>
      <c r="JZ113" s="622"/>
      <c r="KA113" s="622"/>
      <c r="KB113" s="622"/>
      <c r="KC113" s="622"/>
      <c r="KD113" s="622"/>
      <c r="KE113" s="622"/>
      <c r="KF113" s="622"/>
      <c r="KG113" s="622"/>
      <c r="KH113" s="622"/>
      <c r="KI113" s="622"/>
      <c r="KJ113" s="622"/>
      <c r="KK113" s="622"/>
      <c r="KL113" s="622"/>
      <c r="KM113" s="622"/>
      <c r="KN113" s="622"/>
      <c r="KO113" s="622"/>
      <c r="KP113" s="622"/>
      <c r="KQ113" s="622"/>
      <c r="KR113" s="87"/>
      <c r="KS113" s="87"/>
      <c r="KT113" s="87"/>
      <c r="KU113" s="87"/>
      <c r="KV113" s="87"/>
      <c r="KW113" s="87"/>
      <c r="KX113" s="87"/>
      <c r="KY113" s="87"/>
      <c r="KZ113" s="87"/>
      <c r="LA113" s="87"/>
      <c r="LB113" s="87"/>
    </row>
    <row r="114" spans="1:314" s="6" customFormat="1" ht="30" x14ac:dyDescent="0.25">
      <c r="A114" s="185"/>
      <c r="D114" s="344"/>
      <c r="E114" s="344"/>
      <c r="F114" s="344"/>
      <c r="AZ114" s="549"/>
      <c r="ET114" s="38"/>
      <c r="EU114" s="38"/>
      <c r="EV114" s="906" t="s">
        <v>806</v>
      </c>
      <c r="EW114" s="909" t="s">
        <v>1370</v>
      </c>
      <c r="EX114" s="188" t="s">
        <v>333</v>
      </c>
      <c r="EY114" s="191" t="s">
        <v>334</v>
      </c>
      <c r="EZ114" s="152"/>
      <c r="FA114" s="152"/>
      <c r="FB114" s="38"/>
      <c r="FC114" s="38"/>
      <c r="FD114" s="150"/>
      <c r="FE114" s="622"/>
      <c r="FF114" s="622"/>
      <c r="FG114" s="622"/>
      <c r="FH114" s="622"/>
      <c r="FI114" s="87"/>
      <c r="FJ114" s="87"/>
      <c r="FK114" s="87"/>
      <c r="FL114" s="145"/>
      <c r="FM114" s="87"/>
      <c r="FN114" s="87"/>
      <c r="FO114" s="87"/>
      <c r="FP114" s="87"/>
      <c r="FQ114" s="87"/>
      <c r="FR114" s="87"/>
      <c r="FS114" s="622"/>
      <c r="FT114" s="622"/>
      <c r="FU114" s="622"/>
      <c r="FV114" s="622"/>
      <c r="FW114" s="622"/>
      <c r="FX114" s="622"/>
      <c r="FY114" s="622"/>
      <c r="FZ114" s="622"/>
      <c r="GA114" s="633"/>
      <c r="GB114" s="637"/>
      <c r="GC114" s="622"/>
      <c r="GD114" s="622"/>
      <c r="GE114" s="622"/>
      <c r="GF114" s="622"/>
      <c r="GG114" s="622"/>
      <c r="GH114" s="622"/>
      <c r="GI114" s="622"/>
      <c r="GJ114" s="622"/>
      <c r="GK114" s="622"/>
      <c r="GL114" s="622"/>
      <c r="GM114" s="622"/>
      <c r="GN114" s="622"/>
      <c r="GO114" s="622"/>
      <c r="GP114" s="622"/>
      <c r="GQ114" s="622"/>
      <c r="GR114" s="622"/>
      <c r="GS114" s="622"/>
      <c r="GT114" s="622"/>
      <c r="GU114" s="622"/>
      <c r="GV114" s="622"/>
      <c r="GW114" s="622"/>
      <c r="GX114" s="622"/>
      <c r="GY114" s="622"/>
      <c r="GZ114" s="622"/>
      <c r="HA114" s="622"/>
      <c r="HB114" s="622"/>
      <c r="HC114" s="622"/>
      <c r="HD114" s="622"/>
      <c r="HE114" s="622"/>
      <c r="HF114" s="622"/>
      <c r="HG114" s="622"/>
      <c r="HH114" s="622"/>
      <c r="HI114" s="622"/>
      <c r="HJ114" s="622"/>
      <c r="HK114" s="622"/>
      <c r="HL114" s="622"/>
      <c r="HM114" s="622"/>
      <c r="HN114" s="622"/>
      <c r="HO114" s="622"/>
      <c r="HP114" s="622"/>
      <c r="HQ114" s="622"/>
      <c r="HR114" s="622"/>
      <c r="HS114" s="622"/>
      <c r="HT114" s="622"/>
      <c r="HU114" s="622"/>
      <c r="HV114" s="622"/>
      <c r="HW114" s="622"/>
      <c r="HX114" s="622"/>
      <c r="HY114" s="622"/>
      <c r="HZ114" s="622"/>
      <c r="IA114" s="622"/>
      <c r="IB114" s="622"/>
      <c r="IC114" s="622"/>
      <c r="ID114" s="622"/>
      <c r="IE114" s="622"/>
      <c r="IF114" s="622"/>
      <c r="IG114" s="622"/>
      <c r="IH114" s="622"/>
      <c r="II114" s="622"/>
      <c r="IJ114" s="622"/>
      <c r="IK114" s="622"/>
      <c r="IL114" s="622"/>
      <c r="IM114" s="622"/>
      <c r="IN114" s="622"/>
      <c r="IO114" s="622"/>
      <c r="IP114" s="622"/>
      <c r="IQ114" s="622"/>
      <c r="IR114" s="622"/>
      <c r="IS114" s="622"/>
      <c r="IT114" s="622"/>
      <c r="IU114" s="622"/>
      <c r="IV114" s="622"/>
      <c r="IW114" s="622"/>
      <c r="IX114" s="622"/>
      <c r="IY114" s="622"/>
      <c r="IZ114" s="622"/>
      <c r="JA114" s="622"/>
      <c r="JB114" s="622"/>
      <c r="JC114" s="622"/>
      <c r="JD114" s="622"/>
      <c r="JE114" s="622"/>
      <c r="JF114" s="622"/>
      <c r="JG114" s="622"/>
      <c r="JH114" s="622"/>
      <c r="JI114" s="622"/>
      <c r="JJ114" s="622"/>
      <c r="JK114" s="622"/>
      <c r="JL114" s="622"/>
      <c r="JM114" s="622"/>
      <c r="JN114" s="622"/>
      <c r="JO114" s="622"/>
      <c r="JP114" s="622"/>
      <c r="JQ114" s="622"/>
      <c r="JR114" s="622"/>
      <c r="JS114" s="622"/>
      <c r="JT114" s="622"/>
      <c r="JU114" s="622"/>
      <c r="JV114" s="622"/>
      <c r="JW114" s="622"/>
      <c r="JX114" s="622"/>
      <c r="JY114" s="622"/>
      <c r="JZ114" s="622"/>
      <c r="KA114" s="622"/>
      <c r="KB114" s="622"/>
      <c r="KC114" s="622"/>
      <c r="KD114" s="622"/>
      <c r="KE114" s="622"/>
      <c r="KF114" s="622"/>
      <c r="KG114" s="622"/>
      <c r="KH114" s="622"/>
      <c r="KI114" s="622"/>
      <c r="KJ114" s="622"/>
      <c r="KK114" s="622"/>
      <c r="KL114" s="622"/>
      <c r="KM114" s="622"/>
      <c r="KN114" s="622"/>
      <c r="KO114" s="622"/>
      <c r="KP114" s="622"/>
      <c r="KQ114" s="622"/>
      <c r="KR114" s="87"/>
      <c r="KS114" s="87"/>
      <c r="KT114" s="87"/>
      <c r="KU114" s="87"/>
      <c r="KV114" s="87"/>
      <c r="KW114" s="87"/>
      <c r="KX114" s="87"/>
      <c r="KY114" s="87"/>
      <c r="KZ114" s="87"/>
      <c r="LA114" s="87"/>
      <c r="LB114" s="87"/>
    </row>
    <row r="115" spans="1:314" s="6" customFormat="1" ht="30" x14ac:dyDescent="0.25">
      <c r="D115" s="344"/>
      <c r="E115" s="344"/>
      <c r="F115" s="344"/>
      <c r="AZ115" s="549"/>
      <c r="ET115" s="38"/>
      <c r="EU115" s="38"/>
      <c r="EV115" s="906" t="s">
        <v>863</v>
      </c>
      <c r="EW115" s="909" t="s">
        <v>1371</v>
      </c>
      <c r="EX115" s="188" t="s">
        <v>331</v>
      </c>
      <c r="EY115" s="189" t="s">
        <v>325</v>
      </c>
      <c r="EZ115" s="152"/>
      <c r="FA115" s="152"/>
      <c r="FB115" s="38"/>
      <c r="FC115" s="38"/>
      <c r="FD115" s="150"/>
      <c r="FE115" s="622"/>
      <c r="FF115" s="622"/>
      <c r="FG115" s="622"/>
      <c r="FH115" s="622"/>
      <c r="FI115" s="87"/>
      <c r="FJ115" s="87"/>
      <c r="FK115" s="87"/>
      <c r="FL115" s="145"/>
      <c r="FM115" s="87"/>
      <c r="FN115" s="87"/>
      <c r="FO115" s="87"/>
      <c r="FP115" s="87"/>
      <c r="FQ115" s="87"/>
      <c r="FR115" s="87"/>
      <c r="FS115" s="622"/>
      <c r="FT115" s="622"/>
      <c r="FU115" s="622"/>
      <c r="FV115" s="622"/>
      <c r="FW115" s="622"/>
      <c r="FX115" s="622"/>
      <c r="FY115" s="622"/>
      <c r="FZ115" s="622"/>
      <c r="GA115" s="633"/>
      <c r="GB115" s="637"/>
      <c r="GC115" s="622"/>
      <c r="GD115" s="622"/>
      <c r="GE115" s="622"/>
      <c r="GF115" s="622"/>
      <c r="GG115" s="622"/>
      <c r="GH115" s="622"/>
      <c r="GI115" s="622"/>
      <c r="GJ115" s="622"/>
      <c r="GK115" s="622"/>
      <c r="GL115" s="622"/>
      <c r="GM115" s="622"/>
      <c r="GN115" s="622"/>
      <c r="GO115" s="622"/>
      <c r="GP115" s="622"/>
      <c r="GQ115" s="622"/>
      <c r="GR115" s="622"/>
      <c r="GS115" s="622"/>
      <c r="GT115" s="622"/>
      <c r="GU115" s="622"/>
      <c r="GV115" s="622"/>
      <c r="GW115" s="622"/>
      <c r="GX115" s="622"/>
      <c r="GY115" s="622"/>
      <c r="GZ115" s="622"/>
      <c r="HA115" s="622"/>
      <c r="HB115" s="622"/>
      <c r="HC115" s="622"/>
      <c r="HD115" s="622"/>
      <c r="HE115" s="622"/>
      <c r="HF115" s="622"/>
      <c r="HG115" s="622"/>
      <c r="HH115" s="622"/>
      <c r="HI115" s="622"/>
      <c r="HJ115" s="622"/>
      <c r="HK115" s="622"/>
      <c r="HL115" s="622"/>
      <c r="HM115" s="622"/>
      <c r="HN115" s="622"/>
      <c r="HO115" s="622"/>
      <c r="HP115" s="622"/>
      <c r="HQ115" s="622"/>
      <c r="HR115" s="622"/>
      <c r="HS115" s="622"/>
      <c r="HT115" s="622"/>
      <c r="HU115" s="622"/>
      <c r="HV115" s="622"/>
      <c r="HW115" s="622"/>
      <c r="HX115" s="622"/>
      <c r="HY115" s="622"/>
      <c r="HZ115" s="622"/>
      <c r="IA115" s="622"/>
      <c r="IB115" s="622"/>
      <c r="IC115" s="622"/>
      <c r="ID115" s="622"/>
      <c r="IE115" s="622"/>
      <c r="IF115" s="622"/>
      <c r="IG115" s="622"/>
      <c r="IH115" s="622"/>
      <c r="II115" s="622"/>
      <c r="IJ115" s="622"/>
      <c r="IK115" s="622"/>
      <c r="IL115" s="622"/>
      <c r="IM115" s="622"/>
      <c r="IN115" s="622"/>
      <c r="IO115" s="622"/>
      <c r="IP115" s="622"/>
      <c r="IQ115" s="622"/>
      <c r="IR115" s="622"/>
      <c r="IS115" s="622"/>
      <c r="IT115" s="622"/>
      <c r="IU115" s="622"/>
      <c r="IV115" s="622"/>
      <c r="IW115" s="622"/>
      <c r="IX115" s="622"/>
      <c r="IY115" s="622"/>
      <c r="IZ115" s="622"/>
      <c r="JA115" s="622"/>
      <c r="JB115" s="622"/>
      <c r="JC115" s="622"/>
      <c r="JD115" s="622"/>
      <c r="JE115" s="622"/>
      <c r="JF115" s="622"/>
      <c r="JG115" s="622"/>
      <c r="JH115" s="622"/>
      <c r="JI115" s="622"/>
      <c r="JJ115" s="622"/>
      <c r="JK115" s="622"/>
      <c r="JL115" s="622"/>
      <c r="JM115" s="622"/>
      <c r="JN115" s="622"/>
      <c r="JO115" s="622"/>
      <c r="JP115" s="622"/>
      <c r="JQ115" s="622"/>
      <c r="JR115" s="622"/>
      <c r="JS115" s="622"/>
      <c r="JT115" s="622"/>
      <c r="JU115" s="622"/>
      <c r="JV115" s="622"/>
      <c r="JW115" s="622"/>
      <c r="JX115" s="622"/>
      <c r="JY115" s="622"/>
      <c r="JZ115" s="622"/>
      <c r="KA115" s="622"/>
      <c r="KB115" s="622"/>
      <c r="KC115" s="622"/>
      <c r="KD115" s="622"/>
      <c r="KE115" s="622"/>
      <c r="KF115" s="622"/>
      <c r="KG115" s="622"/>
      <c r="KH115" s="622"/>
      <c r="KI115" s="622"/>
      <c r="KJ115" s="622"/>
      <c r="KK115" s="622"/>
      <c r="KL115" s="622"/>
      <c r="KM115" s="622"/>
      <c r="KN115" s="622"/>
      <c r="KO115" s="622"/>
      <c r="KP115" s="622"/>
      <c r="KQ115" s="622"/>
      <c r="KR115" s="87"/>
      <c r="KS115" s="87"/>
      <c r="KT115" s="87"/>
      <c r="KU115" s="87"/>
      <c r="KV115" s="87"/>
      <c r="KW115" s="87"/>
      <c r="KX115" s="87"/>
      <c r="KY115" s="87"/>
      <c r="KZ115" s="87"/>
      <c r="LA115" s="87"/>
      <c r="LB115" s="87"/>
    </row>
    <row r="116" spans="1:314" s="6" customFormat="1" ht="18.75" customHeight="1" x14ac:dyDescent="0.25">
      <c r="D116" s="344"/>
      <c r="E116" s="344"/>
      <c r="F116" s="344"/>
      <c r="AZ116" s="549"/>
      <c r="ET116" s="38"/>
      <c r="EU116" s="38"/>
      <c r="EV116" s="906" t="s">
        <v>864</v>
      </c>
      <c r="EW116" s="909" t="s">
        <v>1372</v>
      </c>
      <c r="EX116" s="188" t="s">
        <v>331</v>
      </c>
      <c r="EY116" s="189" t="s">
        <v>325</v>
      </c>
      <c r="EZ116" s="152"/>
      <c r="FA116" s="152"/>
      <c r="FB116" s="38"/>
      <c r="FC116" s="38"/>
      <c r="FD116" s="150"/>
      <c r="FE116" s="622"/>
      <c r="FF116" s="622"/>
      <c r="FG116" s="622"/>
      <c r="FH116" s="622"/>
      <c r="FI116" s="87"/>
      <c r="FJ116" s="87"/>
      <c r="FK116" s="87"/>
      <c r="FL116" s="145"/>
      <c r="FM116" s="87"/>
      <c r="FN116" s="87"/>
      <c r="FO116" s="87"/>
      <c r="FP116" s="87"/>
      <c r="FQ116" s="87"/>
      <c r="FR116" s="87"/>
      <c r="FS116" s="622"/>
      <c r="FT116" s="622"/>
      <c r="FU116" s="622"/>
      <c r="FV116" s="622"/>
      <c r="FW116" s="622"/>
      <c r="FX116" s="622"/>
      <c r="FY116" s="622"/>
      <c r="FZ116" s="622"/>
      <c r="GA116" s="633"/>
      <c r="GB116" s="637"/>
      <c r="GC116" s="622"/>
      <c r="GD116" s="622"/>
      <c r="GE116" s="622"/>
      <c r="GF116" s="622"/>
      <c r="GG116" s="622"/>
      <c r="GH116" s="622"/>
      <c r="GI116" s="622"/>
      <c r="GJ116" s="622"/>
      <c r="GK116" s="622"/>
      <c r="GL116" s="622"/>
      <c r="GM116" s="622"/>
      <c r="GN116" s="622"/>
      <c r="GO116" s="622"/>
      <c r="GP116" s="622"/>
      <c r="GQ116" s="622"/>
      <c r="GR116" s="622"/>
      <c r="GS116" s="622"/>
      <c r="GT116" s="622"/>
      <c r="GU116" s="622"/>
      <c r="GV116" s="622"/>
      <c r="GW116" s="622"/>
      <c r="GX116" s="622"/>
      <c r="GY116" s="622"/>
      <c r="GZ116" s="622"/>
      <c r="HA116" s="622"/>
      <c r="HB116" s="622"/>
      <c r="HC116" s="622"/>
      <c r="HD116" s="622"/>
      <c r="HE116" s="622"/>
      <c r="HF116" s="622"/>
      <c r="HG116" s="622"/>
      <c r="HH116" s="622"/>
      <c r="HI116" s="622"/>
      <c r="HJ116" s="622"/>
      <c r="HK116" s="622"/>
      <c r="HL116" s="622"/>
      <c r="HM116" s="622"/>
      <c r="HN116" s="622"/>
      <c r="HO116" s="622"/>
      <c r="HP116" s="622"/>
      <c r="HQ116" s="622"/>
      <c r="HR116" s="622"/>
      <c r="HS116" s="622"/>
      <c r="HT116" s="622"/>
      <c r="HU116" s="622"/>
      <c r="HV116" s="622"/>
      <c r="HW116" s="622"/>
      <c r="HX116" s="622"/>
      <c r="HY116" s="622"/>
      <c r="HZ116" s="622"/>
      <c r="IA116" s="622"/>
      <c r="IB116" s="622"/>
      <c r="IC116" s="622"/>
      <c r="ID116" s="622"/>
      <c r="IE116" s="622"/>
      <c r="IF116" s="622"/>
      <c r="IG116" s="622"/>
      <c r="IH116" s="622"/>
      <c r="II116" s="622"/>
      <c r="IJ116" s="622"/>
      <c r="IK116" s="622"/>
      <c r="IL116" s="622"/>
      <c r="IM116" s="622"/>
      <c r="IN116" s="622"/>
      <c r="IO116" s="622"/>
      <c r="IP116" s="622"/>
      <c r="IQ116" s="622"/>
      <c r="IR116" s="622"/>
      <c r="IS116" s="622"/>
      <c r="IT116" s="622"/>
      <c r="IU116" s="622"/>
      <c r="IV116" s="622"/>
      <c r="IW116" s="622"/>
      <c r="IX116" s="622"/>
      <c r="IY116" s="622"/>
      <c r="IZ116" s="622"/>
      <c r="JA116" s="622"/>
      <c r="JB116" s="622"/>
      <c r="JC116" s="622"/>
      <c r="JD116" s="622"/>
      <c r="JE116" s="622"/>
      <c r="JF116" s="622"/>
      <c r="JG116" s="622"/>
      <c r="JH116" s="622"/>
      <c r="JI116" s="622"/>
      <c r="JJ116" s="622"/>
      <c r="JK116" s="622"/>
      <c r="JL116" s="622"/>
      <c r="JM116" s="622"/>
      <c r="JN116" s="622"/>
      <c r="JO116" s="622"/>
      <c r="JP116" s="622"/>
      <c r="JQ116" s="622"/>
      <c r="JR116" s="622"/>
      <c r="JS116" s="622"/>
      <c r="JT116" s="622"/>
      <c r="JU116" s="622"/>
      <c r="JV116" s="622"/>
      <c r="JW116" s="622"/>
      <c r="JX116" s="622"/>
      <c r="JY116" s="622"/>
      <c r="JZ116" s="622"/>
      <c r="KA116" s="622"/>
      <c r="KB116" s="622"/>
      <c r="KC116" s="622"/>
      <c r="KD116" s="622"/>
      <c r="KE116" s="622"/>
      <c r="KF116" s="622"/>
      <c r="KG116" s="622"/>
      <c r="KH116" s="622"/>
      <c r="KI116" s="622"/>
      <c r="KJ116" s="622"/>
      <c r="KK116" s="622"/>
      <c r="KL116" s="622"/>
      <c r="KM116" s="622"/>
      <c r="KN116" s="622"/>
      <c r="KO116" s="622"/>
      <c r="KP116" s="622"/>
      <c r="KQ116" s="622"/>
      <c r="KR116" s="87"/>
      <c r="KS116" s="87"/>
      <c r="KT116" s="87"/>
      <c r="KU116" s="87"/>
      <c r="KV116" s="87"/>
      <c r="KW116" s="87"/>
      <c r="KX116" s="87"/>
      <c r="KY116" s="87"/>
      <c r="KZ116" s="87"/>
      <c r="LA116" s="87"/>
      <c r="LB116" s="87"/>
    </row>
    <row r="117" spans="1:314" s="6" customFormat="1" ht="30" x14ac:dyDescent="0.25">
      <c r="D117" s="344"/>
      <c r="E117" s="344"/>
      <c r="F117" s="344"/>
      <c r="AZ117" s="549"/>
      <c r="ET117" s="38"/>
      <c r="EU117" s="38"/>
      <c r="EV117" s="906" t="s">
        <v>865</v>
      </c>
      <c r="EW117" s="909" t="s">
        <v>1373</v>
      </c>
      <c r="EX117" s="188" t="s">
        <v>330</v>
      </c>
      <c r="EY117" s="189" t="s">
        <v>640</v>
      </c>
      <c r="EZ117" s="152"/>
      <c r="FA117" s="152"/>
      <c r="FB117" s="38"/>
      <c r="FC117" s="38"/>
      <c r="FD117" s="150"/>
      <c r="FE117" s="622"/>
      <c r="FF117" s="622"/>
      <c r="FG117" s="622"/>
      <c r="FH117" s="622"/>
      <c r="FI117" s="87"/>
      <c r="FJ117" s="87"/>
      <c r="FK117" s="87"/>
      <c r="FL117" s="145"/>
      <c r="FM117" s="87"/>
      <c r="FN117" s="87"/>
      <c r="FO117" s="87"/>
      <c r="FP117" s="87"/>
      <c r="FQ117" s="87"/>
      <c r="FR117" s="87"/>
      <c r="FS117" s="622"/>
      <c r="FT117" s="622"/>
      <c r="FU117" s="622"/>
      <c r="FV117" s="622"/>
      <c r="FW117" s="622"/>
      <c r="FX117" s="622"/>
      <c r="FY117" s="622"/>
      <c r="FZ117" s="622"/>
      <c r="GA117" s="633"/>
      <c r="GB117" s="637"/>
      <c r="GC117" s="622"/>
      <c r="GD117" s="622"/>
      <c r="GE117" s="622"/>
      <c r="GF117" s="622"/>
      <c r="GG117" s="622"/>
      <c r="GH117" s="622"/>
      <c r="GI117" s="622"/>
      <c r="GJ117" s="622"/>
      <c r="GK117" s="622"/>
      <c r="GL117" s="622"/>
      <c r="GM117" s="622"/>
      <c r="GN117" s="622"/>
      <c r="GO117" s="622"/>
      <c r="GP117" s="622"/>
      <c r="GQ117" s="622"/>
      <c r="GR117" s="622"/>
      <c r="GS117" s="622"/>
      <c r="GT117" s="622"/>
      <c r="GU117" s="622"/>
      <c r="GV117" s="622"/>
      <c r="GW117" s="622"/>
      <c r="GX117" s="622"/>
      <c r="GY117" s="622"/>
      <c r="GZ117" s="622"/>
      <c r="HA117" s="622"/>
      <c r="HB117" s="622"/>
      <c r="HC117" s="622"/>
      <c r="HD117" s="622"/>
      <c r="HE117" s="622"/>
      <c r="HF117" s="622"/>
      <c r="HG117" s="622"/>
      <c r="HH117" s="622"/>
      <c r="HI117" s="622"/>
      <c r="HJ117" s="622"/>
      <c r="HK117" s="622"/>
      <c r="HL117" s="622"/>
      <c r="HM117" s="622"/>
      <c r="HN117" s="622"/>
      <c r="HO117" s="622"/>
      <c r="HP117" s="622"/>
      <c r="HQ117" s="622"/>
      <c r="HR117" s="622"/>
      <c r="HS117" s="622"/>
      <c r="HT117" s="622"/>
      <c r="HU117" s="622"/>
      <c r="HV117" s="622"/>
      <c r="HW117" s="622"/>
      <c r="HX117" s="622"/>
      <c r="HY117" s="622"/>
      <c r="HZ117" s="622"/>
      <c r="IA117" s="622"/>
      <c r="IB117" s="622"/>
      <c r="IC117" s="622"/>
      <c r="ID117" s="622"/>
      <c r="IE117" s="622"/>
      <c r="IF117" s="622"/>
      <c r="IG117" s="622"/>
      <c r="IH117" s="622"/>
      <c r="II117" s="622"/>
      <c r="IJ117" s="622"/>
      <c r="IK117" s="622"/>
      <c r="IL117" s="622"/>
      <c r="IM117" s="622"/>
      <c r="IN117" s="622"/>
      <c r="IO117" s="622"/>
      <c r="IP117" s="622"/>
      <c r="IQ117" s="622"/>
      <c r="IR117" s="622"/>
      <c r="IS117" s="622"/>
      <c r="IT117" s="622"/>
      <c r="IU117" s="622"/>
      <c r="IV117" s="622"/>
      <c r="IW117" s="622"/>
      <c r="IX117" s="622"/>
      <c r="IY117" s="622"/>
      <c r="IZ117" s="622"/>
      <c r="JA117" s="622"/>
      <c r="JB117" s="622"/>
      <c r="JC117" s="622"/>
      <c r="JD117" s="622"/>
      <c r="JE117" s="622"/>
      <c r="JF117" s="622"/>
      <c r="JG117" s="622"/>
      <c r="JH117" s="622"/>
      <c r="JI117" s="622"/>
      <c r="JJ117" s="622"/>
      <c r="JK117" s="622"/>
      <c r="JL117" s="622"/>
      <c r="JM117" s="622"/>
      <c r="JN117" s="622"/>
      <c r="JO117" s="622"/>
      <c r="JP117" s="622"/>
      <c r="JQ117" s="622"/>
      <c r="JR117" s="622"/>
      <c r="JS117" s="622"/>
      <c r="JT117" s="622"/>
      <c r="JU117" s="622"/>
      <c r="JV117" s="622"/>
      <c r="JW117" s="622"/>
      <c r="JX117" s="622"/>
      <c r="JY117" s="622"/>
      <c r="JZ117" s="622"/>
      <c r="KA117" s="622"/>
      <c r="KB117" s="622"/>
      <c r="KC117" s="622"/>
      <c r="KD117" s="622"/>
      <c r="KE117" s="622"/>
      <c r="KF117" s="622"/>
      <c r="KG117" s="622"/>
      <c r="KH117" s="622"/>
      <c r="KI117" s="622"/>
      <c r="KJ117" s="622"/>
      <c r="KK117" s="622"/>
      <c r="KL117" s="622"/>
      <c r="KM117" s="622"/>
      <c r="KN117" s="622"/>
      <c r="KO117" s="622"/>
      <c r="KP117" s="622"/>
      <c r="KQ117" s="622"/>
      <c r="KR117" s="87"/>
      <c r="KS117" s="87"/>
      <c r="KT117" s="87"/>
      <c r="KU117" s="87"/>
      <c r="KV117" s="87"/>
      <c r="KW117" s="87"/>
      <c r="KX117" s="87"/>
      <c r="KY117" s="87"/>
      <c r="KZ117" s="87"/>
      <c r="LA117" s="87"/>
      <c r="LB117" s="87"/>
    </row>
    <row r="118" spans="1:314" s="6" customFormat="1" ht="30" x14ac:dyDescent="0.25">
      <c r="D118" s="344"/>
      <c r="E118" s="344"/>
      <c r="F118" s="344"/>
      <c r="AZ118" s="549"/>
      <c r="ET118" s="38"/>
      <c r="EU118" s="38"/>
      <c r="EV118" s="910" t="s">
        <v>866</v>
      </c>
      <c r="EW118" s="909" t="s">
        <v>1374</v>
      </c>
      <c r="EX118" s="373" t="s">
        <v>750</v>
      </c>
      <c r="EY118" s="372" t="s">
        <v>751</v>
      </c>
      <c r="EZ118" s="152"/>
      <c r="FA118" s="152"/>
      <c r="FB118" s="38"/>
      <c r="FC118" s="38"/>
      <c r="FD118" s="150"/>
      <c r="FE118" s="622"/>
      <c r="FF118" s="622"/>
      <c r="FG118" s="622"/>
      <c r="FH118" s="622"/>
      <c r="FI118" s="87"/>
      <c r="FJ118" s="87"/>
      <c r="FK118" s="87"/>
      <c r="FL118" s="145"/>
      <c r="FM118" s="87"/>
      <c r="FN118" s="87"/>
      <c r="FO118" s="87"/>
      <c r="FP118" s="87"/>
      <c r="FQ118" s="87"/>
      <c r="FR118" s="87"/>
      <c r="FS118" s="622"/>
      <c r="FT118" s="622"/>
      <c r="FU118" s="622"/>
      <c r="FV118" s="622"/>
      <c r="FW118" s="622"/>
      <c r="FX118" s="622"/>
      <c r="FY118" s="622"/>
      <c r="FZ118" s="622"/>
      <c r="GA118" s="633"/>
      <c r="GB118" s="637"/>
      <c r="GC118" s="622"/>
      <c r="GD118" s="622"/>
      <c r="GE118" s="622"/>
      <c r="GF118" s="622"/>
      <c r="GG118" s="622"/>
      <c r="GH118" s="622"/>
      <c r="GI118" s="622"/>
      <c r="GJ118" s="622"/>
      <c r="GK118" s="622"/>
      <c r="GL118" s="622"/>
      <c r="GM118" s="622"/>
      <c r="GN118" s="622"/>
      <c r="GO118" s="622"/>
      <c r="GP118" s="622"/>
      <c r="GQ118" s="622"/>
      <c r="GR118" s="622"/>
      <c r="GS118" s="622"/>
      <c r="GT118" s="622"/>
      <c r="GU118" s="622"/>
      <c r="GV118" s="622"/>
      <c r="GW118" s="622"/>
      <c r="GX118" s="622"/>
      <c r="GY118" s="622"/>
      <c r="GZ118" s="622"/>
      <c r="HA118" s="622"/>
      <c r="HB118" s="622"/>
      <c r="HC118" s="622"/>
      <c r="HD118" s="622"/>
      <c r="HE118" s="622"/>
      <c r="HF118" s="622"/>
      <c r="HG118" s="622"/>
      <c r="HH118" s="622"/>
      <c r="HI118" s="622"/>
      <c r="HJ118" s="622"/>
      <c r="HK118" s="622"/>
      <c r="HL118" s="622"/>
      <c r="HM118" s="622"/>
      <c r="HN118" s="622"/>
      <c r="HO118" s="622"/>
      <c r="HP118" s="622"/>
      <c r="HQ118" s="622"/>
      <c r="HR118" s="622"/>
      <c r="HS118" s="622"/>
      <c r="HT118" s="622"/>
      <c r="HU118" s="622"/>
      <c r="HV118" s="622"/>
      <c r="HW118" s="622"/>
      <c r="HX118" s="622"/>
      <c r="HY118" s="622"/>
      <c r="HZ118" s="622"/>
      <c r="IA118" s="622"/>
      <c r="IB118" s="622"/>
      <c r="IC118" s="622"/>
      <c r="ID118" s="622"/>
      <c r="IE118" s="622"/>
      <c r="IF118" s="622"/>
      <c r="IG118" s="622"/>
      <c r="IH118" s="622"/>
      <c r="II118" s="622"/>
      <c r="IJ118" s="622"/>
      <c r="IK118" s="622"/>
      <c r="IL118" s="622"/>
      <c r="IM118" s="622"/>
      <c r="IN118" s="622"/>
      <c r="IO118" s="622"/>
      <c r="IP118" s="622"/>
      <c r="IQ118" s="622"/>
      <c r="IR118" s="622"/>
      <c r="IS118" s="622"/>
      <c r="IT118" s="622"/>
      <c r="IU118" s="622"/>
      <c r="IV118" s="622"/>
      <c r="IW118" s="622"/>
      <c r="IX118" s="622"/>
      <c r="IY118" s="622"/>
      <c r="IZ118" s="622"/>
      <c r="JA118" s="622"/>
      <c r="JB118" s="622"/>
      <c r="JC118" s="622"/>
      <c r="JD118" s="622"/>
      <c r="JE118" s="622"/>
      <c r="JF118" s="622"/>
      <c r="JG118" s="622"/>
      <c r="JH118" s="622"/>
      <c r="JI118" s="622"/>
      <c r="JJ118" s="622"/>
      <c r="JK118" s="622"/>
      <c r="JL118" s="622"/>
      <c r="JM118" s="622"/>
      <c r="JN118" s="622"/>
      <c r="JO118" s="622"/>
      <c r="JP118" s="622"/>
      <c r="JQ118" s="622"/>
      <c r="JR118" s="622"/>
      <c r="JS118" s="622"/>
      <c r="JT118" s="622"/>
      <c r="JU118" s="622"/>
      <c r="JV118" s="622"/>
      <c r="JW118" s="622"/>
      <c r="JX118" s="622"/>
      <c r="JY118" s="622"/>
      <c r="JZ118" s="622"/>
      <c r="KA118" s="622"/>
      <c r="KB118" s="622"/>
      <c r="KC118" s="622"/>
      <c r="KD118" s="622"/>
      <c r="KE118" s="622"/>
      <c r="KF118" s="622"/>
      <c r="KG118" s="622"/>
      <c r="KH118" s="622"/>
      <c r="KI118" s="622"/>
      <c r="KJ118" s="622"/>
      <c r="KK118" s="622"/>
      <c r="KL118" s="622"/>
      <c r="KM118" s="622"/>
      <c r="KN118" s="622"/>
      <c r="KO118" s="622"/>
      <c r="KP118" s="622"/>
      <c r="KQ118" s="622"/>
      <c r="KR118" s="87"/>
      <c r="KS118" s="87"/>
      <c r="KT118" s="87"/>
      <c r="KU118" s="87"/>
      <c r="KV118" s="87"/>
      <c r="KW118" s="87"/>
      <c r="KX118" s="87"/>
      <c r="KY118" s="87"/>
      <c r="KZ118" s="87"/>
      <c r="LA118" s="87"/>
      <c r="LB118" s="87"/>
    </row>
    <row r="119" spans="1:314" s="6" customFormat="1" ht="15" customHeight="1" x14ac:dyDescent="0.25">
      <c r="D119" s="344"/>
      <c r="E119" s="344"/>
      <c r="F119" s="344"/>
      <c r="AZ119" s="549"/>
      <c r="EV119" s="906" t="s">
        <v>867</v>
      </c>
      <c r="EW119" s="908" t="s">
        <v>1355</v>
      </c>
      <c r="EX119" s="358" t="s">
        <v>387</v>
      </c>
      <c r="EY119" s="191" t="s">
        <v>335</v>
      </c>
      <c r="EZ119" s="152"/>
      <c r="FA119" s="152"/>
      <c r="FD119" s="150"/>
      <c r="FE119" s="622"/>
      <c r="FF119" s="622"/>
      <c r="FG119" s="622"/>
      <c r="FH119" s="622"/>
      <c r="FI119" s="87"/>
      <c r="FJ119" s="87"/>
      <c r="FK119" s="87"/>
      <c r="FL119" s="145"/>
      <c r="FM119" s="87"/>
      <c r="FN119" s="87"/>
      <c r="FO119" s="87"/>
      <c r="FP119" s="87"/>
      <c r="FQ119" s="87"/>
      <c r="FR119" s="87"/>
      <c r="FS119" s="622"/>
      <c r="FT119" s="622"/>
      <c r="FU119" s="622"/>
      <c r="FV119" s="622"/>
      <c r="FW119" s="622"/>
      <c r="FX119" s="622"/>
      <c r="FY119" s="622"/>
      <c r="FZ119" s="622"/>
      <c r="GA119" s="633"/>
      <c r="GB119" s="637"/>
      <c r="GC119" s="622"/>
      <c r="GD119" s="622"/>
      <c r="GE119" s="622"/>
      <c r="GF119" s="622"/>
      <c r="GG119" s="622"/>
      <c r="GH119" s="622"/>
      <c r="GI119" s="622"/>
      <c r="GJ119" s="622"/>
      <c r="GK119" s="622"/>
      <c r="GL119" s="622"/>
      <c r="GM119" s="622"/>
      <c r="GN119" s="622"/>
      <c r="GO119" s="622"/>
      <c r="GP119" s="622"/>
      <c r="GQ119" s="622"/>
      <c r="GR119" s="622"/>
      <c r="GS119" s="622"/>
      <c r="GT119" s="622"/>
      <c r="GU119" s="622"/>
      <c r="GV119" s="622"/>
      <c r="GW119" s="622"/>
      <c r="GX119" s="622"/>
      <c r="GY119" s="622"/>
      <c r="GZ119" s="622"/>
      <c r="HA119" s="622"/>
      <c r="HB119" s="622"/>
      <c r="HC119" s="622"/>
      <c r="HD119" s="622"/>
      <c r="HE119" s="622"/>
      <c r="HF119" s="622"/>
      <c r="HG119" s="622"/>
      <c r="HH119" s="622"/>
      <c r="HI119" s="622"/>
      <c r="HJ119" s="622"/>
      <c r="HK119" s="622"/>
      <c r="HL119" s="622"/>
      <c r="HM119" s="622"/>
      <c r="HN119" s="622"/>
      <c r="HO119" s="622"/>
      <c r="HP119" s="622"/>
      <c r="HQ119" s="622"/>
      <c r="HR119" s="622"/>
      <c r="HS119" s="622"/>
      <c r="HT119" s="622"/>
      <c r="HU119" s="622"/>
      <c r="HV119" s="622"/>
      <c r="HW119" s="622"/>
      <c r="HX119" s="622"/>
      <c r="HY119" s="622"/>
      <c r="HZ119" s="622"/>
      <c r="IA119" s="622"/>
      <c r="IB119" s="622"/>
      <c r="IC119" s="622"/>
      <c r="ID119" s="622"/>
      <c r="IE119" s="622"/>
      <c r="IF119" s="622"/>
      <c r="IG119" s="622"/>
      <c r="IH119" s="622"/>
      <c r="II119" s="622"/>
      <c r="IJ119" s="622"/>
      <c r="IK119" s="622"/>
      <c r="IL119" s="622"/>
      <c r="IM119" s="622"/>
      <c r="IN119" s="622"/>
      <c r="IO119" s="622"/>
      <c r="IP119" s="622"/>
      <c r="IQ119" s="622"/>
      <c r="IR119" s="622"/>
      <c r="IS119" s="622"/>
      <c r="IT119" s="622"/>
      <c r="IU119" s="622"/>
      <c r="IV119" s="622"/>
      <c r="IW119" s="622"/>
      <c r="IX119" s="622"/>
      <c r="IY119" s="622"/>
      <c r="IZ119" s="622"/>
      <c r="JA119" s="622"/>
      <c r="JB119" s="622"/>
      <c r="JC119" s="622"/>
      <c r="JD119" s="622"/>
      <c r="JE119" s="622"/>
      <c r="JF119" s="622"/>
      <c r="JG119" s="622"/>
      <c r="JH119" s="622"/>
      <c r="JI119" s="622"/>
      <c r="JJ119" s="622"/>
      <c r="JK119" s="622"/>
      <c r="JL119" s="622"/>
      <c r="JM119" s="622"/>
      <c r="JN119" s="622"/>
      <c r="JO119" s="622"/>
      <c r="JP119" s="622"/>
      <c r="JQ119" s="622"/>
      <c r="JR119" s="622"/>
      <c r="JS119" s="622"/>
      <c r="JT119" s="622"/>
      <c r="JU119" s="622"/>
      <c r="JV119" s="622"/>
      <c r="JW119" s="622"/>
      <c r="JX119" s="622"/>
      <c r="JY119" s="622"/>
      <c r="JZ119" s="622"/>
      <c r="KA119" s="622"/>
      <c r="KB119" s="622"/>
      <c r="KC119" s="622"/>
      <c r="KD119" s="622"/>
      <c r="KE119" s="622"/>
      <c r="KF119" s="622"/>
      <c r="KG119" s="622"/>
      <c r="KH119" s="622"/>
      <c r="KI119" s="622"/>
      <c r="KJ119" s="622"/>
      <c r="KK119" s="622"/>
      <c r="KL119" s="622"/>
      <c r="KM119" s="622"/>
      <c r="KN119" s="622"/>
      <c r="KO119" s="622"/>
      <c r="KP119" s="622"/>
      <c r="KQ119" s="622"/>
      <c r="KR119" s="87"/>
      <c r="KS119" s="87"/>
      <c r="KT119" s="87"/>
      <c r="KU119" s="87"/>
      <c r="KV119" s="87"/>
      <c r="KW119" s="87"/>
      <c r="KX119" s="87"/>
      <c r="KY119" s="87"/>
      <c r="KZ119" s="87"/>
      <c r="LA119" s="87"/>
      <c r="LB119" s="87"/>
    </row>
    <row r="120" spans="1:314" s="6" customFormat="1" ht="15" x14ac:dyDescent="0.25">
      <c r="D120" s="344"/>
      <c r="E120" s="344"/>
      <c r="F120" s="344"/>
      <c r="AZ120" s="549"/>
      <c r="EV120" s="906" t="s">
        <v>868</v>
      </c>
      <c r="EW120" s="908" t="s">
        <v>1355</v>
      </c>
      <c r="EX120" s="358" t="s">
        <v>387</v>
      </c>
      <c r="EY120" s="191" t="s">
        <v>335</v>
      </c>
      <c r="EZ120" s="152"/>
      <c r="FA120" s="152"/>
      <c r="FD120" s="150"/>
      <c r="FE120" s="622"/>
      <c r="FF120" s="622"/>
      <c r="FG120" s="622"/>
      <c r="FH120" s="622"/>
      <c r="FI120" s="87"/>
      <c r="FJ120" s="87"/>
      <c r="FK120" s="87"/>
      <c r="FL120" s="145"/>
      <c r="FM120" s="87"/>
      <c r="FN120" s="87"/>
      <c r="FO120" s="87"/>
      <c r="FP120" s="87"/>
      <c r="FQ120" s="87"/>
      <c r="FR120" s="87"/>
      <c r="FS120" s="622"/>
      <c r="FT120" s="622"/>
      <c r="FU120" s="622"/>
      <c r="FV120" s="622"/>
      <c r="FW120" s="622"/>
      <c r="FX120" s="622"/>
      <c r="FY120" s="622"/>
      <c r="FZ120" s="622"/>
      <c r="GA120" s="633"/>
      <c r="GB120" s="637"/>
      <c r="GC120" s="622"/>
      <c r="GD120" s="622"/>
      <c r="GE120" s="622"/>
      <c r="GF120" s="622"/>
      <c r="GG120" s="622"/>
      <c r="GH120" s="622"/>
      <c r="GI120" s="622"/>
      <c r="GJ120" s="622"/>
      <c r="GK120" s="622"/>
      <c r="GL120" s="622"/>
      <c r="GM120" s="622"/>
      <c r="GN120" s="622"/>
      <c r="GO120" s="622"/>
      <c r="GP120" s="622"/>
      <c r="GQ120" s="622"/>
      <c r="GR120" s="622"/>
      <c r="GS120" s="622"/>
      <c r="GT120" s="622"/>
      <c r="GU120" s="622"/>
      <c r="GV120" s="622"/>
      <c r="GW120" s="622"/>
      <c r="GX120" s="622"/>
      <c r="GY120" s="622"/>
      <c r="GZ120" s="622"/>
      <c r="HA120" s="622"/>
      <c r="HB120" s="622"/>
      <c r="HC120" s="622"/>
      <c r="HD120" s="622"/>
      <c r="HE120" s="622"/>
      <c r="HF120" s="622"/>
      <c r="HG120" s="622"/>
      <c r="HH120" s="622"/>
      <c r="HI120" s="622"/>
      <c r="HJ120" s="622"/>
      <c r="HK120" s="622"/>
      <c r="HL120" s="622"/>
      <c r="HM120" s="622"/>
      <c r="HN120" s="622"/>
      <c r="HO120" s="622"/>
      <c r="HP120" s="622"/>
      <c r="HQ120" s="622"/>
      <c r="HR120" s="622"/>
      <c r="HS120" s="622"/>
      <c r="HT120" s="622"/>
      <c r="HU120" s="622"/>
      <c r="HV120" s="622"/>
      <c r="HW120" s="622"/>
      <c r="HX120" s="622"/>
      <c r="HY120" s="622"/>
      <c r="HZ120" s="622"/>
      <c r="IA120" s="622"/>
      <c r="IB120" s="622"/>
      <c r="IC120" s="622"/>
      <c r="ID120" s="622"/>
      <c r="IE120" s="622"/>
      <c r="IF120" s="622"/>
      <c r="IG120" s="622"/>
      <c r="IH120" s="622"/>
      <c r="II120" s="622"/>
      <c r="IJ120" s="622"/>
      <c r="IK120" s="622"/>
      <c r="IL120" s="622"/>
      <c r="IM120" s="622"/>
      <c r="IN120" s="622"/>
      <c r="IO120" s="622"/>
      <c r="IP120" s="622"/>
      <c r="IQ120" s="622"/>
      <c r="IR120" s="622"/>
      <c r="IS120" s="622"/>
      <c r="IT120" s="622"/>
      <c r="IU120" s="622"/>
      <c r="IV120" s="622"/>
      <c r="IW120" s="622"/>
      <c r="IX120" s="622"/>
      <c r="IY120" s="622"/>
      <c r="IZ120" s="622"/>
      <c r="JA120" s="622"/>
      <c r="JB120" s="622"/>
      <c r="JC120" s="622"/>
      <c r="JD120" s="622"/>
      <c r="JE120" s="622"/>
      <c r="JF120" s="622"/>
      <c r="JG120" s="622"/>
      <c r="JH120" s="622"/>
      <c r="JI120" s="622"/>
      <c r="JJ120" s="622"/>
      <c r="JK120" s="622"/>
      <c r="JL120" s="622"/>
      <c r="JM120" s="622"/>
      <c r="JN120" s="622"/>
      <c r="JO120" s="622"/>
      <c r="JP120" s="622"/>
      <c r="JQ120" s="622"/>
      <c r="JR120" s="622"/>
      <c r="JS120" s="622"/>
      <c r="JT120" s="622"/>
      <c r="JU120" s="622"/>
      <c r="JV120" s="622"/>
      <c r="JW120" s="622"/>
      <c r="JX120" s="622"/>
      <c r="JY120" s="622"/>
      <c r="JZ120" s="622"/>
      <c r="KA120" s="622"/>
      <c r="KB120" s="622"/>
      <c r="KC120" s="622"/>
      <c r="KD120" s="622"/>
      <c r="KE120" s="622"/>
      <c r="KF120" s="622"/>
      <c r="KG120" s="622"/>
      <c r="KH120" s="622"/>
      <c r="KI120" s="622"/>
      <c r="KJ120" s="622"/>
      <c r="KK120" s="622"/>
      <c r="KL120" s="622"/>
      <c r="KM120" s="622"/>
      <c r="KN120" s="622"/>
      <c r="KO120" s="622"/>
      <c r="KP120" s="622"/>
      <c r="KQ120" s="622"/>
      <c r="KR120" s="87"/>
      <c r="KS120" s="87"/>
      <c r="KT120" s="87"/>
      <c r="KU120" s="87"/>
      <c r="KV120" s="87"/>
      <c r="KW120" s="87"/>
      <c r="KX120" s="87"/>
      <c r="KY120" s="87"/>
      <c r="KZ120" s="87"/>
      <c r="LA120" s="87"/>
      <c r="LB120" s="87"/>
    </row>
    <row r="121" spans="1:314" s="6" customFormat="1" ht="30" x14ac:dyDescent="0.25">
      <c r="D121" s="344"/>
      <c r="E121" s="344"/>
      <c r="F121" s="344"/>
      <c r="AZ121" s="549"/>
      <c r="EV121" s="906" t="s">
        <v>869</v>
      </c>
      <c r="EW121" s="909" t="s">
        <v>1375</v>
      </c>
      <c r="EX121" s="358" t="s">
        <v>387</v>
      </c>
      <c r="EY121" s="191" t="s">
        <v>335</v>
      </c>
      <c r="EZ121" s="152"/>
      <c r="FA121" s="152"/>
      <c r="FD121" s="150"/>
      <c r="FE121" s="622"/>
      <c r="FF121" s="622"/>
      <c r="FG121" s="622"/>
      <c r="FH121" s="622"/>
      <c r="FI121" s="87"/>
      <c r="FJ121" s="87"/>
      <c r="FK121" s="87"/>
      <c r="FL121" s="145"/>
      <c r="FM121" s="87"/>
      <c r="FN121" s="87"/>
      <c r="FO121" s="87"/>
      <c r="FP121" s="87"/>
      <c r="FQ121" s="87"/>
      <c r="FR121" s="87"/>
      <c r="FS121" s="622"/>
      <c r="FT121" s="622"/>
      <c r="FU121" s="622"/>
      <c r="FV121" s="622"/>
      <c r="FW121" s="622"/>
      <c r="FX121" s="622"/>
      <c r="FY121" s="622"/>
      <c r="FZ121" s="622"/>
      <c r="GA121" s="633"/>
      <c r="GB121" s="637"/>
      <c r="GC121" s="622"/>
      <c r="GD121" s="622"/>
      <c r="GE121" s="622"/>
      <c r="GF121" s="622"/>
      <c r="GG121" s="622"/>
      <c r="GH121" s="622"/>
      <c r="GI121" s="622"/>
      <c r="GJ121" s="622"/>
      <c r="GK121" s="622"/>
      <c r="GL121" s="622"/>
      <c r="GM121" s="622"/>
      <c r="GN121" s="622"/>
      <c r="GO121" s="622"/>
      <c r="GP121" s="622"/>
      <c r="GQ121" s="622"/>
      <c r="GR121" s="622"/>
      <c r="GS121" s="622"/>
      <c r="GT121" s="622"/>
      <c r="GU121" s="622"/>
      <c r="GV121" s="622"/>
      <c r="GW121" s="622"/>
      <c r="GX121" s="622"/>
      <c r="GY121" s="622"/>
      <c r="GZ121" s="622"/>
      <c r="HA121" s="622"/>
      <c r="HB121" s="622"/>
      <c r="HC121" s="622"/>
      <c r="HD121" s="622"/>
      <c r="HE121" s="622"/>
      <c r="HF121" s="622"/>
      <c r="HG121" s="622"/>
      <c r="HH121" s="622"/>
      <c r="HI121" s="622"/>
      <c r="HJ121" s="622"/>
      <c r="HK121" s="622"/>
      <c r="HL121" s="622"/>
      <c r="HM121" s="622"/>
      <c r="HN121" s="622"/>
      <c r="HO121" s="622"/>
      <c r="HP121" s="622"/>
      <c r="HQ121" s="622"/>
      <c r="HR121" s="622"/>
      <c r="HS121" s="622"/>
      <c r="HT121" s="622"/>
      <c r="HU121" s="622"/>
      <c r="HV121" s="622"/>
      <c r="HW121" s="622"/>
      <c r="HX121" s="622"/>
      <c r="HY121" s="622"/>
      <c r="HZ121" s="622"/>
      <c r="IA121" s="622"/>
      <c r="IB121" s="622"/>
      <c r="IC121" s="622"/>
      <c r="ID121" s="622"/>
      <c r="IE121" s="622"/>
      <c r="IF121" s="622"/>
      <c r="IG121" s="622"/>
      <c r="IH121" s="622"/>
      <c r="II121" s="622"/>
      <c r="IJ121" s="622"/>
      <c r="IK121" s="622"/>
      <c r="IL121" s="622"/>
      <c r="IM121" s="622"/>
      <c r="IN121" s="622"/>
      <c r="IO121" s="622"/>
      <c r="IP121" s="622"/>
      <c r="IQ121" s="622"/>
      <c r="IR121" s="622"/>
      <c r="IS121" s="622"/>
      <c r="IT121" s="622"/>
      <c r="IU121" s="622"/>
      <c r="IV121" s="622"/>
      <c r="IW121" s="622"/>
      <c r="IX121" s="622"/>
      <c r="IY121" s="622"/>
      <c r="IZ121" s="622"/>
      <c r="JA121" s="622"/>
      <c r="JB121" s="622"/>
      <c r="JC121" s="622"/>
      <c r="JD121" s="622"/>
      <c r="JE121" s="622"/>
      <c r="JF121" s="622"/>
      <c r="JG121" s="622"/>
      <c r="JH121" s="622"/>
      <c r="JI121" s="622"/>
      <c r="JJ121" s="622"/>
      <c r="JK121" s="622"/>
      <c r="JL121" s="622"/>
      <c r="JM121" s="622"/>
      <c r="JN121" s="622"/>
      <c r="JO121" s="622"/>
      <c r="JP121" s="622"/>
      <c r="JQ121" s="622"/>
      <c r="JR121" s="622"/>
      <c r="JS121" s="622"/>
      <c r="JT121" s="622"/>
      <c r="JU121" s="622"/>
      <c r="JV121" s="622"/>
      <c r="JW121" s="622"/>
      <c r="JX121" s="622"/>
      <c r="JY121" s="622"/>
      <c r="JZ121" s="622"/>
      <c r="KA121" s="622"/>
      <c r="KB121" s="622"/>
      <c r="KC121" s="622"/>
      <c r="KD121" s="622"/>
      <c r="KE121" s="622"/>
      <c r="KF121" s="622"/>
      <c r="KG121" s="622"/>
      <c r="KH121" s="622"/>
      <c r="KI121" s="622"/>
      <c r="KJ121" s="622"/>
      <c r="KK121" s="622"/>
      <c r="KL121" s="622"/>
      <c r="KM121" s="622"/>
      <c r="KN121" s="622"/>
      <c r="KO121" s="622"/>
      <c r="KP121" s="622"/>
      <c r="KQ121" s="622"/>
      <c r="KR121" s="87"/>
      <c r="KS121" s="87"/>
      <c r="KT121" s="87"/>
      <c r="KU121" s="87"/>
      <c r="KV121" s="87"/>
      <c r="KW121" s="87"/>
      <c r="KX121" s="87"/>
      <c r="KY121" s="87"/>
      <c r="KZ121" s="87"/>
      <c r="LA121" s="87"/>
      <c r="LB121" s="87"/>
    </row>
    <row r="122" spans="1:314" s="6" customFormat="1" ht="15" customHeight="1" x14ac:dyDescent="0.25">
      <c r="D122" s="344"/>
      <c r="E122" s="344"/>
      <c r="F122" s="344"/>
      <c r="AZ122" s="549"/>
      <c r="EV122" s="1261" t="s">
        <v>1997</v>
      </c>
      <c r="EW122" s="909" t="s">
        <v>1994</v>
      </c>
      <c r="EX122" s="1262" t="s">
        <v>1915</v>
      </c>
      <c r="EY122" s="1263" t="s">
        <v>1916</v>
      </c>
      <c r="EZ122" s="152"/>
      <c r="FA122" s="152"/>
      <c r="FD122" s="150"/>
      <c r="FE122" s="622"/>
      <c r="FF122" s="622"/>
      <c r="FG122" s="622"/>
      <c r="FH122" s="622"/>
      <c r="FI122" s="87"/>
      <c r="FJ122" s="87"/>
      <c r="FK122" s="87"/>
      <c r="FL122" s="145"/>
      <c r="FM122" s="87"/>
      <c r="FN122" s="87"/>
      <c r="FO122" s="87"/>
      <c r="FP122" s="87"/>
      <c r="FQ122" s="87"/>
      <c r="FR122" s="87"/>
      <c r="FS122" s="622"/>
      <c r="FT122" s="622"/>
      <c r="FU122" s="622"/>
      <c r="FV122" s="622"/>
      <c r="FW122" s="622"/>
      <c r="FX122" s="622"/>
      <c r="FY122" s="622"/>
      <c r="FZ122" s="622"/>
      <c r="GA122" s="633"/>
      <c r="GB122" s="637"/>
      <c r="GC122" s="622"/>
      <c r="GD122" s="622"/>
      <c r="GE122" s="622"/>
      <c r="GF122" s="622"/>
      <c r="GG122" s="622"/>
      <c r="GH122" s="622"/>
      <c r="GI122" s="622"/>
      <c r="GJ122" s="622"/>
      <c r="GK122" s="622"/>
      <c r="GL122" s="622"/>
      <c r="GM122" s="622"/>
      <c r="GN122" s="622"/>
      <c r="GO122" s="622"/>
      <c r="GP122" s="622"/>
      <c r="GQ122" s="622"/>
      <c r="GR122" s="622"/>
      <c r="GS122" s="622"/>
      <c r="GT122" s="622"/>
      <c r="GU122" s="622"/>
      <c r="GV122" s="622"/>
      <c r="GW122" s="622"/>
      <c r="GX122" s="622"/>
      <c r="GY122" s="622"/>
      <c r="GZ122" s="622"/>
      <c r="HA122" s="622"/>
      <c r="HB122" s="622"/>
      <c r="HC122" s="622"/>
      <c r="HD122" s="622"/>
      <c r="HE122" s="622"/>
      <c r="HF122" s="622"/>
      <c r="HG122" s="622"/>
      <c r="HH122" s="622"/>
      <c r="HI122" s="622"/>
      <c r="HJ122" s="622"/>
      <c r="HK122" s="622"/>
      <c r="HL122" s="622"/>
      <c r="HM122" s="622"/>
      <c r="HN122" s="622"/>
      <c r="HO122" s="622"/>
      <c r="HP122" s="622"/>
      <c r="HQ122" s="622"/>
      <c r="HR122" s="622"/>
      <c r="HS122" s="622"/>
      <c r="HT122" s="622"/>
      <c r="HU122" s="622"/>
      <c r="HV122" s="622"/>
      <c r="HW122" s="622"/>
      <c r="HX122" s="622"/>
      <c r="HY122" s="622"/>
      <c r="HZ122" s="622"/>
      <c r="IA122" s="622"/>
      <c r="IB122" s="622"/>
      <c r="IC122" s="622"/>
      <c r="ID122" s="622"/>
      <c r="IE122" s="622"/>
      <c r="IF122" s="622"/>
      <c r="IG122" s="622"/>
      <c r="IH122" s="622"/>
      <c r="II122" s="622"/>
      <c r="IJ122" s="622"/>
      <c r="IK122" s="622"/>
      <c r="IL122" s="622"/>
      <c r="IM122" s="622"/>
      <c r="IN122" s="622"/>
      <c r="IO122" s="622"/>
      <c r="IP122" s="622"/>
      <c r="IQ122" s="622"/>
      <c r="IR122" s="622"/>
      <c r="IS122" s="622"/>
      <c r="IT122" s="622"/>
      <c r="IU122" s="622"/>
      <c r="IV122" s="622"/>
      <c r="IW122" s="622"/>
      <c r="IX122" s="622"/>
      <c r="IY122" s="622"/>
      <c r="IZ122" s="622"/>
      <c r="JA122" s="622"/>
      <c r="JB122" s="622"/>
      <c r="JC122" s="622"/>
      <c r="JD122" s="622"/>
      <c r="JE122" s="622"/>
      <c r="JF122" s="622"/>
      <c r="JG122" s="622"/>
      <c r="JH122" s="622"/>
      <c r="JI122" s="622"/>
      <c r="JJ122" s="622"/>
      <c r="JK122" s="622"/>
      <c r="JL122" s="622"/>
      <c r="JM122" s="622"/>
      <c r="JN122" s="622"/>
      <c r="JO122" s="622"/>
      <c r="JP122" s="622"/>
      <c r="JQ122" s="622"/>
      <c r="JR122" s="622"/>
      <c r="JS122" s="622"/>
      <c r="JT122" s="622"/>
      <c r="JU122" s="622"/>
      <c r="JV122" s="622"/>
      <c r="JW122" s="622"/>
      <c r="JX122" s="622"/>
      <c r="JY122" s="622"/>
      <c r="JZ122" s="622"/>
      <c r="KA122" s="622"/>
      <c r="KB122" s="622"/>
      <c r="KC122" s="622"/>
      <c r="KD122" s="622"/>
      <c r="KE122" s="622"/>
      <c r="KF122" s="622"/>
      <c r="KG122" s="622"/>
      <c r="KH122" s="622"/>
      <c r="KI122" s="622"/>
      <c r="KJ122" s="622"/>
      <c r="KK122" s="622"/>
      <c r="KL122" s="622"/>
      <c r="KM122" s="622"/>
      <c r="KN122" s="622"/>
      <c r="KO122" s="622"/>
      <c r="KP122" s="622"/>
      <c r="KQ122" s="622"/>
      <c r="KR122" s="87"/>
      <c r="KS122" s="87"/>
      <c r="KT122" s="87"/>
      <c r="KU122" s="87"/>
      <c r="KV122" s="87"/>
      <c r="KW122" s="87"/>
      <c r="KX122" s="87"/>
      <c r="KY122" s="87"/>
      <c r="KZ122" s="87"/>
      <c r="LA122" s="87"/>
      <c r="LB122" s="87"/>
    </row>
    <row r="123" spans="1:314" s="6" customFormat="1" ht="30.75" thickBot="1" x14ac:dyDescent="0.3">
      <c r="D123" s="344"/>
      <c r="E123" s="344"/>
      <c r="F123" s="344"/>
      <c r="AZ123" s="549"/>
      <c r="EV123" s="1264" t="s">
        <v>1998</v>
      </c>
      <c r="EW123" s="911" t="s">
        <v>1995</v>
      </c>
      <c r="EX123" s="1265" t="s">
        <v>1915</v>
      </c>
      <c r="EY123" s="1266" t="s">
        <v>1916</v>
      </c>
      <c r="EZ123" s="152"/>
      <c r="FA123" s="152"/>
      <c r="FD123" s="150"/>
      <c r="FE123" s="622"/>
      <c r="FF123" s="622"/>
      <c r="FG123" s="622"/>
      <c r="FH123" s="622"/>
      <c r="FI123" s="87"/>
      <c r="FJ123" s="87"/>
      <c r="FK123" s="87"/>
      <c r="FL123" s="145"/>
      <c r="FM123" s="87"/>
      <c r="FN123" s="87"/>
      <c r="FO123" s="87"/>
      <c r="FP123" s="87"/>
      <c r="FQ123" s="87"/>
      <c r="FR123" s="87"/>
      <c r="FS123" s="622"/>
      <c r="FT123" s="622"/>
      <c r="FU123" s="622"/>
      <c r="FV123" s="622"/>
      <c r="FW123" s="622"/>
      <c r="FX123" s="622"/>
      <c r="FY123" s="622"/>
      <c r="FZ123" s="622"/>
      <c r="GA123" s="633"/>
      <c r="GB123" s="637"/>
      <c r="GC123" s="622"/>
      <c r="GD123" s="622"/>
      <c r="GE123" s="622"/>
      <c r="GF123" s="622"/>
      <c r="GG123" s="622"/>
      <c r="GH123" s="622"/>
      <c r="GI123" s="622"/>
      <c r="GJ123" s="622"/>
      <c r="GK123" s="622"/>
      <c r="GL123" s="622"/>
      <c r="GM123" s="622"/>
      <c r="GN123" s="622"/>
      <c r="GO123" s="622"/>
      <c r="GP123" s="622"/>
      <c r="GQ123" s="622"/>
      <c r="GR123" s="622"/>
      <c r="GS123" s="622"/>
      <c r="GT123" s="622"/>
      <c r="GU123" s="622"/>
      <c r="GV123" s="622"/>
      <c r="GW123" s="622"/>
      <c r="GX123" s="622"/>
      <c r="GY123" s="622"/>
      <c r="GZ123" s="622"/>
      <c r="HA123" s="622"/>
      <c r="HB123" s="622"/>
      <c r="HC123" s="622"/>
      <c r="HD123" s="622"/>
      <c r="HE123" s="622"/>
      <c r="HF123" s="622"/>
      <c r="HG123" s="622"/>
      <c r="HH123" s="622"/>
      <c r="HI123" s="622"/>
      <c r="HJ123" s="622"/>
      <c r="HK123" s="622"/>
      <c r="HL123" s="622"/>
      <c r="HM123" s="622"/>
      <c r="HN123" s="622"/>
      <c r="HO123" s="622"/>
      <c r="HP123" s="622"/>
      <c r="HQ123" s="622"/>
      <c r="HR123" s="622"/>
      <c r="HS123" s="622"/>
      <c r="HT123" s="622"/>
      <c r="HU123" s="622"/>
      <c r="HV123" s="622"/>
      <c r="HW123" s="622"/>
      <c r="HX123" s="622"/>
      <c r="HY123" s="622"/>
      <c r="HZ123" s="622"/>
      <c r="IA123" s="622"/>
      <c r="IB123" s="622"/>
      <c r="IC123" s="622"/>
      <c r="ID123" s="622"/>
      <c r="IE123" s="622"/>
      <c r="IF123" s="622"/>
      <c r="IG123" s="622"/>
      <c r="IH123" s="622"/>
      <c r="II123" s="622"/>
      <c r="IJ123" s="622"/>
      <c r="IK123" s="622"/>
      <c r="IL123" s="622"/>
      <c r="IM123" s="622"/>
      <c r="IN123" s="622"/>
      <c r="IO123" s="622"/>
      <c r="IP123" s="622"/>
      <c r="IQ123" s="622"/>
      <c r="IR123" s="622"/>
      <c r="IS123" s="622"/>
      <c r="IT123" s="622"/>
      <c r="IU123" s="622"/>
      <c r="IV123" s="622"/>
      <c r="IW123" s="622"/>
      <c r="IX123" s="622"/>
      <c r="IY123" s="622"/>
      <c r="IZ123" s="622"/>
      <c r="JA123" s="622"/>
      <c r="JB123" s="622"/>
      <c r="JC123" s="622"/>
      <c r="JD123" s="622"/>
      <c r="JE123" s="622"/>
      <c r="JF123" s="622"/>
      <c r="JG123" s="622"/>
      <c r="JH123" s="622"/>
      <c r="JI123" s="622"/>
      <c r="JJ123" s="622"/>
      <c r="JK123" s="622"/>
      <c r="JL123" s="622"/>
      <c r="JM123" s="622"/>
      <c r="JN123" s="622"/>
      <c r="JO123" s="622"/>
      <c r="JP123" s="622"/>
      <c r="JQ123" s="622"/>
      <c r="JR123" s="622"/>
      <c r="JS123" s="622"/>
      <c r="JT123" s="622"/>
      <c r="JU123" s="622"/>
      <c r="JV123" s="622"/>
      <c r="JW123" s="622"/>
      <c r="JX123" s="622"/>
      <c r="JY123" s="622"/>
      <c r="JZ123" s="622"/>
      <c r="KA123" s="622"/>
      <c r="KB123" s="622"/>
      <c r="KC123" s="622"/>
      <c r="KD123" s="622"/>
      <c r="KE123" s="622"/>
      <c r="KF123" s="622"/>
      <c r="KG123" s="622"/>
      <c r="KH123" s="622"/>
      <c r="KI123" s="622"/>
      <c r="KJ123" s="622"/>
      <c r="KK123" s="622"/>
      <c r="KL123" s="622"/>
      <c r="KM123" s="622"/>
      <c r="KN123" s="622"/>
      <c r="KO123" s="622"/>
      <c r="KP123" s="622"/>
      <c r="KQ123" s="622"/>
      <c r="KR123" s="87"/>
      <c r="KS123" s="87"/>
      <c r="KT123" s="87"/>
      <c r="KU123" s="87"/>
      <c r="KV123" s="87"/>
      <c r="KW123" s="87"/>
      <c r="KX123" s="87"/>
      <c r="KY123" s="87"/>
      <c r="KZ123" s="87"/>
      <c r="LA123" s="87"/>
      <c r="LB123" s="87"/>
    </row>
    <row r="124" spans="1:314" s="6" customFormat="1" ht="15" x14ac:dyDescent="0.25">
      <c r="D124" s="344"/>
      <c r="E124" s="344"/>
      <c r="F124" s="344"/>
      <c r="AZ124" s="549"/>
      <c r="EV124" s="152"/>
      <c r="EW124" s="152"/>
      <c r="EX124" s="152"/>
      <c r="EY124" s="152"/>
      <c r="EZ124" s="152"/>
      <c r="FA124" s="152"/>
      <c r="FD124" s="150"/>
      <c r="FE124" s="622"/>
      <c r="FF124" s="622"/>
      <c r="FG124" s="622"/>
      <c r="FH124" s="622"/>
      <c r="FI124" s="87"/>
      <c r="FJ124" s="87"/>
      <c r="FK124" s="87"/>
      <c r="FL124" s="145"/>
      <c r="FM124" s="87"/>
      <c r="FN124" s="87"/>
      <c r="FO124" s="87"/>
      <c r="FP124" s="87"/>
      <c r="FQ124" s="87"/>
      <c r="FR124" s="87"/>
      <c r="FS124" s="622"/>
      <c r="FT124" s="622"/>
      <c r="FU124" s="622"/>
      <c r="FV124" s="622"/>
      <c r="FW124" s="622"/>
      <c r="FX124" s="622"/>
      <c r="FY124" s="622"/>
      <c r="FZ124" s="622"/>
      <c r="GA124" s="633"/>
      <c r="GB124" s="637"/>
      <c r="GC124" s="622"/>
      <c r="GD124" s="622"/>
      <c r="GE124" s="622"/>
      <c r="GF124" s="622"/>
      <c r="GG124" s="622"/>
      <c r="GH124" s="622"/>
      <c r="GI124" s="622"/>
      <c r="GJ124" s="622"/>
      <c r="GK124" s="622"/>
      <c r="GL124" s="622"/>
      <c r="GM124" s="622"/>
      <c r="GN124" s="622"/>
      <c r="GO124" s="622"/>
      <c r="GP124" s="622"/>
      <c r="GQ124" s="622"/>
      <c r="GR124" s="622"/>
      <c r="GS124" s="622"/>
      <c r="GT124" s="622"/>
      <c r="GU124" s="622"/>
      <c r="GV124" s="622"/>
      <c r="GW124" s="622"/>
      <c r="GX124" s="622"/>
      <c r="GY124" s="622"/>
      <c r="GZ124" s="622"/>
      <c r="HA124" s="622"/>
      <c r="HB124" s="622"/>
      <c r="HC124" s="622"/>
      <c r="HD124" s="622"/>
      <c r="HE124" s="622"/>
      <c r="HF124" s="622"/>
      <c r="HG124" s="622"/>
      <c r="HH124" s="622"/>
      <c r="HI124" s="622"/>
      <c r="HJ124" s="622"/>
      <c r="HK124" s="622"/>
      <c r="HL124" s="622"/>
      <c r="HM124" s="622"/>
      <c r="HN124" s="622"/>
      <c r="HO124" s="622"/>
      <c r="HP124" s="622"/>
      <c r="HQ124" s="622"/>
      <c r="HR124" s="622"/>
      <c r="HS124" s="622"/>
      <c r="HT124" s="622"/>
      <c r="HU124" s="622"/>
      <c r="HV124" s="622"/>
      <c r="HW124" s="622"/>
      <c r="HX124" s="622"/>
      <c r="HY124" s="622"/>
      <c r="HZ124" s="622"/>
      <c r="IA124" s="622"/>
      <c r="IB124" s="622"/>
      <c r="IC124" s="622"/>
      <c r="ID124" s="622"/>
      <c r="IE124" s="622"/>
      <c r="IF124" s="622"/>
      <c r="IG124" s="622"/>
      <c r="IH124" s="622"/>
      <c r="II124" s="622"/>
      <c r="IJ124" s="622"/>
      <c r="IK124" s="622"/>
      <c r="IL124" s="622"/>
      <c r="IM124" s="622"/>
      <c r="IN124" s="622"/>
      <c r="IO124" s="622"/>
      <c r="IP124" s="622"/>
      <c r="IQ124" s="622"/>
      <c r="IR124" s="622"/>
      <c r="IS124" s="622"/>
      <c r="IT124" s="622"/>
      <c r="IU124" s="622"/>
      <c r="IV124" s="622"/>
      <c r="IW124" s="622"/>
      <c r="IX124" s="622"/>
      <c r="IY124" s="622"/>
      <c r="IZ124" s="622"/>
      <c r="JA124" s="622"/>
      <c r="JB124" s="622"/>
      <c r="JC124" s="622"/>
      <c r="JD124" s="622"/>
      <c r="JE124" s="622"/>
      <c r="JF124" s="622"/>
      <c r="JG124" s="622"/>
      <c r="JH124" s="622"/>
      <c r="JI124" s="622"/>
      <c r="JJ124" s="622"/>
      <c r="JK124" s="622"/>
      <c r="JL124" s="622"/>
      <c r="JM124" s="622"/>
      <c r="JN124" s="622"/>
      <c r="JO124" s="622"/>
      <c r="JP124" s="622"/>
      <c r="JQ124" s="622"/>
      <c r="JR124" s="622"/>
      <c r="JS124" s="622"/>
      <c r="JT124" s="622"/>
      <c r="JU124" s="622"/>
      <c r="JV124" s="622"/>
      <c r="JW124" s="622"/>
      <c r="JX124" s="622"/>
      <c r="JY124" s="622"/>
      <c r="JZ124" s="622"/>
      <c r="KA124" s="622"/>
      <c r="KB124" s="622"/>
      <c r="KC124" s="622"/>
      <c r="KD124" s="622"/>
      <c r="KE124" s="622"/>
      <c r="KF124" s="622"/>
      <c r="KG124" s="622"/>
      <c r="KH124" s="622"/>
      <c r="KI124" s="622"/>
      <c r="KJ124" s="622"/>
      <c r="KK124" s="622"/>
      <c r="KL124" s="622"/>
      <c r="KM124" s="622"/>
      <c r="KN124" s="622"/>
      <c r="KO124" s="622"/>
      <c r="KP124" s="622"/>
      <c r="KQ124" s="622"/>
      <c r="KR124" s="87"/>
      <c r="KS124" s="87"/>
      <c r="KT124" s="87"/>
      <c r="KU124" s="87"/>
      <c r="KV124" s="87"/>
      <c r="KW124" s="87"/>
      <c r="KX124" s="87"/>
      <c r="KY124" s="87"/>
      <c r="KZ124" s="87"/>
      <c r="LA124" s="87"/>
      <c r="LB124" s="87"/>
    </row>
    <row r="125" spans="1:314" s="6" customFormat="1" ht="15" x14ac:dyDescent="0.25">
      <c r="D125" s="344"/>
      <c r="E125" s="344"/>
      <c r="F125" s="344"/>
      <c r="AZ125" s="549"/>
      <c r="EV125" s="152"/>
      <c r="EW125" s="152"/>
      <c r="EX125" s="152"/>
      <c r="EY125" s="152"/>
      <c r="EZ125" s="152"/>
      <c r="FA125" s="152"/>
      <c r="FD125" s="150"/>
      <c r="FE125" s="622"/>
      <c r="FF125" s="622"/>
      <c r="FG125" s="622"/>
      <c r="FH125" s="622"/>
      <c r="FI125" s="87"/>
      <c r="FJ125" s="87"/>
      <c r="FK125" s="87"/>
      <c r="FL125" s="145"/>
      <c r="FM125" s="87"/>
      <c r="FN125" s="87"/>
      <c r="FO125" s="87"/>
      <c r="FP125" s="87"/>
      <c r="FQ125" s="87"/>
      <c r="FR125" s="87"/>
      <c r="FS125" s="622"/>
      <c r="FT125" s="622"/>
      <c r="FU125" s="622"/>
      <c r="FV125" s="622"/>
      <c r="FW125" s="622"/>
      <c r="FX125" s="622"/>
      <c r="FY125" s="622"/>
      <c r="FZ125" s="622"/>
      <c r="GA125" s="633"/>
      <c r="GB125" s="637"/>
      <c r="GC125" s="622"/>
      <c r="GD125" s="622"/>
      <c r="GE125" s="622"/>
      <c r="GF125" s="622"/>
      <c r="GG125" s="622"/>
      <c r="GH125" s="622"/>
      <c r="GI125" s="622"/>
      <c r="GJ125" s="622"/>
      <c r="GK125" s="622"/>
      <c r="GL125" s="622"/>
      <c r="GM125" s="622"/>
      <c r="GN125" s="622"/>
      <c r="GO125" s="622"/>
      <c r="GP125" s="622"/>
      <c r="GQ125" s="622"/>
      <c r="GR125" s="622"/>
      <c r="GS125" s="622"/>
      <c r="GT125" s="622"/>
      <c r="GU125" s="622"/>
      <c r="GV125" s="622"/>
      <c r="GW125" s="622"/>
      <c r="GX125" s="622"/>
      <c r="GY125" s="622"/>
      <c r="GZ125" s="622"/>
      <c r="HA125" s="622"/>
      <c r="HB125" s="622"/>
      <c r="HC125" s="622"/>
      <c r="HD125" s="622"/>
      <c r="HE125" s="622"/>
      <c r="HF125" s="622"/>
      <c r="HG125" s="622"/>
      <c r="HH125" s="622"/>
      <c r="HI125" s="622"/>
      <c r="HJ125" s="622"/>
      <c r="HK125" s="622"/>
      <c r="HL125" s="622"/>
      <c r="HM125" s="622"/>
      <c r="HN125" s="622"/>
      <c r="HO125" s="622"/>
      <c r="HP125" s="622"/>
      <c r="HQ125" s="622"/>
      <c r="HR125" s="622"/>
      <c r="HS125" s="622"/>
      <c r="HT125" s="622"/>
      <c r="HU125" s="622"/>
      <c r="HV125" s="622"/>
      <c r="HW125" s="622"/>
      <c r="HX125" s="622"/>
      <c r="HY125" s="622"/>
      <c r="HZ125" s="622"/>
      <c r="IA125" s="622"/>
      <c r="IB125" s="622"/>
      <c r="IC125" s="622"/>
      <c r="ID125" s="622"/>
      <c r="IE125" s="622"/>
      <c r="IF125" s="622"/>
      <c r="IG125" s="622"/>
      <c r="IH125" s="622"/>
      <c r="II125" s="622"/>
      <c r="IJ125" s="622"/>
      <c r="IK125" s="622"/>
      <c r="IL125" s="622"/>
      <c r="IM125" s="622"/>
      <c r="IN125" s="622"/>
      <c r="IO125" s="622"/>
      <c r="IP125" s="622"/>
      <c r="IQ125" s="622"/>
      <c r="IR125" s="622"/>
      <c r="IS125" s="622"/>
      <c r="IT125" s="622"/>
      <c r="IU125" s="622"/>
      <c r="IV125" s="622"/>
      <c r="IW125" s="622"/>
      <c r="IX125" s="622"/>
      <c r="IY125" s="622"/>
      <c r="IZ125" s="622"/>
      <c r="JA125" s="622"/>
      <c r="JB125" s="622"/>
      <c r="JC125" s="622"/>
      <c r="JD125" s="622"/>
      <c r="JE125" s="622"/>
      <c r="JF125" s="622"/>
      <c r="JG125" s="622"/>
      <c r="JH125" s="622"/>
      <c r="JI125" s="622"/>
      <c r="JJ125" s="622"/>
      <c r="JK125" s="622"/>
      <c r="JL125" s="622"/>
      <c r="JM125" s="622"/>
      <c r="JN125" s="622"/>
      <c r="JO125" s="622"/>
      <c r="JP125" s="622"/>
      <c r="JQ125" s="622"/>
      <c r="JR125" s="622"/>
      <c r="JS125" s="622"/>
      <c r="JT125" s="622"/>
      <c r="JU125" s="622"/>
      <c r="JV125" s="622"/>
      <c r="JW125" s="622"/>
      <c r="JX125" s="622"/>
      <c r="JY125" s="622"/>
      <c r="JZ125" s="622"/>
      <c r="KA125" s="622"/>
      <c r="KB125" s="622"/>
      <c r="KC125" s="622"/>
      <c r="KD125" s="622"/>
      <c r="KE125" s="622"/>
      <c r="KF125" s="622"/>
      <c r="KG125" s="622"/>
      <c r="KH125" s="622"/>
      <c r="KI125" s="622"/>
      <c r="KJ125" s="622"/>
      <c r="KK125" s="622"/>
      <c r="KL125" s="622"/>
      <c r="KM125" s="622"/>
      <c r="KN125" s="622"/>
      <c r="KO125" s="622"/>
      <c r="KP125" s="622"/>
      <c r="KQ125" s="622"/>
      <c r="KR125" s="87"/>
      <c r="KS125" s="87"/>
      <c r="KT125" s="87"/>
      <c r="KU125" s="87"/>
      <c r="KV125" s="87"/>
      <c r="KW125" s="87"/>
      <c r="KX125" s="87"/>
      <c r="KY125" s="87"/>
      <c r="KZ125" s="87"/>
      <c r="LA125" s="87"/>
      <c r="LB125" s="87"/>
    </row>
    <row r="126" spans="1:314" s="6" customFormat="1" ht="15" x14ac:dyDescent="0.25">
      <c r="D126" s="344"/>
      <c r="E126" s="344"/>
      <c r="F126" s="344"/>
      <c r="AZ126" s="549"/>
      <c r="EV126" s="152"/>
      <c r="EW126" s="152"/>
      <c r="EX126" s="152"/>
      <c r="EY126" s="152"/>
      <c r="EZ126" s="152"/>
      <c r="FA126" s="152"/>
      <c r="FD126" s="150"/>
      <c r="FE126" s="622"/>
      <c r="FF126" s="622"/>
      <c r="FG126" s="622"/>
      <c r="FH126" s="622"/>
      <c r="FI126" s="87"/>
      <c r="FJ126" s="87"/>
      <c r="FK126" s="87"/>
      <c r="FL126" s="145"/>
      <c r="FM126" s="87"/>
      <c r="FN126" s="87"/>
      <c r="FO126" s="87"/>
      <c r="FP126" s="87"/>
      <c r="FQ126" s="87"/>
      <c r="FR126" s="87"/>
      <c r="FS126" s="622"/>
      <c r="FT126" s="622"/>
      <c r="FU126" s="622"/>
      <c r="FV126" s="622"/>
      <c r="FW126" s="622"/>
      <c r="FX126" s="622"/>
      <c r="FY126" s="622"/>
      <c r="FZ126" s="622"/>
      <c r="GA126" s="633"/>
      <c r="GB126" s="637"/>
      <c r="GC126" s="622"/>
      <c r="GD126" s="622"/>
      <c r="GE126" s="622"/>
      <c r="GF126" s="622"/>
      <c r="GG126" s="622"/>
      <c r="GH126" s="622"/>
      <c r="GI126" s="622"/>
      <c r="GJ126" s="622"/>
      <c r="GK126" s="622"/>
      <c r="GL126" s="622"/>
      <c r="GM126" s="622"/>
      <c r="GN126" s="622"/>
      <c r="GO126" s="622"/>
      <c r="GP126" s="622"/>
      <c r="GQ126" s="622"/>
      <c r="GR126" s="622"/>
      <c r="GS126" s="622"/>
      <c r="GT126" s="622"/>
      <c r="GU126" s="622"/>
      <c r="GV126" s="622"/>
      <c r="GW126" s="622"/>
      <c r="GX126" s="622"/>
      <c r="GY126" s="622"/>
      <c r="GZ126" s="622"/>
      <c r="HA126" s="622"/>
      <c r="HB126" s="622"/>
      <c r="HC126" s="622"/>
      <c r="HD126" s="622"/>
      <c r="HE126" s="622"/>
      <c r="HF126" s="622"/>
      <c r="HG126" s="622"/>
      <c r="HH126" s="622"/>
      <c r="HI126" s="622"/>
      <c r="HJ126" s="622"/>
      <c r="HK126" s="622"/>
      <c r="HL126" s="622"/>
      <c r="HM126" s="622"/>
      <c r="HN126" s="622"/>
      <c r="HO126" s="622"/>
      <c r="HP126" s="622"/>
      <c r="HQ126" s="622"/>
      <c r="HR126" s="622"/>
      <c r="HS126" s="622"/>
      <c r="HT126" s="622"/>
      <c r="HU126" s="622"/>
      <c r="HV126" s="622"/>
      <c r="HW126" s="622"/>
      <c r="HX126" s="622"/>
      <c r="HY126" s="622"/>
      <c r="HZ126" s="622"/>
      <c r="IA126" s="622"/>
      <c r="IB126" s="622"/>
      <c r="IC126" s="622"/>
      <c r="ID126" s="622"/>
      <c r="IE126" s="622"/>
      <c r="IF126" s="622"/>
      <c r="IG126" s="622"/>
      <c r="IH126" s="622"/>
      <c r="II126" s="622"/>
      <c r="IJ126" s="622"/>
      <c r="IK126" s="622"/>
      <c r="IL126" s="622"/>
      <c r="IM126" s="622"/>
      <c r="IN126" s="622"/>
      <c r="IO126" s="622"/>
      <c r="IP126" s="622"/>
      <c r="IQ126" s="622"/>
      <c r="IR126" s="622"/>
      <c r="IS126" s="622"/>
      <c r="IT126" s="622"/>
      <c r="IU126" s="622"/>
      <c r="IV126" s="622"/>
      <c r="IW126" s="622"/>
      <c r="IX126" s="622"/>
      <c r="IY126" s="622"/>
      <c r="IZ126" s="622"/>
      <c r="JA126" s="622"/>
      <c r="JB126" s="622"/>
      <c r="JC126" s="622"/>
      <c r="JD126" s="622"/>
      <c r="JE126" s="622"/>
      <c r="JF126" s="622"/>
      <c r="JG126" s="622"/>
      <c r="JH126" s="622"/>
      <c r="JI126" s="622"/>
      <c r="JJ126" s="622"/>
      <c r="JK126" s="622"/>
      <c r="JL126" s="622"/>
      <c r="JM126" s="622"/>
      <c r="JN126" s="622"/>
      <c r="JO126" s="622"/>
      <c r="JP126" s="622"/>
      <c r="JQ126" s="622"/>
      <c r="JR126" s="622"/>
      <c r="JS126" s="622"/>
      <c r="JT126" s="622"/>
      <c r="JU126" s="622"/>
      <c r="JV126" s="622"/>
      <c r="JW126" s="622"/>
      <c r="JX126" s="622"/>
      <c r="JY126" s="622"/>
      <c r="JZ126" s="622"/>
      <c r="KA126" s="622"/>
      <c r="KB126" s="622"/>
      <c r="KC126" s="622"/>
      <c r="KD126" s="622"/>
      <c r="KE126" s="622"/>
      <c r="KF126" s="622"/>
      <c r="KG126" s="622"/>
      <c r="KH126" s="622"/>
      <c r="KI126" s="622"/>
      <c r="KJ126" s="622"/>
      <c r="KK126" s="622"/>
      <c r="KL126" s="622"/>
      <c r="KM126" s="622"/>
      <c r="KN126" s="622"/>
      <c r="KO126" s="622"/>
      <c r="KP126" s="622"/>
      <c r="KQ126" s="622"/>
      <c r="KR126" s="87"/>
      <c r="KS126" s="87"/>
      <c r="KT126" s="87"/>
      <c r="KU126" s="87"/>
      <c r="KV126" s="87"/>
      <c r="KW126" s="87"/>
      <c r="KX126" s="87"/>
      <c r="KY126" s="87"/>
      <c r="KZ126" s="87"/>
      <c r="LA126" s="87"/>
      <c r="LB126" s="87"/>
    </row>
    <row r="127" spans="1:314" s="6" customFormat="1" ht="15" x14ac:dyDescent="0.25">
      <c r="D127" s="344"/>
      <c r="E127" s="344"/>
      <c r="F127" s="344"/>
      <c r="AZ127" s="549"/>
      <c r="EV127" s="152"/>
      <c r="EW127" s="152"/>
      <c r="EX127" s="152"/>
      <c r="EY127" s="152"/>
      <c r="EZ127" s="152"/>
      <c r="FA127" s="152"/>
      <c r="FD127" s="150"/>
      <c r="FE127" s="622"/>
      <c r="FF127" s="622"/>
      <c r="FG127" s="622"/>
      <c r="FH127" s="622"/>
      <c r="FI127" s="87"/>
      <c r="FJ127" s="87"/>
      <c r="FK127" s="87"/>
      <c r="FL127" s="145"/>
      <c r="FM127" s="87"/>
      <c r="FN127" s="87"/>
      <c r="FO127" s="87"/>
      <c r="FP127" s="87"/>
      <c r="FQ127" s="87"/>
      <c r="FR127" s="87"/>
      <c r="FS127" s="622"/>
      <c r="FT127" s="622"/>
      <c r="FU127" s="622"/>
      <c r="FV127" s="622"/>
      <c r="FW127" s="622"/>
      <c r="FX127" s="622"/>
      <c r="FY127" s="622"/>
      <c r="FZ127" s="622"/>
      <c r="GA127" s="633"/>
      <c r="GB127" s="637"/>
      <c r="GC127" s="622"/>
      <c r="GD127" s="622"/>
      <c r="GE127" s="622"/>
      <c r="GF127" s="622"/>
      <c r="GG127" s="622"/>
      <c r="GH127" s="622"/>
      <c r="GI127" s="622"/>
      <c r="GJ127" s="622"/>
      <c r="GK127" s="622"/>
      <c r="GL127" s="622"/>
      <c r="GM127" s="622"/>
      <c r="GN127" s="622"/>
      <c r="GO127" s="622"/>
      <c r="GP127" s="622"/>
      <c r="GQ127" s="622"/>
      <c r="GR127" s="622"/>
      <c r="GS127" s="622"/>
      <c r="GT127" s="622"/>
      <c r="GU127" s="622"/>
      <c r="GV127" s="622"/>
      <c r="GW127" s="622"/>
      <c r="GX127" s="622"/>
      <c r="GY127" s="622"/>
      <c r="GZ127" s="622"/>
      <c r="HA127" s="622"/>
      <c r="HB127" s="622"/>
      <c r="HC127" s="622"/>
      <c r="HD127" s="622"/>
      <c r="HE127" s="622"/>
      <c r="HF127" s="622"/>
      <c r="HG127" s="622"/>
      <c r="HH127" s="622"/>
      <c r="HI127" s="622"/>
      <c r="HJ127" s="622"/>
      <c r="HK127" s="622"/>
      <c r="HL127" s="622"/>
      <c r="HM127" s="622"/>
      <c r="HN127" s="622"/>
      <c r="HO127" s="622"/>
      <c r="HP127" s="622"/>
      <c r="HQ127" s="622"/>
      <c r="HR127" s="622"/>
      <c r="HS127" s="622"/>
      <c r="HT127" s="622"/>
      <c r="HU127" s="622"/>
      <c r="HV127" s="622"/>
      <c r="HW127" s="622"/>
      <c r="HX127" s="622"/>
      <c r="HY127" s="622"/>
      <c r="HZ127" s="622"/>
      <c r="IA127" s="622"/>
      <c r="IB127" s="622"/>
      <c r="IC127" s="622"/>
      <c r="ID127" s="622"/>
      <c r="IE127" s="622"/>
      <c r="IF127" s="622"/>
      <c r="IG127" s="622"/>
      <c r="IH127" s="622"/>
      <c r="II127" s="622"/>
      <c r="IJ127" s="622"/>
      <c r="IK127" s="622"/>
      <c r="IL127" s="622"/>
      <c r="IM127" s="622"/>
      <c r="IN127" s="622"/>
      <c r="IO127" s="622"/>
      <c r="IP127" s="622"/>
      <c r="IQ127" s="622"/>
      <c r="IR127" s="622"/>
      <c r="IS127" s="622"/>
      <c r="IT127" s="622"/>
      <c r="IU127" s="622"/>
      <c r="IV127" s="622"/>
      <c r="IW127" s="622"/>
      <c r="IX127" s="622"/>
      <c r="IY127" s="622"/>
      <c r="IZ127" s="622"/>
      <c r="JA127" s="622"/>
      <c r="JB127" s="622"/>
      <c r="JC127" s="622"/>
      <c r="JD127" s="622"/>
      <c r="JE127" s="622"/>
      <c r="JF127" s="622"/>
      <c r="JG127" s="622"/>
      <c r="JH127" s="622"/>
      <c r="JI127" s="622"/>
      <c r="JJ127" s="622"/>
      <c r="JK127" s="622"/>
      <c r="JL127" s="622"/>
      <c r="JM127" s="622"/>
      <c r="JN127" s="622"/>
      <c r="JO127" s="622"/>
      <c r="JP127" s="622"/>
      <c r="JQ127" s="622"/>
      <c r="JR127" s="622"/>
      <c r="JS127" s="622"/>
      <c r="JT127" s="622"/>
      <c r="JU127" s="622"/>
      <c r="JV127" s="622"/>
      <c r="JW127" s="622"/>
      <c r="JX127" s="622"/>
      <c r="JY127" s="622"/>
      <c r="JZ127" s="622"/>
      <c r="KA127" s="622"/>
      <c r="KB127" s="622"/>
      <c r="KC127" s="622"/>
      <c r="KD127" s="622"/>
      <c r="KE127" s="622"/>
      <c r="KF127" s="622"/>
      <c r="KG127" s="622"/>
      <c r="KH127" s="622"/>
      <c r="KI127" s="622"/>
      <c r="KJ127" s="622"/>
      <c r="KK127" s="622"/>
      <c r="KL127" s="622"/>
      <c r="KM127" s="622"/>
      <c r="KN127" s="622"/>
      <c r="KO127" s="622"/>
      <c r="KP127" s="622"/>
      <c r="KQ127" s="622"/>
      <c r="KR127" s="87"/>
      <c r="KS127" s="87"/>
      <c r="KT127" s="87"/>
      <c r="KU127" s="87"/>
      <c r="KV127" s="87"/>
      <c r="KW127" s="87"/>
      <c r="KX127" s="87"/>
      <c r="KY127" s="87"/>
      <c r="KZ127" s="87"/>
      <c r="LA127" s="87"/>
      <c r="LB127" s="87"/>
    </row>
    <row r="128" spans="1:314" s="6" customFormat="1" ht="15" x14ac:dyDescent="0.25">
      <c r="D128" s="344"/>
      <c r="E128" s="344"/>
      <c r="F128" s="344"/>
      <c r="AZ128" s="549"/>
      <c r="EV128" s="152"/>
      <c r="EW128" s="152"/>
      <c r="EX128" s="152"/>
      <c r="EY128" s="152"/>
      <c r="EZ128" s="152"/>
      <c r="FA128" s="152"/>
      <c r="FD128" s="150"/>
      <c r="FE128" s="622"/>
      <c r="FF128" s="622"/>
      <c r="FG128" s="622"/>
      <c r="FH128" s="622"/>
      <c r="FI128" s="87"/>
      <c r="FJ128" s="87"/>
      <c r="FK128" s="87"/>
      <c r="FL128" s="145"/>
      <c r="FM128" s="87"/>
      <c r="FN128" s="87"/>
      <c r="FO128" s="87"/>
      <c r="FP128" s="87"/>
      <c r="FQ128" s="87"/>
      <c r="FR128" s="87"/>
      <c r="FS128" s="622"/>
      <c r="FT128" s="622"/>
      <c r="FU128" s="622"/>
      <c r="FV128" s="622"/>
      <c r="FW128" s="622"/>
      <c r="FX128" s="622"/>
      <c r="FY128" s="622"/>
      <c r="FZ128" s="622"/>
      <c r="GA128" s="633"/>
      <c r="GB128" s="637"/>
      <c r="GC128" s="622"/>
      <c r="GD128" s="622"/>
      <c r="GE128" s="622"/>
      <c r="GF128" s="622"/>
      <c r="GG128" s="622"/>
      <c r="GH128" s="622"/>
      <c r="GI128" s="622"/>
      <c r="GJ128" s="622"/>
      <c r="GK128" s="622"/>
      <c r="GL128" s="622"/>
      <c r="GM128" s="622"/>
      <c r="GN128" s="622"/>
      <c r="GO128" s="622"/>
      <c r="GP128" s="622"/>
      <c r="GQ128" s="622"/>
      <c r="GR128" s="622"/>
      <c r="GS128" s="622"/>
      <c r="GT128" s="622"/>
      <c r="GU128" s="622"/>
      <c r="GV128" s="622"/>
      <c r="GW128" s="622"/>
      <c r="GX128" s="622"/>
      <c r="GY128" s="622"/>
      <c r="GZ128" s="622"/>
      <c r="HA128" s="622"/>
      <c r="HB128" s="622"/>
      <c r="HC128" s="622"/>
      <c r="HD128" s="622"/>
      <c r="HE128" s="622"/>
      <c r="HF128" s="622"/>
      <c r="HG128" s="622"/>
      <c r="HH128" s="622"/>
      <c r="HI128" s="622"/>
      <c r="HJ128" s="622"/>
      <c r="HK128" s="622"/>
      <c r="HL128" s="622"/>
      <c r="HM128" s="622"/>
      <c r="HN128" s="622"/>
      <c r="HO128" s="622"/>
      <c r="HP128" s="622"/>
      <c r="HQ128" s="622"/>
      <c r="HR128" s="622"/>
      <c r="HS128" s="622"/>
      <c r="HT128" s="622"/>
      <c r="HU128" s="622"/>
      <c r="HV128" s="622"/>
      <c r="HW128" s="622"/>
      <c r="HX128" s="622"/>
      <c r="HY128" s="622"/>
      <c r="HZ128" s="622"/>
      <c r="IA128" s="622"/>
      <c r="IB128" s="622"/>
      <c r="IC128" s="622"/>
      <c r="ID128" s="622"/>
      <c r="IE128" s="622"/>
      <c r="IF128" s="622"/>
      <c r="IG128" s="622"/>
      <c r="IH128" s="622"/>
      <c r="II128" s="622"/>
      <c r="IJ128" s="622"/>
      <c r="IK128" s="622"/>
      <c r="IL128" s="622"/>
      <c r="IM128" s="622"/>
      <c r="IN128" s="622"/>
      <c r="IO128" s="622"/>
      <c r="IP128" s="622"/>
      <c r="IQ128" s="622"/>
      <c r="IR128" s="622"/>
      <c r="IS128" s="622"/>
      <c r="IT128" s="622"/>
      <c r="IU128" s="622"/>
      <c r="IV128" s="622"/>
      <c r="IW128" s="622"/>
      <c r="IX128" s="622"/>
      <c r="IY128" s="622"/>
      <c r="IZ128" s="622"/>
      <c r="JA128" s="622"/>
      <c r="JB128" s="622"/>
      <c r="JC128" s="622"/>
      <c r="JD128" s="622"/>
      <c r="JE128" s="622"/>
      <c r="JF128" s="622"/>
      <c r="JG128" s="622"/>
      <c r="JH128" s="622"/>
      <c r="JI128" s="622"/>
      <c r="JJ128" s="622"/>
      <c r="JK128" s="622"/>
      <c r="JL128" s="622"/>
      <c r="JM128" s="622"/>
      <c r="JN128" s="622"/>
      <c r="JO128" s="622"/>
      <c r="JP128" s="622"/>
      <c r="JQ128" s="622"/>
      <c r="JR128" s="622"/>
      <c r="JS128" s="622"/>
      <c r="JT128" s="622"/>
      <c r="JU128" s="622"/>
      <c r="JV128" s="622"/>
      <c r="JW128" s="622"/>
      <c r="JX128" s="622"/>
      <c r="JY128" s="622"/>
      <c r="JZ128" s="622"/>
      <c r="KA128" s="622"/>
      <c r="KB128" s="622"/>
      <c r="KC128" s="622"/>
      <c r="KD128" s="622"/>
      <c r="KE128" s="622"/>
      <c r="KF128" s="622"/>
      <c r="KG128" s="622"/>
      <c r="KH128" s="622"/>
      <c r="KI128" s="622"/>
      <c r="KJ128" s="622"/>
      <c r="KK128" s="622"/>
      <c r="KL128" s="622"/>
      <c r="KM128" s="622"/>
      <c r="KN128" s="622"/>
      <c r="KO128" s="622"/>
      <c r="KP128" s="622"/>
      <c r="KQ128" s="622"/>
      <c r="KR128" s="87"/>
      <c r="KS128" s="87"/>
      <c r="KT128" s="87"/>
      <c r="KU128" s="87"/>
      <c r="KV128" s="87"/>
      <c r="KW128" s="87"/>
      <c r="KX128" s="87"/>
      <c r="KY128" s="87"/>
      <c r="KZ128" s="87"/>
      <c r="LA128" s="87"/>
      <c r="LB128" s="87"/>
    </row>
    <row r="129" spans="4:314" s="6" customFormat="1" ht="15" x14ac:dyDescent="0.25">
      <c r="D129" s="344"/>
      <c r="E129" s="344"/>
      <c r="F129" s="344"/>
      <c r="AZ129" s="549"/>
      <c r="EV129" s="152"/>
      <c r="EW129" s="152"/>
      <c r="EX129" s="152"/>
      <c r="EY129" s="152"/>
      <c r="EZ129" s="152"/>
      <c r="FA129" s="152"/>
      <c r="FD129" s="150"/>
      <c r="FE129" s="622"/>
      <c r="FF129" s="622"/>
      <c r="FG129" s="622"/>
      <c r="FH129" s="622"/>
      <c r="FI129" s="87"/>
      <c r="FJ129" s="87"/>
      <c r="FK129" s="87"/>
      <c r="FL129" s="145"/>
      <c r="FM129" s="87"/>
      <c r="FN129" s="87"/>
      <c r="FO129" s="87"/>
      <c r="FP129" s="87"/>
      <c r="FQ129" s="87"/>
      <c r="FR129" s="87"/>
      <c r="FS129" s="622"/>
      <c r="FT129" s="622"/>
      <c r="FU129" s="622"/>
      <c r="FV129" s="622"/>
      <c r="FW129" s="622"/>
      <c r="FX129" s="622"/>
      <c r="FY129" s="622"/>
      <c r="FZ129" s="622"/>
      <c r="GA129" s="633"/>
      <c r="GB129" s="637"/>
      <c r="GC129" s="622"/>
      <c r="GD129" s="622"/>
      <c r="GE129" s="622"/>
      <c r="GF129" s="622"/>
      <c r="GG129" s="622"/>
      <c r="GH129" s="622"/>
      <c r="GI129" s="622"/>
      <c r="GJ129" s="622"/>
      <c r="GK129" s="622"/>
      <c r="GL129" s="622"/>
      <c r="GM129" s="622"/>
      <c r="GN129" s="622"/>
      <c r="GO129" s="622"/>
      <c r="GP129" s="622"/>
      <c r="GQ129" s="622"/>
      <c r="GR129" s="622"/>
      <c r="GS129" s="622"/>
      <c r="GT129" s="622"/>
      <c r="GU129" s="622"/>
      <c r="GV129" s="622"/>
      <c r="GW129" s="622"/>
      <c r="GX129" s="622"/>
      <c r="GY129" s="622"/>
      <c r="GZ129" s="622"/>
      <c r="HA129" s="622"/>
      <c r="HB129" s="622"/>
      <c r="HC129" s="622"/>
      <c r="HD129" s="622"/>
      <c r="HE129" s="622"/>
      <c r="HF129" s="622"/>
      <c r="HG129" s="622"/>
      <c r="HH129" s="622"/>
      <c r="HI129" s="622"/>
      <c r="HJ129" s="622"/>
      <c r="HK129" s="622"/>
      <c r="HL129" s="622"/>
      <c r="HM129" s="622"/>
      <c r="HN129" s="622"/>
      <c r="HO129" s="622"/>
      <c r="HP129" s="622"/>
      <c r="HQ129" s="622"/>
      <c r="HR129" s="622"/>
      <c r="HS129" s="622"/>
      <c r="HT129" s="622"/>
      <c r="HU129" s="622"/>
      <c r="HV129" s="622"/>
      <c r="HW129" s="622"/>
      <c r="HX129" s="622"/>
      <c r="HY129" s="622"/>
      <c r="HZ129" s="622"/>
      <c r="IA129" s="622"/>
      <c r="IB129" s="622"/>
      <c r="IC129" s="622"/>
      <c r="ID129" s="622"/>
      <c r="IE129" s="622"/>
      <c r="IF129" s="622"/>
      <c r="IG129" s="622"/>
      <c r="IH129" s="622"/>
      <c r="II129" s="622"/>
      <c r="IJ129" s="622"/>
      <c r="IK129" s="622"/>
      <c r="IL129" s="622"/>
      <c r="IM129" s="622"/>
      <c r="IN129" s="622"/>
      <c r="IO129" s="622"/>
      <c r="IP129" s="622"/>
      <c r="IQ129" s="622"/>
      <c r="IR129" s="622"/>
      <c r="IS129" s="622"/>
      <c r="IT129" s="622"/>
      <c r="IU129" s="622"/>
      <c r="IV129" s="622"/>
      <c r="IW129" s="622"/>
      <c r="IX129" s="622"/>
      <c r="IY129" s="622"/>
      <c r="IZ129" s="622"/>
      <c r="JA129" s="622"/>
      <c r="JB129" s="622"/>
      <c r="JC129" s="622"/>
      <c r="JD129" s="622"/>
      <c r="JE129" s="622"/>
      <c r="JF129" s="622"/>
      <c r="JG129" s="622"/>
      <c r="JH129" s="622"/>
      <c r="JI129" s="622"/>
      <c r="JJ129" s="622"/>
      <c r="JK129" s="622"/>
      <c r="JL129" s="622"/>
      <c r="JM129" s="622"/>
      <c r="JN129" s="622"/>
      <c r="JO129" s="622"/>
      <c r="JP129" s="622"/>
      <c r="JQ129" s="622"/>
      <c r="JR129" s="622"/>
      <c r="JS129" s="622"/>
      <c r="JT129" s="622"/>
      <c r="JU129" s="622"/>
      <c r="JV129" s="622"/>
      <c r="JW129" s="622"/>
      <c r="JX129" s="622"/>
      <c r="JY129" s="622"/>
      <c r="JZ129" s="622"/>
      <c r="KA129" s="622"/>
      <c r="KB129" s="622"/>
      <c r="KC129" s="622"/>
      <c r="KD129" s="622"/>
      <c r="KE129" s="622"/>
      <c r="KF129" s="622"/>
      <c r="KG129" s="622"/>
      <c r="KH129" s="622"/>
      <c r="KI129" s="622"/>
      <c r="KJ129" s="622"/>
      <c r="KK129" s="622"/>
      <c r="KL129" s="622"/>
      <c r="KM129" s="622"/>
      <c r="KN129" s="622"/>
      <c r="KO129" s="622"/>
      <c r="KP129" s="622"/>
      <c r="KQ129" s="622"/>
      <c r="KR129" s="87"/>
      <c r="KS129" s="87"/>
      <c r="KT129" s="87"/>
      <c r="KU129" s="87"/>
      <c r="KV129" s="87"/>
      <c r="KW129" s="87"/>
      <c r="KX129" s="87"/>
      <c r="KY129" s="87"/>
      <c r="KZ129" s="87"/>
      <c r="LA129" s="87"/>
      <c r="LB129" s="87"/>
    </row>
    <row r="130" spans="4:314" s="6" customFormat="1" ht="15" x14ac:dyDescent="0.25">
      <c r="D130" s="344"/>
      <c r="E130" s="344"/>
      <c r="F130" s="344"/>
      <c r="AZ130" s="549"/>
      <c r="EV130" s="152"/>
      <c r="EW130" s="152"/>
      <c r="EX130" s="152"/>
      <c r="EY130" s="152"/>
      <c r="EZ130" s="152"/>
      <c r="FA130" s="152"/>
      <c r="FD130" s="150"/>
      <c r="FE130" s="622"/>
      <c r="FF130" s="622"/>
      <c r="FG130" s="622"/>
      <c r="FH130" s="622"/>
      <c r="FI130" s="87"/>
      <c r="FJ130" s="87"/>
      <c r="FK130" s="87"/>
      <c r="FL130" s="145"/>
      <c r="FM130" s="87"/>
      <c r="FN130" s="87"/>
      <c r="FO130" s="87"/>
      <c r="FP130" s="87"/>
      <c r="FQ130" s="87"/>
      <c r="FR130" s="87"/>
      <c r="FS130" s="622"/>
      <c r="FT130" s="622"/>
      <c r="FU130" s="622"/>
      <c r="FV130" s="622"/>
      <c r="FW130" s="622"/>
      <c r="FX130" s="622"/>
      <c r="FY130" s="622"/>
      <c r="FZ130" s="622"/>
      <c r="GA130" s="633"/>
      <c r="GB130" s="637"/>
      <c r="GC130" s="622"/>
      <c r="GD130" s="622"/>
      <c r="GE130" s="622"/>
      <c r="GF130" s="622"/>
      <c r="GG130" s="622"/>
      <c r="GH130" s="622"/>
      <c r="GI130" s="622"/>
      <c r="GJ130" s="622"/>
      <c r="GK130" s="622"/>
      <c r="GL130" s="622"/>
      <c r="GM130" s="622"/>
      <c r="GN130" s="622"/>
      <c r="GO130" s="622"/>
      <c r="GP130" s="622"/>
      <c r="GQ130" s="622"/>
      <c r="GR130" s="622"/>
      <c r="GS130" s="622"/>
      <c r="GT130" s="622"/>
      <c r="GU130" s="622"/>
      <c r="GV130" s="622"/>
      <c r="GW130" s="622"/>
      <c r="GX130" s="622"/>
      <c r="GY130" s="622"/>
      <c r="GZ130" s="622"/>
      <c r="HA130" s="622"/>
      <c r="HB130" s="622"/>
      <c r="HC130" s="622"/>
      <c r="HD130" s="622"/>
      <c r="HE130" s="622"/>
      <c r="HF130" s="622"/>
      <c r="HG130" s="622"/>
      <c r="HH130" s="622"/>
      <c r="HI130" s="622"/>
      <c r="HJ130" s="622"/>
      <c r="HK130" s="622"/>
      <c r="HL130" s="622"/>
      <c r="HM130" s="622"/>
      <c r="HN130" s="622"/>
      <c r="HO130" s="622"/>
      <c r="HP130" s="622"/>
      <c r="HQ130" s="622"/>
      <c r="HR130" s="622"/>
      <c r="HS130" s="622"/>
      <c r="HT130" s="622"/>
      <c r="HU130" s="622"/>
      <c r="HV130" s="622"/>
      <c r="HW130" s="622"/>
      <c r="HX130" s="622"/>
      <c r="HY130" s="622"/>
      <c r="HZ130" s="622"/>
      <c r="IA130" s="622"/>
      <c r="IB130" s="622"/>
      <c r="IC130" s="622"/>
      <c r="ID130" s="622"/>
      <c r="IE130" s="622"/>
      <c r="IF130" s="622"/>
      <c r="IG130" s="622"/>
      <c r="IH130" s="622"/>
      <c r="II130" s="622"/>
      <c r="IJ130" s="622"/>
      <c r="IK130" s="622"/>
      <c r="IL130" s="622"/>
      <c r="IM130" s="622"/>
      <c r="IN130" s="622"/>
      <c r="IO130" s="622"/>
      <c r="IP130" s="622"/>
      <c r="IQ130" s="622"/>
      <c r="IR130" s="622"/>
      <c r="IS130" s="622"/>
      <c r="IT130" s="622"/>
      <c r="IU130" s="622"/>
      <c r="IV130" s="622"/>
      <c r="IW130" s="622"/>
      <c r="IX130" s="622"/>
      <c r="IY130" s="622"/>
      <c r="IZ130" s="622"/>
      <c r="JA130" s="622"/>
      <c r="JB130" s="622"/>
      <c r="JC130" s="622"/>
      <c r="JD130" s="622"/>
      <c r="JE130" s="622"/>
      <c r="JF130" s="622"/>
      <c r="JG130" s="622"/>
      <c r="JH130" s="622"/>
      <c r="JI130" s="622"/>
      <c r="JJ130" s="622"/>
      <c r="JK130" s="622"/>
      <c r="JL130" s="622"/>
      <c r="JM130" s="622"/>
      <c r="JN130" s="622"/>
      <c r="JO130" s="622"/>
      <c r="JP130" s="622"/>
      <c r="JQ130" s="622"/>
      <c r="JR130" s="622"/>
      <c r="JS130" s="622"/>
      <c r="JT130" s="622"/>
      <c r="JU130" s="622"/>
      <c r="JV130" s="622"/>
      <c r="JW130" s="622"/>
      <c r="JX130" s="622"/>
      <c r="JY130" s="622"/>
      <c r="JZ130" s="622"/>
      <c r="KA130" s="622"/>
      <c r="KB130" s="622"/>
      <c r="KC130" s="622"/>
      <c r="KD130" s="622"/>
      <c r="KE130" s="622"/>
      <c r="KF130" s="622"/>
      <c r="KG130" s="622"/>
      <c r="KH130" s="622"/>
      <c r="KI130" s="622"/>
      <c r="KJ130" s="622"/>
      <c r="KK130" s="622"/>
      <c r="KL130" s="622"/>
      <c r="KM130" s="622"/>
      <c r="KN130" s="622"/>
      <c r="KO130" s="622"/>
      <c r="KP130" s="622"/>
      <c r="KQ130" s="622"/>
      <c r="KR130" s="87"/>
      <c r="KS130" s="87"/>
      <c r="KT130" s="87"/>
      <c r="KU130" s="87"/>
      <c r="KV130" s="87"/>
      <c r="KW130" s="87"/>
      <c r="KX130" s="87"/>
      <c r="KY130" s="87"/>
      <c r="KZ130" s="87"/>
      <c r="LA130" s="87"/>
      <c r="LB130" s="87"/>
    </row>
    <row r="131" spans="4:314" s="6" customFormat="1" ht="15" x14ac:dyDescent="0.25">
      <c r="D131" s="344"/>
      <c r="E131" s="344"/>
      <c r="F131" s="344"/>
      <c r="AZ131" s="549"/>
      <c r="EV131" s="152"/>
      <c r="EW131" s="152"/>
      <c r="EX131" s="152"/>
      <c r="EY131" s="152"/>
      <c r="EZ131" s="152"/>
      <c r="FA131" s="152"/>
      <c r="FD131" s="150"/>
      <c r="FE131" s="622"/>
      <c r="FF131" s="622"/>
      <c r="FG131" s="622"/>
      <c r="FH131" s="622"/>
      <c r="FI131" s="87"/>
      <c r="FJ131" s="87"/>
      <c r="FK131" s="87"/>
      <c r="FL131" s="145"/>
      <c r="FM131" s="87"/>
      <c r="FN131" s="87"/>
      <c r="FO131" s="87"/>
      <c r="FP131" s="87"/>
      <c r="FQ131" s="87"/>
      <c r="FR131" s="87"/>
      <c r="FS131" s="622"/>
      <c r="FT131" s="622"/>
      <c r="FU131" s="622"/>
      <c r="FV131" s="622"/>
      <c r="FW131" s="622"/>
      <c r="FX131" s="622"/>
      <c r="FY131" s="622"/>
      <c r="FZ131" s="622"/>
      <c r="GA131" s="633"/>
      <c r="GB131" s="637"/>
      <c r="GC131" s="622"/>
      <c r="GD131" s="622"/>
      <c r="GE131" s="622"/>
      <c r="GF131" s="622"/>
      <c r="GG131" s="622"/>
      <c r="GH131" s="622"/>
      <c r="GI131" s="622"/>
      <c r="GJ131" s="622"/>
      <c r="GK131" s="622"/>
      <c r="GL131" s="622"/>
      <c r="GM131" s="622"/>
      <c r="GN131" s="622"/>
      <c r="GO131" s="622"/>
      <c r="GP131" s="622"/>
      <c r="GQ131" s="622"/>
      <c r="GR131" s="622"/>
      <c r="GS131" s="622"/>
      <c r="GT131" s="622"/>
      <c r="GU131" s="622"/>
      <c r="GV131" s="622"/>
      <c r="GW131" s="622"/>
      <c r="GX131" s="622"/>
      <c r="GY131" s="622"/>
      <c r="GZ131" s="622"/>
      <c r="HA131" s="622"/>
      <c r="HB131" s="622"/>
      <c r="HC131" s="622"/>
      <c r="HD131" s="622"/>
      <c r="HE131" s="622"/>
      <c r="HF131" s="622"/>
      <c r="HG131" s="622"/>
      <c r="HH131" s="622"/>
      <c r="HI131" s="622"/>
      <c r="HJ131" s="622"/>
      <c r="HK131" s="622"/>
      <c r="HL131" s="622"/>
      <c r="HM131" s="622"/>
      <c r="HN131" s="622"/>
      <c r="HO131" s="622"/>
      <c r="HP131" s="622"/>
      <c r="HQ131" s="622"/>
      <c r="HR131" s="622"/>
      <c r="HS131" s="622"/>
      <c r="HT131" s="622"/>
      <c r="HU131" s="622"/>
      <c r="HV131" s="622"/>
      <c r="HW131" s="622"/>
      <c r="HX131" s="622"/>
      <c r="HY131" s="622"/>
      <c r="HZ131" s="622"/>
      <c r="IA131" s="622"/>
      <c r="IB131" s="622"/>
      <c r="IC131" s="622"/>
      <c r="ID131" s="622"/>
      <c r="IE131" s="622"/>
      <c r="IF131" s="622"/>
      <c r="IG131" s="622"/>
      <c r="IH131" s="622"/>
      <c r="II131" s="622"/>
      <c r="IJ131" s="622"/>
      <c r="IK131" s="622"/>
      <c r="IL131" s="622"/>
      <c r="IM131" s="622"/>
      <c r="IN131" s="622"/>
      <c r="IO131" s="622"/>
      <c r="IP131" s="622"/>
      <c r="IQ131" s="622"/>
      <c r="IR131" s="622"/>
      <c r="IS131" s="622"/>
      <c r="IT131" s="622"/>
      <c r="IU131" s="622"/>
      <c r="IV131" s="622"/>
      <c r="IW131" s="622"/>
      <c r="IX131" s="622"/>
      <c r="IY131" s="622"/>
      <c r="IZ131" s="622"/>
      <c r="JA131" s="622"/>
      <c r="JB131" s="622"/>
      <c r="JC131" s="622"/>
      <c r="JD131" s="622"/>
      <c r="JE131" s="622"/>
      <c r="JF131" s="622"/>
      <c r="JG131" s="622"/>
      <c r="JH131" s="622"/>
      <c r="JI131" s="622"/>
      <c r="JJ131" s="622"/>
      <c r="JK131" s="622"/>
      <c r="JL131" s="622"/>
      <c r="JM131" s="622"/>
      <c r="JN131" s="622"/>
      <c r="JO131" s="622"/>
      <c r="JP131" s="622"/>
      <c r="JQ131" s="622"/>
      <c r="JR131" s="622"/>
      <c r="JS131" s="622"/>
      <c r="JT131" s="622"/>
      <c r="JU131" s="622"/>
      <c r="JV131" s="622"/>
      <c r="JW131" s="622"/>
      <c r="JX131" s="622"/>
      <c r="JY131" s="622"/>
      <c r="JZ131" s="622"/>
      <c r="KA131" s="622"/>
      <c r="KB131" s="622"/>
      <c r="KC131" s="622"/>
      <c r="KD131" s="622"/>
      <c r="KE131" s="622"/>
      <c r="KF131" s="622"/>
      <c r="KG131" s="622"/>
      <c r="KH131" s="622"/>
      <c r="KI131" s="622"/>
      <c r="KJ131" s="622"/>
      <c r="KK131" s="622"/>
      <c r="KL131" s="622"/>
      <c r="KM131" s="622"/>
      <c r="KN131" s="622"/>
      <c r="KO131" s="622"/>
      <c r="KP131" s="622"/>
      <c r="KQ131" s="622"/>
      <c r="KR131" s="87"/>
      <c r="KS131" s="87"/>
      <c r="KT131" s="87"/>
      <c r="KU131" s="87"/>
      <c r="KV131" s="87"/>
      <c r="KW131" s="87"/>
      <c r="KX131" s="87"/>
      <c r="KY131" s="87"/>
      <c r="KZ131" s="87"/>
      <c r="LA131" s="87"/>
      <c r="LB131" s="87"/>
    </row>
    <row r="132" spans="4:314" s="6" customFormat="1" ht="15" x14ac:dyDescent="0.25">
      <c r="D132" s="344"/>
      <c r="E132" s="344"/>
      <c r="F132" s="344"/>
      <c r="AZ132" s="549"/>
      <c r="EV132" s="152"/>
      <c r="EW132" s="152"/>
      <c r="EX132" s="152"/>
      <c r="EY132" s="152"/>
      <c r="EZ132" s="152"/>
      <c r="FA132" s="152"/>
      <c r="FD132" s="150"/>
      <c r="FE132" s="622"/>
      <c r="FF132" s="622"/>
      <c r="FG132" s="622"/>
      <c r="FH132" s="622"/>
      <c r="FI132" s="87"/>
      <c r="FJ132" s="87"/>
      <c r="FK132" s="87"/>
      <c r="FL132" s="145"/>
      <c r="FM132" s="87"/>
      <c r="FN132" s="87"/>
      <c r="FO132" s="87"/>
      <c r="FP132" s="87"/>
      <c r="FQ132" s="87"/>
      <c r="FR132" s="87"/>
      <c r="FS132" s="622"/>
      <c r="FT132" s="622"/>
      <c r="FU132" s="622"/>
      <c r="FV132" s="622"/>
      <c r="FW132" s="622"/>
      <c r="FX132" s="622"/>
      <c r="FY132" s="622"/>
      <c r="FZ132" s="622"/>
      <c r="GA132" s="633"/>
      <c r="GB132" s="637"/>
      <c r="GC132" s="622"/>
      <c r="GD132" s="622"/>
      <c r="GE132" s="622"/>
      <c r="GF132" s="622"/>
      <c r="GG132" s="622"/>
      <c r="GH132" s="622"/>
      <c r="GI132" s="622"/>
      <c r="GJ132" s="622"/>
      <c r="GK132" s="622"/>
      <c r="GL132" s="622"/>
      <c r="GM132" s="622"/>
      <c r="GN132" s="622"/>
      <c r="GO132" s="622"/>
      <c r="GP132" s="622"/>
      <c r="GQ132" s="622"/>
      <c r="GR132" s="622"/>
      <c r="GS132" s="622"/>
      <c r="GT132" s="622"/>
      <c r="GU132" s="622"/>
      <c r="GV132" s="622"/>
      <c r="GW132" s="622"/>
      <c r="GX132" s="622"/>
      <c r="GY132" s="622"/>
      <c r="GZ132" s="622"/>
      <c r="HA132" s="622"/>
      <c r="HB132" s="622"/>
      <c r="HC132" s="622"/>
      <c r="HD132" s="622"/>
      <c r="HE132" s="622"/>
      <c r="HF132" s="622"/>
      <c r="HG132" s="622"/>
      <c r="HH132" s="622"/>
      <c r="HI132" s="622"/>
      <c r="HJ132" s="622"/>
      <c r="HK132" s="622"/>
      <c r="HL132" s="622"/>
      <c r="HM132" s="622"/>
      <c r="HN132" s="622"/>
      <c r="HO132" s="622"/>
      <c r="HP132" s="622"/>
      <c r="HQ132" s="622"/>
      <c r="HR132" s="622"/>
      <c r="HS132" s="622"/>
      <c r="HT132" s="622"/>
      <c r="HU132" s="622"/>
      <c r="HV132" s="622"/>
      <c r="HW132" s="622"/>
      <c r="HX132" s="622"/>
      <c r="HY132" s="622"/>
      <c r="HZ132" s="622"/>
      <c r="IA132" s="622"/>
      <c r="IB132" s="622"/>
      <c r="IC132" s="622"/>
      <c r="ID132" s="622"/>
      <c r="IE132" s="622"/>
      <c r="IF132" s="622"/>
      <c r="IG132" s="622"/>
      <c r="IH132" s="622"/>
      <c r="II132" s="622"/>
      <c r="IJ132" s="622"/>
      <c r="IK132" s="622"/>
      <c r="IL132" s="622"/>
      <c r="IM132" s="622"/>
      <c r="IN132" s="622"/>
      <c r="IO132" s="622"/>
      <c r="IP132" s="622"/>
      <c r="IQ132" s="622"/>
      <c r="IR132" s="622"/>
      <c r="IS132" s="622"/>
      <c r="IT132" s="622"/>
      <c r="IU132" s="622"/>
      <c r="IV132" s="622"/>
      <c r="IW132" s="622"/>
      <c r="IX132" s="622"/>
      <c r="IY132" s="622"/>
      <c r="IZ132" s="622"/>
      <c r="JA132" s="622"/>
      <c r="JB132" s="622"/>
      <c r="JC132" s="622"/>
      <c r="JD132" s="622"/>
      <c r="JE132" s="622"/>
      <c r="JF132" s="622"/>
      <c r="JG132" s="622"/>
      <c r="JH132" s="622"/>
      <c r="JI132" s="622"/>
      <c r="JJ132" s="622"/>
      <c r="JK132" s="622"/>
      <c r="JL132" s="622"/>
      <c r="JM132" s="622"/>
      <c r="JN132" s="622"/>
      <c r="JO132" s="622"/>
      <c r="JP132" s="622"/>
      <c r="JQ132" s="622"/>
      <c r="JR132" s="622"/>
      <c r="JS132" s="622"/>
      <c r="JT132" s="622"/>
      <c r="JU132" s="622"/>
      <c r="JV132" s="622"/>
      <c r="JW132" s="622"/>
      <c r="JX132" s="622"/>
      <c r="JY132" s="622"/>
      <c r="JZ132" s="622"/>
      <c r="KA132" s="622"/>
      <c r="KB132" s="622"/>
      <c r="KC132" s="622"/>
      <c r="KD132" s="622"/>
      <c r="KE132" s="622"/>
      <c r="KF132" s="622"/>
      <c r="KG132" s="622"/>
      <c r="KH132" s="622"/>
      <c r="KI132" s="622"/>
      <c r="KJ132" s="622"/>
      <c r="KK132" s="622"/>
      <c r="KL132" s="622"/>
      <c r="KM132" s="622"/>
      <c r="KN132" s="622"/>
      <c r="KO132" s="622"/>
      <c r="KP132" s="622"/>
      <c r="KQ132" s="622"/>
      <c r="KR132" s="87"/>
      <c r="KS132" s="87"/>
      <c r="KT132" s="87"/>
      <c r="KU132" s="87"/>
      <c r="KV132" s="87"/>
      <c r="KW132" s="87"/>
      <c r="KX132" s="87"/>
      <c r="KY132" s="87"/>
      <c r="KZ132" s="87"/>
      <c r="LA132" s="87"/>
      <c r="LB132" s="87"/>
    </row>
    <row r="133" spans="4:314" s="6" customFormat="1" ht="15" x14ac:dyDescent="0.25">
      <c r="D133" s="344"/>
      <c r="E133" s="344"/>
      <c r="F133" s="344"/>
      <c r="AZ133" s="549"/>
      <c r="EV133" s="152"/>
      <c r="EW133" s="152"/>
      <c r="EX133" s="152"/>
      <c r="EY133" s="152"/>
      <c r="EZ133" s="152"/>
      <c r="FA133" s="152"/>
      <c r="FD133" s="150"/>
      <c r="FE133" s="622"/>
      <c r="FF133" s="622"/>
      <c r="FG133" s="622"/>
      <c r="FH133" s="622"/>
      <c r="FI133" s="87"/>
      <c r="FJ133" s="87"/>
      <c r="FK133" s="87"/>
      <c r="FL133" s="145"/>
      <c r="FM133" s="87"/>
      <c r="FN133" s="87"/>
      <c r="FO133" s="87"/>
      <c r="FP133" s="87"/>
      <c r="FQ133" s="87"/>
      <c r="FR133" s="87"/>
      <c r="FS133" s="622"/>
      <c r="FT133" s="622"/>
      <c r="FU133" s="622"/>
      <c r="FV133" s="622"/>
      <c r="FW133" s="622"/>
      <c r="FX133" s="622"/>
      <c r="FY133" s="622"/>
      <c r="FZ133" s="622"/>
      <c r="GA133" s="633"/>
      <c r="GB133" s="637"/>
      <c r="GC133" s="622"/>
      <c r="GD133" s="622"/>
      <c r="GE133" s="622"/>
      <c r="GF133" s="622"/>
      <c r="GG133" s="622"/>
      <c r="GH133" s="622"/>
      <c r="GI133" s="622"/>
      <c r="GJ133" s="622"/>
      <c r="GK133" s="622"/>
      <c r="GL133" s="622"/>
      <c r="GM133" s="622"/>
      <c r="GN133" s="622"/>
      <c r="GO133" s="622"/>
      <c r="GP133" s="622"/>
      <c r="GQ133" s="622"/>
      <c r="GR133" s="622"/>
      <c r="GS133" s="622"/>
      <c r="GT133" s="622"/>
      <c r="GU133" s="622"/>
      <c r="GV133" s="622"/>
      <c r="GW133" s="622"/>
      <c r="GX133" s="622"/>
      <c r="GY133" s="622"/>
      <c r="GZ133" s="622"/>
      <c r="HA133" s="622"/>
      <c r="HB133" s="622"/>
      <c r="HC133" s="622"/>
      <c r="HD133" s="622"/>
      <c r="HE133" s="622"/>
      <c r="HF133" s="622"/>
      <c r="HG133" s="622"/>
      <c r="HH133" s="622"/>
      <c r="HI133" s="622"/>
      <c r="HJ133" s="622"/>
      <c r="HK133" s="622"/>
      <c r="HL133" s="622"/>
      <c r="HM133" s="622"/>
      <c r="HN133" s="622"/>
      <c r="HO133" s="622"/>
      <c r="HP133" s="622"/>
      <c r="HQ133" s="622"/>
      <c r="HR133" s="622"/>
      <c r="HS133" s="622"/>
      <c r="HT133" s="622"/>
      <c r="HU133" s="622"/>
      <c r="HV133" s="622"/>
      <c r="HW133" s="622"/>
      <c r="HX133" s="622"/>
      <c r="HY133" s="622"/>
      <c r="HZ133" s="622"/>
      <c r="IA133" s="622"/>
      <c r="IB133" s="622"/>
      <c r="IC133" s="622"/>
      <c r="ID133" s="622"/>
      <c r="IE133" s="622"/>
      <c r="IF133" s="622"/>
      <c r="IG133" s="622"/>
      <c r="IH133" s="622"/>
      <c r="II133" s="622"/>
      <c r="IJ133" s="622"/>
      <c r="IK133" s="622"/>
      <c r="IL133" s="622"/>
      <c r="IM133" s="622"/>
      <c r="IN133" s="622"/>
      <c r="IO133" s="622"/>
      <c r="IP133" s="622"/>
      <c r="IQ133" s="622"/>
      <c r="IR133" s="622"/>
      <c r="IS133" s="622"/>
      <c r="IT133" s="622"/>
      <c r="IU133" s="622"/>
      <c r="IV133" s="622"/>
      <c r="IW133" s="622"/>
      <c r="IX133" s="622"/>
      <c r="IY133" s="622"/>
      <c r="IZ133" s="622"/>
      <c r="JA133" s="622"/>
      <c r="JB133" s="622"/>
      <c r="JC133" s="622"/>
      <c r="JD133" s="622"/>
      <c r="JE133" s="622"/>
      <c r="JF133" s="622"/>
      <c r="JG133" s="622"/>
      <c r="JH133" s="622"/>
      <c r="JI133" s="622"/>
      <c r="JJ133" s="622"/>
      <c r="JK133" s="622"/>
      <c r="JL133" s="622"/>
      <c r="JM133" s="622"/>
      <c r="JN133" s="622"/>
      <c r="JO133" s="622"/>
      <c r="JP133" s="622"/>
      <c r="JQ133" s="622"/>
      <c r="JR133" s="622"/>
      <c r="JS133" s="622"/>
      <c r="JT133" s="622"/>
      <c r="JU133" s="622"/>
      <c r="JV133" s="622"/>
      <c r="JW133" s="622"/>
      <c r="JX133" s="622"/>
      <c r="JY133" s="622"/>
      <c r="JZ133" s="622"/>
      <c r="KA133" s="622"/>
      <c r="KB133" s="622"/>
      <c r="KC133" s="622"/>
      <c r="KD133" s="622"/>
      <c r="KE133" s="622"/>
      <c r="KF133" s="622"/>
      <c r="KG133" s="622"/>
      <c r="KH133" s="622"/>
      <c r="KI133" s="622"/>
      <c r="KJ133" s="622"/>
      <c r="KK133" s="622"/>
      <c r="KL133" s="622"/>
      <c r="KM133" s="622"/>
      <c r="KN133" s="622"/>
      <c r="KO133" s="622"/>
      <c r="KP133" s="622"/>
      <c r="KQ133" s="622"/>
      <c r="KR133" s="87"/>
      <c r="KS133" s="87"/>
      <c r="KT133" s="87"/>
      <c r="KU133" s="87"/>
      <c r="KV133" s="87"/>
      <c r="KW133" s="87"/>
      <c r="KX133" s="87"/>
      <c r="KY133" s="87"/>
      <c r="KZ133" s="87"/>
      <c r="LA133" s="87"/>
      <c r="LB133" s="87"/>
    </row>
    <row r="134" spans="4:314" s="6" customFormat="1" ht="15" x14ac:dyDescent="0.25">
      <c r="D134" s="344"/>
      <c r="E134" s="344"/>
      <c r="F134" s="344"/>
      <c r="AZ134" s="549"/>
      <c r="EV134" s="152"/>
      <c r="EW134" s="152"/>
      <c r="EX134" s="152"/>
      <c r="EY134" s="152"/>
      <c r="EZ134" s="152"/>
      <c r="FA134" s="152"/>
      <c r="FD134" s="150"/>
      <c r="FE134" s="622"/>
      <c r="FF134" s="622"/>
      <c r="FG134" s="622"/>
      <c r="FH134" s="622"/>
      <c r="FI134" s="87"/>
      <c r="FJ134" s="87"/>
      <c r="FK134" s="87"/>
      <c r="FL134" s="145"/>
      <c r="FM134" s="87"/>
      <c r="FN134" s="87"/>
      <c r="FO134" s="87"/>
      <c r="FP134" s="87"/>
      <c r="FQ134" s="87"/>
      <c r="FR134" s="87"/>
      <c r="FS134" s="622"/>
      <c r="FT134" s="622"/>
      <c r="FU134" s="622"/>
      <c r="FV134" s="622"/>
      <c r="FW134" s="622"/>
      <c r="FX134" s="622"/>
      <c r="FY134" s="622"/>
      <c r="FZ134" s="622"/>
      <c r="GA134" s="633"/>
      <c r="GB134" s="637"/>
      <c r="GC134" s="622"/>
      <c r="GD134" s="622"/>
      <c r="GE134" s="622"/>
      <c r="GF134" s="622"/>
      <c r="GG134" s="622"/>
      <c r="GH134" s="622"/>
      <c r="GI134" s="622"/>
      <c r="GJ134" s="622"/>
      <c r="GK134" s="622"/>
      <c r="GL134" s="622"/>
      <c r="GM134" s="622"/>
      <c r="GN134" s="622"/>
      <c r="GO134" s="622"/>
      <c r="GP134" s="622"/>
      <c r="GQ134" s="622"/>
      <c r="GR134" s="622"/>
      <c r="GS134" s="622"/>
      <c r="GT134" s="622"/>
      <c r="GU134" s="622"/>
      <c r="GV134" s="622"/>
      <c r="GW134" s="622"/>
      <c r="GX134" s="622"/>
      <c r="GY134" s="622"/>
      <c r="GZ134" s="622"/>
      <c r="HA134" s="622"/>
      <c r="HB134" s="622"/>
      <c r="HC134" s="622"/>
      <c r="HD134" s="622"/>
      <c r="HE134" s="622"/>
      <c r="HF134" s="622"/>
      <c r="HG134" s="622"/>
      <c r="HH134" s="622"/>
      <c r="HI134" s="622"/>
      <c r="HJ134" s="622"/>
      <c r="HK134" s="622"/>
      <c r="HL134" s="622"/>
      <c r="HM134" s="622"/>
      <c r="HN134" s="622"/>
      <c r="HO134" s="622"/>
      <c r="HP134" s="622"/>
      <c r="HQ134" s="622"/>
      <c r="HR134" s="622"/>
      <c r="HS134" s="622"/>
      <c r="HT134" s="622"/>
      <c r="HU134" s="622"/>
      <c r="HV134" s="622"/>
      <c r="HW134" s="622"/>
      <c r="HX134" s="622"/>
      <c r="HY134" s="622"/>
      <c r="HZ134" s="622"/>
      <c r="IA134" s="622"/>
      <c r="IB134" s="622"/>
      <c r="IC134" s="622"/>
      <c r="ID134" s="622"/>
      <c r="IE134" s="622"/>
      <c r="IF134" s="622"/>
      <c r="IG134" s="622"/>
      <c r="IH134" s="622"/>
      <c r="II134" s="622"/>
      <c r="IJ134" s="622"/>
      <c r="IK134" s="622"/>
      <c r="IL134" s="622"/>
      <c r="IM134" s="622"/>
      <c r="IN134" s="622"/>
      <c r="IO134" s="622"/>
      <c r="IP134" s="622"/>
      <c r="IQ134" s="622"/>
      <c r="IR134" s="622"/>
      <c r="IS134" s="622"/>
      <c r="IT134" s="622"/>
      <c r="IU134" s="622"/>
      <c r="IV134" s="622"/>
      <c r="IW134" s="622"/>
      <c r="IX134" s="622"/>
      <c r="IY134" s="622"/>
      <c r="IZ134" s="622"/>
      <c r="JA134" s="622"/>
      <c r="JB134" s="622"/>
      <c r="JC134" s="622"/>
      <c r="JD134" s="622"/>
      <c r="JE134" s="622"/>
      <c r="JF134" s="622"/>
      <c r="JG134" s="622"/>
      <c r="JH134" s="622"/>
      <c r="JI134" s="622"/>
      <c r="JJ134" s="622"/>
      <c r="JK134" s="622"/>
      <c r="JL134" s="622"/>
      <c r="JM134" s="622"/>
      <c r="JN134" s="622"/>
      <c r="JO134" s="622"/>
      <c r="JP134" s="622"/>
      <c r="JQ134" s="622"/>
      <c r="JR134" s="622"/>
      <c r="JS134" s="622"/>
      <c r="JT134" s="622"/>
      <c r="JU134" s="622"/>
      <c r="JV134" s="622"/>
      <c r="JW134" s="622"/>
      <c r="JX134" s="622"/>
      <c r="JY134" s="622"/>
      <c r="JZ134" s="622"/>
      <c r="KA134" s="622"/>
      <c r="KB134" s="622"/>
      <c r="KC134" s="622"/>
      <c r="KD134" s="622"/>
      <c r="KE134" s="622"/>
      <c r="KF134" s="622"/>
      <c r="KG134" s="622"/>
      <c r="KH134" s="622"/>
      <c r="KI134" s="622"/>
      <c r="KJ134" s="622"/>
      <c r="KK134" s="622"/>
      <c r="KL134" s="622"/>
      <c r="KM134" s="622"/>
      <c r="KN134" s="622"/>
      <c r="KO134" s="622"/>
      <c r="KP134" s="622"/>
      <c r="KQ134" s="622"/>
      <c r="KR134" s="87"/>
      <c r="KS134" s="87"/>
      <c r="KT134" s="87"/>
      <c r="KU134" s="87"/>
      <c r="KV134" s="87"/>
      <c r="KW134" s="87"/>
      <c r="KX134" s="87"/>
      <c r="KY134" s="87"/>
      <c r="KZ134" s="87"/>
      <c r="LA134" s="87"/>
      <c r="LB134" s="87"/>
    </row>
    <row r="135" spans="4:314" s="6" customFormat="1" ht="15" x14ac:dyDescent="0.25">
      <c r="D135" s="344"/>
      <c r="E135" s="344"/>
      <c r="F135" s="344"/>
      <c r="AZ135" s="549"/>
      <c r="EV135" s="152"/>
      <c r="EW135" s="152"/>
      <c r="EX135" s="152"/>
      <c r="EY135" s="152"/>
      <c r="EZ135" s="152"/>
      <c r="FA135" s="152"/>
      <c r="FD135" s="150"/>
      <c r="FE135" s="622"/>
      <c r="FF135" s="622"/>
      <c r="FG135" s="622"/>
      <c r="FH135" s="622"/>
      <c r="FI135" s="87"/>
      <c r="FJ135" s="87"/>
      <c r="FK135" s="87"/>
      <c r="FL135" s="145"/>
      <c r="FM135" s="87"/>
      <c r="FN135" s="87"/>
      <c r="FO135" s="87"/>
      <c r="FP135" s="87"/>
      <c r="FQ135" s="87"/>
      <c r="FR135" s="87"/>
      <c r="FS135" s="622"/>
      <c r="FT135" s="622"/>
      <c r="FU135" s="622"/>
      <c r="FV135" s="622"/>
      <c r="FW135" s="622"/>
      <c r="FX135" s="622"/>
      <c r="FY135" s="622"/>
      <c r="FZ135" s="622"/>
      <c r="GA135" s="633"/>
      <c r="GB135" s="637"/>
      <c r="GC135" s="622"/>
      <c r="GD135" s="622"/>
      <c r="GE135" s="622"/>
      <c r="GF135" s="622"/>
      <c r="GG135" s="622"/>
      <c r="GH135" s="622"/>
      <c r="GI135" s="622"/>
      <c r="GJ135" s="622"/>
      <c r="GK135" s="622"/>
      <c r="GL135" s="622"/>
      <c r="GM135" s="622"/>
      <c r="GN135" s="622"/>
      <c r="GO135" s="622"/>
      <c r="GP135" s="622"/>
      <c r="GQ135" s="622"/>
      <c r="GR135" s="622"/>
      <c r="GS135" s="622"/>
      <c r="GT135" s="622"/>
      <c r="GU135" s="622"/>
      <c r="GV135" s="622"/>
      <c r="GW135" s="622"/>
      <c r="GX135" s="622"/>
      <c r="GY135" s="622"/>
      <c r="GZ135" s="622"/>
      <c r="HA135" s="622"/>
      <c r="HB135" s="622"/>
      <c r="HC135" s="622"/>
      <c r="HD135" s="622"/>
      <c r="HE135" s="622"/>
      <c r="HF135" s="622"/>
      <c r="HG135" s="622"/>
      <c r="HH135" s="622"/>
      <c r="HI135" s="622"/>
      <c r="HJ135" s="622"/>
      <c r="HK135" s="622"/>
      <c r="HL135" s="622"/>
      <c r="HM135" s="622"/>
      <c r="HN135" s="622"/>
      <c r="HO135" s="622"/>
      <c r="HP135" s="622"/>
      <c r="HQ135" s="622"/>
      <c r="HR135" s="622"/>
      <c r="HS135" s="622"/>
      <c r="HT135" s="622"/>
      <c r="HU135" s="622"/>
      <c r="HV135" s="622"/>
      <c r="HW135" s="622"/>
      <c r="HX135" s="622"/>
      <c r="HY135" s="622"/>
      <c r="HZ135" s="622"/>
      <c r="IA135" s="622"/>
      <c r="IB135" s="622"/>
      <c r="IC135" s="622"/>
      <c r="ID135" s="622"/>
      <c r="IE135" s="622"/>
      <c r="IF135" s="622"/>
      <c r="IG135" s="622"/>
      <c r="IH135" s="622"/>
      <c r="II135" s="622"/>
      <c r="IJ135" s="622"/>
      <c r="IK135" s="622"/>
      <c r="IL135" s="622"/>
      <c r="IM135" s="622"/>
      <c r="IN135" s="622"/>
      <c r="IO135" s="622"/>
      <c r="IP135" s="622"/>
      <c r="IQ135" s="622"/>
      <c r="IR135" s="622"/>
      <c r="IS135" s="622"/>
      <c r="IT135" s="622"/>
      <c r="IU135" s="622"/>
      <c r="IV135" s="622"/>
      <c r="IW135" s="622"/>
      <c r="IX135" s="622"/>
      <c r="IY135" s="622"/>
      <c r="IZ135" s="622"/>
      <c r="JA135" s="622"/>
      <c r="JB135" s="622"/>
      <c r="JC135" s="622"/>
      <c r="JD135" s="622"/>
      <c r="JE135" s="622"/>
      <c r="JF135" s="622"/>
      <c r="JG135" s="622"/>
      <c r="JH135" s="622"/>
      <c r="JI135" s="622"/>
      <c r="JJ135" s="622"/>
      <c r="JK135" s="622"/>
      <c r="JL135" s="622"/>
      <c r="JM135" s="622"/>
      <c r="JN135" s="622"/>
      <c r="JO135" s="622"/>
      <c r="JP135" s="622"/>
      <c r="JQ135" s="622"/>
      <c r="JR135" s="622"/>
      <c r="JS135" s="622"/>
      <c r="JT135" s="622"/>
      <c r="JU135" s="622"/>
      <c r="JV135" s="622"/>
      <c r="JW135" s="622"/>
      <c r="JX135" s="622"/>
      <c r="JY135" s="622"/>
      <c r="JZ135" s="622"/>
      <c r="KA135" s="622"/>
      <c r="KB135" s="622"/>
      <c r="KC135" s="622"/>
      <c r="KD135" s="622"/>
      <c r="KE135" s="622"/>
      <c r="KF135" s="622"/>
      <c r="KG135" s="622"/>
      <c r="KH135" s="622"/>
      <c r="KI135" s="622"/>
      <c r="KJ135" s="622"/>
      <c r="KK135" s="622"/>
      <c r="KL135" s="622"/>
      <c r="KM135" s="622"/>
      <c r="KN135" s="622"/>
      <c r="KO135" s="622"/>
      <c r="KP135" s="622"/>
      <c r="KQ135" s="622"/>
      <c r="KR135" s="87"/>
      <c r="KS135" s="87"/>
      <c r="KT135" s="87"/>
      <c r="KU135" s="87"/>
      <c r="KV135" s="87"/>
      <c r="KW135" s="87"/>
      <c r="KX135" s="87"/>
      <c r="KY135" s="87"/>
      <c r="KZ135" s="87"/>
      <c r="LA135" s="87"/>
      <c r="LB135" s="87"/>
    </row>
    <row r="136" spans="4:314" s="6" customFormat="1" ht="15" x14ac:dyDescent="0.25">
      <c r="D136" s="344"/>
      <c r="E136" s="344"/>
      <c r="F136" s="344"/>
      <c r="AZ136" s="549"/>
      <c r="EV136" s="152"/>
      <c r="EW136" s="152"/>
      <c r="EX136" s="152"/>
      <c r="EY136" s="152"/>
      <c r="EZ136" s="152"/>
      <c r="FA136" s="152"/>
      <c r="FD136" s="150"/>
      <c r="FE136" s="622"/>
      <c r="FF136" s="622"/>
      <c r="FG136" s="622"/>
      <c r="FH136" s="622"/>
      <c r="FI136" s="87"/>
      <c r="FJ136" s="87"/>
      <c r="FK136" s="87"/>
      <c r="FL136" s="145"/>
      <c r="FM136" s="87"/>
      <c r="FN136" s="87"/>
      <c r="FO136" s="87"/>
      <c r="FP136" s="87"/>
      <c r="FQ136" s="87"/>
      <c r="FR136" s="87"/>
      <c r="FS136" s="622"/>
      <c r="FT136" s="622"/>
      <c r="FU136" s="622"/>
      <c r="FV136" s="622"/>
      <c r="FW136" s="622"/>
      <c r="FX136" s="622"/>
      <c r="FY136" s="622"/>
      <c r="FZ136" s="622"/>
      <c r="GA136" s="633"/>
      <c r="GB136" s="637"/>
      <c r="GC136" s="622"/>
      <c r="GD136" s="622"/>
      <c r="GE136" s="622"/>
      <c r="GF136" s="622"/>
      <c r="GG136" s="622"/>
      <c r="GH136" s="622"/>
      <c r="GI136" s="622"/>
      <c r="GJ136" s="622"/>
      <c r="GK136" s="622"/>
      <c r="GL136" s="622"/>
      <c r="GM136" s="622"/>
      <c r="GN136" s="622"/>
      <c r="GO136" s="622"/>
      <c r="GP136" s="622"/>
      <c r="GQ136" s="622"/>
      <c r="GR136" s="622"/>
      <c r="GS136" s="622"/>
      <c r="GT136" s="622"/>
      <c r="GU136" s="622"/>
      <c r="GV136" s="622"/>
      <c r="GW136" s="622"/>
      <c r="GX136" s="622"/>
      <c r="GY136" s="622"/>
      <c r="GZ136" s="622"/>
      <c r="HA136" s="622"/>
      <c r="HB136" s="622"/>
      <c r="HC136" s="622"/>
      <c r="HD136" s="622"/>
      <c r="HE136" s="622"/>
      <c r="HF136" s="622"/>
      <c r="HG136" s="622"/>
      <c r="HH136" s="622"/>
      <c r="HI136" s="622"/>
      <c r="HJ136" s="622"/>
      <c r="HK136" s="622"/>
      <c r="HL136" s="622"/>
      <c r="HM136" s="622"/>
      <c r="HN136" s="622"/>
      <c r="HO136" s="622"/>
      <c r="HP136" s="622"/>
      <c r="HQ136" s="622"/>
      <c r="HR136" s="622"/>
      <c r="HS136" s="622"/>
      <c r="HT136" s="622"/>
      <c r="HU136" s="622"/>
      <c r="HV136" s="622"/>
      <c r="HW136" s="622"/>
      <c r="HX136" s="622"/>
      <c r="HY136" s="622"/>
      <c r="HZ136" s="622"/>
      <c r="IA136" s="622"/>
      <c r="IB136" s="622"/>
      <c r="IC136" s="622"/>
      <c r="ID136" s="622"/>
      <c r="IE136" s="622"/>
      <c r="IF136" s="622"/>
      <c r="IG136" s="622"/>
      <c r="IH136" s="622"/>
      <c r="II136" s="622"/>
      <c r="IJ136" s="622"/>
      <c r="IK136" s="622"/>
      <c r="IL136" s="622"/>
      <c r="IM136" s="622"/>
      <c r="IN136" s="622"/>
      <c r="IO136" s="622"/>
      <c r="IP136" s="622"/>
      <c r="IQ136" s="622"/>
      <c r="IR136" s="622"/>
      <c r="IS136" s="622"/>
      <c r="IT136" s="622"/>
      <c r="IU136" s="622"/>
      <c r="IV136" s="622"/>
      <c r="IW136" s="622"/>
      <c r="IX136" s="622"/>
      <c r="IY136" s="622"/>
      <c r="IZ136" s="622"/>
      <c r="JA136" s="622"/>
      <c r="JB136" s="622"/>
      <c r="JC136" s="622"/>
      <c r="JD136" s="622"/>
      <c r="JE136" s="622"/>
      <c r="JF136" s="622"/>
      <c r="JG136" s="622"/>
      <c r="JH136" s="622"/>
      <c r="JI136" s="622"/>
      <c r="JJ136" s="622"/>
      <c r="JK136" s="622"/>
      <c r="JL136" s="622"/>
      <c r="JM136" s="622"/>
      <c r="JN136" s="622"/>
      <c r="JO136" s="622"/>
      <c r="JP136" s="622"/>
      <c r="JQ136" s="622"/>
      <c r="JR136" s="622"/>
      <c r="JS136" s="622"/>
      <c r="JT136" s="622"/>
      <c r="JU136" s="622"/>
      <c r="JV136" s="622"/>
      <c r="JW136" s="622"/>
      <c r="JX136" s="622"/>
      <c r="JY136" s="622"/>
      <c r="JZ136" s="622"/>
      <c r="KA136" s="622"/>
      <c r="KB136" s="622"/>
      <c r="KC136" s="622"/>
      <c r="KD136" s="622"/>
      <c r="KE136" s="622"/>
      <c r="KF136" s="622"/>
      <c r="KG136" s="622"/>
      <c r="KH136" s="622"/>
      <c r="KI136" s="622"/>
      <c r="KJ136" s="622"/>
      <c r="KK136" s="622"/>
      <c r="KL136" s="622"/>
      <c r="KM136" s="622"/>
      <c r="KN136" s="622"/>
      <c r="KO136" s="622"/>
      <c r="KP136" s="622"/>
      <c r="KQ136" s="622"/>
      <c r="KR136" s="87"/>
      <c r="KS136" s="87"/>
      <c r="KT136" s="87"/>
      <c r="KU136" s="87"/>
      <c r="KV136" s="87"/>
      <c r="KW136" s="87"/>
      <c r="KX136" s="87"/>
      <c r="KY136" s="87"/>
      <c r="KZ136" s="87"/>
      <c r="LA136" s="87"/>
      <c r="LB136" s="87"/>
    </row>
    <row r="137" spans="4:314" s="6" customFormat="1" ht="15" x14ac:dyDescent="0.25">
      <c r="D137" s="344"/>
      <c r="E137" s="344"/>
      <c r="F137" s="344"/>
      <c r="AZ137" s="549"/>
      <c r="EV137" s="152"/>
      <c r="EW137" s="152"/>
      <c r="EX137" s="152"/>
      <c r="EY137" s="152"/>
      <c r="EZ137" s="152"/>
      <c r="FA137" s="152"/>
      <c r="FD137" s="150"/>
      <c r="FE137" s="622"/>
      <c r="FF137" s="622"/>
      <c r="FG137" s="622"/>
      <c r="FH137" s="622"/>
      <c r="FI137" s="87"/>
      <c r="FJ137" s="87"/>
      <c r="FK137" s="87"/>
      <c r="FL137" s="87"/>
      <c r="FM137" s="87"/>
      <c r="FN137" s="87"/>
      <c r="FO137" s="87"/>
      <c r="FP137" s="87"/>
      <c r="FQ137" s="87"/>
      <c r="FR137" s="87"/>
      <c r="FS137" s="622"/>
      <c r="FT137" s="622"/>
      <c r="FU137" s="622"/>
      <c r="FV137" s="622"/>
      <c r="FW137" s="622"/>
      <c r="FX137" s="622"/>
      <c r="FY137" s="622"/>
      <c r="FZ137" s="622"/>
      <c r="GA137" s="633"/>
      <c r="GB137" s="637"/>
      <c r="GC137" s="622"/>
      <c r="GD137" s="622"/>
      <c r="GE137" s="622"/>
      <c r="GF137" s="622"/>
      <c r="GG137" s="622"/>
      <c r="GH137" s="622"/>
      <c r="GI137" s="622"/>
      <c r="GJ137" s="622"/>
      <c r="GK137" s="622"/>
      <c r="GL137" s="622"/>
      <c r="GM137" s="622"/>
      <c r="GN137" s="622"/>
      <c r="GO137" s="622"/>
      <c r="GP137" s="622"/>
      <c r="GQ137" s="622"/>
      <c r="GR137" s="622"/>
      <c r="GS137" s="622"/>
      <c r="GT137" s="622"/>
      <c r="GU137" s="622"/>
      <c r="GV137" s="622"/>
      <c r="GW137" s="622"/>
      <c r="GX137" s="622"/>
      <c r="GY137" s="622"/>
      <c r="GZ137" s="622"/>
      <c r="HA137" s="622"/>
      <c r="HB137" s="622"/>
      <c r="HC137" s="622"/>
      <c r="HD137" s="622"/>
      <c r="HE137" s="622"/>
      <c r="HF137" s="622"/>
      <c r="HG137" s="622"/>
      <c r="HH137" s="622"/>
      <c r="HI137" s="622"/>
      <c r="HJ137" s="622"/>
      <c r="HK137" s="622"/>
      <c r="HL137" s="622"/>
      <c r="HM137" s="622"/>
      <c r="HN137" s="622"/>
      <c r="HO137" s="622"/>
      <c r="HP137" s="622"/>
      <c r="HQ137" s="622"/>
      <c r="HR137" s="622"/>
      <c r="HS137" s="622"/>
      <c r="HT137" s="622"/>
      <c r="HU137" s="622"/>
      <c r="HV137" s="622"/>
      <c r="HW137" s="622"/>
      <c r="HX137" s="622"/>
      <c r="HY137" s="622"/>
      <c r="HZ137" s="622"/>
      <c r="IA137" s="622"/>
      <c r="IB137" s="622"/>
      <c r="IC137" s="622"/>
      <c r="ID137" s="622"/>
      <c r="IE137" s="622"/>
      <c r="IF137" s="622"/>
      <c r="IG137" s="622"/>
      <c r="IH137" s="622"/>
      <c r="II137" s="622"/>
      <c r="IJ137" s="622"/>
      <c r="IK137" s="622"/>
      <c r="IL137" s="622"/>
      <c r="IM137" s="622"/>
      <c r="IN137" s="622"/>
      <c r="IO137" s="622"/>
      <c r="IP137" s="622"/>
      <c r="IQ137" s="622"/>
      <c r="IR137" s="622"/>
      <c r="IS137" s="622"/>
      <c r="IT137" s="622"/>
      <c r="IU137" s="622"/>
      <c r="IV137" s="622"/>
      <c r="IW137" s="622"/>
      <c r="IX137" s="622"/>
      <c r="IY137" s="622"/>
      <c r="IZ137" s="622"/>
      <c r="JA137" s="622"/>
      <c r="JB137" s="622"/>
      <c r="JC137" s="622"/>
      <c r="JD137" s="622"/>
      <c r="JE137" s="622"/>
      <c r="JF137" s="622"/>
      <c r="JG137" s="622"/>
      <c r="JH137" s="622"/>
      <c r="JI137" s="622"/>
      <c r="JJ137" s="622"/>
      <c r="JK137" s="622"/>
      <c r="JL137" s="622"/>
      <c r="JM137" s="622"/>
      <c r="JN137" s="622"/>
      <c r="JO137" s="622"/>
      <c r="JP137" s="622"/>
      <c r="JQ137" s="622"/>
      <c r="JR137" s="622"/>
      <c r="JS137" s="622"/>
      <c r="JT137" s="622"/>
      <c r="JU137" s="622"/>
      <c r="JV137" s="622"/>
      <c r="JW137" s="622"/>
      <c r="JX137" s="622"/>
      <c r="JY137" s="622"/>
      <c r="JZ137" s="622"/>
      <c r="KA137" s="622"/>
      <c r="KB137" s="622"/>
      <c r="KC137" s="622"/>
      <c r="KD137" s="622"/>
      <c r="KE137" s="622"/>
      <c r="KF137" s="622"/>
      <c r="KG137" s="622"/>
      <c r="KH137" s="622"/>
      <c r="KI137" s="622"/>
      <c r="KJ137" s="622"/>
      <c r="KK137" s="622"/>
      <c r="KL137" s="622"/>
      <c r="KM137" s="622"/>
      <c r="KN137" s="622"/>
      <c r="KO137" s="622"/>
      <c r="KP137" s="622"/>
      <c r="KQ137" s="622"/>
      <c r="KR137" s="87"/>
      <c r="KS137" s="87"/>
      <c r="KT137" s="87"/>
      <c r="KU137" s="87"/>
      <c r="KV137" s="87"/>
      <c r="KW137" s="87"/>
      <c r="KX137" s="87"/>
      <c r="KY137" s="87"/>
      <c r="KZ137" s="87"/>
      <c r="LA137" s="87"/>
      <c r="LB137" s="87"/>
    </row>
    <row r="138" spans="4:314" s="6" customFormat="1" ht="15" x14ac:dyDescent="0.25">
      <c r="D138" s="344"/>
      <c r="E138" s="344"/>
      <c r="F138" s="344"/>
      <c r="AZ138" s="549"/>
      <c r="EV138" s="152"/>
      <c r="EW138" s="152"/>
      <c r="EX138" s="152"/>
      <c r="EY138" s="152"/>
      <c r="EZ138" s="152"/>
      <c r="FA138" s="152"/>
      <c r="FD138" s="150"/>
      <c r="FE138" s="622"/>
      <c r="FF138" s="622"/>
      <c r="FG138" s="622"/>
      <c r="FH138" s="622"/>
      <c r="FI138" s="87"/>
      <c r="FJ138" s="87"/>
      <c r="FK138" s="87"/>
      <c r="FL138" s="87"/>
      <c r="FM138" s="87"/>
      <c r="FN138" s="87"/>
      <c r="FO138" s="87"/>
      <c r="FP138" s="87"/>
      <c r="FQ138" s="87"/>
      <c r="FR138" s="87"/>
      <c r="FS138" s="622"/>
      <c r="FT138" s="622"/>
      <c r="FU138" s="622"/>
      <c r="FV138" s="622"/>
      <c r="FW138" s="622"/>
      <c r="FX138" s="622"/>
      <c r="FY138" s="622"/>
      <c r="FZ138" s="622"/>
      <c r="GA138" s="633"/>
      <c r="GB138" s="637"/>
      <c r="GC138" s="622"/>
      <c r="GD138" s="622"/>
      <c r="GE138" s="622"/>
      <c r="GF138" s="622"/>
      <c r="GG138" s="622"/>
      <c r="GH138" s="622"/>
      <c r="GI138" s="622"/>
      <c r="GJ138" s="622"/>
      <c r="GK138" s="622"/>
      <c r="GL138" s="622"/>
      <c r="GM138" s="622"/>
      <c r="GN138" s="622"/>
      <c r="GO138" s="622"/>
      <c r="GP138" s="622"/>
      <c r="GQ138" s="622"/>
      <c r="GR138" s="622"/>
      <c r="GS138" s="622"/>
      <c r="GT138" s="622"/>
      <c r="GU138" s="622"/>
      <c r="GV138" s="622"/>
      <c r="GW138" s="622"/>
      <c r="GX138" s="622"/>
      <c r="GY138" s="622"/>
      <c r="GZ138" s="622"/>
      <c r="HA138" s="622"/>
      <c r="HB138" s="622"/>
      <c r="HC138" s="622"/>
      <c r="HD138" s="622"/>
      <c r="HE138" s="622"/>
      <c r="HF138" s="622"/>
      <c r="HG138" s="622"/>
      <c r="HH138" s="622"/>
      <c r="HI138" s="622"/>
      <c r="HJ138" s="622"/>
      <c r="HK138" s="622"/>
      <c r="HL138" s="622"/>
      <c r="HM138" s="622"/>
      <c r="HN138" s="622"/>
      <c r="HO138" s="622"/>
      <c r="HP138" s="622"/>
      <c r="HQ138" s="622"/>
      <c r="HR138" s="622"/>
      <c r="HS138" s="622"/>
      <c r="HT138" s="622"/>
      <c r="HU138" s="622"/>
      <c r="HV138" s="622"/>
      <c r="HW138" s="622"/>
      <c r="HX138" s="622"/>
      <c r="HY138" s="622"/>
      <c r="HZ138" s="622"/>
      <c r="IA138" s="622"/>
      <c r="IB138" s="622"/>
      <c r="IC138" s="622"/>
      <c r="ID138" s="622"/>
      <c r="IE138" s="622"/>
      <c r="IF138" s="622"/>
      <c r="IG138" s="622"/>
      <c r="IH138" s="622"/>
      <c r="II138" s="622"/>
      <c r="IJ138" s="622"/>
      <c r="IK138" s="622"/>
      <c r="IL138" s="622"/>
      <c r="IM138" s="622"/>
      <c r="IN138" s="622"/>
      <c r="IO138" s="622"/>
      <c r="IP138" s="622"/>
      <c r="IQ138" s="622"/>
      <c r="IR138" s="622"/>
      <c r="IS138" s="622"/>
      <c r="IT138" s="622"/>
      <c r="IU138" s="622"/>
      <c r="IV138" s="622"/>
      <c r="IW138" s="622"/>
      <c r="IX138" s="622"/>
      <c r="IY138" s="622"/>
      <c r="IZ138" s="622"/>
      <c r="JA138" s="622"/>
      <c r="JB138" s="622"/>
      <c r="JC138" s="622"/>
      <c r="JD138" s="622"/>
      <c r="JE138" s="622"/>
      <c r="JF138" s="622"/>
      <c r="JG138" s="622"/>
      <c r="JH138" s="622"/>
      <c r="JI138" s="622"/>
      <c r="JJ138" s="622"/>
      <c r="JK138" s="622"/>
      <c r="JL138" s="622"/>
      <c r="JM138" s="622"/>
      <c r="JN138" s="622"/>
      <c r="JO138" s="622"/>
      <c r="JP138" s="622"/>
      <c r="JQ138" s="622"/>
      <c r="JR138" s="622"/>
      <c r="JS138" s="622"/>
      <c r="JT138" s="622"/>
      <c r="JU138" s="622"/>
      <c r="JV138" s="622"/>
      <c r="JW138" s="622"/>
      <c r="JX138" s="622"/>
      <c r="JY138" s="622"/>
      <c r="JZ138" s="622"/>
      <c r="KA138" s="622"/>
      <c r="KB138" s="622"/>
      <c r="KC138" s="622"/>
      <c r="KD138" s="622"/>
      <c r="KE138" s="622"/>
      <c r="KF138" s="622"/>
      <c r="KG138" s="622"/>
      <c r="KH138" s="622"/>
      <c r="KI138" s="622"/>
      <c r="KJ138" s="622"/>
      <c r="KK138" s="622"/>
      <c r="KL138" s="622"/>
      <c r="KM138" s="622"/>
      <c r="KN138" s="622"/>
      <c r="KO138" s="622"/>
      <c r="KP138" s="622"/>
      <c r="KQ138" s="622"/>
      <c r="KR138" s="87"/>
      <c r="KS138" s="87"/>
      <c r="KT138" s="87"/>
      <c r="KU138" s="87"/>
      <c r="KV138" s="87"/>
      <c r="KW138" s="87"/>
      <c r="KX138" s="87"/>
      <c r="KY138" s="87"/>
      <c r="KZ138" s="87"/>
      <c r="LA138" s="87"/>
      <c r="LB138" s="87"/>
    </row>
    <row r="139" spans="4:314" s="6" customFormat="1" ht="15" x14ac:dyDescent="0.25">
      <c r="D139" s="344"/>
      <c r="E139" s="344"/>
      <c r="F139" s="344"/>
      <c r="AZ139" s="549"/>
      <c r="EV139" s="152"/>
      <c r="EW139" s="152"/>
      <c r="EX139" s="152"/>
      <c r="EY139" s="152"/>
      <c r="EZ139" s="152"/>
      <c r="FA139" s="152"/>
      <c r="FD139" s="150"/>
      <c r="FE139" s="622"/>
      <c r="FF139" s="622"/>
      <c r="FG139" s="622"/>
      <c r="FH139" s="622"/>
      <c r="FI139" s="87"/>
      <c r="FJ139" s="87"/>
      <c r="FK139" s="87"/>
      <c r="FL139" s="87"/>
      <c r="FM139" s="87"/>
      <c r="FN139" s="87"/>
      <c r="FO139" s="87"/>
      <c r="FP139" s="87"/>
      <c r="FQ139" s="87"/>
      <c r="FR139" s="87"/>
      <c r="FS139" s="622"/>
      <c r="FT139" s="622"/>
      <c r="FU139" s="622"/>
      <c r="FV139" s="622"/>
      <c r="FW139" s="622"/>
      <c r="FX139" s="622"/>
      <c r="FY139" s="622"/>
      <c r="FZ139" s="622"/>
      <c r="GA139" s="633"/>
      <c r="GB139" s="637"/>
      <c r="GC139" s="622"/>
      <c r="GD139" s="622"/>
      <c r="GE139" s="622"/>
      <c r="GF139" s="622"/>
      <c r="GG139" s="622"/>
      <c r="GH139" s="622"/>
      <c r="GI139" s="622"/>
      <c r="GJ139" s="622"/>
      <c r="GK139" s="622"/>
      <c r="GL139" s="622"/>
      <c r="GM139" s="622"/>
      <c r="GN139" s="622"/>
      <c r="GO139" s="622"/>
      <c r="GP139" s="622"/>
      <c r="GQ139" s="622"/>
      <c r="GR139" s="622"/>
      <c r="GS139" s="622"/>
      <c r="GT139" s="622"/>
      <c r="GU139" s="622"/>
      <c r="GV139" s="622"/>
      <c r="GW139" s="622"/>
      <c r="GX139" s="622"/>
      <c r="GY139" s="622"/>
      <c r="GZ139" s="622"/>
      <c r="HA139" s="622"/>
      <c r="HB139" s="622"/>
      <c r="HC139" s="622"/>
      <c r="HD139" s="622"/>
      <c r="HE139" s="622"/>
      <c r="HF139" s="622"/>
      <c r="HG139" s="622"/>
      <c r="HH139" s="622"/>
      <c r="HI139" s="622"/>
      <c r="HJ139" s="622"/>
      <c r="HK139" s="622"/>
      <c r="HL139" s="622"/>
      <c r="HM139" s="622"/>
      <c r="HN139" s="622"/>
      <c r="HO139" s="622"/>
      <c r="HP139" s="622"/>
      <c r="HQ139" s="622"/>
      <c r="HR139" s="622"/>
      <c r="HS139" s="622"/>
      <c r="HT139" s="622"/>
      <c r="HU139" s="622"/>
      <c r="HV139" s="622"/>
      <c r="HW139" s="622"/>
      <c r="HX139" s="622"/>
      <c r="HY139" s="622"/>
      <c r="HZ139" s="622"/>
      <c r="IA139" s="622"/>
      <c r="IB139" s="622"/>
      <c r="IC139" s="622"/>
      <c r="ID139" s="622"/>
      <c r="IE139" s="622"/>
      <c r="IF139" s="622"/>
      <c r="IG139" s="622"/>
      <c r="IH139" s="622"/>
      <c r="II139" s="622"/>
      <c r="IJ139" s="622"/>
      <c r="IK139" s="622"/>
      <c r="IL139" s="622"/>
      <c r="IM139" s="622"/>
      <c r="IN139" s="622"/>
      <c r="IO139" s="622"/>
      <c r="IP139" s="622"/>
      <c r="IQ139" s="622"/>
      <c r="IR139" s="622"/>
      <c r="IS139" s="622"/>
      <c r="IT139" s="622"/>
      <c r="IU139" s="622"/>
      <c r="IV139" s="622"/>
      <c r="IW139" s="622"/>
      <c r="IX139" s="622"/>
      <c r="IY139" s="622"/>
      <c r="IZ139" s="622"/>
      <c r="JA139" s="622"/>
      <c r="JB139" s="622"/>
      <c r="JC139" s="622"/>
      <c r="JD139" s="622"/>
      <c r="JE139" s="622"/>
      <c r="JF139" s="622"/>
      <c r="JG139" s="622"/>
      <c r="JH139" s="622"/>
      <c r="JI139" s="622"/>
      <c r="JJ139" s="622"/>
      <c r="JK139" s="622"/>
      <c r="JL139" s="622"/>
      <c r="JM139" s="622"/>
      <c r="JN139" s="622"/>
      <c r="JO139" s="622"/>
      <c r="JP139" s="622"/>
      <c r="JQ139" s="622"/>
      <c r="JR139" s="622"/>
      <c r="JS139" s="622"/>
      <c r="JT139" s="622"/>
      <c r="JU139" s="622"/>
      <c r="JV139" s="622"/>
      <c r="JW139" s="622"/>
      <c r="JX139" s="622"/>
      <c r="JY139" s="622"/>
      <c r="JZ139" s="622"/>
      <c r="KA139" s="622"/>
      <c r="KB139" s="622"/>
      <c r="KC139" s="622"/>
      <c r="KD139" s="622"/>
      <c r="KE139" s="622"/>
      <c r="KF139" s="622"/>
      <c r="KG139" s="622"/>
      <c r="KH139" s="622"/>
      <c r="KI139" s="622"/>
      <c r="KJ139" s="622"/>
      <c r="KK139" s="622"/>
      <c r="KL139" s="622"/>
      <c r="KM139" s="622"/>
      <c r="KN139" s="622"/>
      <c r="KO139" s="622"/>
      <c r="KP139" s="622"/>
      <c r="KQ139" s="622"/>
      <c r="KR139" s="87"/>
      <c r="KS139" s="87"/>
      <c r="KT139" s="87"/>
      <c r="KU139" s="87"/>
      <c r="KV139" s="87"/>
      <c r="KW139" s="87"/>
      <c r="KX139" s="87"/>
      <c r="KY139" s="87"/>
      <c r="KZ139" s="87"/>
      <c r="LA139" s="87"/>
      <c r="LB139" s="87"/>
    </row>
    <row r="140" spans="4:314" s="6" customFormat="1" ht="15" x14ac:dyDescent="0.25">
      <c r="D140" s="344"/>
      <c r="E140" s="344"/>
      <c r="F140" s="344"/>
      <c r="AZ140" s="549"/>
      <c r="EV140" s="152"/>
      <c r="EW140" s="152"/>
      <c r="EX140" s="152"/>
      <c r="EY140" s="152"/>
      <c r="EZ140" s="152"/>
      <c r="FA140" s="152"/>
      <c r="FD140" s="150"/>
      <c r="FE140" s="622"/>
      <c r="FF140" s="622"/>
      <c r="FG140" s="622"/>
      <c r="FH140" s="622"/>
      <c r="FI140" s="87"/>
      <c r="FJ140" s="87"/>
      <c r="FK140" s="87"/>
      <c r="FL140" s="87"/>
      <c r="FM140" s="87"/>
      <c r="FN140" s="87"/>
      <c r="FO140" s="87"/>
      <c r="FP140" s="87"/>
      <c r="FQ140" s="87"/>
      <c r="FR140" s="87"/>
      <c r="FS140" s="622"/>
      <c r="FT140" s="622"/>
      <c r="FU140" s="622"/>
      <c r="FV140" s="622"/>
      <c r="FW140" s="622"/>
      <c r="FX140" s="622"/>
      <c r="FY140" s="622"/>
      <c r="FZ140" s="622"/>
      <c r="GA140" s="633"/>
      <c r="GB140" s="637"/>
      <c r="GC140" s="622"/>
      <c r="GD140" s="622"/>
      <c r="GE140" s="622"/>
      <c r="GF140" s="622"/>
      <c r="GG140" s="622"/>
      <c r="GH140" s="622"/>
      <c r="GI140" s="622"/>
      <c r="GJ140" s="622"/>
      <c r="GK140" s="622"/>
      <c r="GL140" s="622"/>
      <c r="GM140" s="622"/>
      <c r="GN140" s="622"/>
      <c r="GO140" s="622"/>
      <c r="GP140" s="622"/>
      <c r="GQ140" s="622"/>
      <c r="GR140" s="622"/>
      <c r="GS140" s="622"/>
      <c r="GT140" s="622"/>
      <c r="GU140" s="622"/>
      <c r="GV140" s="622"/>
      <c r="GW140" s="622"/>
      <c r="GX140" s="622"/>
      <c r="GY140" s="622"/>
      <c r="GZ140" s="622"/>
      <c r="HA140" s="622"/>
      <c r="HB140" s="622"/>
      <c r="HC140" s="622"/>
      <c r="HD140" s="622"/>
      <c r="HE140" s="622"/>
      <c r="HF140" s="622"/>
      <c r="HG140" s="622"/>
      <c r="HH140" s="622"/>
      <c r="HI140" s="622"/>
      <c r="HJ140" s="622"/>
      <c r="HK140" s="622"/>
      <c r="HL140" s="622"/>
      <c r="HM140" s="622"/>
      <c r="HN140" s="622"/>
      <c r="HO140" s="622"/>
      <c r="HP140" s="622"/>
      <c r="HQ140" s="622"/>
      <c r="HR140" s="622"/>
      <c r="HS140" s="622"/>
      <c r="HT140" s="622"/>
      <c r="HU140" s="622"/>
      <c r="HV140" s="622"/>
      <c r="HW140" s="622"/>
      <c r="HX140" s="622"/>
      <c r="HY140" s="622"/>
      <c r="HZ140" s="622"/>
      <c r="IA140" s="622"/>
      <c r="IB140" s="622"/>
      <c r="IC140" s="622"/>
      <c r="ID140" s="622"/>
      <c r="IE140" s="622"/>
      <c r="IF140" s="622"/>
      <c r="IG140" s="622"/>
      <c r="IH140" s="622"/>
      <c r="II140" s="622"/>
      <c r="IJ140" s="622"/>
      <c r="IK140" s="622"/>
      <c r="IL140" s="622"/>
      <c r="IM140" s="622"/>
      <c r="IN140" s="622"/>
      <c r="IO140" s="622"/>
      <c r="IP140" s="622"/>
      <c r="IQ140" s="622"/>
      <c r="IR140" s="622"/>
      <c r="IS140" s="622"/>
      <c r="IT140" s="622"/>
      <c r="IU140" s="622"/>
      <c r="IV140" s="622"/>
      <c r="IW140" s="622"/>
      <c r="IX140" s="622"/>
      <c r="IY140" s="622"/>
      <c r="IZ140" s="622"/>
      <c r="JA140" s="622"/>
      <c r="JB140" s="622"/>
      <c r="JC140" s="622"/>
      <c r="JD140" s="622"/>
      <c r="JE140" s="622"/>
      <c r="JF140" s="622"/>
      <c r="JG140" s="622"/>
      <c r="JH140" s="622"/>
      <c r="JI140" s="622"/>
      <c r="JJ140" s="622"/>
      <c r="JK140" s="622"/>
      <c r="JL140" s="622"/>
      <c r="JM140" s="622"/>
      <c r="JN140" s="622"/>
      <c r="JO140" s="622"/>
      <c r="JP140" s="622"/>
      <c r="JQ140" s="622"/>
      <c r="JR140" s="622"/>
      <c r="JS140" s="622"/>
      <c r="JT140" s="622"/>
      <c r="JU140" s="622"/>
      <c r="JV140" s="622"/>
      <c r="JW140" s="622"/>
      <c r="JX140" s="622"/>
      <c r="JY140" s="622"/>
      <c r="JZ140" s="622"/>
      <c r="KA140" s="622"/>
      <c r="KB140" s="622"/>
      <c r="KC140" s="622"/>
      <c r="KD140" s="622"/>
      <c r="KE140" s="622"/>
      <c r="KF140" s="622"/>
      <c r="KG140" s="622"/>
      <c r="KH140" s="622"/>
      <c r="KI140" s="622"/>
      <c r="KJ140" s="622"/>
      <c r="KK140" s="622"/>
      <c r="KL140" s="622"/>
      <c r="KM140" s="622"/>
      <c r="KN140" s="622"/>
      <c r="KO140" s="622"/>
      <c r="KP140" s="622"/>
      <c r="KQ140" s="622"/>
      <c r="KR140" s="87"/>
      <c r="KS140" s="87"/>
      <c r="KT140" s="87"/>
      <c r="KU140" s="87"/>
      <c r="KV140" s="87"/>
      <c r="KW140" s="87"/>
      <c r="KX140" s="87"/>
      <c r="KY140" s="87"/>
      <c r="KZ140" s="87"/>
      <c r="LA140" s="87"/>
      <c r="LB140" s="87"/>
    </row>
    <row r="141" spans="4:314" s="6" customFormat="1" ht="15" x14ac:dyDescent="0.25">
      <c r="D141" s="344"/>
      <c r="E141" s="344"/>
      <c r="F141" s="344"/>
      <c r="AZ141" s="549"/>
      <c r="EV141" s="152"/>
      <c r="EW141" s="152"/>
      <c r="EX141" s="152"/>
      <c r="EY141" s="152"/>
      <c r="EZ141" s="152"/>
      <c r="FA141" s="152"/>
      <c r="FD141" s="150"/>
      <c r="FE141" s="622"/>
      <c r="FF141" s="622"/>
      <c r="FG141" s="622"/>
      <c r="FH141" s="622"/>
      <c r="FI141" s="87"/>
      <c r="FJ141" s="87"/>
      <c r="FK141" s="87"/>
      <c r="FL141" s="87"/>
      <c r="FM141" s="87"/>
      <c r="FN141" s="87"/>
      <c r="FO141" s="87"/>
      <c r="FP141" s="87"/>
      <c r="FQ141" s="87"/>
      <c r="FR141" s="87"/>
      <c r="FS141" s="622"/>
      <c r="FT141" s="622"/>
      <c r="FU141" s="622"/>
      <c r="FV141" s="622"/>
      <c r="FW141" s="622"/>
      <c r="FX141" s="622"/>
      <c r="FY141" s="622"/>
      <c r="FZ141" s="622"/>
      <c r="GA141" s="633"/>
      <c r="GB141" s="637"/>
      <c r="GC141" s="622"/>
      <c r="GD141" s="622"/>
      <c r="GE141" s="622"/>
      <c r="GF141" s="622"/>
      <c r="GG141" s="622"/>
      <c r="GH141" s="622"/>
      <c r="GI141" s="622"/>
      <c r="GJ141" s="622"/>
      <c r="GK141" s="622"/>
      <c r="GL141" s="622"/>
      <c r="GM141" s="622"/>
      <c r="GN141" s="622"/>
      <c r="GO141" s="622"/>
      <c r="GP141" s="622"/>
      <c r="GQ141" s="622"/>
      <c r="GR141" s="622"/>
      <c r="GS141" s="622"/>
      <c r="GT141" s="622"/>
      <c r="GU141" s="622"/>
      <c r="GV141" s="622"/>
      <c r="GW141" s="622"/>
      <c r="GX141" s="622"/>
      <c r="GY141" s="622"/>
      <c r="GZ141" s="622"/>
      <c r="HA141" s="622"/>
      <c r="HB141" s="622"/>
      <c r="HC141" s="622"/>
      <c r="HD141" s="622"/>
      <c r="HE141" s="622"/>
      <c r="HF141" s="622"/>
      <c r="HG141" s="622"/>
      <c r="HH141" s="622"/>
      <c r="HI141" s="622"/>
      <c r="HJ141" s="622"/>
      <c r="HK141" s="622"/>
      <c r="HL141" s="622"/>
      <c r="HM141" s="622"/>
      <c r="HN141" s="622"/>
      <c r="HO141" s="622"/>
      <c r="HP141" s="622"/>
      <c r="HQ141" s="622"/>
      <c r="HR141" s="622"/>
      <c r="HS141" s="622"/>
      <c r="HT141" s="622"/>
      <c r="HU141" s="622"/>
      <c r="HV141" s="622"/>
      <c r="HW141" s="622"/>
      <c r="HX141" s="622"/>
      <c r="HY141" s="622"/>
      <c r="HZ141" s="622"/>
      <c r="IA141" s="622"/>
      <c r="IB141" s="622"/>
      <c r="IC141" s="622"/>
      <c r="ID141" s="622"/>
      <c r="IE141" s="622"/>
      <c r="IF141" s="622"/>
      <c r="IG141" s="622"/>
      <c r="IH141" s="622"/>
      <c r="II141" s="622"/>
      <c r="IJ141" s="622"/>
      <c r="IK141" s="622"/>
      <c r="IL141" s="622"/>
      <c r="IM141" s="622"/>
      <c r="IN141" s="622"/>
      <c r="IO141" s="622"/>
      <c r="IP141" s="622"/>
      <c r="IQ141" s="622"/>
      <c r="IR141" s="622"/>
      <c r="IS141" s="622"/>
      <c r="IT141" s="622"/>
      <c r="IU141" s="622"/>
      <c r="IV141" s="622"/>
      <c r="IW141" s="622"/>
      <c r="IX141" s="622"/>
      <c r="IY141" s="622"/>
      <c r="IZ141" s="622"/>
      <c r="JA141" s="622"/>
      <c r="JB141" s="622"/>
      <c r="JC141" s="622"/>
      <c r="JD141" s="622"/>
      <c r="JE141" s="622"/>
      <c r="JF141" s="622"/>
      <c r="JG141" s="622"/>
      <c r="JH141" s="622"/>
      <c r="JI141" s="622"/>
      <c r="JJ141" s="622"/>
      <c r="JK141" s="622"/>
      <c r="JL141" s="622"/>
      <c r="JM141" s="622"/>
      <c r="JN141" s="622"/>
      <c r="JO141" s="622"/>
      <c r="JP141" s="622"/>
      <c r="JQ141" s="622"/>
      <c r="JR141" s="622"/>
      <c r="JS141" s="622"/>
      <c r="JT141" s="622"/>
      <c r="JU141" s="622"/>
      <c r="JV141" s="622"/>
      <c r="JW141" s="622"/>
      <c r="JX141" s="622"/>
      <c r="JY141" s="622"/>
      <c r="JZ141" s="622"/>
      <c r="KA141" s="622"/>
      <c r="KB141" s="622"/>
      <c r="KC141" s="622"/>
      <c r="KD141" s="622"/>
      <c r="KE141" s="622"/>
      <c r="KF141" s="622"/>
      <c r="KG141" s="622"/>
      <c r="KH141" s="622"/>
      <c r="KI141" s="622"/>
      <c r="KJ141" s="622"/>
      <c r="KK141" s="622"/>
      <c r="KL141" s="622"/>
      <c r="KM141" s="622"/>
      <c r="KN141" s="622"/>
      <c r="KO141" s="622"/>
      <c r="KP141" s="622"/>
      <c r="KQ141" s="622"/>
      <c r="KR141" s="87"/>
      <c r="KS141" s="87"/>
      <c r="KT141" s="87"/>
      <c r="KU141" s="87"/>
      <c r="KV141" s="87"/>
      <c r="KW141" s="87"/>
      <c r="KX141" s="87"/>
      <c r="KY141" s="87"/>
      <c r="KZ141" s="87"/>
      <c r="LA141" s="87"/>
      <c r="LB141" s="87"/>
    </row>
    <row r="142" spans="4:314" s="6" customFormat="1" ht="15" x14ac:dyDescent="0.25">
      <c r="D142" s="344"/>
      <c r="E142" s="344"/>
      <c r="F142" s="344"/>
      <c r="AZ142" s="549"/>
      <c r="EV142" s="152"/>
      <c r="EW142" s="152"/>
      <c r="EX142" s="152"/>
      <c r="EY142" s="152"/>
      <c r="EZ142" s="152"/>
      <c r="FA142" s="152"/>
      <c r="FD142" s="150"/>
      <c r="FE142" s="622"/>
      <c r="FF142" s="622"/>
      <c r="FG142" s="622"/>
      <c r="FH142" s="622"/>
      <c r="FI142" s="87"/>
      <c r="FJ142" s="87"/>
      <c r="FK142" s="87"/>
      <c r="FL142" s="87"/>
      <c r="FM142" s="87"/>
      <c r="FN142" s="87"/>
      <c r="FO142" s="87"/>
      <c r="FP142" s="87"/>
      <c r="FQ142" s="87"/>
      <c r="FR142" s="87"/>
      <c r="FS142" s="622"/>
      <c r="FT142" s="622"/>
      <c r="FU142" s="622"/>
      <c r="FV142" s="622"/>
      <c r="FW142" s="622"/>
      <c r="FX142" s="622"/>
      <c r="FY142" s="622"/>
      <c r="FZ142" s="622"/>
      <c r="GA142" s="633"/>
      <c r="GB142" s="637"/>
      <c r="GC142" s="622"/>
      <c r="GD142" s="622"/>
      <c r="GE142" s="622"/>
      <c r="GF142" s="622"/>
      <c r="GG142" s="622"/>
      <c r="GH142" s="622"/>
      <c r="GI142" s="622"/>
      <c r="GJ142" s="622"/>
      <c r="GK142" s="622"/>
      <c r="GL142" s="622"/>
      <c r="GM142" s="622"/>
      <c r="GN142" s="622"/>
      <c r="GO142" s="622"/>
      <c r="GP142" s="622"/>
      <c r="GQ142" s="622"/>
      <c r="GR142" s="622"/>
      <c r="GS142" s="622"/>
      <c r="GT142" s="622"/>
      <c r="GU142" s="622"/>
      <c r="GV142" s="622"/>
      <c r="GW142" s="622"/>
      <c r="GX142" s="622"/>
      <c r="GY142" s="622"/>
      <c r="GZ142" s="622"/>
      <c r="HA142" s="622"/>
      <c r="HB142" s="622"/>
      <c r="HC142" s="622"/>
      <c r="HD142" s="622"/>
      <c r="HE142" s="622"/>
      <c r="HF142" s="622"/>
      <c r="HG142" s="622"/>
      <c r="HH142" s="622"/>
      <c r="HI142" s="622"/>
      <c r="HJ142" s="622"/>
      <c r="HK142" s="622"/>
      <c r="HL142" s="622"/>
      <c r="HM142" s="622"/>
      <c r="HN142" s="622"/>
      <c r="HO142" s="622"/>
      <c r="HP142" s="622"/>
      <c r="HQ142" s="622"/>
      <c r="HR142" s="622"/>
      <c r="HS142" s="622"/>
      <c r="HT142" s="622"/>
      <c r="HU142" s="622"/>
      <c r="HV142" s="622"/>
      <c r="HW142" s="622"/>
      <c r="HX142" s="622"/>
      <c r="HY142" s="622"/>
      <c r="HZ142" s="622"/>
      <c r="IA142" s="622"/>
      <c r="IB142" s="622"/>
      <c r="IC142" s="622"/>
      <c r="ID142" s="622"/>
      <c r="IE142" s="622"/>
      <c r="IF142" s="622"/>
      <c r="IG142" s="622"/>
      <c r="IH142" s="622"/>
      <c r="II142" s="622"/>
      <c r="IJ142" s="622"/>
      <c r="IK142" s="622"/>
      <c r="IL142" s="622"/>
      <c r="IM142" s="622"/>
      <c r="IN142" s="622"/>
      <c r="IO142" s="622"/>
      <c r="IP142" s="622"/>
      <c r="IQ142" s="622"/>
      <c r="IR142" s="622"/>
      <c r="IS142" s="622"/>
      <c r="IT142" s="622"/>
      <c r="IU142" s="622"/>
      <c r="IV142" s="622"/>
      <c r="IW142" s="622"/>
      <c r="IX142" s="622"/>
      <c r="IY142" s="622"/>
      <c r="IZ142" s="622"/>
      <c r="JA142" s="622"/>
      <c r="JB142" s="622"/>
      <c r="JC142" s="622"/>
      <c r="JD142" s="622"/>
      <c r="JE142" s="622"/>
      <c r="JF142" s="622"/>
      <c r="JG142" s="622"/>
      <c r="JH142" s="622"/>
      <c r="JI142" s="622"/>
      <c r="JJ142" s="622"/>
      <c r="JK142" s="622"/>
      <c r="JL142" s="622"/>
      <c r="JM142" s="622"/>
      <c r="JN142" s="622"/>
      <c r="JO142" s="622"/>
      <c r="JP142" s="622"/>
      <c r="JQ142" s="622"/>
      <c r="JR142" s="622"/>
      <c r="JS142" s="622"/>
      <c r="JT142" s="622"/>
      <c r="JU142" s="622"/>
      <c r="JV142" s="622"/>
      <c r="JW142" s="622"/>
      <c r="JX142" s="622"/>
      <c r="JY142" s="622"/>
      <c r="JZ142" s="622"/>
      <c r="KA142" s="622"/>
      <c r="KB142" s="622"/>
      <c r="KC142" s="622"/>
      <c r="KD142" s="622"/>
      <c r="KE142" s="622"/>
      <c r="KF142" s="622"/>
      <c r="KG142" s="622"/>
      <c r="KH142" s="622"/>
      <c r="KI142" s="622"/>
      <c r="KJ142" s="622"/>
      <c r="KK142" s="622"/>
      <c r="KL142" s="622"/>
      <c r="KM142" s="622"/>
      <c r="KN142" s="622"/>
      <c r="KO142" s="622"/>
      <c r="KP142" s="622"/>
      <c r="KQ142" s="622"/>
      <c r="KR142" s="87"/>
      <c r="KS142" s="87"/>
      <c r="KT142" s="87"/>
      <c r="KU142" s="87"/>
      <c r="KV142" s="87"/>
      <c r="KW142" s="87"/>
      <c r="KX142" s="87"/>
      <c r="KY142" s="87"/>
      <c r="KZ142" s="87"/>
      <c r="LA142" s="87"/>
      <c r="LB142" s="87"/>
    </row>
    <row r="143" spans="4:314" s="6" customFormat="1" ht="15" x14ac:dyDescent="0.25">
      <c r="D143" s="344"/>
      <c r="E143" s="344"/>
      <c r="F143" s="344"/>
      <c r="AZ143" s="549"/>
      <c r="EV143" s="152"/>
      <c r="EW143" s="152"/>
      <c r="EX143" s="152"/>
      <c r="EY143" s="152"/>
      <c r="EZ143" s="152"/>
      <c r="FA143" s="152"/>
      <c r="FD143" s="150"/>
      <c r="FE143" s="622"/>
      <c r="FF143" s="622"/>
      <c r="FG143" s="622"/>
      <c r="FH143" s="622"/>
      <c r="FI143" s="87"/>
      <c r="FJ143" s="87"/>
      <c r="FK143" s="87"/>
      <c r="FL143" s="87"/>
      <c r="FM143" s="87"/>
      <c r="FN143" s="87"/>
      <c r="FO143" s="87"/>
      <c r="FP143" s="87"/>
      <c r="FQ143" s="87"/>
      <c r="FR143" s="87"/>
      <c r="FS143" s="622"/>
      <c r="FT143" s="622"/>
      <c r="FU143" s="622"/>
      <c r="FV143" s="622"/>
      <c r="FW143" s="622"/>
      <c r="FX143" s="622"/>
      <c r="FY143" s="622"/>
      <c r="FZ143" s="622"/>
      <c r="GA143" s="633"/>
      <c r="GB143" s="637"/>
      <c r="GC143" s="622"/>
      <c r="GD143" s="622"/>
      <c r="GE143" s="622"/>
      <c r="GF143" s="622"/>
      <c r="GG143" s="622"/>
      <c r="GH143" s="622"/>
      <c r="GI143" s="622"/>
      <c r="GJ143" s="622"/>
      <c r="GK143" s="622"/>
      <c r="GL143" s="622"/>
      <c r="GM143" s="622"/>
      <c r="GN143" s="622"/>
      <c r="GO143" s="622"/>
      <c r="GP143" s="622"/>
      <c r="GQ143" s="622"/>
      <c r="GR143" s="622"/>
      <c r="GS143" s="622"/>
      <c r="GT143" s="622"/>
      <c r="GU143" s="622"/>
      <c r="GV143" s="622"/>
      <c r="GW143" s="622"/>
      <c r="GX143" s="622"/>
      <c r="GY143" s="622"/>
      <c r="GZ143" s="622"/>
      <c r="HA143" s="622"/>
      <c r="HB143" s="622"/>
      <c r="HC143" s="622"/>
      <c r="HD143" s="622"/>
      <c r="HE143" s="622"/>
      <c r="HF143" s="622"/>
      <c r="HG143" s="622"/>
      <c r="HH143" s="622"/>
      <c r="HI143" s="622"/>
      <c r="HJ143" s="622"/>
      <c r="HK143" s="622"/>
      <c r="HL143" s="622"/>
      <c r="HM143" s="622"/>
      <c r="HN143" s="622"/>
      <c r="HO143" s="622"/>
      <c r="HP143" s="622"/>
      <c r="HQ143" s="622"/>
      <c r="HR143" s="622"/>
      <c r="HS143" s="622"/>
      <c r="HT143" s="622"/>
      <c r="HU143" s="622"/>
      <c r="HV143" s="622"/>
      <c r="HW143" s="622"/>
      <c r="HX143" s="622"/>
      <c r="HY143" s="622"/>
      <c r="HZ143" s="622"/>
      <c r="IA143" s="622"/>
      <c r="IB143" s="622"/>
      <c r="IC143" s="622"/>
      <c r="ID143" s="622"/>
      <c r="IE143" s="622"/>
      <c r="IF143" s="622"/>
      <c r="IG143" s="622"/>
      <c r="IH143" s="622"/>
      <c r="II143" s="622"/>
      <c r="IJ143" s="622"/>
      <c r="IK143" s="622"/>
      <c r="IL143" s="622"/>
      <c r="IM143" s="622"/>
      <c r="IN143" s="622"/>
      <c r="IO143" s="622"/>
      <c r="IP143" s="622"/>
      <c r="IQ143" s="622"/>
      <c r="IR143" s="622"/>
      <c r="IS143" s="622"/>
      <c r="IT143" s="622"/>
      <c r="IU143" s="622"/>
      <c r="IV143" s="622"/>
      <c r="IW143" s="622"/>
      <c r="IX143" s="622"/>
      <c r="IY143" s="622"/>
      <c r="IZ143" s="622"/>
      <c r="JA143" s="622"/>
      <c r="JB143" s="622"/>
      <c r="JC143" s="622"/>
      <c r="JD143" s="622"/>
      <c r="JE143" s="622"/>
      <c r="JF143" s="622"/>
      <c r="JG143" s="622"/>
      <c r="JH143" s="622"/>
      <c r="JI143" s="622"/>
      <c r="JJ143" s="622"/>
      <c r="JK143" s="622"/>
      <c r="JL143" s="622"/>
      <c r="JM143" s="622"/>
      <c r="JN143" s="622"/>
      <c r="JO143" s="622"/>
      <c r="JP143" s="622"/>
      <c r="JQ143" s="622"/>
      <c r="JR143" s="622"/>
      <c r="JS143" s="622"/>
      <c r="JT143" s="622"/>
      <c r="JU143" s="622"/>
      <c r="JV143" s="622"/>
      <c r="JW143" s="622"/>
      <c r="JX143" s="622"/>
      <c r="JY143" s="622"/>
      <c r="JZ143" s="622"/>
      <c r="KA143" s="622"/>
      <c r="KB143" s="622"/>
      <c r="KC143" s="622"/>
      <c r="KD143" s="622"/>
      <c r="KE143" s="622"/>
      <c r="KF143" s="622"/>
      <c r="KG143" s="622"/>
      <c r="KH143" s="622"/>
      <c r="KI143" s="622"/>
      <c r="KJ143" s="622"/>
      <c r="KK143" s="622"/>
      <c r="KL143" s="622"/>
      <c r="KM143" s="622"/>
      <c r="KN143" s="622"/>
      <c r="KO143" s="622"/>
      <c r="KP143" s="622"/>
      <c r="KQ143" s="622"/>
      <c r="KR143" s="87"/>
      <c r="KS143" s="87"/>
      <c r="KT143" s="87"/>
      <c r="KU143" s="87"/>
      <c r="KV143" s="87"/>
      <c r="KW143" s="87"/>
      <c r="KX143" s="87"/>
      <c r="KY143" s="87"/>
      <c r="KZ143" s="87"/>
      <c r="LA143" s="87"/>
      <c r="LB143" s="87"/>
    </row>
    <row r="144" spans="4:314" s="6" customFormat="1" ht="15" x14ac:dyDescent="0.25">
      <c r="D144" s="344"/>
      <c r="E144" s="344"/>
      <c r="F144" s="344"/>
      <c r="AZ144" s="549"/>
      <c r="EV144" s="152"/>
      <c r="EW144" s="152"/>
      <c r="EX144" s="152"/>
      <c r="EY144" s="152"/>
      <c r="EZ144" s="152"/>
      <c r="FA144" s="152"/>
      <c r="FD144" s="150"/>
      <c r="FE144" s="622"/>
      <c r="FF144" s="622"/>
      <c r="FG144" s="622"/>
      <c r="FH144" s="622"/>
      <c r="FI144" s="87"/>
      <c r="FJ144" s="87"/>
      <c r="FK144" s="87"/>
      <c r="FL144" s="87"/>
      <c r="FM144" s="87"/>
      <c r="FN144" s="87"/>
      <c r="FO144" s="87"/>
      <c r="FP144" s="87"/>
      <c r="FQ144" s="87"/>
      <c r="FR144" s="87"/>
      <c r="FS144" s="622"/>
      <c r="FT144" s="622"/>
      <c r="FU144" s="622"/>
      <c r="FV144" s="622"/>
      <c r="FW144" s="622"/>
      <c r="FX144" s="622"/>
      <c r="FY144" s="622"/>
      <c r="FZ144" s="622"/>
      <c r="GA144" s="633"/>
      <c r="GB144" s="637"/>
      <c r="GC144" s="622"/>
      <c r="GD144" s="622"/>
      <c r="GE144" s="622"/>
      <c r="GF144" s="622"/>
      <c r="GG144" s="622"/>
      <c r="GH144" s="622"/>
      <c r="GI144" s="622"/>
      <c r="GJ144" s="622"/>
      <c r="GK144" s="622"/>
      <c r="GL144" s="622"/>
      <c r="GM144" s="622"/>
      <c r="GN144" s="622"/>
      <c r="GO144" s="622"/>
      <c r="GP144" s="622"/>
      <c r="GQ144" s="622"/>
      <c r="GR144" s="622"/>
      <c r="GS144" s="622"/>
      <c r="GT144" s="622"/>
      <c r="GU144" s="622"/>
      <c r="GV144" s="622"/>
      <c r="GW144" s="622"/>
      <c r="GX144" s="622"/>
      <c r="GY144" s="622"/>
      <c r="GZ144" s="622"/>
      <c r="HA144" s="622"/>
      <c r="HB144" s="622"/>
      <c r="HC144" s="622"/>
      <c r="HD144" s="622"/>
      <c r="HE144" s="622"/>
      <c r="HF144" s="622"/>
      <c r="HG144" s="622"/>
      <c r="HH144" s="622"/>
      <c r="HI144" s="622"/>
      <c r="HJ144" s="622"/>
      <c r="HK144" s="622"/>
      <c r="HL144" s="622"/>
      <c r="HM144" s="622"/>
      <c r="HN144" s="622"/>
      <c r="HO144" s="622"/>
      <c r="HP144" s="622"/>
      <c r="HQ144" s="622"/>
      <c r="HR144" s="622"/>
      <c r="HS144" s="622"/>
      <c r="HT144" s="622"/>
      <c r="HU144" s="622"/>
      <c r="HV144" s="622"/>
      <c r="HW144" s="622"/>
      <c r="HX144" s="622"/>
      <c r="HY144" s="622"/>
      <c r="HZ144" s="622"/>
      <c r="IA144" s="622"/>
      <c r="IB144" s="622"/>
      <c r="IC144" s="622"/>
      <c r="ID144" s="622"/>
      <c r="IE144" s="622"/>
      <c r="IF144" s="622"/>
      <c r="IG144" s="622"/>
      <c r="IH144" s="622"/>
      <c r="II144" s="622"/>
      <c r="IJ144" s="622"/>
      <c r="IK144" s="622"/>
      <c r="IL144" s="622"/>
      <c r="IM144" s="622"/>
      <c r="IN144" s="622"/>
      <c r="IO144" s="622"/>
      <c r="IP144" s="622"/>
      <c r="IQ144" s="622"/>
      <c r="IR144" s="622"/>
      <c r="IS144" s="622"/>
      <c r="IT144" s="622"/>
      <c r="IU144" s="622"/>
      <c r="IV144" s="622"/>
      <c r="IW144" s="622"/>
      <c r="IX144" s="622"/>
      <c r="IY144" s="622"/>
      <c r="IZ144" s="622"/>
      <c r="JA144" s="622"/>
      <c r="JB144" s="622"/>
      <c r="JC144" s="622"/>
      <c r="JD144" s="622"/>
      <c r="JE144" s="622"/>
      <c r="JF144" s="622"/>
      <c r="JG144" s="622"/>
      <c r="JH144" s="622"/>
      <c r="JI144" s="622"/>
      <c r="JJ144" s="622"/>
      <c r="JK144" s="622"/>
      <c r="JL144" s="622"/>
      <c r="JM144" s="622"/>
      <c r="JN144" s="622"/>
      <c r="JO144" s="622"/>
      <c r="JP144" s="622"/>
      <c r="JQ144" s="622"/>
      <c r="JR144" s="622"/>
      <c r="JS144" s="622"/>
      <c r="JT144" s="622"/>
      <c r="JU144" s="622"/>
      <c r="JV144" s="622"/>
      <c r="JW144" s="622"/>
      <c r="JX144" s="622"/>
      <c r="JY144" s="622"/>
      <c r="JZ144" s="622"/>
      <c r="KA144" s="622"/>
      <c r="KB144" s="622"/>
      <c r="KC144" s="622"/>
      <c r="KD144" s="622"/>
      <c r="KE144" s="622"/>
      <c r="KF144" s="622"/>
      <c r="KG144" s="622"/>
      <c r="KH144" s="622"/>
      <c r="KI144" s="622"/>
      <c r="KJ144" s="622"/>
      <c r="KK144" s="622"/>
      <c r="KL144" s="622"/>
      <c r="KM144" s="622"/>
      <c r="KN144" s="622"/>
      <c r="KO144" s="622"/>
      <c r="KP144" s="622"/>
      <c r="KQ144" s="622"/>
      <c r="KR144" s="87"/>
      <c r="KS144" s="87"/>
      <c r="KT144" s="87"/>
      <c r="KU144" s="87"/>
      <c r="KV144" s="87"/>
      <c r="KW144" s="87"/>
      <c r="KX144" s="87"/>
      <c r="KY144" s="87"/>
      <c r="KZ144" s="87"/>
      <c r="LA144" s="87"/>
      <c r="LB144" s="87"/>
    </row>
    <row r="145" spans="4:314" s="6" customFormat="1" ht="15" x14ac:dyDescent="0.25">
      <c r="D145" s="344"/>
      <c r="E145" s="344"/>
      <c r="F145" s="344"/>
      <c r="AZ145" s="549"/>
      <c r="EV145" s="152"/>
      <c r="EW145" s="152"/>
      <c r="EX145" s="152"/>
      <c r="EY145" s="152"/>
      <c r="EZ145" s="152"/>
      <c r="FA145" s="152"/>
      <c r="FD145" s="150"/>
      <c r="FE145" s="622"/>
      <c r="FF145" s="622"/>
      <c r="FG145" s="622"/>
      <c r="FH145" s="622"/>
      <c r="FI145" s="87"/>
      <c r="FJ145" s="87"/>
      <c r="FK145" s="87"/>
      <c r="FL145" s="87"/>
      <c r="FM145" s="87"/>
      <c r="FN145" s="87"/>
      <c r="FO145" s="87"/>
      <c r="FP145" s="87"/>
      <c r="FQ145" s="87"/>
      <c r="FR145" s="87"/>
      <c r="FS145" s="622"/>
      <c r="FT145" s="622"/>
      <c r="FU145" s="622"/>
      <c r="FV145" s="622"/>
      <c r="FW145" s="622"/>
      <c r="FX145" s="622"/>
      <c r="FY145" s="622"/>
      <c r="FZ145" s="622"/>
      <c r="GA145" s="633"/>
      <c r="GB145" s="637"/>
      <c r="GC145" s="622"/>
      <c r="GD145" s="622"/>
      <c r="GE145" s="622"/>
      <c r="GF145" s="622"/>
      <c r="GG145" s="622"/>
      <c r="GH145" s="622"/>
      <c r="GI145" s="622"/>
      <c r="GJ145" s="622"/>
      <c r="GK145" s="622"/>
      <c r="GL145" s="622"/>
      <c r="GM145" s="622"/>
      <c r="GN145" s="622"/>
      <c r="GO145" s="622"/>
      <c r="GP145" s="622"/>
      <c r="GQ145" s="622"/>
      <c r="GR145" s="622"/>
      <c r="GS145" s="622"/>
      <c r="GT145" s="622"/>
      <c r="GU145" s="622"/>
      <c r="GV145" s="622"/>
      <c r="GW145" s="622"/>
      <c r="GX145" s="622"/>
      <c r="GY145" s="622"/>
      <c r="GZ145" s="622"/>
      <c r="HA145" s="622"/>
      <c r="HB145" s="622"/>
      <c r="HC145" s="622"/>
      <c r="HD145" s="622"/>
      <c r="HE145" s="622"/>
      <c r="HF145" s="622"/>
      <c r="HG145" s="622"/>
      <c r="HH145" s="622"/>
      <c r="HI145" s="622"/>
      <c r="HJ145" s="622"/>
      <c r="HK145" s="622"/>
      <c r="HL145" s="622"/>
      <c r="HM145" s="622"/>
      <c r="HN145" s="622"/>
      <c r="HO145" s="622"/>
      <c r="HP145" s="622"/>
      <c r="HQ145" s="622"/>
      <c r="HR145" s="622"/>
      <c r="HS145" s="622"/>
      <c r="HT145" s="622"/>
      <c r="HU145" s="622"/>
      <c r="HV145" s="622"/>
      <c r="HW145" s="622"/>
      <c r="HX145" s="622"/>
      <c r="HY145" s="622"/>
      <c r="HZ145" s="622"/>
      <c r="IA145" s="622"/>
      <c r="IB145" s="622"/>
      <c r="IC145" s="622"/>
      <c r="ID145" s="622"/>
      <c r="IE145" s="622"/>
      <c r="IF145" s="622"/>
      <c r="IG145" s="622"/>
      <c r="IH145" s="622"/>
      <c r="II145" s="622"/>
      <c r="IJ145" s="622"/>
      <c r="IK145" s="622"/>
      <c r="IL145" s="622"/>
      <c r="IM145" s="622"/>
      <c r="IN145" s="622"/>
      <c r="IO145" s="622"/>
      <c r="IP145" s="622"/>
      <c r="IQ145" s="622"/>
      <c r="IR145" s="622"/>
      <c r="IS145" s="622"/>
      <c r="IT145" s="622"/>
      <c r="IU145" s="622"/>
      <c r="IV145" s="622"/>
      <c r="IW145" s="622"/>
      <c r="IX145" s="622"/>
      <c r="IY145" s="622"/>
      <c r="IZ145" s="622"/>
      <c r="JA145" s="622"/>
      <c r="JB145" s="622"/>
      <c r="JC145" s="622"/>
      <c r="JD145" s="622"/>
      <c r="JE145" s="622"/>
      <c r="JF145" s="622"/>
      <c r="JG145" s="622"/>
      <c r="JH145" s="622"/>
      <c r="JI145" s="622"/>
      <c r="JJ145" s="622"/>
      <c r="JK145" s="622"/>
      <c r="JL145" s="622"/>
      <c r="JM145" s="622"/>
      <c r="JN145" s="622"/>
      <c r="JO145" s="622"/>
      <c r="JP145" s="622"/>
      <c r="JQ145" s="622"/>
      <c r="JR145" s="622"/>
      <c r="JS145" s="622"/>
      <c r="JT145" s="622"/>
      <c r="JU145" s="622"/>
      <c r="JV145" s="622"/>
      <c r="JW145" s="622"/>
      <c r="JX145" s="622"/>
      <c r="JY145" s="622"/>
      <c r="JZ145" s="622"/>
      <c r="KA145" s="622"/>
      <c r="KB145" s="622"/>
      <c r="KC145" s="622"/>
      <c r="KD145" s="622"/>
      <c r="KE145" s="622"/>
      <c r="KF145" s="622"/>
      <c r="KG145" s="622"/>
      <c r="KH145" s="622"/>
      <c r="KI145" s="622"/>
      <c r="KJ145" s="622"/>
      <c r="KK145" s="622"/>
      <c r="KL145" s="622"/>
      <c r="KM145" s="622"/>
      <c r="KN145" s="622"/>
      <c r="KO145" s="622"/>
      <c r="KP145" s="622"/>
      <c r="KQ145" s="622"/>
      <c r="KR145" s="87"/>
      <c r="KS145" s="87"/>
      <c r="KT145" s="87"/>
      <c r="KU145" s="87"/>
      <c r="KV145" s="87"/>
      <c r="KW145" s="87"/>
      <c r="KX145" s="87"/>
      <c r="KY145" s="87"/>
      <c r="KZ145" s="87"/>
      <c r="LA145" s="87"/>
      <c r="LB145" s="87"/>
    </row>
    <row r="146" spans="4:314" s="6" customFormat="1" ht="15" x14ac:dyDescent="0.25">
      <c r="D146" s="344"/>
      <c r="E146" s="344"/>
      <c r="F146" s="344"/>
      <c r="AZ146" s="549"/>
      <c r="EV146" s="152"/>
      <c r="EW146" s="152"/>
      <c r="EX146" s="152"/>
      <c r="EY146" s="152"/>
      <c r="EZ146" s="152"/>
      <c r="FA146" s="152"/>
      <c r="FD146" s="150"/>
      <c r="FE146" s="622"/>
      <c r="FF146" s="622"/>
      <c r="FG146" s="622"/>
      <c r="FH146" s="622"/>
      <c r="FI146" s="87"/>
      <c r="FJ146" s="87"/>
      <c r="FK146" s="87"/>
      <c r="FL146" s="87"/>
      <c r="FM146" s="87"/>
      <c r="FN146" s="87"/>
      <c r="FO146" s="87"/>
      <c r="FP146" s="87"/>
      <c r="FQ146" s="87"/>
      <c r="FR146" s="87"/>
      <c r="FS146" s="622"/>
      <c r="FT146" s="622"/>
      <c r="FU146" s="622"/>
      <c r="FV146" s="622"/>
      <c r="FW146" s="622"/>
      <c r="FX146" s="622"/>
      <c r="FY146" s="622"/>
      <c r="FZ146" s="622"/>
      <c r="GA146" s="633"/>
      <c r="GB146" s="637"/>
      <c r="GC146" s="622"/>
      <c r="GD146" s="622"/>
      <c r="GE146" s="622"/>
      <c r="GF146" s="622"/>
      <c r="GG146" s="622"/>
      <c r="GH146" s="622"/>
      <c r="GI146" s="622"/>
      <c r="GJ146" s="622"/>
      <c r="GK146" s="622"/>
      <c r="GL146" s="622"/>
      <c r="GM146" s="622"/>
      <c r="GN146" s="622"/>
      <c r="GO146" s="622"/>
      <c r="GP146" s="622"/>
      <c r="GQ146" s="622"/>
      <c r="GR146" s="622"/>
      <c r="GS146" s="622"/>
      <c r="GT146" s="622"/>
      <c r="GU146" s="622"/>
      <c r="GV146" s="622"/>
      <c r="GW146" s="622"/>
      <c r="GX146" s="622"/>
      <c r="GY146" s="622"/>
      <c r="GZ146" s="622"/>
      <c r="HA146" s="622"/>
      <c r="HB146" s="622"/>
      <c r="HC146" s="622"/>
      <c r="HD146" s="622"/>
      <c r="HE146" s="622"/>
      <c r="HF146" s="622"/>
      <c r="HG146" s="622"/>
      <c r="HH146" s="622"/>
      <c r="HI146" s="622"/>
      <c r="HJ146" s="622"/>
      <c r="HK146" s="622"/>
      <c r="HL146" s="622"/>
      <c r="HM146" s="622"/>
      <c r="HN146" s="622"/>
      <c r="HO146" s="622"/>
      <c r="HP146" s="622"/>
      <c r="HQ146" s="622"/>
      <c r="HR146" s="622"/>
      <c r="HS146" s="622"/>
      <c r="HT146" s="622"/>
      <c r="HU146" s="622"/>
      <c r="HV146" s="622"/>
      <c r="HW146" s="622"/>
      <c r="HX146" s="622"/>
      <c r="HY146" s="622"/>
      <c r="HZ146" s="622"/>
      <c r="IA146" s="622"/>
      <c r="IB146" s="622"/>
      <c r="IC146" s="622"/>
      <c r="ID146" s="622"/>
      <c r="IE146" s="622"/>
      <c r="IF146" s="622"/>
      <c r="IG146" s="622"/>
      <c r="IH146" s="622"/>
      <c r="II146" s="622"/>
      <c r="IJ146" s="622"/>
      <c r="IK146" s="622"/>
      <c r="IL146" s="622"/>
      <c r="IM146" s="622"/>
      <c r="IN146" s="622"/>
      <c r="IO146" s="622"/>
      <c r="IP146" s="622"/>
      <c r="IQ146" s="622"/>
      <c r="IR146" s="622"/>
      <c r="IS146" s="622"/>
      <c r="IT146" s="622"/>
      <c r="IU146" s="622"/>
      <c r="IV146" s="622"/>
      <c r="IW146" s="622"/>
      <c r="IX146" s="622"/>
      <c r="IY146" s="622"/>
      <c r="IZ146" s="622"/>
      <c r="JA146" s="622"/>
      <c r="JB146" s="622"/>
      <c r="JC146" s="622"/>
      <c r="JD146" s="622"/>
      <c r="JE146" s="622"/>
      <c r="JF146" s="622"/>
      <c r="JG146" s="622"/>
      <c r="JH146" s="622"/>
      <c r="JI146" s="622"/>
      <c r="JJ146" s="622"/>
      <c r="JK146" s="622"/>
      <c r="JL146" s="622"/>
      <c r="JM146" s="622"/>
      <c r="JN146" s="622"/>
      <c r="JO146" s="622"/>
      <c r="JP146" s="622"/>
      <c r="JQ146" s="622"/>
      <c r="JR146" s="622"/>
      <c r="JS146" s="622"/>
      <c r="JT146" s="622"/>
      <c r="JU146" s="622"/>
      <c r="JV146" s="622"/>
      <c r="JW146" s="622"/>
      <c r="JX146" s="622"/>
      <c r="JY146" s="622"/>
      <c r="JZ146" s="622"/>
      <c r="KA146" s="622"/>
      <c r="KB146" s="622"/>
      <c r="KC146" s="622"/>
      <c r="KD146" s="622"/>
      <c r="KE146" s="622"/>
      <c r="KF146" s="622"/>
      <c r="KG146" s="622"/>
      <c r="KH146" s="622"/>
      <c r="KI146" s="622"/>
      <c r="KJ146" s="622"/>
      <c r="KK146" s="622"/>
      <c r="KL146" s="622"/>
      <c r="KM146" s="622"/>
      <c r="KN146" s="622"/>
      <c r="KO146" s="622"/>
      <c r="KP146" s="622"/>
      <c r="KQ146" s="622"/>
      <c r="KR146" s="87"/>
      <c r="KS146" s="87"/>
      <c r="KT146" s="87"/>
      <c r="KU146" s="87"/>
      <c r="KV146" s="87"/>
      <c r="KW146" s="87"/>
      <c r="KX146" s="87"/>
      <c r="KY146" s="87"/>
      <c r="KZ146" s="87"/>
      <c r="LA146" s="87"/>
      <c r="LB146" s="87"/>
    </row>
    <row r="147" spans="4:314" s="6" customFormat="1" ht="15" x14ac:dyDescent="0.25">
      <c r="D147" s="344"/>
      <c r="E147" s="344"/>
      <c r="F147" s="344"/>
      <c r="AZ147" s="549"/>
      <c r="EV147" s="152"/>
      <c r="EW147" s="152"/>
      <c r="EX147" s="152"/>
      <c r="EY147" s="152"/>
      <c r="EZ147" s="152"/>
      <c r="FA147" s="152"/>
      <c r="FD147" s="150"/>
      <c r="FE147" s="622"/>
      <c r="FF147" s="622"/>
      <c r="FG147" s="622"/>
      <c r="FH147" s="622"/>
      <c r="FI147" s="87"/>
      <c r="FJ147" s="87"/>
      <c r="FK147" s="87"/>
      <c r="FL147" s="87"/>
      <c r="FM147" s="87"/>
      <c r="FN147" s="87"/>
      <c r="FO147" s="87"/>
      <c r="FP147" s="87"/>
      <c r="FQ147" s="87"/>
      <c r="FR147" s="87"/>
      <c r="FS147" s="622"/>
      <c r="FT147" s="622"/>
      <c r="FU147" s="622"/>
      <c r="FV147" s="622"/>
      <c r="FW147" s="622"/>
      <c r="FX147" s="622"/>
      <c r="FY147" s="622"/>
      <c r="FZ147" s="622"/>
      <c r="GA147" s="633"/>
      <c r="GB147" s="637"/>
      <c r="GC147" s="622"/>
      <c r="GD147" s="622"/>
      <c r="GE147" s="622"/>
      <c r="GF147" s="622"/>
      <c r="GG147" s="622"/>
      <c r="GH147" s="622"/>
      <c r="GI147" s="622"/>
      <c r="GJ147" s="622"/>
      <c r="GK147" s="622"/>
      <c r="GL147" s="622"/>
      <c r="GM147" s="622"/>
      <c r="GN147" s="622"/>
      <c r="GO147" s="622"/>
      <c r="GP147" s="622"/>
      <c r="GQ147" s="622"/>
      <c r="GR147" s="622"/>
      <c r="GS147" s="622"/>
      <c r="GT147" s="622"/>
      <c r="GU147" s="622"/>
      <c r="GV147" s="622"/>
      <c r="GW147" s="622"/>
      <c r="GX147" s="622"/>
      <c r="GY147" s="622"/>
      <c r="GZ147" s="622"/>
      <c r="HA147" s="622"/>
      <c r="HB147" s="622"/>
      <c r="HC147" s="622"/>
      <c r="HD147" s="622"/>
      <c r="HE147" s="622"/>
      <c r="HF147" s="622"/>
      <c r="HG147" s="622"/>
      <c r="HH147" s="622"/>
      <c r="HI147" s="622"/>
      <c r="HJ147" s="622"/>
      <c r="HK147" s="622"/>
      <c r="HL147" s="622"/>
      <c r="HM147" s="622"/>
      <c r="HN147" s="622"/>
      <c r="HO147" s="622"/>
      <c r="HP147" s="622"/>
      <c r="HQ147" s="622"/>
      <c r="HR147" s="622"/>
      <c r="HS147" s="622"/>
      <c r="HT147" s="622"/>
      <c r="HU147" s="622"/>
      <c r="HV147" s="622"/>
      <c r="HW147" s="622"/>
      <c r="HX147" s="622"/>
      <c r="HY147" s="622"/>
      <c r="HZ147" s="622"/>
      <c r="IA147" s="622"/>
      <c r="IB147" s="622"/>
      <c r="IC147" s="622"/>
      <c r="ID147" s="622"/>
      <c r="IE147" s="622"/>
      <c r="IF147" s="622"/>
      <c r="IG147" s="622"/>
      <c r="IH147" s="622"/>
      <c r="II147" s="622"/>
      <c r="IJ147" s="622"/>
      <c r="IK147" s="622"/>
      <c r="IL147" s="622"/>
      <c r="IM147" s="622"/>
      <c r="IN147" s="622"/>
      <c r="IO147" s="622"/>
      <c r="IP147" s="622"/>
      <c r="IQ147" s="622"/>
      <c r="IR147" s="622"/>
      <c r="IS147" s="622"/>
      <c r="IT147" s="622"/>
      <c r="IU147" s="622"/>
      <c r="IV147" s="622"/>
      <c r="IW147" s="622"/>
      <c r="IX147" s="622"/>
      <c r="IY147" s="622"/>
      <c r="IZ147" s="622"/>
      <c r="JA147" s="622"/>
      <c r="JB147" s="622"/>
      <c r="JC147" s="622"/>
      <c r="JD147" s="622"/>
      <c r="JE147" s="622"/>
      <c r="JF147" s="622"/>
      <c r="JG147" s="622"/>
      <c r="JH147" s="622"/>
      <c r="JI147" s="622"/>
      <c r="JJ147" s="622"/>
      <c r="JK147" s="622"/>
      <c r="JL147" s="622"/>
      <c r="JM147" s="622"/>
      <c r="JN147" s="622"/>
      <c r="JO147" s="622"/>
      <c r="JP147" s="622"/>
      <c r="JQ147" s="622"/>
      <c r="JR147" s="622"/>
      <c r="JS147" s="622"/>
      <c r="JT147" s="622"/>
      <c r="JU147" s="622"/>
      <c r="JV147" s="622"/>
      <c r="JW147" s="622"/>
      <c r="JX147" s="622"/>
      <c r="JY147" s="622"/>
      <c r="JZ147" s="622"/>
      <c r="KA147" s="622"/>
      <c r="KB147" s="622"/>
      <c r="KC147" s="622"/>
      <c r="KD147" s="622"/>
      <c r="KE147" s="622"/>
      <c r="KF147" s="622"/>
      <c r="KG147" s="622"/>
      <c r="KH147" s="622"/>
      <c r="KI147" s="622"/>
      <c r="KJ147" s="622"/>
      <c r="KK147" s="622"/>
      <c r="KL147" s="622"/>
      <c r="KM147" s="622"/>
      <c r="KN147" s="622"/>
      <c r="KO147" s="622"/>
      <c r="KP147" s="622"/>
      <c r="KQ147" s="622"/>
      <c r="KR147" s="87"/>
      <c r="KS147" s="87"/>
      <c r="KT147" s="87"/>
      <c r="KU147" s="87"/>
      <c r="KV147" s="87"/>
      <c r="KW147" s="87"/>
      <c r="KX147" s="87"/>
      <c r="KY147" s="87"/>
      <c r="KZ147" s="87"/>
      <c r="LA147" s="87"/>
      <c r="LB147" s="87"/>
    </row>
    <row r="148" spans="4:314" s="6" customFormat="1" ht="15" x14ac:dyDescent="0.25">
      <c r="D148" s="344"/>
      <c r="E148" s="344"/>
      <c r="F148" s="344"/>
      <c r="AZ148" s="549"/>
      <c r="EV148" s="152"/>
      <c r="EW148" s="152"/>
      <c r="EX148" s="152"/>
      <c r="EY148" s="152"/>
      <c r="EZ148" s="152"/>
      <c r="FA148" s="152"/>
      <c r="FD148" s="150"/>
      <c r="FE148" s="622"/>
      <c r="FF148" s="622"/>
      <c r="FG148" s="622"/>
      <c r="FH148" s="622"/>
      <c r="FI148" s="87"/>
      <c r="FJ148" s="87"/>
      <c r="FK148" s="87"/>
      <c r="FL148" s="87"/>
      <c r="FM148" s="87"/>
      <c r="FN148" s="87"/>
      <c r="FO148" s="87"/>
      <c r="FP148" s="87"/>
      <c r="FQ148" s="87"/>
      <c r="FR148" s="87"/>
      <c r="FS148" s="622"/>
      <c r="FT148" s="622"/>
      <c r="FU148" s="622"/>
      <c r="FV148" s="622"/>
      <c r="FW148" s="622"/>
      <c r="FX148" s="622"/>
      <c r="FY148" s="622"/>
      <c r="FZ148" s="622"/>
      <c r="GA148" s="633"/>
      <c r="GB148" s="637"/>
      <c r="GC148" s="622"/>
      <c r="GD148" s="622"/>
      <c r="GE148" s="622"/>
      <c r="GF148" s="622"/>
      <c r="GG148" s="622"/>
      <c r="GH148" s="622"/>
      <c r="GI148" s="622"/>
      <c r="GJ148" s="622"/>
      <c r="GK148" s="622"/>
      <c r="GL148" s="622"/>
      <c r="GM148" s="622"/>
      <c r="GN148" s="622"/>
      <c r="GO148" s="622"/>
      <c r="GP148" s="622"/>
      <c r="GQ148" s="622"/>
      <c r="GR148" s="622"/>
      <c r="GS148" s="622"/>
      <c r="GT148" s="622"/>
      <c r="GU148" s="622"/>
      <c r="GV148" s="622"/>
      <c r="GW148" s="622"/>
      <c r="GX148" s="622"/>
      <c r="GY148" s="622"/>
      <c r="GZ148" s="622"/>
      <c r="HA148" s="622"/>
      <c r="HB148" s="622"/>
      <c r="HC148" s="622"/>
      <c r="HD148" s="622"/>
      <c r="HE148" s="622"/>
      <c r="HF148" s="622"/>
      <c r="HG148" s="622"/>
      <c r="HH148" s="622"/>
      <c r="HI148" s="622"/>
      <c r="HJ148" s="622"/>
      <c r="HK148" s="622"/>
      <c r="HL148" s="622"/>
      <c r="HM148" s="622"/>
      <c r="HN148" s="622"/>
      <c r="HO148" s="622"/>
      <c r="HP148" s="622"/>
      <c r="HQ148" s="622"/>
      <c r="HR148" s="622"/>
      <c r="HS148" s="622"/>
      <c r="HT148" s="622"/>
      <c r="HU148" s="622"/>
      <c r="HV148" s="622"/>
      <c r="HW148" s="622"/>
      <c r="HX148" s="622"/>
      <c r="HY148" s="622"/>
      <c r="HZ148" s="622"/>
      <c r="IA148" s="622"/>
      <c r="IB148" s="622"/>
      <c r="IC148" s="622"/>
      <c r="ID148" s="622"/>
      <c r="IE148" s="622"/>
      <c r="IF148" s="622"/>
      <c r="IG148" s="622"/>
      <c r="IH148" s="622"/>
      <c r="II148" s="622"/>
      <c r="IJ148" s="622"/>
      <c r="IK148" s="622"/>
      <c r="IL148" s="622"/>
      <c r="IM148" s="622"/>
      <c r="IN148" s="622"/>
      <c r="IO148" s="622"/>
      <c r="IP148" s="622"/>
      <c r="IQ148" s="622"/>
      <c r="IR148" s="622"/>
      <c r="IS148" s="622"/>
      <c r="IT148" s="622"/>
      <c r="IU148" s="622"/>
      <c r="IV148" s="622"/>
      <c r="IW148" s="622"/>
      <c r="IX148" s="622"/>
      <c r="IY148" s="622"/>
      <c r="IZ148" s="622"/>
      <c r="JA148" s="622"/>
      <c r="JB148" s="622"/>
      <c r="JC148" s="622"/>
      <c r="JD148" s="622"/>
      <c r="JE148" s="622"/>
      <c r="JF148" s="622"/>
      <c r="JG148" s="622"/>
      <c r="JH148" s="622"/>
      <c r="JI148" s="622"/>
      <c r="JJ148" s="622"/>
      <c r="JK148" s="622"/>
      <c r="JL148" s="622"/>
      <c r="JM148" s="622"/>
      <c r="JN148" s="622"/>
      <c r="JO148" s="622"/>
      <c r="JP148" s="622"/>
      <c r="JQ148" s="622"/>
      <c r="JR148" s="622"/>
      <c r="JS148" s="622"/>
      <c r="JT148" s="622"/>
      <c r="JU148" s="622"/>
      <c r="JV148" s="622"/>
      <c r="JW148" s="622"/>
      <c r="JX148" s="622"/>
      <c r="JY148" s="622"/>
      <c r="JZ148" s="622"/>
      <c r="KA148" s="622"/>
      <c r="KB148" s="622"/>
      <c r="KC148" s="622"/>
      <c r="KD148" s="622"/>
      <c r="KE148" s="622"/>
      <c r="KF148" s="622"/>
      <c r="KG148" s="622"/>
      <c r="KH148" s="622"/>
      <c r="KI148" s="622"/>
      <c r="KJ148" s="622"/>
      <c r="KK148" s="622"/>
      <c r="KL148" s="622"/>
      <c r="KM148" s="622"/>
      <c r="KN148" s="622"/>
      <c r="KO148" s="622"/>
      <c r="KP148" s="622"/>
      <c r="KQ148" s="622"/>
      <c r="KR148" s="87"/>
      <c r="KS148" s="87"/>
      <c r="KT148" s="87"/>
      <c r="KU148" s="87"/>
      <c r="KV148" s="87"/>
      <c r="KW148" s="87"/>
      <c r="KX148" s="87"/>
      <c r="KY148" s="87"/>
      <c r="KZ148" s="87"/>
      <c r="LA148" s="87"/>
      <c r="LB148" s="87"/>
    </row>
    <row r="149" spans="4:314" s="6" customFormat="1" ht="15" x14ac:dyDescent="0.25">
      <c r="D149" s="344"/>
      <c r="E149" s="344"/>
      <c r="F149" s="344"/>
      <c r="AZ149" s="549"/>
      <c r="EV149" s="152"/>
      <c r="EW149" s="152"/>
      <c r="EX149" s="152"/>
      <c r="EY149" s="152"/>
      <c r="EZ149" s="152"/>
      <c r="FA149" s="152"/>
      <c r="FD149" s="150"/>
      <c r="FE149" s="622"/>
      <c r="FF149" s="622"/>
      <c r="FG149" s="622"/>
      <c r="FH149" s="622"/>
      <c r="FI149" s="87"/>
      <c r="FJ149" s="87"/>
      <c r="FK149" s="87"/>
      <c r="FL149" s="87"/>
      <c r="FM149" s="87"/>
      <c r="FN149" s="87"/>
      <c r="FO149" s="87"/>
      <c r="FP149" s="87"/>
      <c r="FQ149" s="87"/>
      <c r="FR149" s="87"/>
      <c r="FS149" s="622"/>
      <c r="FT149" s="622"/>
      <c r="FU149" s="622"/>
      <c r="FV149" s="622"/>
      <c r="FW149" s="622"/>
      <c r="FX149" s="622"/>
      <c r="FY149" s="622"/>
      <c r="FZ149" s="622"/>
      <c r="GA149" s="633"/>
      <c r="GB149" s="637"/>
      <c r="GC149" s="622"/>
      <c r="GD149" s="622"/>
      <c r="GE149" s="622"/>
      <c r="GF149" s="622"/>
      <c r="GG149" s="622"/>
      <c r="GH149" s="622"/>
      <c r="GI149" s="622"/>
      <c r="GJ149" s="622"/>
      <c r="GK149" s="622"/>
      <c r="GL149" s="622"/>
      <c r="GM149" s="622"/>
      <c r="GN149" s="622"/>
      <c r="GO149" s="622"/>
      <c r="GP149" s="622"/>
      <c r="GQ149" s="622"/>
      <c r="GR149" s="622"/>
      <c r="GS149" s="622"/>
      <c r="GT149" s="622"/>
      <c r="GU149" s="622"/>
      <c r="GV149" s="622"/>
      <c r="GW149" s="622"/>
      <c r="GX149" s="622"/>
      <c r="GY149" s="622"/>
      <c r="GZ149" s="622"/>
      <c r="HA149" s="622"/>
      <c r="HB149" s="622"/>
      <c r="HC149" s="622"/>
      <c r="HD149" s="622"/>
      <c r="HE149" s="622"/>
      <c r="HF149" s="622"/>
      <c r="HG149" s="622"/>
      <c r="HH149" s="622"/>
      <c r="HI149" s="622"/>
      <c r="HJ149" s="622"/>
      <c r="HK149" s="622"/>
      <c r="HL149" s="622"/>
      <c r="HM149" s="622"/>
      <c r="HN149" s="622"/>
      <c r="HO149" s="622"/>
      <c r="HP149" s="622"/>
      <c r="HQ149" s="622"/>
      <c r="HR149" s="622"/>
      <c r="HS149" s="622"/>
      <c r="HT149" s="622"/>
      <c r="HU149" s="622"/>
      <c r="HV149" s="622"/>
      <c r="HW149" s="622"/>
      <c r="HX149" s="622"/>
      <c r="HY149" s="622"/>
      <c r="HZ149" s="622"/>
      <c r="IA149" s="622"/>
      <c r="IB149" s="622"/>
      <c r="IC149" s="622"/>
      <c r="ID149" s="622"/>
      <c r="IE149" s="622"/>
      <c r="IF149" s="622"/>
      <c r="IG149" s="622"/>
      <c r="IH149" s="622"/>
      <c r="II149" s="622"/>
      <c r="IJ149" s="622"/>
      <c r="IK149" s="622"/>
      <c r="IL149" s="622"/>
      <c r="IM149" s="622"/>
      <c r="IN149" s="622"/>
      <c r="IO149" s="622"/>
      <c r="IP149" s="622"/>
      <c r="IQ149" s="622"/>
      <c r="IR149" s="622"/>
      <c r="IS149" s="622"/>
      <c r="IT149" s="622"/>
      <c r="IU149" s="622"/>
      <c r="IV149" s="622"/>
      <c r="IW149" s="622"/>
      <c r="IX149" s="622"/>
      <c r="IY149" s="622"/>
      <c r="IZ149" s="622"/>
      <c r="JA149" s="622"/>
      <c r="JB149" s="622"/>
      <c r="JC149" s="622"/>
      <c r="JD149" s="622"/>
      <c r="JE149" s="622"/>
      <c r="JF149" s="622"/>
      <c r="JG149" s="622"/>
      <c r="JH149" s="622"/>
      <c r="JI149" s="622"/>
      <c r="JJ149" s="622"/>
      <c r="JK149" s="622"/>
      <c r="JL149" s="622"/>
      <c r="JM149" s="622"/>
      <c r="JN149" s="622"/>
      <c r="JO149" s="622"/>
      <c r="JP149" s="622"/>
      <c r="JQ149" s="622"/>
      <c r="JR149" s="622"/>
      <c r="JS149" s="622"/>
      <c r="JT149" s="622"/>
      <c r="JU149" s="622"/>
      <c r="JV149" s="622"/>
      <c r="JW149" s="622"/>
      <c r="JX149" s="622"/>
      <c r="JY149" s="622"/>
      <c r="JZ149" s="622"/>
      <c r="KA149" s="622"/>
      <c r="KB149" s="622"/>
      <c r="KC149" s="622"/>
      <c r="KD149" s="622"/>
      <c r="KE149" s="622"/>
      <c r="KF149" s="622"/>
      <c r="KG149" s="622"/>
      <c r="KH149" s="622"/>
      <c r="KI149" s="622"/>
      <c r="KJ149" s="622"/>
      <c r="KK149" s="622"/>
      <c r="KL149" s="622"/>
      <c r="KM149" s="622"/>
      <c r="KN149" s="622"/>
      <c r="KO149" s="622"/>
      <c r="KP149" s="622"/>
      <c r="KQ149" s="622"/>
      <c r="KR149" s="87"/>
      <c r="KS149" s="87"/>
      <c r="KT149" s="87"/>
      <c r="KU149" s="87"/>
      <c r="KV149" s="87"/>
      <c r="KW149" s="87"/>
      <c r="KX149" s="87"/>
      <c r="KY149" s="87"/>
      <c r="KZ149" s="87"/>
      <c r="LA149" s="87"/>
      <c r="LB149" s="87"/>
    </row>
    <row r="150" spans="4:314" s="6" customFormat="1" ht="15" x14ac:dyDescent="0.25">
      <c r="D150" s="344"/>
      <c r="E150" s="344"/>
      <c r="F150" s="344"/>
      <c r="AZ150" s="549"/>
      <c r="EV150" s="152"/>
      <c r="EW150" s="152"/>
      <c r="EX150" s="152"/>
      <c r="EY150" s="152"/>
      <c r="EZ150" s="152"/>
      <c r="FA150" s="152"/>
      <c r="FD150" s="150"/>
      <c r="FE150" s="622"/>
      <c r="FF150" s="622"/>
      <c r="FG150" s="622"/>
      <c r="FH150" s="622"/>
      <c r="FI150" s="87"/>
      <c r="FJ150" s="87"/>
      <c r="FK150" s="87"/>
      <c r="FL150" s="87"/>
      <c r="FM150" s="87"/>
      <c r="FN150" s="87"/>
      <c r="FO150" s="87"/>
      <c r="FP150" s="87"/>
      <c r="FQ150" s="87"/>
      <c r="FR150" s="87"/>
      <c r="FS150" s="622"/>
      <c r="FT150" s="622"/>
      <c r="FU150" s="622"/>
      <c r="FV150" s="622"/>
      <c r="FW150" s="622"/>
      <c r="FX150" s="622"/>
      <c r="FY150" s="622"/>
      <c r="FZ150" s="622"/>
      <c r="GA150" s="633"/>
      <c r="GB150" s="637"/>
      <c r="GC150" s="622"/>
      <c r="GD150" s="622"/>
      <c r="GE150" s="622"/>
      <c r="GF150" s="622"/>
      <c r="GG150" s="622"/>
      <c r="GH150" s="622"/>
      <c r="GI150" s="622"/>
      <c r="GJ150" s="622"/>
      <c r="GK150" s="622"/>
      <c r="GL150" s="622"/>
      <c r="GM150" s="622"/>
      <c r="GN150" s="622"/>
      <c r="GO150" s="622"/>
      <c r="GP150" s="622"/>
      <c r="GQ150" s="622"/>
      <c r="GR150" s="622"/>
      <c r="GS150" s="622"/>
      <c r="GT150" s="622"/>
      <c r="GU150" s="622"/>
      <c r="GV150" s="622"/>
      <c r="GW150" s="622"/>
      <c r="GX150" s="622"/>
      <c r="GY150" s="622"/>
      <c r="GZ150" s="622"/>
      <c r="HA150" s="622"/>
      <c r="HB150" s="622"/>
      <c r="HC150" s="622"/>
      <c r="HD150" s="622"/>
      <c r="HE150" s="622"/>
      <c r="HF150" s="622"/>
      <c r="HG150" s="622"/>
      <c r="HH150" s="622"/>
      <c r="HI150" s="622"/>
      <c r="HJ150" s="622"/>
      <c r="HK150" s="622"/>
      <c r="HL150" s="622"/>
      <c r="HM150" s="622"/>
      <c r="HN150" s="622"/>
      <c r="HO150" s="622"/>
      <c r="HP150" s="622"/>
      <c r="HQ150" s="622"/>
      <c r="HR150" s="622"/>
      <c r="HS150" s="622"/>
      <c r="HT150" s="622"/>
      <c r="HU150" s="622"/>
      <c r="HV150" s="622"/>
      <c r="HW150" s="622"/>
      <c r="HX150" s="622"/>
      <c r="HY150" s="622"/>
      <c r="HZ150" s="622"/>
      <c r="IA150" s="622"/>
      <c r="IB150" s="622"/>
      <c r="IC150" s="622"/>
      <c r="ID150" s="622"/>
      <c r="IE150" s="622"/>
      <c r="IF150" s="622"/>
      <c r="IG150" s="622"/>
      <c r="IH150" s="622"/>
      <c r="II150" s="622"/>
      <c r="IJ150" s="622"/>
      <c r="IK150" s="622"/>
      <c r="IL150" s="622"/>
      <c r="IM150" s="622"/>
      <c r="IN150" s="622"/>
      <c r="IO150" s="622"/>
      <c r="IP150" s="622"/>
      <c r="IQ150" s="622"/>
      <c r="IR150" s="622"/>
      <c r="IS150" s="622"/>
      <c r="IT150" s="622"/>
      <c r="IU150" s="622"/>
      <c r="IV150" s="622"/>
      <c r="IW150" s="622"/>
      <c r="IX150" s="622"/>
      <c r="IY150" s="622"/>
      <c r="IZ150" s="622"/>
      <c r="JA150" s="622"/>
      <c r="JB150" s="622"/>
      <c r="JC150" s="622"/>
      <c r="JD150" s="622"/>
      <c r="JE150" s="622"/>
      <c r="JF150" s="622"/>
      <c r="JG150" s="622"/>
      <c r="JH150" s="622"/>
      <c r="JI150" s="622"/>
      <c r="JJ150" s="622"/>
      <c r="JK150" s="622"/>
      <c r="JL150" s="622"/>
      <c r="JM150" s="622"/>
      <c r="JN150" s="622"/>
      <c r="JO150" s="622"/>
      <c r="JP150" s="622"/>
      <c r="JQ150" s="622"/>
      <c r="JR150" s="622"/>
      <c r="JS150" s="622"/>
      <c r="JT150" s="622"/>
      <c r="JU150" s="622"/>
      <c r="JV150" s="622"/>
      <c r="JW150" s="622"/>
      <c r="JX150" s="622"/>
      <c r="JY150" s="622"/>
      <c r="JZ150" s="622"/>
      <c r="KA150" s="622"/>
      <c r="KB150" s="622"/>
      <c r="KC150" s="622"/>
      <c r="KD150" s="622"/>
      <c r="KE150" s="622"/>
      <c r="KF150" s="622"/>
      <c r="KG150" s="622"/>
      <c r="KH150" s="622"/>
      <c r="KI150" s="622"/>
      <c r="KJ150" s="622"/>
      <c r="KK150" s="622"/>
      <c r="KL150" s="622"/>
      <c r="KM150" s="622"/>
      <c r="KN150" s="622"/>
      <c r="KO150" s="622"/>
      <c r="KP150" s="622"/>
      <c r="KQ150" s="622"/>
      <c r="KR150" s="87"/>
      <c r="KS150" s="87"/>
      <c r="KT150" s="87"/>
      <c r="KU150" s="87"/>
      <c r="KV150" s="87"/>
      <c r="KW150" s="87"/>
      <c r="KX150" s="87"/>
      <c r="KY150" s="87"/>
      <c r="KZ150" s="87"/>
      <c r="LA150" s="87"/>
      <c r="LB150" s="87"/>
    </row>
    <row r="151" spans="4:314" s="6" customFormat="1" ht="15" x14ac:dyDescent="0.25">
      <c r="D151" s="344"/>
      <c r="E151" s="344"/>
      <c r="F151" s="344"/>
      <c r="AZ151" s="549"/>
      <c r="EV151" s="152"/>
      <c r="EW151" s="152"/>
      <c r="EX151" s="152"/>
      <c r="EY151" s="152"/>
      <c r="EZ151" s="152"/>
      <c r="FA151" s="152"/>
      <c r="FD151" s="150"/>
      <c r="FE151" s="622"/>
      <c r="FF151" s="622"/>
      <c r="FG151" s="622"/>
      <c r="FH151" s="622"/>
      <c r="FI151" s="87"/>
      <c r="FJ151" s="87"/>
      <c r="FK151" s="87"/>
      <c r="FL151" s="87"/>
      <c r="FM151" s="87"/>
      <c r="FN151" s="87"/>
      <c r="FO151" s="87"/>
      <c r="FP151" s="87"/>
      <c r="FQ151" s="87"/>
      <c r="FR151" s="87"/>
      <c r="FS151" s="622"/>
      <c r="FT151" s="622"/>
      <c r="FU151" s="622"/>
      <c r="FV151" s="622"/>
      <c r="FW151" s="622"/>
      <c r="FX151" s="622"/>
      <c r="FY151" s="622"/>
      <c r="FZ151" s="622"/>
      <c r="GA151" s="633"/>
      <c r="GB151" s="637"/>
      <c r="GC151" s="622"/>
      <c r="GD151" s="622"/>
      <c r="GE151" s="622"/>
      <c r="GF151" s="622"/>
      <c r="GG151" s="622"/>
      <c r="GH151" s="622"/>
      <c r="GI151" s="622"/>
      <c r="GJ151" s="622"/>
      <c r="GK151" s="622"/>
      <c r="GL151" s="622"/>
      <c r="GM151" s="622"/>
      <c r="GN151" s="622"/>
      <c r="GO151" s="622"/>
      <c r="GP151" s="622"/>
      <c r="GQ151" s="622"/>
      <c r="GR151" s="622"/>
      <c r="GS151" s="622"/>
      <c r="GT151" s="622"/>
      <c r="GU151" s="622"/>
      <c r="GV151" s="622"/>
      <c r="GW151" s="622"/>
      <c r="GX151" s="622"/>
      <c r="GY151" s="622"/>
      <c r="GZ151" s="622"/>
      <c r="HA151" s="622"/>
      <c r="HB151" s="622"/>
      <c r="HC151" s="622"/>
      <c r="HD151" s="622"/>
      <c r="HE151" s="622"/>
      <c r="HF151" s="622"/>
      <c r="HG151" s="622"/>
      <c r="HH151" s="622"/>
      <c r="HI151" s="622"/>
      <c r="HJ151" s="622"/>
      <c r="HK151" s="622"/>
      <c r="HL151" s="622"/>
      <c r="HM151" s="622"/>
      <c r="HN151" s="622"/>
      <c r="HO151" s="622"/>
      <c r="HP151" s="622"/>
      <c r="HQ151" s="622"/>
      <c r="HR151" s="622"/>
      <c r="HS151" s="622"/>
      <c r="HT151" s="622"/>
      <c r="HU151" s="622"/>
      <c r="HV151" s="622"/>
      <c r="HW151" s="622"/>
      <c r="HX151" s="622"/>
      <c r="HY151" s="622"/>
      <c r="HZ151" s="622"/>
      <c r="IA151" s="622"/>
      <c r="IB151" s="622"/>
      <c r="IC151" s="622"/>
      <c r="ID151" s="622"/>
      <c r="IE151" s="622"/>
      <c r="IF151" s="622"/>
      <c r="IG151" s="622"/>
      <c r="IH151" s="622"/>
      <c r="II151" s="622"/>
      <c r="IJ151" s="622"/>
      <c r="IK151" s="622"/>
      <c r="IL151" s="622"/>
      <c r="IM151" s="622"/>
      <c r="IN151" s="622"/>
      <c r="IO151" s="622"/>
      <c r="IP151" s="622"/>
      <c r="IQ151" s="622"/>
      <c r="IR151" s="622"/>
      <c r="IS151" s="622"/>
      <c r="IT151" s="622"/>
      <c r="IU151" s="622"/>
      <c r="IV151" s="622"/>
      <c r="IW151" s="622"/>
      <c r="IX151" s="622"/>
      <c r="IY151" s="622"/>
      <c r="IZ151" s="622"/>
      <c r="JA151" s="622"/>
      <c r="JB151" s="622"/>
      <c r="JC151" s="622"/>
      <c r="JD151" s="622"/>
      <c r="JE151" s="622"/>
      <c r="JF151" s="622"/>
      <c r="JG151" s="622"/>
      <c r="JH151" s="622"/>
      <c r="JI151" s="622"/>
      <c r="JJ151" s="622"/>
      <c r="JK151" s="622"/>
      <c r="JL151" s="622"/>
      <c r="JM151" s="622"/>
      <c r="JN151" s="622"/>
      <c r="JO151" s="622"/>
      <c r="JP151" s="622"/>
      <c r="JQ151" s="622"/>
      <c r="JR151" s="622"/>
      <c r="JS151" s="622"/>
      <c r="JT151" s="622"/>
      <c r="JU151" s="622"/>
      <c r="JV151" s="622"/>
      <c r="JW151" s="622"/>
      <c r="JX151" s="622"/>
      <c r="JY151" s="622"/>
      <c r="JZ151" s="622"/>
      <c r="KA151" s="622"/>
      <c r="KB151" s="622"/>
      <c r="KC151" s="622"/>
      <c r="KD151" s="622"/>
      <c r="KE151" s="622"/>
      <c r="KF151" s="622"/>
      <c r="KG151" s="622"/>
      <c r="KH151" s="622"/>
      <c r="KI151" s="622"/>
      <c r="KJ151" s="622"/>
      <c r="KK151" s="622"/>
      <c r="KL151" s="622"/>
      <c r="KM151" s="622"/>
      <c r="KN151" s="622"/>
      <c r="KO151" s="622"/>
      <c r="KP151" s="622"/>
      <c r="KQ151" s="622"/>
      <c r="KR151" s="87"/>
      <c r="KS151" s="87"/>
      <c r="KT151" s="87"/>
      <c r="KU151" s="87"/>
      <c r="KV151" s="87"/>
      <c r="KW151" s="87"/>
      <c r="KX151" s="87"/>
      <c r="KY151" s="87"/>
      <c r="KZ151" s="87"/>
      <c r="LA151" s="87"/>
      <c r="LB151" s="87"/>
    </row>
    <row r="152" spans="4:314" s="6" customFormat="1" ht="15" x14ac:dyDescent="0.25">
      <c r="D152" s="344"/>
      <c r="E152" s="344"/>
      <c r="F152" s="344"/>
      <c r="AZ152" s="549"/>
      <c r="EV152" s="152"/>
      <c r="EW152" s="152"/>
      <c r="EX152" s="152"/>
      <c r="EY152" s="152"/>
      <c r="EZ152" s="152"/>
      <c r="FA152" s="152"/>
      <c r="FD152" s="150"/>
      <c r="FE152" s="622"/>
      <c r="FF152" s="622"/>
      <c r="FG152" s="622"/>
      <c r="FH152" s="622"/>
      <c r="FI152" s="87"/>
      <c r="FJ152" s="87"/>
      <c r="FK152" s="87"/>
      <c r="FL152" s="87"/>
      <c r="FM152" s="87"/>
      <c r="FN152" s="87"/>
      <c r="FO152" s="87"/>
      <c r="FP152" s="87"/>
      <c r="FQ152" s="87"/>
      <c r="FR152" s="87"/>
      <c r="FS152" s="622"/>
      <c r="FT152" s="622"/>
      <c r="FU152" s="622"/>
      <c r="FV152" s="622"/>
      <c r="FW152" s="622"/>
      <c r="FX152" s="622"/>
      <c r="FY152" s="622"/>
      <c r="FZ152" s="622"/>
      <c r="GA152" s="633"/>
      <c r="GB152" s="637"/>
      <c r="GC152" s="622"/>
      <c r="GD152" s="622"/>
      <c r="GE152" s="622"/>
      <c r="GF152" s="622"/>
      <c r="GG152" s="622"/>
      <c r="GH152" s="622"/>
      <c r="GI152" s="622"/>
      <c r="GJ152" s="622"/>
      <c r="GK152" s="622"/>
      <c r="GL152" s="622"/>
      <c r="GM152" s="622"/>
      <c r="GN152" s="622"/>
      <c r="GO152" s="622"/>
      <c r="GP152" s="622"/>
      <c r="GQ152" s="622"/>
      <c r="GR152" s="622"/>
      <c r="GS152" s="622"/>
      <c r="GT152" s="622"/>
      <c r="GU152" s="622"/>
      <c r="GV152" s="622"/>
      <c r="GW152" s="622"/>
      <c r="GX152" s="622"/>
      <c r="GY152" s="622"/>
      <c r="GZ152" s="622"/>
      <c r="HA152" s="622"/>
      <c r="HB152" s="622"/>
      <c r="HC152" s="622"/>
      <c r="HD152" s="622"/>
      <c r="HE152" s="622"/>
      <c r="HF152" s="622"/>
      <c r="HG152" s="622"/>
      <c r="HH152" s="622"/>
      <c r="HI152" s="622"/>
      <c r="HJ152" s="622"/>
      <c r="HK152" s="622"/>
      <c r="HL152" s="622"/>
      <c r="HM152" s="622"/>
      <c r="HN152" s="622"/>
      <c r="HO152" s="622"/>
      <c r="HP152" s="622"/>
      <c r="HQ152" s="622"/>
      <c r="HR152" s="622"/>
      <c r="HS152" s="622"/>
      <c r="HT152" s="622"/>
      <c r="HU152" s="622"/>
      <c r="HV152" s="622"/>
      <c r="HW152" s="622"/>
      <c r="HX152" s="622"/>
      <c r="HY152" s="622"/>
      <c r="HZ152" s="622"/>
      <c r="IA152" s="622"/>
      <c r="IB152" s="622"/>
      <c r="IC152" s="622"/>
      <c r="ID152" s="622"/>
      <c r="IE152" s="622"/>
      <c r="IF152" s="622"/>
      <c r="IG152" s="622"/>
      <c r="IH152" s="622"/>
      <c r="II152" s="622"/>
      <c r="IJ152" s="622"/>
      <c r="IK152" s="622"/>
      <c r="IL152" s="622"/>
      <c r="IM152" s="622"/>
      <c r="IN152" s="622"/>
      <c r="IO152" s="622"/>
      <c r="IP152" s="622"/>
      <c r="IQ152" s="622"/>
      <c r="IR152" s="622"/>
      <c r="IS152" s="622"/>
      <c r="IT152" s="622"/>
      <c r="IU152" s="622"/>
      <c r="IV152" s="622"/>
      <c r="IW152" s="622"/>
      <c r="IX152" s="622"/>
      <c r="IY152" s="622"/>
      <c r="IZ152" s="622"/>
      <c r="JA152" s="622"/>
      <c r="JB152" s="622"/>
      <c r="JC152" s="622"/>
      <c r="JD152" s="622"/>
      <c r="JE152" s="622"/>
      <c r="JF152" s="622"/>
      <c r="JG152" s="622"/>
      <c r="JH152" s="622"/>
      <c r="JI152" s="622"/>
      <c r="JJ152" s="622"/>
      <c r="JK152" s="622"/>
      <c r="JL152" s="622"/>
      <c r="JM152" s="622"/>
      <c r="JN152" s="622"/>
      <c r="JO152" s="622"/>
      <c r="JP152" s="622"/>
      <c r="JQ152" s="622"/>
      <c r="JR152" s="622"/>
      <c r="JS152" s="622"/>
      <c r="JT152" s="622"/>
      <c r="JU152" s="622"/>
      <c r="JV152" s="622"/>
      <c r="JW152" s="622"/>
      <c r="JX152" s="622"/>
      <c r="JY152" s="622"/>
      <c r="JZ152" s="622"/>
      <c r="KA152" s="622"/>
      <c r="KB152" s="622"/>
      <c r="KC152" s="622"/>
      <c r="KD152" s="622"/>
      <c r="KE152" s="622"/>
      <c r="KF152" s="622"/>
      <c r="KG152" s="622"/>
      <c r="KH152" s="622"/>
      <c r="KI152" s="622"/>
      <c r="KJ152" s="622"/>
      <c r="KK152" s="622"/>
      <c r="KL152" s="622"/>
      <c r="KM152" s="622"/>
      <c r="KN152" s="622"/>
      <c r="KO152" s="622"/>
      <c r="KP152" s="622"/>
      <c r="KQ152" s="622"/>
      <c r="KR152" s="87"/>
      <c r="KS152" s="87"/>
      <c r="KT152" s="87"/>
      <c r="KU152" s="87"/>
      <c r="KV152" s="87"/>
      <c r="KW152" s="87"/>
      <c r="KX152" s="87"/>
      <c r="KY152" s="87"/>
      <c r="KZ152" s="87"/>
      <c r="LA152" s="87"/>
      <c r="LB152" s="87"/>
    </row>
    <row r="153" spans="4:314" s="6" customFormat="1" ht="15" x14ac:dyDescent="0.25">
      <c r="D153" s="344"/>
      <c r="E153" s="344"/>
      <c r="F153" s="344"/>
      <c r="AZ153" s="549"/>
      <c r="EV153" s="152"/>
      <c r="EW153" s="152"/>
      <c r="EX153" s="152"/>
      <c r="EY153" s="152"/>
      <c r="EZ153" s="152"/>
      <c r="FA153" s="152"/>
      <c r="FD153" s="150"/>
      <c r="FE153" s="622"/>
      <c r="FF153" s="622"/>
      <c r="FG153" s="622"/>
      <c r="FH153" s="622"/>
      <c r="FI153" s="87"/>
      <c r="FJ153" s="87"/>
      <c r="FK153" s="87"/>
      <c r="FL153" s="87"/>
      <c r="FM153" s="87"/>
      <c r="FN153" s="87"/>
      <c r="FO153" s="87"/>
      <c r="FP153" s="87"/>
      <c r="FQ153" s="87"/>
      <c r="FR153" s="87"/>
      <c r="FS153" s="622"/>
      <c r="FT153" s="622"/>
      <c r="FU153" s="622"/>
      <c r="FV153" s="622"/>
      <c r="FW153" s="622"/>
      <c r="FX153" s="622"/>
      <c r="FY153" s="622"/>
      <c r="FZ153" s="622"/>
      <c r="GA153" s="633"/>
      <c r="GB153" s="637"/>
      <c r="GC153" s="622"/>
      <c r="GD153" s="622"/>
      <c r="GE153" s="622"/>
      <c r="GF153" s="622"/>
      <c r="GG153" s="622"/>
      <c r="GH153" s="622"/>
      <c r="GI153" s="622"/>
      <c r="GJ153" s="622"/>
      <c r="GK153" s="622"/>
      <c r="GL153" s="622"/>
      <c r="GM153" s="622"/>
      <c r="GN153" s="622"/>
      <c r="GO153" s="622"/>
      <c r="GP153" s="622"/>
      <c r="GQ153" s="622"/>
      <c r="GR153" s="622"/>
      <c r="GS153" s="622"/>
      <c r="GT153" s="622"/>
      <c r="GU153" s="622"/>
      <c r="GV153" s="622"/>
      <c r="GW153" s="622"/>
      <c r="GX153" s="622"/>
      <c r="GY153" s="622"/>
      <c r="GZ153" s="622"/>
      <c r="HA153" s="622"/>
      <c r="HB153" s="622"/>
      <c r="HC153" s="622"/>
      <c r="HD153" s="622"/>
      <c r="HE153" s="622"/>
      <c r="HF153" s="622"/>
      <c r="HG153" s="622"/>
      <c r="HH153" s="622"/>
      <c r="HI153" s="622"/>
      <c r="HJ153" s="622"/>
      <c r="HK153" s="622"/>
      <c r="HL153" s="622"/>
      <c r="HM153" s="622"/>
      <c r="HN153" s="622"/>
      <c r="HO153" s="622"/>
      <c r="HP153" s="622"/>
      <c r="HQ153" s="622"/>
      <c r="HR153" s="622"/>
      <c r="HS153" s="622"/>
      <c r="HT153" s="622"/>
      <c r="HU153" s="622"/>
      <c r="HV153" s="622"/>
      <c r="HW153" s="622"/>
      <c r="HX153" s="622"/>
      <c r="HY153" s="622"/>
      <c r="HZ153" s="622"/>
      <c r="IA153" s="622"/>
      <c r="IB153" s="622"/>
      <c r="IC153" s="622"/>
      <c r="ID153" s="622"/>
      <c r="IE153" s="622"/>
      <c r="IF153" s="622"/>
      <c r="IG153" s="622"/>
      <c r="IH153" s="622"/>
      <c r="II153" s="622"/>
      <c r="IJ153" s="622"/>
      <c r="IK153" s="622"/>
      <c r="IL153" s="622"/>
      <c r="IM153" s="622"/>
      <c r="IN153" s="622"/>
      <c r="IO153" s="622"/>
      <c r="IP153" s="622"/>
      <c r="IQ153" s="622"/>
      <c r="IR153" s="622"/>
      <c r="IS153" s="622"/>
      <c r="IT153" s="622"/>
      <c r="IU153" s="622"/>
      <c r="IV153" s="622"/>
      <c r="IW153" s="622"/>
      <c r="IX153" s="622"/>
      <c r="IY153" s="622"/>
      <c r="IZ153" s="622"/>
      <c r="JA153" s="622"/>
      <c r="JB153" s="622"/>
      <c r="JC153" s="622"/>
      <c r="JD153" s="622"/>
      <c r="JE153" s="622"/>
      <c r="JF153" s="622"/>
      <c r="JG153" s="622"/>
      <c r="JH153" s="622"/>
      <c r="JI153" s="622"/>
      <c r="JJ153" s="622"/>
      <c r="JK153" s="622"/>
      <c r="JL153" s="622"/>
      <c r="JM153" s="622"/>
      <c r="JN153" s="622"/>
      <c r="JO153" s="622"/>
      <c r="JP153" s="622"/>
      <c r="JQ153" s="622"/>
      <c r="JR153" s="622"/>
      <c r="JS153" s="622"/>
      <c r="JT153" s="622"/>
      <c r="JU153" s="622"/>
      <c r="JV153" s="622"/>
      <c r="JW153" s="622"/>
      <c r="JX153" s="622"/>
      <c r="JY153" s="622"/>
      <c r="JZ153" s="622"/>
      <c r="KA153" s="622"/>
      <c r="KB153" s="622"/>
      <c r="KC153" s="622"/>
      <c r="KD153" s="622"/>
      <c r="KE153" s="622"/>
      <c r="KF153" s="622"/>
      <c r="KG153" s="622"/>
      <c r="KH153" s="622"/>
      <c r="KI153" s="622"/>
      <c r="KJ153" s="622"/>
      <c r="KK153" s="622"/>
      <c r="KL153" s="622"/>
      <c r="KM153" s="622"/>
      <c r="KN153" s="622"/>
      <c r="KO153" s="622"/>
      <c r="KP153" s="622"/>
      <c r="KQ153" s="622"/>
      <c r="KR153" s="87"/>
      <c r="KS153" s="87"/>
      <c r="KT153" s="87"/>
      <c r="KU153" s="87"/>
      <c r="KV153" s="87"/>
      <c r="KW153" s="87"/>
      <c r="KX153" s="87"/>
      <c r="KY153" s="87"/>
      <c r="KZ153" s="87"/>
      <c r="LA153" s="87"/>
      <c r="LB153" s="87"/>
    </row>
    <row r="154" spans="4:314" s="6" customFormat="1" ht="15" x14ac:dyDescent="0.25">
      <c r="D154" s="344"/>
      <c r="E154" s="344"/>
      <c r="F154" s="344"/>
      <c r="AZ154" s="549"/>
      <c r="EV154" s="152"/>
      <c r="EW154" s="152"/>
      <c r="EX154" s="152"/>
      <c r="EY154" s="152"/>
      <c r="EZ154" s="152"/>
      <c r="FA154" s="152"/>
      <c r="FD154" s="150"/>
      <c r="FE154" s="622"/>
      <c r="FF154" s="622"/>
      <c r="FG154" s="622"/>
      <c r="FH154" s="622"/>
      <c r="FI154" s="87"/>
      <c r="FJ154" s="87"/>
      <c r="FK154" s="87"/>
      <c r="FL154" s="87"/>
      <c r="FM154" s="87"/>
      <c r="FN154" s="87"/>
      <c r="FO154" s="87"/>
      <c r="FP154" s="87"/>
      <c r="FQ154" s="87"/>
      <c r="FR154" s="87"/>
      <c r="FS154" s="622"/>
      <c r="FT154" s="622"/>
      <c r="FU154" s="622"/>
      <c r="FV154" s="622"/>
      <c r="FW154" s="622"/>
      <c r="FX154" s="622"/>
      <c r="FY154" s="622"/>
      <c r="FZ154" s="622"/>
      <c r="GA154" s="633"/>
      <c r="GB154" s="637"/>
      <c r="GC154" s="622"/>
      <c r="GD154" s="622"/>
      <c r="GE154" s="622"/>
      <c r="GF154" s="622"/>
      <c r="GG154" s="622"/>
      <c r="GH154" s="622"/>
      <c r="GI154" s="622"/>
      <c r="GJ154" s="622"/>
      <c r="GK154" s="622"/>
      <c r="GL154" s="622"/>
      <c r="GM154" s="622"/>
      <c r="GN154" s="622"/>
      <c r="GO154" s="622"/>
      <c r="GP154" s="622"/>
      <c r="GQ154" s="622"/>
      <c r="GR154" s="622"/>
      <c r="GS154" s="622"/>
      <c r="GT154" s="622"/>
      <c r="GU154" s="622"/>
      <c r="GV154" s="622"/>
      <c r="GW154" s="622"/>
      <c r="GX154" s="622"/>
      <c r="GY154" s="622"/>
      <c r="GZ154" s="622"/>
      <c r="HA154" s="622"/>
      <c r="HB154" s="622"/>
      <c r="HC154" s="622"/>
      <c r="HD154" s="622"/>
      <c r="HE154" s="622"/>
      <c r="HF154" s="622"/>
      <c r="HG154" s="622"/>
      <c r="HH154" s="622"/>
      <c r="HI154" s="622"/>
      <c r="HJ154" s="622"/>
      <c r="HK154" s="622"/>
      <c r="HL154" s="622"/>
      <c r="HM154" s="622"/>
      <c r="HN154" s="622"/>
      <c r="HO154" s="622"/>
      <c r="HP154" s="622"/>
      <c r="HQ154" s="622"/>
      <c r="HR154" s="622"/>
      <c r="HS154" s="622"/>
      <c r="HT154" s="622"/>
      <c r="HU154" s="622"/>
      <c r="HV154" s="622"/>
      <c r="HW154" s="622"/>
      <c r="HX154" s="622"/>
      <c r="HY154" s="622"/>
      <c r="HZ154" s="622"/>
      <c r="IA154" s="622"/>
      <c r="IB154" s="622"/>
      <c r="IC154" s="622"/>
      <c r="ID154" s="622"/>
      <c r="IE154" s="622"/>
      <c r="IF154" s="622"/>
      <c r="IG154" s="622"/>
      <c r="IH154" s="622"/>
      <c r="II154" s="622"/>
      <c r="IJ154" s="622"/>
      <c r="IK154" s="622"/>
      <c r="IL154" s="622"/>
      <c r="IM154" s="622"/>
      <c r="IN154" s="622"/>
      <c r="IO154" s="622"/>
      <c r="IP154" s="622"/>
      <c r="IQ154" s="622"/>
      <c r="IR154" s="622"/>
      <c r="IS154" s="622"/>
      <c r="IT154" s="622"/>
      <c r="IU154" s="622"/>
      <c r="IV154" s="622"/>
      <c r="IW154" s="622"/>
      <c r="IX154" s="622"/>
      <c r="IY154" s="622"/>
      <c r="IZ154" s="622"/>
      <c r="JA154" s="622"/>
      <c r="JB154" s="622"/>
      <c r="JC154" s="622"/>
      <c r="JD154" s="622"/>
      <c r="JE154" s="622"/>
      <c r="JF154" s="622"/>
      <c r="JG154" s="622"/>
      <c r="JH154" s="622"/>
      <c r="JI154" s="622"/>
      <c r="JJ154" s="622"/>
      <c r="JK154" s="622"/>
      <c r="JL154" s="622"/>
      <c r="JM154" s="622"/>
      <c r="JN154" s="622"/>
      <c r="JO154" s="622"/>
      <c r="JP154" s="622"/>
      <c r="JQ154" s="622"/>
      <c r="JR154" s="622"/>
      <c r="JS154" s="622"/>
      <c r="JT154" s="622"/>
      <c r="JU154" s="622"/>
      <c r="JV154" s="622"/>
      <c r="JW154" s="622"/>
      <c r="JX154" s="622"/>
      <c r="JY154" s="622"/>
      <c r="JZ154" s="622"/>
      <c r="KA154" s="622"/>
      <c r="KB154" s="622"/>
      <c r="KC154" s="622"/>
      <c r="KD154" s="622"/>
      <c r="KE154" s="622"/>
      <c r="KF154" s="622"/>
      <c r="KG154" s="622"/>
      <c r="KH154" s="622"/>
      <c r="KI154" s="622"/>
      <c r="KJ154" s="622"/>
      <c r="KK154" s="622"/>
      <c r="KL154" s="622"/>
      <c r="KM154" s="622"/>
      <c r="KN154" s="622"/>
      <c r="KO154" s="622"/>
      <c r="KP154" s="622"/>
      <c r="KQ154" s="622"/>
      <c r="KR154" s="87"/>
      <c r="KS154" s="87"/>
      <c r="KT154" s="87"/>
      <c r="KU154" s="87"/>
      <c r="KV154" s="87"/>
      <c r="KW154" s="87"/>
      <c r="KX154" s="87"/>
      <c r="KY154" s="87"/>
      <c r="KZ154" s="87"/>
      <c r="LA154" s="87"/>
      <c r="LB154" s="87"/>
    </row>
    <row r="155" spans="4:314" s="6" customFormat="1" ht="15" x14ac:dyDescent="0.25">
      <c r="D155" s="344"/>
      <c r="E155" s="344"/>
      <c r="F155" s="344"/>
      <c r="AZ155" s="549"/>
      <c r="EV155" s="152"/>
      <c r="EW155" s="152"/>
      <c r="EX155" s="152"/>
      <c r="EY155" s="152"/>
      <c r="EZ155" s="152"/>
      <c r="FA155" s="152"/>
      <c r="FD155" s="150"/>
      <c r="FE155" s="622"/>
      <c r="FF155" s="622"/>
      <c r="FG155" s="622"/>
      <c r="FH155" s="622"/>
      <c r="FI155" s="87"/>
      <c r="FJ155" s="87"/>
      <c r="FK155" s="87"/>
      <c r="FL155" s="87"/>
      <c r="FM155" s="87"/>
      <c r="FN155" s="87"/>
      <c r="FO155" s="87"/>
      <c r="FP155" s="87"/>
      <c r="FQ155" s="87"/>
      <c r="FR155" s="87"/>
      <c r="FS155" s="622"/>
      <c r="FT155" s="622"/>
      <c r="FU155" s="622"/>
      <c r="FV155" s="622"/>
      <c r="FW155" s="622"/>
      <c r="FX155" s="622"/>
      <c r="FY155" s="622"/>
      <c r="FZ155" s="622"/>
      <c r="GA155" s="633"/>
      <c r="GB155" s="637"/>
      <c r="GC155" s="622"/>
      <c r="GD155" s="622"/>
      <c r="GE155" s="622"/>
      <c r="GF155" s="622"/>
      <c r="GG155" s="622"/>
      <c r="GH155" s="622"/>
      <c r="GI155" s="622"/>
      <c r="GJ155" s="622"/>
      <c r="GK155" s="622"/>
      <c r="GL155" s="622"/>
      <c r="GM155" s="622"/>
      <c r="GN155" s="622"/>
      <c r="GO155" s="622"/>
      <c r="GP155" s="622"/>
      <c r="GQ155" s="622"/>
      <c r="GR155" s="622"/>
      <c r="GS155" s="622"/>
      <c r="GT155" s="622"/>
      <c r="GU155" s="622"/>
      <c r="GV155" s="622"/>
      <c r="GW155" s="622"/>
      <c r="GX155" s="622"/>
      <c r="GY155" s="622"/>
      <c r="GZ155" s="622"/>
      <c r="HA155" s="622"/>
      <c r="HB155" s="622"/>
      <c r="HC155" s="622"/>
      <c r="HD155" s="622"/>
      <c r="HE155" s="622"/>
      <c r="HF155" s="622"/>
      <c r="HG155" s="622"/>
      <c r="HH155" s="622"/>
      <c r="HI155" s="622"/>
      <c r="HJ155" s="622"/>
      <c r="HK155" s="622"/>
      <c r="HL155" s="622"/>
      <c r="HM155" s="622"/>
      <c r="HN155" s="622"/>
      <c r="HO155" s="622"/>
      <c r="HP155" s="622"/>
      <c r="HQ155" s="622"/>
      <c r="HR155" s="622"/>
      <c r="HS155" s="622"/>
      <c r="HT155" s="622"/>
      <c r="HU155" s="622"/>
      <c r="HV155" s="622"/>
      <c r="HW155" s="622"/>
      <c r="HX155" s="622"/>
      <c r="HY155" s="622"/>
      <c r="HZ155" s="622"/>
      <c r="IA155" s="622"/>
      <c r="IB155" s="622"/>
      <c r="IC155" s="622"/>
      <c r="ID155" s="622"/>
      <c r="IE155" s="622"/>
      <c r="IF155" s="622"/>
      <c r="IG155" s="622"/>
      <c r="IH155" s="622"/>
      <c r="II155" s="622"/>
      <c r="IJ155" s="622"/>
      <c r="IK155" s="622"/>
      <c r="IL155" s="622"/>
      <c r="IM155" s="622"/>
      <c r="IN155" s="622"/>
      <c r="IO155" s="622"/>
      <c r="IP155" s="622"/>
      <c r="IQ155" s="622"/>
      <c r="IR155" s="622"/>
      <c r="IS155" s="622"/>
      <c r="IT155" s="622"/>
      <c r="IU155" s="622"/>
      <c r="IV155" s="622"/>
      <c r="IW155" s="622"/>
      <c r="IX155" s="622"/>
      <c r="IY155" s="622"/>
      <c r="IZ155" s="622"/>
      <c r="JA155" s="622"/>
      <c r="JB155" s="622"/>
      <c r="JC155" s="622"/>
      <c r="JD155" s="622"/>
      <c r="JE155" s="622"/>
      <c r="JF155" s="622"/>
      <c r="JG155" s="622"/>
      <c r="JH155" s="622"/>
      <c r="JI155" s="622"/>
      <c r="JJ155" s="622"/>
      <c r="JK155" s="622"/>
      <c r="JL155" s="622"/>
      <c r="JM155" s="622"/>
      <c r="JN155" s="622"/>
      <c r="JO155" s="622"/>
      <c r="JP155" s="622"/>
      <c r="JQ155" s="622"/>
      <c r="JR155" s="622"/>
      <c r="JS155" s="622"/>
      <c r="JT155" s="622"/>
      <c r="JU155" s="622"/>
      <c r="JV155" s="622"/>
      <c r="JW155" s="622"/>
      <c r="JX155" s="622"/>
      <c r="JY155" s="622"/>
      <c r="JZ155" s="622"/>
      <c r="KA155" s="622"/>
      <c r="KB155" s="622"/>
      <c r="KC155" s="622"/>
      <c r="KD155" s="622"/>
      <c r="KE155" s="622"/>
      <c r="KF155" s="622"/>
      <c r="KG155" s="622"/>
      <c r="KH155" s="622"/>
      <c r="KI155" s="622"/>
      <c r="KJ155" s="622"/>
      <c r="KK155" s="622"/>
      <c r="KL155" s="622"/>
      <c r="KM155" s="622"/>
      <c r="KN155" s="622"/>
      <c r="KO155" s="622"/>
      <c r="KP155" s="622"/>
      <c r="KQ155" s="622"/>
      <c r="KR155" s="87"/>
      <c r="KS155" s="87"/>
      <c r="KT155" s="87"/>
      <c r="KU155" s="87"/>
      <c r="KV155" s="87"/>
      <c r="KW155" s="87"/>
      <c r="KX155" s="87"/>
      <c r="KY155" s="87"/>
      <c r="KZ155" s="87"/>
      <c r="LA155" s="87"/>
      <c r="LB155" s="87"/>
    </row>
    <row r="156" spans="4:314" s="6" customFormat="1" ht="15" x14ac:dyDescent="0.25">
      <c r="D156" s="344"/>
      <c r="E156" s="344"/>
      <c r="F156" s="344"/>
      <c r="AZ156" s="549"/>
      <c r="EV156" s="152"/>
      <c r="EW156" s="152"/>
      <c r="EX156" s="152"/>
      <c r="EY156" s="152"/>
      <c r="EZ156" s="152"/>
      <c r="FA156" s="152"/>
      <c r="FD156" s="150"/>
      <c r="FE156" s="622"/>
      <c r="FF156" s="622"/>
      <c r="FG156" s="622"/>
      <c r="FH156" s="622"/>
      <c r="FI156" s="87"/>
      <c r="FJ156" s="87"/>
      <c r="FK156" s="87"/>
      <c r="FL156" s="87"/>
      <c r="FM156" s="87"/>
      <c r="FN156" s="87"/>
      <c r="FO156" s="87"/>
      <c r="FP156" s="87"/>
      <c r="FQ156" s="87"/>
      <c r="FR156" s="87"/>
      <c r="FS156" s="622"/>
      <c r="FT156" s="622"/>
      <c r="FU156" s="622"/>
      <c r="FV156" s="622"/>
      <c r="FW156" s="622"/>
      <c r="FX156" s="622"/>
      <c r="FY156" s="622"/>
      <c r="FZ156" s="622"/>
      <c r="GA156" s="633"/>
      <c r="GB156" s="637"/>
      <c r="GC156" s="622"/>
      <c r="GD156" s="622"/>
      <c r="GE156" s="622"/>
      <c r="GF156" s="622"/>
      <c r="GG156" s="622"/>
      <c r="GH156" s="622"/>
      <c r="GI156" s="622"/>
      <c r="GJ156" s="622"/>
      <c r="GK156" s="622"/>
      <c r="GL156" s="622"/>
      <c r="GM156" s="622"/>
      <c r="GN156" s="622"/>
      <c r="GO156" s="622"/>
      <c r="GP156" s="622"/>
      <c r="GQ156" s="622"/>
      <c r="GR156" s="622"/>
      <c r="GS156" s="622"/>
      <c r="GT156" s="622"/>
      <c r="GU156" s="622"/>
      <c r="GV156" s="622"/>
      <c r="GW156" s="622"/>
      <c r="GX156" s="622"/>
      <c r="GY156" s="622"/>
      <c r="GZ156" s="622"/>
      <c r="HA156" s="622"/>
      <c r="HB156" s="622"/>
      <c r="HC156" s="622"/>
      <c r="HD156" s="622"/>
      <c r="HE156" s="622"/>
      <c r="HF156" s="622"/>
      <c r="HG156" s="622"/>
      <c r="HH156" s="622"/>
      <c r="HI156" s="622"/>
      <c r="HJ156" s="622"/>
      <c r="HK156" s="622"/>
      <c r="HL156" s="622"/>
      <c r="HM156" s="622"/>
      <c r="HN156" s="622"/>
      <c r="HO156" s="622"/>
      <c r="HP156" s="622"/>
      <c r="HQ156" s="622"/>
      <c r="HR156" s="622"/>
      <c r="HS156" s="622"/>
      <c r="HT156" s="622"/>
      <c r="HU156" s="622"/>
      <c r="HV156" s="622"/>
      <c r="HW156" s="622"/>
      <c r="HX156" s="622"/>
      <c r="HY156" s="622"/>
      <c r="HZ156" s="622"/>
      <c r="IA156" s="622"/>
      <c r="IB156" s="622"/>
      <c r="IC156" s="622"/>
      <c r="ID156" s="622"/>
      <c r="IE156" s="622"/>
      <c r="IF156" s="622"/>
      <c r="IG156" s="622"/>
      <c r="IH156" s="622"/>
      <c r="II156" s="622"/>
      <c r="IJ156" s="622"/>
      <c r="IK156" s="622"/>
      <c r="IL156" s="622"/>
      <c r="IM156" s="622"/>
      <c r="IN156" s="622"/>
      <c r="IO156" s="622"/>
      <c r="IP156" s="622"/>
      <c r="IQ156" s="622"/>
      <c r="IR156" s="622"/>
      <c r="IS156" s="622"/>
      <c r="IT156" s="622"/>
      <c r="IU156" s="622"/>
      <c r="IV156" s="622"/>
      <c r="IW156" s="622"/>
      <c r="IX156" s="622"/>
      <c r="IY156" s="622"/>
      <c r="IZ156" s="622"/>
      <c r="JA156" s="622"/>
      <c r="JB156" s="622"/>
      <c r="JC156" s="622"/>
      <c r="JD156" s="622"/>
      <c r="JE156" s="622"/>
      <c r="JF156" s="622"/>
      <c r="JG156" s="622"/>
      <c r="JH156" s="622"/>
      <c r="JI156" s="622"/>
      <c r="JJ156" s="622"/>
      <c r="JK156" s="622"/>
      <c r="JL156" s="622"/>
      <c r="JM156" s="622"/>
      <c r="JN156" s="622"/>
      <c r="JO156" s="622"/>
      <c r="JP156" s="622"/>
      <c r="JQ156" s="622"/>
      <c r="JR156" s="622"/>
      <c r="JS156" s="622"/>
      <c r="JT156" s="622"/>
      <c r="JU156" s="622"/>
      <c r="JV156" s="622"/>
      <c r="JW156" s="622"/>
      <c r="JX156" s="622"/>
      <c r="JY156" s="622"/>
      <c r="JZ156" s="622"/>
      <c r="KA156" s="622"/>
      <c r="KB156" s="622"/>
      <c r="KC156" s="622"/>
      <c r="KD156" s="622"/>
      <c r="KE156" s="622"/>
      <c r="KF156" s="622"/>
      <c r="KG156" s="622"/>
      <c r="KH156" s="622"/>
      <c r="KI156" s="622"/>
      <c r="KJ156" s="622"/>
      <c r="KK156" s="622"/>
      <c r="KL156" s="622"/>
      <c r="KM156" s="622"/>
      <c r="KN156" s="622"/>
      <c r="KO156" s="622"/>
      <c r="KP156" s="622"/>
      <c r="KQ156" s="622"/>
      <c r="KR156" s="87"/>
      <c r="KS156" s="87"/>
      <c r="KT156" s="87"/>
      <c r="KU156" s="87"/>
      <c r="KV156" s="87"/>
      <c r="KW156" s="87"/>
      <c r="KX156" s="87"/>
      <c r="KY156" s="87"/>
      <c r="KZ156" s="87"/>
      <c r="LA156" s="87"/>
      <c r="LB156" s="87"/>
    </row>
    <row r="157" spans="4:314" s="6" customFormat="1" ht="15" x14ac:dyDescent="0.25">
      <c r="D157" s="344"/>
      <c r="E157" s="344"/>
      <c r="F157" s="344"/>
      <c r="AZ157" s="549"/>
      <c r="EV157" s="152"/>
      <c r="EW157" s="152"/>
      <c r="EX157" s="152"/>
      <c r="EY157" s="152"/>
      <c r="EZ157" s="152"/>
      <c r="FA157" s="152"/>
      <c r="FD157" s="150"/>
      <c r="FE157" s="622"/>
      <c r="FF157" s="622"/>
      <c r="FG157" s="622"/>
      <c r="FH157" s="622"/>
      <c r="FI157" s="87"/>
      <c r="FJ157" s="87"/>
      <c r="FK157" s="87"/>
      <c r="FL157" s="87"/>
      <c r="FM157" s="87"/>
      <c r="FN157" s="87"/>
      <c r="FO157" s="87"/>
      <c r="FP157" s="87"/>
      <c r="FQ157" s="87"/>
      <c r="FR157" s="87"/>
      <c r="FS157" s="622"/>
      <c r="FT157" s="622"/>
      <c r="FU157" s="622"/>
      <c r="FV157" s="622"/>
      <c r="FW157" s="622"/>
      <c r="FX157" s="622"/>
      <c r="FY157" s="622"/>
      <c r="FZ157" s="622"/>
      <c r="GA157" s="633"/>
      <c r="GB157" s="637"/>
      <c r="GC157" s="622"/>
      <c r="GD157" s="622"/>
      <c r="GE157" s="622"/>
      <c r="GF157" s="622"/>
      <c r="GG157" s="622"/>
      <c r="GH157" s="622"/>
      <c r="GI157" s="622"/>
      <c r="GJ157" s="622"/>
      <c r="GK157" s="622"/>
      <c r="GL157" s="622"/>
      <c r="GM157" s="622"/>
      <c r="GN157" s="622"/>
      <c r="GO157" s="622"/>
      <c r="GP157" s="622"/>
      <c r="GQ157" s="622"/>
      <c r="GR157" s="622"/>
      <c r="GS157" s="622"/>
      <c r="GT157" s="622"/>
      <c r="GU157" s="622"/>
      <c r="GV157" s="622"/>
      <c r="GW157" s="622"/>
      <c r="GX157" s="622"/>
      <c r="GY157" s="622"/>
      <c r="GZ157" s="622"/>
      <c r="HA157" s="622"/>
      <c r="HB157" s="622"/>
      <c r="HC157" s="622"/>
      <c r="HD157" s="622"/>
      <c r="HE157" s="622"/>
      <c r="HF157" s="622"/>
      <c r="HG157" s="622"/>
      <c r="HH157" s="622"/>
      <c r="HI157" s="622"/>
      <c r="HJ157" s="622"/>
      <c r="HK157" s="622"/>
      <c r="HL157" s="622"/>
      <c r="HM157" s="622"/>
      <c r="HN157" s="622"/>
      <c r="HO157" s="622"/>
      <c r="HP157" s="622"/>
      <c r="HQ157" s="622"/>
      <c r="HR157" s="622"/>
      <c r="HS157" s="622"/>
      <c r="HT157" s="622"/>
      <c r="HU157" s="622"/>
      <c r="HV157" s="622"/>
      <c r="HW157" s="622"/>
      <c r="HX157" s="622"/>
      <c r="HY157" s="622"/>
      <c r="HZ157" s="622"/>
      <c r="IA157" s="622"/>
      <c r="IB157" s="622"/>
      <c r="IC157" s="622"/>
      <c r="ID157" s="622"/>
      <c r="IE157" s="622"/>
      <c r="IF157" s="622"/>
      <c r="IG157" s="622"/>
      <c r="IH157" s="622"/>
      <c r="II157" s="622"/>
      <c r="IJ157" s="622"/>
      <c r="IK157" s="622"/>
      <c r="IL157" s="622"/>
      <c r="IM157" s="622"/>
      <c r="IN157" s="622"/>
      <c r="IO157" s="622"/>
      <c r="IP157" s="622"/>
      <c r="IQ157" s="622"/>
      <c r="IR157" s="622"/>
      <c r="IS157" s="622"/>
      <c r="IT157" s="622"/>
      <c r="IU157" s="622"/>
      <c r="IV157" s="622"/>
      <c r="IW157" s="622"/>
      <c r="IX157" s="622"/>
      <c r="IY157" s="622"/>
      <c r="IZ157" s="622"/>
      <c r="JA157" s="622"/>
      <c r="JB157" s="622"/>
      <c r="JC157" s="622"/>
      <c r="JD157" s="622"/>
      <c r="JE157" s="622"/>
      <c r="JF157" s="622"/>
      <c r="JG157" s="622"/>
      <c r="JH157" s="622"/>
      <c r="JI157" s="622"/>
      <c r="JJ157" s="622"/>
      <c r="JK157" s="622"/>
      <c r="JL157" s="622"/>
      <c r="JM157" s="622"/>
      <c r="JN157" s="622"/>
      <c r="JO157" s="622"/>
      <c r="JP157" s="622"/>
      <c r="JQ157" s="622"/>
      <c r="JR157" s="622"/>
      <c r="JS157" s="622"/>
      <c r="JT157" s="622"/>
      <c r="JU157" s="622"/>
      <c r="JV157" s="622"/>
      <c r="JW157" s="622"/>
      <c r="JX157" s="622"/>
      <c r="JY157" s="622"/>
      <c r="JZ157" s="622"/>
      <c r="KA157" s="622"/>
      <c r="KB157" s="622"/>
      <c r="KC157" s="622"/>
      <c r="KD157" s="622"/>
      <c r="KE157" s="622"/>
      <c r="KF157" s="622"/>
      <c r="KG157" s="622"/>
      <c r="KH157" s="622"/>
      <c r="KI157" s="622"/>
      <c r="KJ157" s="622"/>
      <c r="KK157" s="622"/>
      <c r="KL157" s="622"/>
      <c r="KM157" s="622"/>
      <c r="KN157" s="622"/>
      <c r="KO157" s="622"/>
      <c r="KP157" s="622"/>
      <c r="KQ157" s="622"/>
      <c r="KR157" s="87"/>
      <c r="KS157" s="87"/>
      <c r="KT157" s="87"/>
      <c r="KU157" s="87"/>
      <c r="KV157" s="87"/>
      <c r="KW157" s="87"/>
      <c r="KX157" s="87"/>
      <c r="KY157" s="87"/>
      <c r="KZ157" s="87"/>
      <c r="LA157" s="87"/>
      <c r="LB157" s="87"/>
    </row>
    <row r="158" spans="4:314" s="6" customFormat="1" ht="15" x14ac:dyDescent="0.25">
      <c r="D158" s="344"/>
      <c r="E158" s="344"/>
      <c r="F158" s="344"/>
      <c r="AZ158" s="549"/>
      <c r="EV158" s="152"/>
      <c r="EW158" s="152"/>
      <c r="EX158" s="152"/>
      <c r="EY158" s="152"/>
      <c r="EZ158" s="152"/>
      <c r="FA158" s="152"/>
      <c r="FD158" s="150"/>
      <c r="FE158" s="622"/>
      <c r="FF158" s="622"/>
      <c r="FG158" s="622"/>
      <c r="FH158" s="622"/>
      <c r="FI158" s="87"/>
      <c r="FJ158" s="87"/>
      <c r="FK158" s="87"/>
      <c r="FL158" s="87"/>
      <c r="FM158" s="87"/>
      <c r="FN158" s="87"/>
      <c r="FO158" s="87"/>
      <c r="FP158" s="87"/>
      <c r="FQ158" s="87"/>
      <c r="FR158" s="87"/>
      <c r="FS158" s="622"/>
      <c r="FT158" s="622"/>
      <c r="FU158" s="622"/>
      <c r="FV158" s="622"/>
      <c r="FW158" s="622"/>
      <c r="FX158" s="622"/>
      <c r="FY158" s="622"/>
      <c r="FZ158" s="622"/>
      <c r="GA158" s="633"/>
      <c r="GB158" s="637"/>
      <c r="GC158" s="622"/>
      <c r="GD158" s="622"/>
      <c r="GE158" s="622"/>
      <c r="GF158" s="622"/>
      <c r="GG158" s="622"/>
      <c r="GH158" s="622"/>
      <c r="GI158" s="622"/>
      <c r="GJ158" s="622"/>
      <c r="GK158" s="622"/>
      <c r="GL158" s="622"/>
      <c r="GM158" s="622"/>
      <c r="GN158" s="622"/>
      <c r="GO158" s="622"/>
      <c r="GP158" s="622"/>
      <c r="GQ158" s="622"/>
      <c r="GR158" s="622"/>
      <c r="GS158" s="622"/>
      <c r="GT158" s="622"/>
      <c r="GU158" s="622"/>
      <c r="GV158" s="622"/>
      <c r="GW158" s="622"/>
      <c r="GX158" s="622"/>
      <c r="GY158" s="622"/>
      <c r="GZ158" s="622"/>
      <c r="HA158" s="622"/>
      <c r="HB158" s="622"/>
      <c r="HC158" s="622"/>
      <c r="HD158" s="622"/>
      <c r="HE158" s="622"/>
      <c r="HF158" s="622"/>
      <c r="HG158" s="622"/>
      <c r="HH158" s="622"/>
      <c r="HI158" s="622"/>
      <c r="HJ158" s="622"/>
      <c r="HK158" s="622"/>
      <c r="HL158" s="622"/>
      <c r="HM158" s="622"/>
      <c r="HN158" s="622"/>
      <c r="HO158" s="622"/>
      <c r="HP158" s="622"/>
      <c r="HQ158" s="622"/>
      <c r="HR158" s="622"/>
      <c r="HS158" s="622"/>
      <c r="HT158" s="622"/>
      <c r="HU158" s="622"/>
      <c r="HV158" s="622"/>
      <c r="HW158" s="622"/>
      <c r="HX158" s="622"/>
      <c r="HY158" s="622"/>
      <c r="HZ158" s="622"/>
      <c r="IA158" s="622"/>
      <c r="IB158" s="622"/>
      <c r="IC158" s="622"/>
      <c r="ID158" s="622"/>
      <c r="IE158" s="622"/>
      <c r="IF158" s="622"/>
      <c r="IG158" s="622"/>
      <c r="IH158" s="622"/>
      <c r="II158" s="622"/>
      <c r="IJ158" s="622"/>
      <c r="IK158" s="622"/>
      <c r="IL158" s="622"/>
      <c r="IM158" s="622"/>
      <c r="IN158" s="622"/>
      <c r="IO158" s="622"/>
      <c r="IP158" s="622"/>
      <c r="IQ158" s="622"/>
      <c r="IR158" s="622"/>
      <c r="IS158" s="622"/>
      <c r="IT158" s="622"/>
      <c r="IU158" s="622"/>
      <c r="IV158" s="622"/>
      <c r="IW158" s="622"/>
      <c r="IX158" s="622"/>
      <c r="IY158" s="622"/>
      <c r="IZ158" s="622"/>
      <c r="JA158" s="622"/>
      <c r="JB158" s="622"/>
      <c r="JC158" s="622"/>
      <c r="JD158" s="622"/>
      <c r="JE158" s="622"/>
      <c r="JF158" s="622"/>
      <c r="JG158" s="622"/>
      <c r="JH158" s="622"/>
      <c r="JI158" s="622"/>
      <c r="JJ158" s="622"/>
      <c r="JK158" s="622"/>
      <c r="JL158" s="622"/>
      <c r="JM158" s="622"/>
      <c r="JN158" s="622"/>
      <c r="JO158" s="622"/>
      <c r="JP158" s="622"/>
      <c r="JQ158" s="622"/>
      <c r="JR158" s="622"/>
      <c r="JS158" s="622"/>
      <c r="JT158" s="622"/>
      <c r="JU158" s="622"/>
      <c r="JV158" s="622"/>
      <c r="JW158" s="622"/>
      <c r="JX158" s="622"/>
      <c r="JY158" s="622"/>
      <c r="JZ158" s="622"/>
      <c r="KA158" s="622"/>
      <c r="KB158" s="622"/>
      <c r="KC158" s="622"/>
      <c r="KD158" s="622"/>
      <c r="KE158" s="622"/>
      <c r="KF158" s="622"/>
      <c r="KG158" s="622"/>
      <c r="KH158" s="622"/>
      <c r="KI158" s="622"/>
      <c r="KJ158" s="622"/>
      <c r="KK158" s="622"/>
      <c r="KL158" s="622"/>
      <c r="KM158" s="622"/>
      <c r="KN158" s="622"/>
      <c r="KO158" s="622"/>
      <c r="KP158" s="622"/>
      <c r="KQ158" s="622"/>
      <c r="KR158" s="87"/>
      <c r="KS158" s="87"/>
      <c r="KT158" s="87"/>
      <c r="KU158" s="87"/>
      <c r="KV158" s="87"/>
      <c r="KW158" s="87"/>
      <c r="KX158" s="87"/>
      <c r="KY158" s="87"/>
      <c r="KZ158" s="87"/>
      <c r="LA158" s="87"/>
      <c r="LB158" s="87"/>
    </row>
    <row r="159" spans="4:314" s="6" customFormat="1" ht="15" x14ac:dyDescent="0.25">
      <c r="D159" s="344"/>
      <c r="E159" s="344"/>
      <c r="F159" s="344"/>
      <c r="AZ159" s="549"/>
      <c r="EV159" s="152"/>
      <c r="EW159" s="152"/>
      <c r="EX159" s="152"/>
      <c r="EY159" s="152"/>
      <c r="EZ159" s="152"/>
      <c r="FA159" s="152"/>
      <c r="FD159" s="150"/>
      <c r="FE159" s="622"/>
      <c r="FF159" s="622"/>
      <c r="FG159" s="622"/>
      <c r="FH159" s="622"/>
      <c r="FI159" s="87"/>
      <c r="FJ159" s="87"/>
      <c r="FK159" s="87"/>
      <c r="FL159" s="87"/>
      <c r="FM159" s="87"/>
      <c r="FN159" s="87"/>
      <c r="FO159" s="87"/>
      <c r="FP159" s="87"/>
      <c r="FQ159" s="87"/>
      <c r="FR159" s="87"/>
      <c r="FS159" s="622"/>
      <c r="FT159" s="622"/>
      <c r="FU159" s="622"/>
      <c r="FV159" s="622"/>
      <c r="FW159" s="622"/>
      <c r="FX159" s="622"/>
      <c r="FY159" s="622"/>
      <c r="FZ159" s="622"/>
      <c r="GA159" s="633"/>
      <c r="GB159" s="637"/>
      <c r="GC159" s="622"/>
      <c r="GD159" s="622"/>
      <c r="GE159" s="622"/>
      <c r="GF159" s="622"/>
      <c r="GG159" s="622"/>
      <c r="GH159" s="622"/>
      <c r="GI159" s="622"/>
      <c r="GJ159" s="622"/>
      <c r="GK159" s="622"/>
      <c r="GL159" s="622"/>
      <c r="GM159" s="622"/>
      <c r="GN159" s="622"/>
      <c r="GO159" s="622"/>
      <c r="GP159" s="622"/>
      <c r="GQ159" s="622"/>
      <c r="GR159" s="622"/>
      <c r="GS159" s="622"/>
      <c r="GT159" s="622"/>
      <c r="GU159" s="622"/>
      <c r="GV159" s="622"/>
      <c r="GW159" s="622"/>
      <c r="GX159" s="622"/>
      <c r="GY159" s="622"/>
      <c r="GZ159" s="622"/>
      <c r="HA159" s="622"/>
      <c r="HB159" s="622"/>
      <c r="HC159" s="622"/>
      <c r="HD159" s="622"/>
      <c r="HE159" s="622"/>
      <c r="HF159" s="622"/>
      <c r="HG159" s="622"/>
      <c r="HH159" s="622"/>
      <c r="HI159" s="622"/>
      <c r="HJ159" s="622"/>
      <c r="HK159" s="622"/>
      <c r="HL159" s="622"/>
      <c r="HM159" s="622"/>
      <c r="HN159" s="622"/>
      <c r="HO159" s="622"/>
      <c r="HP159" s="622"/>
      <c r="HQ159" s="622"/>
      <c r="HR159" s="622"/>
      <c r="HS159" s="622"/>
      <c r="HT159" s="622"/>
      <c r="HU159" s="622"/>
      <c r="HV159" s="622"/>
      <c r="HW159" s="622"/>
      <c r="HX159" s="622"/>
      <c r="HY159" s="622"/>
      <c r="HZ159" s="622"/>
      <c r="IA159" s="622"/>
      <c r="IB159" s="622"/>
      <c r="IC159" s="622"/>
      <c r="ID159" s="622"/>
      <c r="IE159" s="622"/>
      <c r="IF159" s="622"/>
      <c r="IG159" s="622"/>
      <c r="IH159" s="622"/>
      <c r="II159" s="622"/>
      <c r="IJ159" s="622"/>
      <c r="IK159" s="622"/>
      <c r="IL159" s="622"/>
      <c r="IM159" s="622"/>
      <c r="IN159" s="622"/>
      <c r="IO159" s="622"/>
      <c r="IP159" s="622"/>
      <c r="IQ159" s="622"/>
      <c r="IR159" s="622"/>
      <c r="IS159" s="622"/>
      <c r="IT159" s="622"/>
      <c r="IU159" s="622"/>
      <c r="IV159" s="622"/>
      <c r="IW159" s="622"/>
      <c r="IX159" s="622"/>
      <c r="IY159" s="622"/>
      <c r="IZ159" s="622"/>
      <c r="JA159" s="622"/>
      <c r="JB159" s="622"/>
      <c r="JC159" s="622"/>
      <c r="JD159" s="622"/>
      <c r="JE159" s="622"/>
      <c r="JF159" s="622"/>
      <c r="JG159" s="622"/>
      <c r="JH159" s="622"/>
      <c r="JI159" s="622"/>
      <c r="JJ159" s="622"/>
      <c r="JK159" s="622"/>
      <c r="JL159" s="622"/>
      <c r="JM159" s="622"/>
      <c r="JN159" s="622"/>
      <c r="JO159" s="622"/>
      <c r="JP159" s="622"/>
      <c r="JQ159" s="622"/>
      <c r="JR159" s="622"/>
      <c r="JS159" s="622"/>
      <c r="JT159" s="622"/>
      <c r="JU159" s="622"/>
      <c r="JV159" s="622"/>
      <c r="JW159" s="622"/>
      <c r="JX159" s="622"/>
      <c r="JY159" s="622"/>
      <c r="JZ159" s="622"/>
      <c r="KA159" s="622"/>
      <c r="KB159" s="622"/>
      <c r="KC159" s="622"/>
      <c r="KD159" s="622"/>
      <c r="KE159" s="622"/>
      <c r="KF159" s="622"/>
      <c r="KG159" s="622"/>
      <c r="KH159" s="622"/>
      <c r="KI159" s="622"/>
      <c r="KJ159" s="622"/>
      <c r="KK159" s="622"/>
      <c r="KL159" s="622"/>
      <c r="KM159" s="622"/>
      <c r="KN159" s="622"/>
      <c r="KO159" s="622"/>
      <c r="KP159" s="622"/>
      <c r="KQ159" s="622"/>
      <c r="KR159" s="87"/>
      <c r="KS159" s="87"/>
      <c r="KT159" s="87"/>
      <c r="KU159" s="87"/>
      <c r="KV159" s="87"/>
      <c r="KW159" s="87"/>
      <c r="KX159" s="87"/>
      <c r="KY159" s="87"/>
      <c r="KZ159" s="87"/>
      <c r="LA159" s="87"/>
      <c r="LB159" s="87"/>
    </row>
    <row r="160" spans="4:314" s="6" customFormat="1" ht="15" x14ac:dyDescent="0.25">
      <c r="D160" s="344"/>
      <c r="E160" s="344"/>
      <c r="F160" s="344"/>
      <c r="AZ160" s="549"/>
      <c r="EV160" s="152"/>
      <c r="EW160" s="152"/>
      <c r="EX160" s="152"/>
      <c r="EY160" s="152"/>
      <c r="EZ160" s="152"/>
      <c r="FA160" s="152"/>
      <c r="FD160" s="150"/>
      <c r="FE160" s="622"/>
      <c r="FF160" s="622"/>
      <c r="FG160" s="622"/>
      <c r="FH160" s="622"/>
      <c r="FI160" s="87"/>
      <c r="FJ160" s="87"/>
      <c r="FK160" s="87"/>
      <c r="FL160" s="87"/>
      <c r="FM160" s="87"/>
      <c r="FN160" s="87"/>
      <c r="FO160" s="87"/>
      <c r="FP160" s="87"/>
      <c r="FQ160" s="87"/>
      <c r="FR160" s="87"/>
      <c r="FS160" s="622"/>
      <c r="FT160" s="622"/>
      <c r="FU160" s="622"/>
      <c r="FV160" s="622"/>
      <c r="FW160" s="622"/>
      <c r="FX160" s="622"/>
      <c r="FY160" s="622"/>
      <c r="FZ160" s="622"/>
      <c r="GA160" s="633"/>
      <c r="GB160" s="637"/>
      <c r="GC160" s="622"/>
      <c r="GD160" s="622"/>
      <c r="GE160" s="622"/>
      <c r="GF160" s="622"/>
      <c r="GG160" s="622"/>
      <c r="GH160" s="622"/>
      <c r="GI160" s="622"/>
      <c r="GJ160" s="622"/>
      <c r="GK160" s="622"/>
      <c r="GL160" s="622"/>
      <c r="GM160" s="622"/>
      <c r="GN160" s="622"/>
      <c r="GO160" s="622"/>
      <c r="GP160" s="622"/>
      <c r="GQ160" s="622"/>
      <c r="GR160" s="622"/>
      <c r="GS160" s="622"/>
      <c r="GT160" s="622"/>
      <c r="GU160" s="622"/>
      <c r="GV160" s="622"/>
      <c r="GW160" s="622"/>
      <c r="GX160" s="622"/>
      <c r="GY160" s="622"/>
      <c r="GZ160" s="622"/>
      <c r="HA160" s="622"/>
      <c r="HB160" s="622"/>
      <c r="HC160" s="622"/>
      <c r="HD160" s="622"/>
      <c r="HE160" s="622"/>
      <c r="HF160" s="622"/>
      <c r="HG160" s="622"/>
      <c r="HH160" s="622"/>
      <c r="HI160" s="622"/>
      <c r="HJ160" s="622"/>
      <c r="HK160" s="622"/>
      <c r="HL160" s="622"/>
      <c r="HM160" s="622"/>
      <c r="HN160" s="622"/>
      <c r="HO160" s="622"/>
      <c r="HP160" s="622"/>
      <c r="HQ160" s="622"/>
      <c r="HR160" s="622"/>
      <c r="HS160" s="622"/>
      <c r="HT160" s="622"/>
      <c r="HU160" s="622"/>
      <c r="HV160" s="622"/>
      <c r="HW160" s="622"/>
      <c r="HX160" s="622"/>
      <c r="HY160" s="622"/>
      <c r="HZ160" s="622"/>
      <c r="IA160" s="622"/>
      <c r="IB160" s="622"/>
      <c r="IC160" s="622"/>
      <c r="ID160" s="622"/>
      <c r="IE160" s="622"/>
      <c r="IF160" s="622"/>
      <c r="IG160" s="622"/>
      <c r="IH160" s="622"/>
      <c r="II160" s="622"/>
      <c r="IJ160" s="622"/>
      <c r="IK160" s="622"/>
      <c r="IL160" s="622"/>
      <c r="IM160" s="622"/>
      <c r="IN160" s="622"/>
      <c r="IO160" s="622"/>
      <c r="IP160" s="622"/>
      <c r="IQ160" s="622"/>
      <c r="IR160" s="622"/>
      <c r="IS160" s="622"/>
      <c r="IT160" s="622"/>
      <c r="IU160" s="622"/>
      <c r="IV160" s="622"/>
      <c r="IW160" s="622"/>
      <c r="IX160" s="622"/>
      <c r="IY160" s="622"/>
      <c r="IZ160" s="622"/>
      <c r="JA160" s="622"/>
      <c r="JB160" s="622"/>
      <c r="JC160" s="622"/>
      <c r="JD160" s="622"/>
      <c r="JE160" s="622"/>
      <c r="JF160" s="622"/>
      <c r="JG160" s="622"/>
      <c r="JH160" s="622"/>
      <c r="JI160" s="622"/>
      <c r="JJ160" s="622"/>
      <c r="JK160" s="622"/>
      <c r="JL160" s="622"/>
      <c r="JM160" s="622"/>
      <c r="JN160" s="622"/>
      <c r="JO160" s="622"/>
      <c r="JP160" s="622"/>
      <c r="JQ160" s="622"/>
      <c r="JR160" s="622"/>
      <c r="JS160" s="622"/>
      <c r="JT160" s="622"/>
      <c r="JU160" s="622"/>
      <c r="JV160" s="622"/>
      <c r="JW160" s="622"/>
      <c r="JX160" s="622"/>
      <c r="JY160" s="622"/>
      <c r="JZ160" s="622"/>
      <c r="KA160" s="622"/>
      <c r="KB160" s="622"/>
      <c r="KC160" s="622"/>
      <c r="KD160" s="622"/>
      <c r="KE160" s="622"/>
      <c r="KF160" s="622"/>
      <c r="KG160" s="622"/>
      <c r="KH160" s="622"/>
      <c r="KI160" s="622"/>
      <c r="KJ160" s="622"/>
      <c r="KK160" s="622"/>
      <c r="KL160" s="622"/>
      <c r="KM160" s="622"/>
      <c r="KN160" s="622"/>
      <c r="KO160" s="622"/>
      <c r="KP160" s="622"/>
      <c r="KQ160" s="622"/>
      <c r="KR160" s="87"/>
      <c r="KS160" s="87"/>
      <c r="KT160" s="87"/>
      <c r="KU160" s="87"/>
      <c r="KV160" s="87"/>
      <c r="KW160" s="87"/>
      <c r="KX160" s="87"/>
      <c r="KY160" s="87"/>
      <c r="KZ160" s="87"/>
      <c r="LA160" s="87"/>
      <c r="LB160" s="87"/>
    </row>
    <row r="161" spans="4:314" s="6" customFormat="1" ht="15" x14ac:dyDescent="0.25">
      <c r="D161" s="344"/>
      <c r="E161" s="344"/>
      <c r="F161" s="344"/>
      <c r="AZ161" s="549"/>
      <c r="EV161" s="152"/>
      <c r="EW161" s="152"/>
      <c r="EX161" s="152"/>
      <c r="EY161" s="152"/>
      <c r="EZ161" s="152"/>
      <c r="FA161" s="152"/>
      <c r="FD161" s="150"/>
      <c r="FE161" s="622"/>
      <c r="FF161" s="622"/>
      <c r="FG161" s="622"/>
      <c r="FH161" s="622"/>
      <c r="FI161" s="87"/>
      <c r="FJ161" s="87"/>
      <c r="FK161" s="87"/>
      <c r="FL161" s="87"/>
      <c r="FM161" s="87"/>
      <c r="FN161" s="87"/>
      <c r="FO161" s="87"/>
      <c r="FP161" s="87"/>
      <c r="FQ161" s="87"/>
      <c r="FR161" s="87"/>
      <c r="FS161" s="622"/>
      <c r="FT161" s="622"/>
      <c r="FU161" s="622"/>
      <c r="FV161" s="622"/>
      <c r="FW161" s="622"/>
      <c r="FX161" s="622"/>
      <c r="FY161" s="622"/>
      <c r="FZ161" s="622"/>
      <c r="GA161" s="633"/>
      <c r="GB161" s="637"/>
      <c r="GC161" s="622"/>
      <c r="GD161" s="622"/>
      <c r="GE161" s="622"/>
      <c r="GF161" s="622"/>
      <c r="GG161" s="622"/>
      <c r="GH161" s="622"/>
      <c r="GI161" s="622"/>
      <c r="GJ161" s="622"/>
      <c r="GK161" s="622"/>
      <c r="GL161" s="622"/>
      <c r="GM161" s="622"/>
      <c r="GN161" s="622"/>
      <c r="GO161" s="622"/>
      <c r="GP161" s="622"/>
      <c r="GQ161" s="622"/>
      <c r="GR161" s="622"/>
      <c r="GS161" s="622"/>
      <c r="GT161" s="622"/>
      <c r="GU161" s="622"/>
      <c r="GV161" s="622"/>
      <c r="GW161" s="622"/>
      <c r="GX161" s="622"/>
      <c r="GY161" s="622"/>
      <c r="GZ161" s="622"/>
      <c r="HA161" s="622"/>
      <c r="HB161" s="622"/>
      <c r="HC161" s="622"/>
      <c r="HD161" s="622"/>
      <c r="HE161" s="622"/>
      <c r="HF161" s="622"/>
      <c r="HG161" s="622"/>
      <c r="HH161" s="622"/>
      <c r="HI161" s="622"/>
      <c r="HJ161" s="622"/>
      <c r="HK161" s="622"/>
      <c r="HL161" s="622"/>
      <c r="HM161" s="622"/>
      <c r="HN161" s="622"/>
      <c r="HO161" s="622"/>
      <c r="HP161" s="622"/>
      <c r="HQ161" s="622"/>
      <c r="HR161" s="622"/>
      <c r="HS161" s="622"/>
      <c r="HT161" s="622"/>
      <c r="HU161" s="622"/>
      <c r="HV161" s="622"/>
      <c r="HW161" s="622"/>
      <c r="HX161" s="622"/>
      <c r="HY161" s="622"/>
      <c r="HZ161" s="622"/>
      <c r="IA161" s="622"/>
      <c r="IB161" s="622"/>
      <c r="IC161" s="622"/>
      <c r="ID161" s="622"/>
      <c r="IE161" s="622"/>
      <c r="IF161" s="622"/>
      <c r="IG161" s="622"/>
      <c r="IH161" s="622"/>
      <c r="II161" s="622"/>
      <c r="IJ161" s="622"/>
      <c r="IK161" s="622"/>
      <c r="IL161" s="622"/>
      <c r="IM161" s="622"/>
      <c r="IN161" s="622"/>
      <c r="IO161" s="622"/>
      <c r="IP161" s="622"/>
      <c r="IQ161" s="622"/>
      <c r="IR161" s="622"/>
      <c r="IS161" s="622"/>
      <c r="IT161" s="622"/>
      <c r="IU161" s="622"/>
      <c r="IV161" s="622"/>
      <c r="IW161" s="622"/>
      <c r="IX161" s="622"/>
      <c r="IY161" s="622"/>
      <c r="IZ161" s="622"/>
      <c r="JA161" s="622"/>
      <c r="JB161" s="622"/>
      <c r="JC161" s="622"/>
      <c r="JD161" s="622"/>
      <c r="JE161" s="622"/>
      <c r="JF161" s="622"/>
      <c r="JG161" s="622"/>
      <c r="JH161" s="622"/>
      <c r="JI161" s="622"/>
      <c r="JJ161" s="622"/>
      <c r="JK161" s="622"/>
      <c r="JL161" s="622"/>
      <c r="JM161" s="622"/>
      <c r="JN161" s="622"/>
      <c r="JO161" s="622"/>
      <c r="JP161" s="622"/>
      <c r="JQ161" s="622"/>
      <c r="JR161" s="622"/>
      <c r="JS161" s="622"/>
      <c r="JT161" s="622"/>
      <c r="JU161" s="622"/>
      <c r="JV161" s="622"/>
      <c r="JW161" s="622"/>
      <c r="JX161" s="622"/>
      <c r="JY161" s="622"/>
      <c r="JZ161" s="622"/>
      <c r="KA161" s="622"/>
      <c r="KB161" s="622"/>
      <c r="KC161" s="622"/>
      <c r="KD161" s="622"/>
      <c r="KE161" s="622"/>
      <c r="KF161" s="622"/>
      <c r="KG161" s="622"/>
      <c r="KH161" s="622"/>
      <c r="KI161" s="622"/>
      <c r="KJ161" s="622"/>
      <c r="KK161" s="622"/>
      <c r="KL161" s="622"/>
      <c r="KM161" s="622"/>
      <c r="KN161" s="622"/>
      <c r="KO161" s="622"/>
      <c r="KP161" s="622"/>
      <c r="KQ161" s="622"/>
      <c r="KR161" s="87"/>
      <c r="KS161" s="87"/>
      <c r="KT161" s="87"/>
      <c r="KU161" s="87"/>
      <c r="KV161" s="87"/>
      <c r="KW161" s="87"/>
      <c r="KX161" s="87"/>
      <c r="KY161" s="87"/>
      <c r="KZ161" s="87"/>
      <c r="LA161" s="87"/>
      <c r="LB161" s="87"/>
    </row>
    <row r="162" spans="4:314" s="6" customFormat="1" ht="15" x14ac:dyDescent="0.25">
      <c r="D162" s="344"/>
      <c r="E162" s="344"/>
      <c r="F162" s="344"/>
      <c r="AZ162" s="549"/>
      <c r="EV162" s="152"/>
      <c r="EW162" s="152"/>
      <c r="EX162" s="152"/>
      <c r="EY162" s="152"/>
      <c r="EZ162" s="152"/>
      <c r="FA162" s="152"/>
      <c r="FD162" s="150"/>
      <c r="FE162" s="622"/>
      <c r="FF162" s="622"/>
      <c r="FG162" s="622"/>
      <c r="FH162" s="622"/>
      <c r="FI162" s="87"/>
      <c r="FJ162" s="87"/>
      <c r="FK162" s="87"/>
      <c r="FL162" s="87"/>
      <c r="FM162" s="87"/>
      <c r="FN162" s="87"/>
      <c r="FO162" s="87"/>
      <c r="FP162" s="87"/>
      <c r="FQ162" s="87"/>
      <c r="FR162" s="87"/>
      <c r="FS162" s="622"/>
      <c r="FT162" s="622"/>
      <c r="FU162" s="622"/>
      <c r="FV162" s="622"/>
      <c r="FW162" s="622"/>
      <c r="FX162" s="622"/>
      <c r="FY162" s="622"/>
      <c r="FZ162" s="622"/>
      <c r="GA162" s="633"/>
      <c r="GB162" s="637"/>
      <c r="GC162" s="622"/>
      <c r="GD162" s="622"/>
      <c r="GE162" s="622"/>
      <c r="GF162" s="622"/>
      <c r="GG162" s="622"/>
      <c r="GH162" s="622"/>
      <c r="GI162" s="622"/>
      <c r="GJ162" s="622"/>
      <c r="GK162" s="622"/>
      <c r="GL162" s="622"/>
      <c r="GM162" s="622"/>
      <c r="GN162" s="622"/>
      <c r="GO162" s="622"/>
      <c r="GP162" s="622"/>
      <c r="GQ162" s="622"/>
      <c r="GR162" s="622"/>
      <c r="GS162" s="622"/>
      <c r="GT162" s="622"/>
      <c r="GU162" s="622"/>
      <c r="GV162" s="622"/>
      <c r="GW162" s="622"/>
      <c r="GX162" s="622"/>
      <c r="GY162" s="622"/>
      <c r="GZ162" s="622"/>
      <c r="HA162" s="622"/>
      <c r="HB162" s="622"/>
      <c r="HC162" s="622"/>
      <c r="HD162" s="622"/>
      <c r="HE162" s="622"/>
      <c r="HF162" s="622"/>
      <c r="HG162" s="622"/>
      <c r="HH162" s="622"/>
      <c r="HI162" s="622"/>
      <c r="HJ162" s="622"/>
      <c r="HK162" s="622"/>
      <c r="HL162" s="622"/>
      <c r="HM162" s="622"/>
      <c r="HN162" s="622"/>
      <c r="HO162" s="622"/>
      <c r="HP162" s="622"/>
      <c r="HQ162" s="622"/>
      <c r="HR162" s="622"/>
      <c r="HS162" s="622"/>
      <c r="HT162" s="622"/>
      <c r="HU162" s="622"/>
      <c r="HV162" s="622"/>
      <c r="HW162" s="622"/>
      <c r="HX162" s="622"/>
      <c r="HY162" s="622"/>
      <c r="HZ162" s="622"/>
      <c r="IA162" s="622"/>
      <c r="IB162" s="622"/>
      <c r="IC162" s="622"/>
      <c r="ID162" s="622"/>
      <c r="IE162" s="622"/>
      <c r="IF162" s="622"/>
      <c r="IG162" s="622"/>
      <c r="IH162" s="622"/>
      <c r="II162" s="622"/>
      <c r="IJ162" s="622"/>
      <c r="IK162" s="622"/>
      <c r="IL162" s="622"/>
      <c r="IM162" s="622"/>
      <c r="IN162" s="622"/>
      <c r="IO162" s="622"/>
      <c r="IP162" s="622"/>
      <c r="IQ162" s="622"/>
      <c r="IR162" s="622"/>
      <c r="IS162" s="622"/>
      <c r="IT162" s="622"/>
      <c r="IU162" s="622"/>
      <c r="IV162" s="622"/>
      <c r="IW162" s="622"/>
      <c r="IX162" s="622"/>
      <c r="IY162" s="622"/>
      <c r="IZ162" s="622"/>
      <c r="JA162" s="622"/>
      <c r="JB162" s="622"/>
      <c r="JC162" s="622"/>
      <c r="JD162" s="622"/>
      <c r="JE162" s="622"/>
      <c r="JF162" s="622"/>
      <c r="JG162" s="622"/>
      <c r="JH162" s="622"/>
      <c r="JI162" s="622"/>
      <c r="JJ162" s="622"/>
      <c r="JK162" s="622"/>
      <c r="JL162" s="622"/>
      <c r="JM162" s="622"/>
      <c r="JN162" s="622"/>
      <c r="JO162" s="622"/>
      <c r="JP162" s="622"/>
      <c r="JQ162" s="622"/>
      <c r="JR162" s="622"/>
      <c r="JS162" s="622"/>
      <c r="JT162" s="622"/>
      <c r="JU162" s="622"/>
      <c r="JV162" s="622"/>
      <c r="JW162" s="622"/>
      <c r="JX162" s="622"/>
      <c r="JY162" s="622"/>
      <c r="JZ162" s="622"/>
      <c r="KA162" s="622"/>
      <c r="KB162" s="622"/>
      <c r="KC162" s="622"/>
      <c r="KD162" s="622"/>
      <c r="KE162" s="622"/>
      <c r="KF162" s="622"/>
      <c r="KG162" s="622"/>
      <c r="KH162" s="622"/>
      <c r="KI162" s="622"/>
      <c r="KJ162" s="622"/>
      <c r="KK162" s="622"/>
      <c r="KL162" s="622"/>
      <c r="KM162" s="622"/>
      <c r="KN162" s="622"/>
      <c r="KO162" s="622"/>
      <c r="KP162" s="622"/>
      <c r="KQ162" s="622"/>
      <c r="KR162" s="87"/>
      <c r="KS162" s="87"/>
      <c r="KT162" s="87"/>
      <c r="KU162" s="87"/>
      <c r="KV162" s="87"/>
      <c r="KW162" s="87"/>
      <c r="KX162" s="87"/>
      <c r="KY162" s="87"/>
      <c r="KZ162" s="87"/>
      <c r="LA162" s="87"/>
      <c r="LB162" s="87"/>
    </row>
    <row r="163" spans="4:314" s="6" customFormat="1" ht="15" x14ac:dyDescent="0.25">
      <c r="D163" s="344"/>
      <c r="E163" s="344"/>
      <c r="F163" s="344"/>
      <c r="AZ163" s="549"/>
      <c r="EV163" s="152"/>
      <c r="EW163" s="152"/>
      <c r="EX163" s="152"/>
      <c r="EY163" s="152"/>
      <c r="EZ163" s="152"/>
      <c r="FA163" s="152"/>
      <c r="FD163" s="150"/>
      <c r="FE163" s="622"/>
      <c r="FF163" s="622"/>
      <c r="FG163" s="622"/>
      <c r="FH163" s="622"/>
      <c r="FI163" s="87"/>
      <c r="FJ163" s="87"/>
      <c r="FK163" s="87"/>
      <c r="FL163" s="87"/>
      <c r="FM163" s="87"/>
      <c r="FN163" s="87"/>
      <c r="FO163" s="87"/>
      <c r="FP163" s="87"/>
      <c r="FQ163" s="87"/>
      <c r="FR163" s="87"/>
      <c r="FS163" s="622"/>
      <c r="FT163" s="622"/>
      <c r="FU163" s="622"/>
      <c r="FV163" s="622"/>
      <c r="FW163" s="622"/>
      <c r="FX163" s="622"/>
      <c r="FY163" s="622"/>
      <c r="FZ163" s="622"/>
      <c r="GA163" s="633"/>
      <c r="GB163" s="637"/>
      <c r="GC163" s="622"/>
      <c r="GD163" s="622"/>
      <c r="GE163" s="622"/>
      <c r="GF163" s="622"/>
      <c r="GG163" s="622"/>
      <c r="GH163" s="622"/>
      <c r="GI163" s="622"/>
      <c r="GJ163" s="622"/>
      <c r="GK163" s="622"/>
      <c r="GL163" s="622"/>
      <c r="GM163" s="622"/>
      <c r="GN163" s="622"/>
      <c r="GO163" s="622"/>
      <c r="GP163" s="622"/>
      <c r="GQ163" s="622"/>
      <c r="GR163" s="622"/>
      <c r="GS163" s="622"/>
      <c r="GT163" s="622"/>
      <c r="GU163" s="622"/>
      <c r="GV163" s="622"/>
      <c r="GW163" s="622"/>
      <c r="GX163" s="622"/>
      <c r="GY163" s="622"/>
      <c r="GZ163" s="622"/>
      <c r="HA163" s="622"/>
      <c r="HB163" s="622"/>
      <c r="HC163" s="622"/>
      <c r="HD163" s="622"/>
      <c r="HE163" s="622"/>
      <c r="HF163" s="622"/>
      <c r="HG163" s="622"/>
      <c r="HH163" s="622"/>
      <c r="HI163" s="622"/>
      <c r="HJ163" s="622"/>
      <c r="HK163" s="622"/>
      <c r="HL163" s="622"/>
      <c r="HM163" s="622"/>
      <c r="HN163" s="622"/>
      <c r="HO163" s="622"/>
      <c r="HP163" s="622"/>
      <c r="HQ163" s="622"/>
      <c r="HR163" s="622"/>
      <c r="HS163" s="622"/>
      <c r="HT163" s="622"/>
      <c r="HU163" s="622"/>
      <c r="HV163" s="622"/>
      <c r="HW163" s="622"/>
      <c r="HX163" s="622"/>
      <c r="HY163" s="622"/>
      <c r="HZ163" s="622"/>
      <c r="IA163" s="622"/>
      <c r="IB163" s="622"/>
      <c r="IC163" s="622"/>
      <c r="ID163" s="622"/>
      <c r="IE163" s="622"/>
      <c r="IF163" s="622"/>
      <c r="IG163" s="622"/>
      <c r="IH163" s="622"/>
      <c r="II163" s="622"/>
      <c r="IJ163" s="622"/>
      <c r="IK163" s="622"/>
      <c r="IL163" s="622"/>
      <c r="IM163" s="622"/>
      <c r="IN163" s="622"/>
      <c r="IO163" s="622"/>
      <c r="IP163" s="622"/>
      <c r="IQ163" s="622"/>
      <c r="IR163" s="622"/>
      <c r="IS163" s="622"/>
      <c r="IT163" s="622"/>
      <c r="IU163" s="622"/>
      <c r="IV163" s="622"/>
      <c r="IW163" s="622"/>
      <c r="IX163" s="622"/>
      <c r="IY163" s="622"/>
      <c r="IZ163" s="622"/>
      <c r="JA163" s="622"/>
      <c r="JB163" s="622"/>
      <c r="JC163" s="622"/>
      <c r="JD163" s="622"/>
      <c r="JE163" s="622"/>
      <c r="JF163" s="622"/>
      <c r="JG163" s="622"/>
      <c r="JH163" s="622"/>
      <c r="JI163" s="622"/>
      <c r="JJ163" s="622"/>
      <c r="JK163" s="622"/>
      <c r="JL163" s="622"/>
      <c r="JM163" s="622"/>
      <c r="JN163" s="622"/>
      <c r="JO163" s="622"/>
      <c r="JP163" s="622"/>
      <c r="JQ163" s="622"/>
      <c r="JR163" s="622"/>
      <c r="JS163" s="622"/>
      <c r="JT163" s="622"/>
      <c r="JU163" s="622"/>
      <c r="JV163" s="622"/>
      <c r="JW163" s="622"/>
      <c r="JX163" s="622"/>
      <c r="JY163" s="622"/>
      <c r="JZ163" s="622"/>
      <c r="KA163" s="622"/>
      <c r="KB163" s="622"/>
      <c r="KC163" s="622"/>
      <c r="KD163" s="622"/>
      <c r="KE163" s="622"/>
      <c r="KF163" s="622"/>
      <c r="KG163" s="622"/>
      <c r="KH163" s="622"/>
      <c r="KI163" s="622"/>
      <c r="KJ163" s="622"/>
      <c r="KK163" s="622"/>
      <c r="KL163" s="622"/>
      <c r="KM163" s="622"/>
      <c r="KN163" s="622"/>
      <c r="KO163" s="622"/>
      <c r="KP163" s="622"/>
      <c r="KQ163" s="622"/>
      <c r="KR163" s="87"/>
      <c r="KS163" s="87"/>
      <c r="KT163" s="87"/>
      <c r="KU163" s="87"/>
      <c r="KV163" s="87"/>
      <c r="KW163" s="87"/>
      <c r="KX163" s="87"/>
      <c r="KY163" s="87"/>
      <c r="KZ163" s="87"/>
      <c r="LA163" s="87"/>
      <c r="LB163" s="87"/>
    </row>
    <row r="164" spans="4:314" s="6" customFormat="1" ht="15" x14ac:dyDescent="0.25">
      <c r="D164" s="344"/>
      <c r="E164" s="344"/>
      <c r="F164" s="344"/>
      <c r="AZ164" s="549"/>
      <c r="EV164" s="152"/>
      <c r="EW164" s="152"/>
      <c r="EX164" s="152"/>
      <c r="EY164" s="152"/>
      <c r="EZ164" s="152"/>
      <c r="FA164" s="152"/>
      <c r="FD164" s="150"/>
      <c r="FE164" s="622"/>
      <c r="FF164" s="622"/>
      <c r="FG164" s="622"/>
      <c r="FH164" s="622"/>
      <c r="FI164" s="87"/>
      <c r="FJ164" s="87"/>
      <c r="FK164" s="87"/>
      <c r="FL164" s="87"/>
      <c r="FM164" s="87"/>
      <c r="FN164" s="87"/>
      <c r="FO164" s="87"/>
      <c r="FP164" s="87"/>
      <c r="FQ164" s="87"/>
      <c r="FR164" s="87"/>
      <c r="FS164" s="622"/>
      <c r="FT164" s="622"/>
      <c r="FU164" s="622"/>
      <c r="FV164" s="622"/>
      <c r="FW164" s="622"/>
      <c r="FX164" s="622"/>
      <c r="FY164" s="622"/>
      <c r="FZ164" s="622"/>
      <c r="GA164" s="633"/>
      <c r="GB164" s="637"/>
      <c r="GC164" s="622"/>
      <c r="GD164" s="622"/>
      <c r="GE164" s="622"/>
      <c r="GF164" s="622"/>
      <c r="GG164" s="622"/>
      <c r="GH164" s="622"/>
      <c r="GI164" s="622"/>
      <c r="GJ164" s="622"/>
      <c r="GK164" s="622"/>
      <c r="GL164" s="622"/>
      <c r="GM164" s="622"/>
      <c r="GN164" s="622"/>
      <c r="GO164" s="622"/>
      <c r="GP164" s="622"/>
      <c r="GQ164" s="622"/>
      <c r="GR164" s="622"/>
      <c r="GS164" s="622"/>
      <c r="GT164" s="622"/>
      <c r="GU164" s="622"/>
      <c r="GV164" s="622"/>
      <c r="GW164" s="622"/>
      <c r="GX164" s="622"/>
      <c r="GY164" s="622"/>
      <c r="GZ164" s="622"/>
      <c r="HA164" s="622"/>
      <c r="HB164" s="622"/>
      <c r="HC164" s="622"/>
      <c r="HD164" s="622"/>
      <c r="HE164" s="622"/>
      <c r="HF164" s="622"/>
      <c r="HG164" s="622"/>
      <c r="HH164" s="622"/>
      <c r="HI164" s="622"/>
      <c r="HJ164" s="622"/>
      <c r="HK164" s="622"/>
      <c r="HL164" s="622"/>
      <c r="HM164" s="622"/>
      <c r="HN164" s="622"/>
      <c r="HO164" s="622"/>
      <c r="HP164" s="622"/>
      <c r="HQ164" s="622"/>
      <c r="HR164" s="622"/>
      <c r="HS164" s="622"/>
      <c r="HT164" s="622"/>
      <c r="HU164" s="622"/>
      <c r="HV164" s="622"/>
      <c r="HW164" s="622"/>
      <c r="HX164" s="622"/>
      <c r="HY164" s="622"/>
      <c r="HZ164" s="622"/>
      <c r="IA164" s="622"/>
      <c r="IB164" s="622"/>
      <c r="IC164" s="622"/>
      <c r="ID164" s="622"/>
      <c r="IE164" s="622"/>
      <c r="IF164" s="622"/>
      <c r="IG164" s="622"/>
      <c r="IH164" s="622"/>
      <c r="II164" s="622"/>
      <c r="IJ164" s="622"/>
      <c r="IK164" s="622"/>
      <c r="IL164" s="622"/>
      <c r="IM164" s="622"/>
      <c r="IN164" s="622"/>
      <c r="IO164" s="622"/>
      <c r="IP164" s="622"/>
      <c r="IQ164" s="622"/>
      <c r="IR164" s="622"/>
      <c r="IS164" s="622"/>
      <c r="IT164" s="622"/>
      <c r="IU164" s="622"/>
      <c r="IV164" s="622"/>
      <c r="IW164" s="622"/>
      <c r="IX164" s="622"/>
      <c r="IY164" s="622"/>
      <c r="IZ164" s="622"/>
      <c r="JA164" s="622"/>
      <c r="JB164" s="622"/>
      <c r="JC164" s="622"/>
      <c r="JD164" s="622"/>
      <c r="JE164" s="622"/>
      <c r="JF164" s="622"/>
      <c r="JG164" s="622"/>
      <c r="JH164" s="622"/>
      <c r="JI164" s="622"/>
      <c r="JJ164" s="622"/>
      <c r="JK164" s="622"/>
      <c r="JL164" s="622"/>
      <c r="JM164" s="622"/>
      <c r="JN164" s="622"/>
      <c r="JO164" s="622"/>
      <c r="JP164" s="622"/>
      <c r="JQ164" s="622"/>
      <c r="JR164" s="622"/>
      <c r="JS164" s="622"/>
      <c r="JT164" s="622"/>
      <c r="JU164" s="622"/>
      <c r="JV164" s="622"/>
      <c r="JW164" s="622"/>
      <c r="JX164" s="622"/>
      <c r="JY164" s="622"/>
      <c r="JZ164" s="622"/>
      <c r="KA164" s="622"/>
      <c r="KB164" s="622"/>
      <c r="KC164" s="622"/>
      <c r="KD164" s="622"/>
      <c r="KE164" s="622"/>
      <c r="KF164" s="622"/>
      <c r="KG164" s="622"/>
      <c r="KH164" s="622"/>
      <c r="KI164" s="622"/>
      <c r="KJ164" s="622"/>
      <c r="KK164" s="622"/>
      <c r="KL164" s="622"/>
      <c r="KM164" s="622"/>
      <c r="KN164" s="622"/>
      <c r="KO164" s="622"/>
      <c r="KP164" s="622"/>
      <c r="KQ164" s="622"/>
      <c r="KR164" s="87"/>
      <c r="KS164" s="87"/>
      <c r="KT164" s="87"/>
      <c r="KU164" s="87"/>
      <c r="KV164" s="87"/>
      <c r="KW164" s="87"/>
      <c r="KX164" s="87"/>
      <c r="KY164" s="87"/>
      <c r="KZ164" s="87"/>
      <c r="LA164" s="87"/>
      <c r="LB164" s="87"/>
    </row>
    <row r="165" spans="4:314" s="6" customFormat="1" ht="15" x14ac:dyDescent="0.25">
      <c r="D165" s="344"/>
      <c r="E165" s="344"/>
      <c r="F165" s="344"/>
      <c r="AZ165" s="549"/>
      <c r="EV165" s="152"/>
      <c r="EW165" s="152"/>
      <c r="EX165" s="152"/>
      <c r="EY165" s="152"/>
      <c r="EZ165" s="152"/>
      <c r="FA165" s="152"/>
      <c r="FD165" s="150"/>
      <c r="FE165" s="622"/>
      <c r="FF165" s="622"/>
      <c r="FG165" s="622"/>
      <c r="FH165" s="622"/>
      <c r="FI165" s="87"/>
      <c r="FJ165" s="87"/>
      <c r="FK165" s="87"/>
      <c r="FL165" s="87"/>
      <c r="FM165" s="87"/>
      <c r="FN165" s="87"/>
      <c r="FO165" s="87"/>
      <c r="FP165" s="87"/>
      <c r="FQ165" s="87"/>
      <c r="FR165" s="87"/>
      <c r="FS165" s="622"/>
      <c r="FT165" s="622"/>
      <c r="FU165" s="622"/>
      <c r="FV165" s="622"/>
      <c r="FW165" s="622"/>
      <c r="FX165" s="622"/>
      <c r="FY165" s="622"/>
      <c r="FZ165" s="622"/>
      <c r="GA165" s="633"/>
      <c r="GB165" s="637"/>
      <c r="GC165" s="622"/>
      <c r="GD165" s="622"/>
      <c r="GE165" s="622"/>
      <c r="GF165" s="622"/>
      <c r="GG165" s="622"/>
      <c r="GH165" s="622"/>
      <c r="GI165" s="622"/>
      <c r="GJ165" s="622"/>
      <c r="GK165" s="622"/>
      <c r="GL165" s="622"/>
      <c r="GM165" s="622"/>
      <c r="GN165" s="622"/>
      <c r="GO165" s="622"/>
      <c r="GP165" s="622"/>
      <c r="GQ165" s="622"/>
      <c r="GR165" s="622"/>
      <c r="GS165" s="622"/>
      <c r="GT165" s="622"/>
      <c r="GU165" s="622"/>
      <c r="GV165" s="622"/>
      <c r="GW165" s="622"/>
      <c r="GX165" s="622"/>
      <c r="GY165" s="622"/>
      <c r="GZ165" s="622"/>
      <c r="HA165" s="622"/>
      <c r="HB165" s="622"/>
      <c r="HC165" s="622"/>
      <c r="HD165" s="622"/>
      <c r="HE165" s="622"/>
      <c r="HF165" s="622"/>
      <c r="HG165" s="622"/>
      <c r="HH165" s="622"/>
      <c r="HI165" s="622"/>
      <c r="HJ165" s="622"/>
      <c r="HK165" s="622"/>
      <c r="HL165" s="622"/>
      <c r="HM165" s="622"/>
      <c r="HN165" s="622"/>
      <c r="HO165" s="622"/>
      <c r="HP165" s="622"/>
      <c r="HQ165" s="622"/>
      <c r="HR165" s="622"/>
      <c r="HS165" s="622"/>
      <c r="HT165" s="622"/>
      <c r="HU165" s="622"/>
      <c r="HV165" s="622"/>
      <c r="HW165" s="622"/>
      <c r="HX165" s="622"/>
      <c r="HY165" s="622"/>
      <c r="HZ165" s="622"/>
      <c r="IA165" s="622"/>
      <c r="IB165" s="622"/>
      <c r="IC165" s="622"/>
      <c r="ID165" s="622"/>
      <c r="IE165" s="622"/>
      <c r="IF165" s="622"/>
      <c r="IG165" s="622"/>
      <c r="IH165" s="622"/>
      <c r="II165" s="622"/>
      <c r="IJ165" s="622"/>
      <c r="IK165" s="622"/>
      <c r="IL165" s="622"/>
      <c r="IM165" s="622"/>
      <c r="IN165" s="622"/>
      <c r="IO165" s="622"/>
      <c r="IP165" s="622"/>
      <c r="IQ165" s="622"/>
      <c r="IR165" s="622"/>
      <c r="IS165" s="622"/>
      <c r="IT165" s="622"/>
      <c r="IU165" s="622"/>
      <c r="IV165" s="622"/>
      <c r="IW165" s="622"/>
      <c r="IX165" s="622"/>
      <c r="IY165" s="622"/>
      <c r="IZ165" s="622"/>
      <c r="JA165" s="622"/>
      <c r="JB165" s="622"/>
      <c r="JC165" s="622"/>
      <c r="JD165" s="622"/>
      <c r="JE165" s="622"/>
      <c r="JF165" s="622"/>
      <c r="JG165" s="622"/>
      <c r="JH165" s="622"/>
      <c r="JI165" s="622"/>
      <c r="JJ165" s="622"/>
      <c r="JK165" s="622"/>
      <c r="JL165" s="622"/>
      <c r="JM165" s="622"/>
      <c r="JN165" s="622"/>
      <c r="JO165" s="622"/>
      <c r="JP165" s="622"/>
      <c r="JQ165" s="622"/>
      <c r="JR165" s="622"/>
      <c r="JS165" s="622"/>
      <c r="JT165" s="622"/>
      <c r="JU165" s="622"/>
      <c r="JV165" s="622"/>
      <c r="JW165" s="622"/>
      <c r="JX165" s="622"/>
      <c r="JY165" s="622"/>
      <c r="JZ165" s="622"/>
      <c r="KA165" s="622"/>
      <c r="KB165" s="622"/>
      <c r="KC165" s="622"/>
      <c r="KD165" s="622"/>
      <c r="KE165" s="622"/>
      <c r="KF165" s="622"/>
      <c r="KG165" s="622"/>
      <c r="KH165" s="622"/>
      <c r="KI165" s="622"/>
      <c r="KJ165" s="622"/>
      <c r="KK165" s="622"/>
      <c r="KL165" s="622"/>
      <c r="KM165" s="622"/>
      <c r="KN165" s="622"/>
      <c r="KO165" s="622"/>
      <c r="KP165" s="622"/>
      <c r="KQ165" s="622"/>
      <c r="KR165" s="87"/>
      <c r="KS165" s="87"/>
      <c r="KT165" s="87"/>
      <c r="KU165" s="87"/>
      <c r="KV165" s="87"/>
      <c r="KW165" s="87"/>
      <c r="KX165" s="87"/>
      <c r="KY165" s="87"/>
      <c r="KZ165" s="87"/>
      <c r="LA165" s="87"/>
      <c r="LB165" s="87"/>
    </row>
    <row r="166" spans="4:314" s="6" customFormat="1" ht="15" x14ac:dyDescent="0.25">
      <c r="D166" s="344"/>
      <c r="E166" s="344"/>
      <c r="F166" s="344"/>
      <c r="AZ166" s="549"/>
      <c r="EV166" s="152"/>
      <c r="EW166" s="152"/>
      <c r="EX166" s="152"/>
      <c r="EY166" s="152"/>
      <c r="EZ166" s="152"/>
      <c r="FA166" s="152"/>
      <c r="FD166" s="150"/>
      <c r="FE166" s="622"/>
      <c r="FF166" s="622"/>
      <c r="FG166" s="622"/>
      <c r="FH166" s="622"/>
      <c r="FI166" s="87"/>
      <c r="FJ166" s="87"/>
      <c r="FK166" s="87"/>
      <c r="FL166" s="87"/>
      <c r="FM166" s="87"/>
      <c r="FN166" s="87"/>
      <c r="FO166" s="87"/>
      <c r="FP166" s="87"/>
      <c r="FQ166" s="87"/>
      <c r="FR166" s="87"/>
      <c r="FS166" s="622"/>
      <c r="FT166" s="622"/>
      <c r="FU166" s="622"/>
      <c r="FV166" s="622"/>
      <c r="FW166" s="622"/>
      <c r="FX166" s="622"/>
      <c r="FY166" s="622"/>
      <c r="FZ166" s="622"/>
      <c r="GA166" s="633"/>
      <c r="GB166" s="637"/>
      <c r="GC166" s="622"/>
      <c r="GD166" s="622"/>
      <c r="GE166" s="622"/>
      <c r="GF166" s="622"/>
      <c r="GG166" s="622"/>
      <c r="GH166" s="622"/>
      <c r="GI166" s="622"/>
      <c r="GJ166" s="622"/>
      <c r="GK166" s="622"/>
      <c r="GL166" s="622"/>
      <c r="GM166" s="622"/>
      <c r="GN166" s="622"/>
      <c r="GO166" s="622"/>
      <c r="GP166" s="622"/>
      <c r="GQ166" s="622"/>
      <c r="GR166" s="622"/>
      <c r="GS166" s="622"/>
      <c r="GT166" s="622"/>
      <c r="GU166" s="622"/>
      <c r="GV166" s="622"/>
      <c r="GW166" s="622"/>
      <c r="GX166" s="622"/>
      <c r="GY166" s="622"/>
      <c r="GZ166" s="622"/>
      <c r="HA166" s="622"/>
      <c r="HB166" s="622"/>
      <c r="HC166" s="622"/>
      <c r="HD166" s="622"/>
      <c r="HE166" s="622"/>
      <c r="HF166" s="622"/>
      <c r="HG166" s="622"/>
      <c r="HH166" s="622"/>
      <c r="HI166" s="622"/>
      <c r="HJ166" s="622"/>
      <c r="HK166" s="622"/>
      <c r="HL166" s="622"/>
      <c r="HM166" s="622"/>
      <c r="HN166" s="622"/>
      <c r="HO166" s="622"/>
      <c r="HP166" s="622"/>
      <c r="HQ166" s="622"/>
      <c r="HR166" s="622"/>
      <c r="HS166" s="622"/>
      <c r="HT166" s="622"/>
      <c r="HU166" s="622"/>
      <c r="HV166" s="622"/>
      <c r="HW166" s="622"/>
      <c r="HX166" s="622"/>
      <c r="HY166" s="622"/>
      <c r="HZ166" s="622"/>
      <c r="IA166" s="622"/>
      <c r="IB166" s="622"/>
      <c r="IC166" s="622"/>
      <c r="ID166" s="622"/>
      <c r="IE166" s="622"/>
      <c r="IF166" s="622"/>
      <c r="IG166" s="622"/>
      <c r="IH166" s="622"/>
      <c r="II166" s="622"/>
      <c r="IJ166" s="622"/>
      <c r="IK166" s="622"/>
      <c r="IL166" s="622"/>
      <c r="IM166" s="622"/>
      <c r="IN166" s="622"/>
      <c r="IO166" s="622"/>
      <c r="IP166" s="622"/>
      <c r="IQ166" s="622"/>
      <c r="IR166" s="622"/>
      <c r="IS166" s="622"/>
      <c r="IT166" s="622"/>
      <c r="IU166" s="622"/>
      <c r="IV166" s="622"/>
      <c r="IW166" s="622"/>
      <c r="IX166" s="622"/>
      <c r="IY166" s="622"/>
      <c r="IZ166" s="622"/>
      <c r="JA166" s="622"/>
      <c r="JB166" s="622"/>
      <c r="JC166" s="622"/>
      <c r="JD166" s="622"/>
      <c r="JE166" s="622"/>
      <c r="JF166" s="622"/>
      <c r="JG166" s="622"/>
      <c r="JH166" s="622"/>
      <c r="JI166" s="622"/>
      <c r="JJ166" s="622"/>
      <c r="JK166" s="622"/>
      <c r="JL166" s="622"/>
      <c r="JM166" s="622"/>
      <c r="JN166" s="622"/>
      <c r="JO166" s="622"/>
      <c r="JP166" s="622"/>
      <c r="JQ166" s="622"/>
      <c r="JR166" s="622"/>
      <c r="JS166" s="622"/>
      <c r="JT166" s="622"/>
      <c r="JU166" s="622"/>
      <c r="JV166" s="622"/>
      <c r="JW166" s="622"/>
      <c r="JX166" s="622"/>
      <c r="JY166" s="622"/>
      <c r="JZ166" s="622"/>
      <c r="KA166" s="622"/>
      <c r="KB166" s="622"/>
      <c r="KC166" s="622"/>
      <c r="KD166" s="622"/>
      <c r="KE166" s="622"/>
      <c r="KF166" s="622"/>
      <c r="KG166" s="622"/>
      <c r="KH166" s="622"/>
      <c r="KI166" s="622"/>
      <c r="KJ166" s="622"/>
      <c r="KK166" s="622"/>
      <c r="KL166" s="622"/>
      <c r="KM166" s="622"/>
      <c r="KN166" s="622"/>
      <c r="KO166" s="622"/>
      <c r="KP166" s="622"/>
      <c r="KQ166" s="622"/>
      <c r="KR166" s="87"/>
      <c r="KS166" s="87"/>
      <c r="KT166" s="87"/>
      <c r="KU166" s="87"/>
      <c r="KV166" s="87"/>
      <c r="KW166" s="87"/>
      <c r="KX166" s="87"/>
      <c r="KY166" s="87"/>
      <c r="KZ166" s="87"/>
      <c r="LA166" s="87"/>
      <c r="LB166" s="87"/>
    </row>
    <row r="167" spans="4:314" s="6" customFormat="1" ht="15.75" customHeight="1" x14ac:dyDescent="0.25">
      <c r="D167" s="344"/>
      <c r="E167" s="344"/>
      <c r="F167" s="344"/>
      <c r="AZ167" s="549"/>
      <c r="EV167" s="152"/>
      <c r="EW167" s="152"/>
      <c r="EX167" s="152"/>
      <c r="EY167" s="152"/>
      <c r="EZ167" s="152"/>
      <c r="FA167" s="152"/>
      <c r="FD167" s="150"/>
      <c r="FE167" s="622"/>
      <c r="FF167" s="622"/>
      <c r="FG167" s="622"/>
      <c r="FH167" s="622"/>
      <c r="FI167" s="87"/>
      <c r="FJ167" s="87"/>
      <c r="FK167" s="87"/>
      <c r="FL167" s="87"/>
      <c r="FM167" s="87"/>
      <c r="FN167" s="87"/>
      <c r="FO167" s="87"/>
      <c r="FP167" s="87"/>
      <c r="FQ167" s="87"/>
      <c r="FR167" s="87"/>
      <c r="FS167" s="622"/>
      <c r="FT167" s="622"/>
      <c r="FU167" s="622"/>
      <c r="FV167" s="622"/>
      <c r="FW167" s="622"/>
      <c r="FX167" s="622"/>
      <c r="FY167" s="622"/>
      <c r="FZ167" s="622"/>
      <c r="GA167" s="633"/>
      <c r="GB167" s="637"/>
      <c r="GC167" s="622"/>
      <c r="GD167" s="622"/>
      <c r="GE167" s="622"/>
      <c r="GF167" s="622"/>
      <c r="GG167" s="622"/>
      <c r="GH167" s="622"/>
      <c r="GI167" s="622"/>
      <c r="GJ167" s="622"/>
      <c r="GK167" s="622"/>
      <c r="GL167" s="622"/>
      <c r="GM167" s="622"/>
      <c r="GN167" s="622"/>
      <c r="GO167" s="622"/>
      <c r="GP167" s="622"/>
      <c r="GQ167" s="622"/>
      <c r="GR167" s="622"/>
      <c r="GS167" s="622"/>
      <c r="GT167" s="622"/>
      <c r="GU167" s="622"/>
      <c r="GV167" s="622"/>
      <c r="GW167" s="622"/>
      <c r="GX167" s="622"/>
      <c r="GY167" s="622"/>
      <c r="GZ167" s="622"/>
      <c r="HA167" s="622"/>
      <c r="HB167" s="622"/>
      <c r="HC167" s="622"/>
      <c r="HD167" s="622"/>
      <c r="HE167" s="622"/>
      <c r="HF167" s="622"/>
      <c r="HG167" s="622"/>
      <c r="HH167" s="622"/>
      <c r="HI167" s="622"/>
      <c r="HJ167" s="622"/>
      <c r="HK167" s="622"/>
      <c r="HL167" s="622"/>
      <c r="HM167" s="622"/>
      <c r="HN167" s="622"/>
      <c r="HO167" s="622"/>
      <c r="HP167" s="622"/>
      <c r="HQ167" s="622"/>
      <c r="HR167" s="622"/>
      <c r="HS167" s="622"/>
      <c r="HT167" s="622"/>
      <c r="HU167" s="622"/>
      <c r="HV167" s="622"/>
      <c r="HW167" s="622"/>
      <c r="HX167" s="622"/>
      <c r="HY167" s="622"/>
      <c r="HZ167" s="622"/>
      <c r="IA167" s="622"/>
      <c r="IB167" s="622"/>
      <c r="IC167" s="622"/>
      <c r="ID167" s="622"/>
      <c r="IE167" s="622"/>
      <c r="IF167" s="622"/>
      <c r="IG167" s="622"/>
      <c r="IH167" s="622"/>
      <c r="II167" s="622"/>
      <c r="IJ167" s="622"/>
      <c r="IK167" s="622"/>
      <c r="IL167" s="622"/>
      <c r="IM167" s="622"/>
      <c r="IN167" s="622"/>
      <c r="IO167" s="622"/>
      <c r="IP167" s="622"/>
      <c r="IQ167" s="622"/>
      <c r="IR167" s="622"/>
      <c r="IS167" s="622"/>
      <c r="IT167" s="622"/>
      <c r="IU167" s="622"/>
      <c r="IV167" s="622"/>
      <c r="IW167" s="622"/>
      <c r="IX167" s="622"/>
      <c r="IY167" s="622"/>
      <c r="IZ167" s="622"/>
      <c r="JA167" s="622"/>
      <c r="JB167" s="622"/>
      <c r="JC167" s="622"/>
      <c r="JD167" s="622"/>
      <c r="JE167" s="622"/>
      <c r="JF167" s="622"/>
      <c r="JG167" s="622"/>
      <c r="JH167" s="622"/>
      <c r="JI167" s="622"/>
      <c r="JJ167" s="622"/>
      <c r="JK167" s="622"/>
      <c r="JL167" s="622"/>
      <c r="JM167" s="622"/>
      <c r="JN167" s="622"/>
      <c r="JO167" s="622"/>
      <c r="JP167" s="622"/>
      <c r="JQ167" s="622"/>
      <c r="JR167" s="622"/>
      <c r="JS167" s="622"/>
      <c r="JT167" s="622"/>
      <c r="JU167" s="622"/>
      <c r="JV167" s="622"/>
      <c r="JW167" s="622"/>
      <c r="JX167" s="622"/>
      <c r="JY167" s="622"/>
      <c r="JZ167" s="622"/>
      <c r="KA167" s="622"/>
      <c r="KB167" s="622"/>
      <c r="KC167" s="622"/>
      <c r="KD167" s="622"/>
      <c r="KE167" s="622"/>
      <c r="KF167" s="622"/>
      <c r="KG167" s="622"/>
      <c r="KH167" s="622"/>
      <c r="KI167" s="622"/>
      <c r="KJ167" s="622"/>
      <c r="KK167" s="622"/>
      <c r="KL167" s="622"/>
      <c r="KM167" s="622"/>
      <c r="KN167" s="622"/>
      <c r="KO167" s="622"/>
      <c r="KP167" s="622"/>
      <c r="KQ167" s="622"/>
      <c r="KR167" s="87"/>
      <c r="KS167" s="87"/>
      <c r="KT167" s="87"/>
      <c r="KU167" s="87"/>
      <c r="KV167" s="87"/>
      <c r="KW167" s="87"/>
      <c r="KX167" s="87"/>
      <c r="KY167" s="87"/>
      <c r="KZ167" s="87"/>
      <c r="LA167" s="87"/>
      <c r="LB167" s="87"/>
    </row>
    <row r="168" spans="4:314" s="6" customFormat="1" ht="15.75" customHeight="1" x14ac:dyDescent="0.25">
      <c r="D168" s="344"/>
      <c r="E168" s="344"/>
      <c r="F168" s="344"/>
      <c r="AZ168" s="549"/>
      <c r="EV168" s="152"/>
      <c r="EW168" s="152"/>
      <c r="EX168" s="152"/>
      <c r="EY168" s="152"/>
      <c r="EZ168" s="152"/>
      <c r="FA168" s="152"/>
      <c r="FD168" s="150"/>
      <c r="FE168" s="622"/>
      <c r="FF168" s="622"/>
      <c r="FG168" s="622"/>
      <c r="FH168" s="622"/>
      <c r="FI168" s="87"/>
      <c r="FJ168" s="87"/>
      <c r="FK168" s="87"/>
      <c r="FL168" s="87"/>
      <c r="FM168" s="87"/>
      <c r="FN168" s="87"/>
      <c r="FO168" s="87"/>
      <c r="FP168" s="87"/>
      <c r="FQ168" s="87"/>
      <c r="FR168" s="87"/>
      <c r="FS168" s="622"/>
      <c r="FT168" s="622"/>
      <c r="FU168" s="622"/>
      <c r="FV168" s="622"/>
      <c r="FW168" s="622"/>
      <c r="FX168" s="622"/>
      <c r="FY168" s="622"/>
      <c r="FZ168" s="622"/>
      <c r="GA168" s="633"/>
      <c r="GB168" s="637"/>
      <c r="GC168" s="622"/>
      <c r="GD168" s="622"/>
      <c r="GE168" s="622"/>
      <c r="GF168" s="622"/>
      <c r="GG168" s="622"/>
      <c r="GH168" s="622"/>
      <c r="GI168" s="622"/>
      <c r="GJ168" s="622"/>
      <c r="GK168" s="622"/>
      <c r="GL168" s="622"/>
      <c r="GM168" s="622"/>
      <c r="GN168" s="622"/>
      <c r="GO168" s="622"/>
      <c r="GP168" s="622"/>
      <c r="GQ168" s="622"/>
      <c r="GR168" s="622"/>
      <c r="GS168" s="622"/>
      <c r="GT168" s="622"/>
      <c r="GU168" s="622"/>
      <c r="GV168" s="622"/>
      <c r="GW168" s="622"/>
      <c r="GX168" s="622"/>
      <c r="GY168" s="622"/>
      <c r="GZ168" s="622"/>
      <c r="HA168" s="622"/>
      <c r="HB168" s="622"/>
      <c r="HC168" s="622"/>
      <c r="HD168" s="622"/>
      <c r="HE168" s="622"/>
      <c r="HF168" s="622"/>
      <c r="HG168" s="622"/>
      <c r="HH168" s="622"/>
      <c r="HI168" s="622"/>
      <c r="HJ168" s="622"/>
      <c r="HK168" s="622"/>
      <c r="HL168" s="622"/>
      <c r="HM168" s="622"/>
      <c r="HN168" s="622"/>
      <c r="HO168" s="622"/>
      <c r="HP168" s="622"/>
      <c r="HQ168" s="622"/>
      <c r="HR168" s="622"/>
      <c r="HS168" s="622"/>
      <c r="HT168" s="622"/>
      <c r="HU168" s="622"/>
      <c r="HV168" s="622"/>
      <c r="HW168" s="622"/>
      <c r="HX168" s="622"/>
      <c r="HY168" s="622"/>
      <c r="HZ168" s="622"/>
      <c r="IA168" s="622"/>
      <c r="IB168" s="622"/>
      <c r="IC168" s="622"/>
      <c r="ID168" s="622"/>
      <c r="IE168" s="622"/>
      <c r="IF168" s="622"/>
      <c r="IG168" s="622"/>
      <c r="IH168" s="622"/>
      <c r="II168" s="622"/>
      <c r="IJ168" s="622"/>
      <c r="IK168" s="622"/>
      <c r="IL168" s="622"/>
      <c r="IM168" s="622"/>
      <c r="IN168" s="622"/>
      <c r="IO168" s="622"/>
      <c r="IP168" s="622"/>
      <c r="IQ168" s="622"/>
      <c r="IR168" s="622"/>
      <c r="IS168" s="622"/>
      <c r="IT168" s="622"/>
      <c r="IU168" s="622"/>
      <c r="IV168" s="622"/>
      <c r="IW168" s="622"/>
      <c r="IX168" s="622"/>
      <c r="IY168" s="622"/>
      <c r="IZ168" s="622"/>
      <c r="JA168" s="622"/>
      <c r="JB168" s="622"/>
      <c r="JC168" s="622"/>
      <c r="JD168" s="622"/>
      <c r="JE168" s="622"/>
      <c r="JF168" s="622"/>
      <c r="JG168" s="622"/>
      <c r="JH168" s="622"/>
      <c r="JI168" s="622"/>
      <c r="JJ168" s="622"/>
      <c r="JK168" s="622"/>
      <c r="JL168" s="622"/>
      <c r="JM168" s="622"/>
      <c r="JN168" s="622"/>
      <c r="JO168" s="622"/>
      <c r="JP168" s="622"/>
      <c r="JQ168" s="622"/>
      <c r="JR168" s="622"/>
      <c r="JS168" s="622"/>
      <c r="JT168" s="622"/>
      <c r="JU168" s="622"/>
      <c r="JV168" s="622"/>
      <c r="JW168" s="622"/>
      <c r="JX168" s="622"/>
      <c r="JY168" s="622"/>
      <c r="JZ168" s="622"/>
      <c r="KA168" s="622"/>
      <c r="KB168" s="622"/>
      <c r="KC168" s="622"/>
      <c r="KD168" s="622"/>
      <c r="KE168" s="622"/>
      <c r="KF168" s="622"/>
      <c r="KG168" s="622"/>
      <c r="KH168" s="622"/>
      <c r="KI168" s="622"/>
      <c r="KJ168" s="622"/>
      <c r="KK168" s="622"/>
      <c r="KL168" s="622"/>
      <c r="KM168" s="622"/>
      <c r="KN168" s="622"/>
      <c r="KO168" s="622"/>
      <c r="KP168" s="622"/>
      <c r="KQ168" s="622"/>
      <c r="KR168" s="87"/>
      <c r="KS168" s="87"/>
      <c r="KT168" s="87"/>
      <c r="KU168" s="87"/>
      <c r="KV168" s="87"/>
      <c r="KW168" s="87"/>
      <c r="KX168" s="87"/>
      <c r="KY168" s="87"/>
      <c r="KZ168" s="87"/>
      <c r="LA168" s="87"/>
      <c r="LB168" s="87"/>
    </row>
    <row r="169" spans="4:314" s="6" customFormat="1" ht="15.75" customHeight="1" x14ac:dyDescent="0.25">
      <c r="D169" s="344"/>
      <c r="E169" s="344"/>
      <c r="F169" s="344"/>
      <c r="AZ169" s="549"/>
      <c r="EV169" s="152"/>
      <c r="EW169" s="152"/>
      <c r="EX169" s="152"/>
      <c r="EY169" s="152"/>
      <c r="EZ169" s="152"/>
      <c r="FA169" s="152"/>
      <c r="FD169" s="150"/>
      <c r="FE169" s="622"/>
      <c r="FF169" s="622"/>
      <c r="FG169" s="622"/>
      <c r="FH169" s="622"/>
      <c r="FI169" s="87"/>
      <c r="FJ169" s="87"/>
      <c r="FK169" s="87"/>
      <c r="FL169" s="87"/>
      <c r="FM169" s="87"/>
      <c r="FN169" s="87"/>
      <c r="FO169" s="87"/>
      <c r="FP169" s="87"/>
      <c r="FQ169" s="87"/>
      <c r="FR169" s="87"/>
      <c r="FS169" s="622"/>
      <c r="FT169" s="622"/>
      <c r="FU169" s="622"/>
      <c r="FV169" s="622"/>
      <c r="FW169" s="622"/>
      <c r="FX169" s="622"/>
      <c r="FY169" s="622"/>
      <c r="FZ169" s="622"/>
      <c r="GA169" s="633"/>
      <c r="GB169" s="637"/>
      <c r="GC169" s="622"/>
      <c r="GD169" s="622"/>
      <c r="GE169" s="622"/>
      <c r="GF169" s="622"/>
      <c r="GG169" s="622"/>
      <c r="GH169" s="622"/>
      <c r="GI169" s="622"/>
      <c r="GJ169" s="622"/>
      <c r="GK169" s="622"/>
      <c r="GL169" s="622"/>
      <c r="GM169" s="622"/>
      <c r="GN169" s="622"/>
      <c r="GO169" s="622"/>
      <c r="GP169" s="622"/>
      <c r="GQ169" s="622"/>
      <c r="GR169" s="622"/>
      <c r="GS169" s="622"/>
      <c r="GT169" s="622"/>
      <c r="GU169" s="622"/>
      <c r="GV169" s="622"/>
      <c r="GW169" s="622"/>
      <c r="GX169" s="622"/>
      <c r="GY169" s="622"/>
      <c r="GZ169" s="622"/>
      <c r="HA169" s="622"/>
      <c r="HB169" s="622"/>
      <c r="HC169" s="622"/>
      <c r="HD169" s="622"/>
      <c r="HE169" s="622"/>
      <c r="HF169" s="622"/>
      <c r="HG169" s="622"/>
      <c r="HH169" s="622"/>
      <c r="HI169" s="622"/>
      <c r="HJ169" s="622"/>
      <c r="HK169" s="622"/>
      <c r="HL169" s="622"/>
      <c r="HM169" s="622"/>
      <c r="HN169" s="622"/>
      <c r="HO169" s="622"/>
      <c r="HP169" s="622"/>
      <c r="HQ169" s="622"/>
      <c r="HR169" s="622"/>
      <c r="HS169" s="622"/>
      <c r="HT169" s="622"/>
      <c r="HU169" s="622"/>
      <c r="HV169" s="622"/>
      <c r="HW169" s="622"/>
      <c r="HX169" s="622"/>
      <c r="HY169" s="622"/>
      <c r="HZ169" s="622"/>
      <c r="IA169" s="622"/>
      <c r="IB169" s="622"/>
      <c r="IC169" s="622"/>
      <c r="ID169" s="622"/>
      <c r="IE169" s="622"/>
      <c r="IF169" s="622"/>
      <c r="IG169" s="622"/>
      <c r="IH169" s="622"/>
      <c r="II169" s="622"/>
      <c r="IJ169" s="622"/>
      <c r="IK169" s="622"/>
      <c r="IL169" s="622"/>
      <c r="IM169" s="622"/>
      <c r="IN169" s="622"/>
      <c r="IO169" s="622"/>
      <c r="IP169" s="622"/>
      <c r="IQ169" s="622"/>
      <c r="IR169" s="622"/>
      <c r="IS169" s="622"/>
      <c r="IT169" s="622"/>
      <c r="IU169" s="622"/>
      <c r="IV169" s="622"/>
      <c r="IW169" s="622"/>
      <c r="IX169" s="622"/>
      <c r="IY169" s="622"/>
      <c r="IZ169" s="622"/>
      <c r="JA169" s="622"/>
      <c r="JB169" s="622"/>
      <c r="JC169" s="622"/>
      <c r="JD169" s="622"/>
      <c r="JE169" s="622"/>
      <c r="JF169" s="622"/>
      <c r="JG169" s="622"/>
      <c r="JH169" s="622"/>
      <c r="JI169" s="622"/>
      <c r="JJ169" s="622"/>
      <c r="JK169" s="622"/>
      <c r="JL169" s="622"/>
      <c r="JM169" s="622"/>
      <c r="JN169" s="622"/>
      <c r="JO169" s="622"/>
      <c r="JP169" s="622"/>
      <c r="JQ169" s="622"/>
      <c r="JR169" s="622"/>
      <c r="JS169" s="622"/>
      <c r="JT169" s="622"/>
      <c r="JU169" s="622"/>
      <c r="JV169" s="622"/>
      <c r="JW169" s="622"/>
      <c r="JX169" s="622"/>
      <c r="JY169" s="622"/>
      <c r="JZ169" s="622"/>
      <c r="KA169" s="622"/>
      <c r="KB169" s="622"/>
      <c r="KC169" s="622"/>
      <c r="KD169" s="622"/>
      <c r="KE169" s="622"/>
      <c r="KF169" s="622"/>
      <c r="KG169" s="622"/>
      <c r="KH169" s="622"/>
      <c r="KI169" s="622"/>
      <c r="KJ169" s="622"/>
      <c r="KK169" s="622"/>
      <c r="KL169" s="622"/>
      <c r="KM169" s="622"/>
      <c r="KN169" s="622"/>
      <c r="KO169" s="622"/>
      <c r="KP169" s="622"/>
      <c r="KQ169" s="622"/>
      <c r="KR169" s="87"/>
      <c r="KS169" s="87"/>
      <c r="KT169" s="87"/>
      <c r="KU169" s="87"/>
      <c r="KV169" s="87"/>
      <c r="KW169" s="87"/>
      <c r="KX169" s="87"/>
      <c r="KY169" s="87"/>
      <c r="KZ169" s="87"/>
      <c r="LA169" s="87"/>
      <c r="LB169" s="87"/>
    </row>
    <row r="170" spans="4:314" s="6" customFormat="1" ht="15.75" customHeight="1" x14ac:dyDescent="0.25">
      <c r="D170" s="344"/>
      <c r="E170" s="344"/>
      <c r="F170" s="344"/>
      <c r="AZ170" s="549"/>
      <c r="EV170" s="152"/>
      <c r="EW170" s="152"/>
      <c r="EX170" s="152"/>
      <c r="EY170" s="152"/>
      <c r="EZ170" s="152"/>
      <c r="FA170" s="152"/>
      <c r="FD170" s="150"/>
      <c r="FE170" s="622"/>
      <c r="FF170" s="622"/>
      <c r="FG170" s="622"/>
      <c r="FH170" s="622"/>
      <c r="FI170" s="87"/>
      <c r="FJ170" s="87"/>
      <c r="FK170" s="87"/>
      <c r="FL170" s="87"/>
      <c r="FM170" s="87"/>
      <c r="FN170" s="87"/>
      <c r="FO170" s="87"/>
      <c r="FP170" s="87"/>
      <c r="FQ170" s="87"/>
      <c r="FR170" s="87"/>
      <c r="FS170" s="622"/>
      <c r="FT170" s="622"/>
      <c r="FU170" s="622"/>
      <c r="FV170" s="622"/>
      <c r="FW170" s="622"/>
      <c r="FX170" s="622"/>
      <c r="FY170" s="622"/>
      <c r="FZ170" s="622"/>
      <c r="GA170" s="633"/>
      <c r="GB170" s="637"/>
      <c r="GC170" s="622"/>
      <c r="GD170" s="622"/>
      <c r="GE170" s="622"/>
      <c r="GF170" s="622"/>
      <c r="GG170" s="622"/>
      <c r="GH170" s="622"/>
      <c r="GI170" s="622"/>
      <c r="GJ170" s="622"/>
      <c r="GK170" s="622"/>
      <c r="GL170" s="622"/>
      <c r="GM170" s="622"/>
      <c r="GN170" s="622"/>
      <c r="GO170" s="622"/>
      <c r="GP170" s="622"/>
      <c r="GQ170" s="622"/>
      <c r="GR170" s="622"/>
      <c r="GS170" s="622"/>
      <c r="GT170" s="622"/>
      <c r="GU170" s="622"/>
      <c r="GV170" s="622"/>
      <c r="GW170" s="622"/>
      <c r="GX170" s="622"/>
      <c r="GY170" s="622"/>
      <c r="GZ170" s="622"/>
      <c r="HA170" s="622"/>
      <c r="HB170" s="622"/>
      <c r="HC170" s="622"/>
      <c r="HD170" s="622"/>
      <c r="HE170" s="622"/>
      <c r="HF170" s="622"/>
      <c r="HG170" s="622"/>
      <c r="HH170" s="622"/>
      <c r="HI170" s="622"/>
      <c r="HJ170" s="622"/>
      <c r="HK170" s="622"/>
      <c r="HL170" s="622"/>
      <c r="HM170" s="622"/>
      <c r="HN170" s="622"/>
      <c r="HO170" s="622"/>
      <c r="HP170" s="622"/>
      <c r="HQ170" s="622"/>
      <c r="HR170" s="622"/>
      <c r="HS170" s="622"/>
      <c r="HT170" s="622"/>
      <c r="HU170" s="622"/>
      <c r="HV170" s="622"/>
      <c r="HW170" s="622"/>
      <c r="HX170" s="622"/>
      <c r="HY170" s="622"/>
      <c r="HZ170" s="622"/>
      <c r="IA170" s="622"/>
      <c r="IB170" s="622"/>
      <c r="IC170" s="622"/>
      <c r="ID170" s="622"/>
      <c r="IE170" s="622"/>
      <c r="IF170" s="622"/>
      <c r="IG170" s="622"/>
      <c r="IH170" s="622"/>
      <c r="II170" s="622"/>
      <c r="IJ170" s="622"/>
      <c r="IK170" s="622"/>
      <c r="IL170" s="622"/>
      <c r="IM170" s="622"/>
      <c r="IN170" s="622"/>
      <c r="IO170" s="622"/>
      <c r="IP170" s="622"/>
      <c r="IQ170" s="622"/>
      <c r="IR170" s="622"/>
      <c r="IS170" s="622"/>
      <c r="IT170" s="622"/>
      <c r="IU170" s="622"/>
      <c r="IV170" s="622"/>
      <c r="IW170" s="622"/>
      <c r="IX170" s="622"/>
      <c r="IY170" s="622"/>
      <c r="IZ170" s="622"/>
      <c r="JA170" s="622"/>
      <c r="JB170" s="622"/>
      <c r="JC170" s="622"/>
      <c r="JD170" s="622"/>
      <c r="JE170" s="622"/>
      <c r="JF170" s="622"/>
      <c r="JG170" s="622"/>
      <c r="JH170" s="622"/>
      <c r="JI170" s="622"/>
      <c r="JJ170" s="622"/>
      <c r="JK170" s="622"/>
      <c r="JL170" s="622"/>
      <c r="JM170" s="622"/>
      <c r="JN170" s="622"/>
      <c r="JO170" s="622"/>
      <c r="JP170" s="622"/>
      <c r="JQ170" s="622"/>
      <c r="JR170" s="622"/>
      <c r="JS170" s="622"/>
      <c r="JT170" s="622"/>
      <c r="JU170" s="622"/>
      <c r="JV170" s="622"/>
      <c r="JW170" s="622"/>
      <c r="JX170" s="622"/>
      <c r="JY170" s="622"/>
      <c r="JZ170" s="622"/>
      <c r="KA170" s="622"/>
      <c r="KB170" s="622"/>
      <c r="KC170" s="622"/>
      <c r="KD170" s="622"/>
      <c r="KE170" s="622"/>
      <c r="KF170" s="622"/>
      <c r="KG170" s="622"/>
      <c r="KH170" s="622"/>
      <c r="KI170" s="622"/>
      <c r="KJ170" s="622"/>
      <c r="KK170" s="622"/>
      <c r="KL170" s="622"/>
      <c r="KM170" s="622"/>
      <c r="KN170" s="622"/>
      <c r="KO170" s="622"/>
      <c r="KP170" s="622"/>
      <c r="KQ170" s="622"/>
      <c r="KR170" s="87"/>
      <c r="KS170" s="87"/>
      <c r="KT170" s="87"/>
      <c r="KU170" s="87"/>
      <c r="KV170" s="87"/>
      <c r="KW170" s="87"/>
      <c r="KX170" s="87"/>
      <c r="KY170" s="87"/>
      <c r="KZ170" s="87"/>
      <c r="LA170" s="87"/>
      <c r="LB170" s="87"/>
    </row>
    <row r="171" spans="4:314" s="6" customFormat="1" ht="15.75" customHeight="1" x14ac:dyDescent="0.25">
      <c r="D171" s="344"/>
      <c r="E171" s="344"/>
      <c r="F171" s="344"/>
      <c r="AZ171" s="549"/>
      <c r="EV171" s="152"/>
      <c r="EW171" s="152"/>
      <c r="EX171" s="152"/>
      <c r="EY171" s="152"/>
      <c r="EZ171" s="152"/>
      <c r="FA171" s="152"/>
      <c r="FD171" s="150"/>
      <c r="FE171" s="622"/>
      <c r="FF171" s="622"/>
      <c r="FG171" s="622"/>
      <c r="FH171" s="622"/>
      <c r="FI171" s="87"/>
      <c r="FJ171" s="87"/>
      <c r="FK171" s="87"/>
      <c r="FL171" s="87"/>
      <c r="FM171" s="87"/>
      <c r="FN171" s="87"/>
      <c r="FO171" s="87"/>
      <c r="FP171" s="87"/>
      <c r="FQ171" s="87"/>
      <c r="FR171" s="87"/>
      <c r="FS171" s="622"/>
      <c r="FT171" s="622"/>
      <c r="FU171" s="622"/>
      <c r="FV171" s="622"/>
      <c r="FW171" s="622"/>
      <c r="FX171" s="622"/>
      <c r="FY171" s="622"/>
      <c r="FZ171" s="622"/>
      <c r="GA171" s="633"/>
      <c r="GB171" s="637"/>
      <c r="GC171" s="622"/>
      <c r="GD171" s="622"/>
      <c r="GE171" s="622"/>
      <c r="GF171" s="622"/>
      <c r="GG171" s="622"/>
      <c r="GH171" s="622"/>
      <c r="GI171" s="622"/>
      <c r="GJ171" s="622"/>
      <c r="GK171" s="622"/>
      <c r="GL171" s="622"/>
      <c r="GM171" s="622"/>
      <c r="GN171" s="622"/>
      <c r="GO171" s="622"/>
      <c r="GP171" s="622"/>
      <c r="GQ171" s="622"/>
      <c r="GR171" s="622"/>
      <c r="GS171" s="622"/>
      <c r="GT171" s="622"/>
      <c r="GU171" s="622"/>
      <c r="GV171" s="622"/>
      <c r="GW171" s="622"/>
      <c r="GX171" s="622"/>
      <c r="GY171" s="622"/>
      <c r="GZ171" s="622"/>
      <c r="HA171" s="622"/>
      <c r="HB171" s="622"/>
      <c r="HC171" s="622"/>
      <c r="HD171" s="622"/>
      <c r="HE171" s="622"/>
      <c r="HF171" s="622"/>
      <c r="HG171" s="622"/>
      <c r="HH171" s="622"/>
      <c r="HI171" s="622"/>
      <c r="HJ171" s="622"/>
      <c r="HK171" s="622"/>
      <c r="HL171" s="622"/>
      <c r="HM171" s="622"/>
      <c r="HN171" s="622"/>
      <c r="HO171" s="622"/>
      <c r="HP171" s="622"/>
      <c r="HQ171" s="622"/>
      <c r="HR171" s="622"/>
      <c r="HS171" s="622"/>
      <c r="HT171" s="622"/>
      <c r="HU171" s="622"/>
      <c r="HV171" s="622"/>
      <c r="HW171" s="622"/>
      <c r="HX171" s="622"/>
      <c r="HY171" s="622"/>
      <c r="HZ171" s="622"/>
      <c r="IA171" s="622"/>
      <c r="IB171" s="622"/>
      <c r="IC171" s="622"/>
      <c r="ID171" s="622"/>
      <c r="IE171" s="622"/>
      <c r="IF171" s="622"/>
      <c r="IG171" s="622"/>
      <c r="IH171" s="622"/>
      <c r="II171" s="622"/>
      <c r="IJ171" s="622"/>
      <c r="IK171" s="622"/>
      <c r="IL171" s="622"/>
      <c r="IM171" s="622"/>
      <c r="IN171" s="622"/>
      <c r="IO171" s="622"/>
      <c r="IP171" s="622"/>
      <c r="IQ171" s="622"/>
      <c r="IR171" s="622"/>
      <c r="IS171" s="622"/>
      <c r="IT171" s="622"/>
      <c r="IU171" s="622"/>
      <c r="IV171" s="622"/>
      <c r="IW171" s="622"/>
      <c r="IX171" s="622"/>
      <c r="IY171" s="622"/>
      <c r="IZ171" s="622"/>
      <c r="JA171" s="622"/>
      <c r="JB171" s="622"/>
      <c r="JC171" s="622"/>
      <c r="JD171" s="622"/>
      <c r="JE171" s="622"/>
      <c r="JF171" s="622"/>
      <c r="JG171" s="622"/>
      <c r="JH171" s="622"/>
      <c r="JI171" s="622"/>
      <c r="JJ171" s="622"/>
      <c r="JK171" s="622"/>
      <c r="JL171" s="622"/>
      <c r="JM171" s="622"/>
      <c r="JN171" s="622"/>
      <c r="JO171" s="622"/>
      <c r="JP171" s="622"/>
      <c r="JQ171" s="622"/>
      <c r="JR171" s="622"/>
      <c r="JS171" s="622"/>
      <c r="JT171" s="622"/>
      <c r="JU171" s="622"/>
      <c r="JV171" s="622"/>
      <c r="JW171" s="622"/>
      <c r="JX171" s="622"/>
      <c r="JY171" s="622"/>
      <c r="JZ171" s="622"/>
      <c r="KA171" s="622"/>
      <c r="KB171" s="622"/>
      <c r="KC171" s="622"/>
      <c r="KD171" s="622"/>
      <c r="KE171" s="622"/>
      <c r="KF171" s="622"/>
      <c r="KG171" s="622"/>
      <c r="KH171" s="622"/>
      <c r="KI171" s="622"/>
      <c r="KJ171" s="622"/>
      <c r="KK171" s="622"/>
      <c r="KL171" s="622"/>
      <c r="KM171" s="622"/>
      <c r="KN171" s="622"/>
      <c r="KO171" s="622"/>
      <c r="KP171" s="622"/>
      <c r="KQ171" s="622"/>
      <c r="KR171" s="87"/>
      <c r="KS171" s="87"/>
      <c r="KT171" s="87"/>
      <c r="KU171" s="87"/>
      <c r="KV171" s="87"/>
      <c r="KW171" s="87"/>
      <c r="KX171" s="87"/>
      <c r="KY171" s="87"/>
      <c r="KZ171" s="87"/>
      <c r="LA171" s="87"/>
      <c r="LB171" s="87"/>
    </row>
    <row r="172" spans="4:314" s="6" customFormat="1" ht="15.75" customHeight="1" x14ac:dyDescent="0.25">
      <c r="D172" s="344"/>
      <c r="E172" s="344"/>
      <c r="F172" s="344"/>
      <c r="AZ172" s="549"/>
      <c r="EV172" s="152"/>
      <c r="EW172" s="152"/>
      <c r="EX172" s="152"/>
      <c r="EY172" s="152"/>
      <c r="EZ172" s="152"/>
      <c r="FA172" s="152"/>
      <c r="FD172" s="150"/>
      <c r="FE172" s="622"/>
      <c r="FF172" s="622"/>
      <c r="FG172" s="622"/>
      <c r="FH172" s="622"/>
      <c r="FI172" s="87"/>
      <c r="FJ172" s="87"/>
      <c r="FK172" s="87"/>
      <c r="FL172" s="87"/>
      <c r="FM172" s="87"/>
      <c r="FN172" s="87"/>
      <c r="FO172" s="87"/>
      <c r="FP172" s="87"/>
      <c r="FQ172" s="87"/>
      <c r="FR172" s="87"/>
      <c r="FS172" s="622"/>
      <c r="FT172" s="622"/>
      <c r="FU172" s="622"/>
      <c r="FV172" s="622"/>
      <c r="FW172" s="622"/>
      <c r="FX172" s="622"/>
      <c r="FY172" s="622"/>
      <c r="FZ172" s="622"/>
      <c r="GA172" s="633"/>
      <c r="GB172" s="637"/>
      <c r="GC172" s="622"/>
      <c r="GD172" s="622"/>
      <c r="GE172" s="622"/>
      <c r="GF172" s="622"/>
      <c r="GG172" s="622"/>
      <c r="GH172" s="622"/>
      <c r="GI172" s="622"/>
      <c r="GJ172" s="622"/>
      <c r="GK172" s="622"/>
      <c r="GL172" s="622"/>
      <c r="GM172" s="622"/>
      <c r="GN172" s="622"/>
      <c r="GO172" s="622"/>
      <c r="GP172" s="622"/>
      <c r="GQ172" s="622"/>
      <c r="GR172" s="622"/>
      <c r="GS172" s="622"/>
      <c r="GT172" s="622"/>
      <c r="GU172" s="622"/>
      <c r="GV172" s="622"/>
      <c r="GW172" s="622"/>
      <c r="GX172" s="622"/>
      <c r="GY172" s="622"/>
      <c r="GZ172" s="622"/>
      <c r="HA172" s="622"/>
      <c r="HB172" s="622"/>
      <c r="HC172" s="622"/>
      <c r="HD172" s="622"/>
      <c r="HE172" s="622"/>
      <c r="HF172" s="622"/>
      <c r="HG172" s="622"/>
      <c r="HH172" s="622"/>
      <c r="HI172" s="622"/>
      <c r="HJ172" s="622"/>
      <c r="HK172" s="622"/>
      <c r="HL172" s="622"/>
      <c r="HM172" s="622"/>
      <c r="HN172" s="622"/>
      <c r="HO172" s="622"/>
      <c r="HP172" s="622"/>
      <c r="HQ172" s="622"/>
      <c r="HR172" s="622"/>
      <c r="HS172" s="622"/>
      <c r="HT172" s="622"/>
      <c r="HU172" s="622"/>
      <c r="HV172" s="622"/>
      <c r="HW172" s="622"/>
      <c r="HX172" s="622"/>
      <c r="HY172" s="622"/>
      <c r="HZ172" s="622"/>
      <c r="IA172" s="622"/>
      <c r="IB172" s="622"/>
      <c r="IC172" s="622"/>
      <c r="ID172" s="622"/>
      <c r="IE172" s="622"/>
      <c r="IF172" s="622"/>
      <c r="IG172" s="622"/>
      <c r="IH172" s="622"/>
      <c r="II172" s="622"/>
      <c r="IJ172" s="622"/>
      <c r="IK172" s="622"/>
      <c r="IL172" s="622"/>
      <c r="IM172" s="622"/>
      <c r="IN172" s="622"/>
      <c r="IO172" s="622"/>
      <c r="IP172" s="622"/>
      <c r="IQ172" s="622"/>
      <c r="IR172" s="622"/>
      <c r="IS172" s="622"/>
      <c r="IT172" s="622"/>
      <c r="IU172" s="622"/>
      <c r="IV172" s="622"/>
      <c r="IW172" s="622"/>
      <c r="IX172" s="622"/>
      <c r="IY172" s="622"/>
      <c r="IZ172" s="622"/>
      <c r="JA172" s="622"/>
      <c r="JB172" s="622"/>
      <c r="JC172" s="622"/>
      <c r="JD172" s="622"/>
      <c r="JE172" s="622"/>
      <c r="JF172" s="622"/>
      <c r="JG172" s="622"/>
      <c r="JH172" s="622"/>
      <c r="JI172" s="622"/>
      <c r="JJ172" s="622"/>
      <c r="JK172" s="622"/>
      <c r="JL172" s="622"/>
      <c r="JM172" s="622"/>
      <c r="JN172" s="622"/>
      <c r="JO172" s="622"/>
      <c r="JP172" s="622"/>
      <c r="JQ172" s="622"/>
      <c r="JR172" s="622"/>
      <c r="JS172" s="622"/>
      <c r="JT172" s="622"/>
      <c r="JU172" s="622"/>
      <c r="JV172" s="622"/>
      <c r="JW172" s="622"/>
      <c r="JX172" s="622"/>
      <c r="JY172" s="622"/>
      <c r="JZ172" s="622"/>
      <c r="KA172" s="622"/>
      <c r="KB172" s="622"/>
      <c r="KC172" s="622"/>
      <c r="KD172" s="622"/>
      <c r="KE172" s="622"/>
      <c r="KF172" s="622"/>
      <c r="KG172" s="622"/>
      <c r="KH172" s="622"/>
      <c r="KI172" s="622"/>
      <c r="KJ172" s="622"/>
      <c r="KK172" s="622"/>
      <c r="KL172" s="622"/>
      <c r="KM172" s="622"/>
      <c r="KN172" s="622"/>
      <c r="KO172" s="622"/>
      <c r="KP172" s="622"/>
      <c r="KQ172" s="622"/>
      <c r="KR172" s="87"/>
      <c r="KS172" s="87"/>
      <c r="KT172" s="87"/>
      <c r="KU172" s="87"/>
      <c r="KV172" s="87"/>
      <c r="KW172" s="87"/>
      <c r="KX172" s="87"/>
      <c r="KY172" s="87"/>
      <c r="KZ172" s="87"/>
      <c r="LA172" s="87"/>
      <c r="LB172" s="87"/>
    </row>
    <row r="173" spans="4:314" s="6" customFormat="1" ht="15.75" customHeight="1" x14ac:dyDescent="0.25">
      <c r="D173" s="344"/>
      <c r="E173" s="344"/>
      <c r="F173" s="344"/>
      <c r="AZ173" s="549"/>
      <c r="EV173" s="152"/>
      <c r="EW173" s="152"/>
      <c r="EX173" s="152"/>
      <c r="EY173" s="152"/>
      <c r="EZ173" s="152"/>
      <c r="FA173" s="152"/>
      <c r="FD173" s="150"/>
      <c r="FE173" s="622"/>
      <c r="FF173" s="622"/>
      <c r="FG173" s="622"/>
      <c r="FH173" s="622"/>
      <c r="FI173" s="87"/>
      <c r="FJ173" s="87"/>
      <c r="FK173" s="87"/>
      <c r="FL173" s="87"/>
      <c r="FM173" s="87"/>
      <c r="FN173" s="87"/>
      <c r="FO173" s="87"/>
      <c r="FP173" s="87"/>
      <c r="FQ173" s="87"/>
      <c r="FR173" s="87"/>
      <c r="FS173" s="622"/>
      <c r="FT173" s="622"/>
      <c r="FU173" s="622"/>
      <c r="FV173" s="622"/>
      <c r="FW173" s="622"/>
      <c r="FX173" s="622"/>
      <c r="FY173" s="622"/>
      <c r="FZ173" s="622"/>
      <c r="GA173" s="633"/>
      <c r="GB173" s="637"/>
      <c r="GC173" s="622"/>
      <c r="GD173" s="622"/>
      <c r="GE173" s="622"/>
      <c r="GF173" s="622"/>
      <c r="GG173" s="622"/>
      <c r="GH173" s="622"/>
      <c r="GI173" s="622"/>
      <c r="GJ173" s="622"/>
      <c r="GK173" s="622"/>
      <c r="GL173" s="622"/>
      <c r="GM173" s="622"/>
      <c r="GN173" s="622"/>
      <c r="GO173" s="622"/>
      <c r="GP173" s="622"/>
      <c r="GQ173" s="622"/>
      <c r="GR173" s="622"/>
      <c r="GS173" s="622"/>
      <c r="GT173" s="622"/>
      <c r="GU173" s="622"/>
      <c r="GV173" s="622"/>
      <c r="GW173" s="622"/>
      <c r="GX173" s="622"/>
      <c r="GY173" s="622"/>
      <c r="GZ173" s="622"/>
      <c r="HA173" s="622"/>
      <c r="HB173" s="622"/>
      <c r="HC173" s="622"/>
      <c r="HD173" s="622"/>
      <c r="HE173" s="622"/>
      <c r="HF173" s="622"/>
      <c r="HG173" s="622"/>
      <c r="HH173" s="622"/>
      <c r="HI173" s="622"/>
      <c r="HJ173" s="622"/>
      <c r="HK173" s="622"/>
      <c r="HL173" s="622"/>
      <c r="HM173" s="622"/>
      <c r="HN173" s="622"/>
      <c r="HO173" s="622"/>
      <c r="HP173" s="622"/>
      <c r="HQ173" s="622"/>
      <c r="HR173" s="622"/>
      <c r="HS173" s="622"/>
      <c r="HT173" s="622"/>
      <c r="HU173" s="622"/>
      <c r="HV173" s="622"/>
      <c r="HW173" s="622"/>
      <c r="HX173" s="622"/>
      <c r="HY173" s="622"/>
      <c r="HZ173" s="622"/>
      <c r="IA173" s="622"/>
      <c r="IB173" s="622"/>
      <c r="IC173" s="622"/>
      <c r="ID173" s="622"/>
      <c r="IE173" s="622"/>
      <c r="IF173" s="622"/>
      <c r="IG173" s="622"/>
      <c r="IH173" s="622"/>
      <c r="II173" s="622"/>
      <c r="IJ173" s="622"/>
      <c r="IK173" s="622"/>
      <c r="IL173" s="622"/>
      <c r="IM173" s="622"/>
      <c r="IN173" s="622"/>
      <c r="IO173" s="622"/>
      <c r="IP173" s="622"/>
      <c r="IQ173" s="622"/>
      <c r="IR173" s="622"/>
      <c r="IS173" s="622"/>
      <c r="IT173" s="622"/>
      <c r="IU173" s="622"/>
      <c r="IV173" s="622"/>
      <c r="IW173" s="622"/>
      <c r="IX173" s="622"/>
      <c r="IY173" s="622"/>
      <c r="IZ173" s="622"/>
      <c r="JA173" s="622"/>
      <c r="JB173" s="622"/>
      <c r="JC173" s="622"/>
      <c r="JD173" s="622"/>
      <c r="JE173" s="622"/>
      <c r="JF173" s="622"/>
      <c r="JG173" s="622"/>
      <c r="JH173" s="622"/>
      <c r="JI173" s="622"/>
      <c r="JJ173" s="622"/>
      <c r="JK173" s="622"/>
      <c r="JL173" s="622"/>
      <c r="JM173" s="622"/>
      <c r="JN173" s="622"/>
      <c r="JO173" s="622"/>
      <c r="JP173" s="622"/>
      <c r="JQ173" s="622"/>
      <c r="JR173" s="622"/>
      <c r="JS173" s="622"/>
      <c r="JT173" s="622"/>
      <c r="JU173" s="622"/>
      <c r="JV173" s="622"/>
      <c r="JW173" s="622"/>
      <c r="JX173" s="622"/>
      <c r="JY173" s="622"/>
      <c r="JZ173" s="622"/>
      <c r="KA173" s="622"/>
      <c r="KB173" s="622"/>
      <c r="KC173" s="622"/>
      <c r="KD173" s="622"/>
      <c r="KE173" s="622"/>
      <c r="KF173" s="622"/>
      <c r="KG173" s="622"/>
      <c r="KH173" s="622"/>
      <c r="KI173" s="622"/>
      <c r="KJ173" s="622"/>
      <c r="KK173" s="622"/>
      <c r="KL173" s="622"/>
      <c r="KM173" s="622"/>
      <c r="KN173" s="622"/>
      <c r="KO173" s="622"/>
      <c r="KP173" s="622"/>
      <c r="KQ173" s="622"/>
      <c r="KR173" s="87"/>
      <c r="KS173" s="87"/>
      <c r="KT173" s="87"/>
      <c r="KU173" s="87"/>
      <c r="KV173" s="87"/>
      <c r="KW173" s="87"/>
      <c r="KX173" s="87"/>
      <c r="KY173" s="87"/>
      <c r="KZ173" s="87"/>
      <c r="LA173" s="87"/>
      <c r="LB173" s="87"/>
    </row>
    <row r="174" spans="4:314" s="6" customFormat="1" ht="15.75" customHeight="1" x14ac:dyDescent="0.25">
      <c r="D174" s="344"/>
      <c r="E174" s="344"/>
      <c r="F174" s="344"/>
      <c r="AZ174" s="549"/>
      <c r="EV174" s="152"/>
      <c r="EW174" s="152"/>
      <c r="EX174" s="152"/>
      <c r="EY174" s="152"/>
      <c r="EZ174" s="152"/>
      <c r="FA174" s="152"/>
      <c r="FD174" s="150"/>
      <c r="FE174" s="622"/>
      <c r="FF174" s="622"/>
      <c r="FG174" s="622"/>
      <c r="FH174" s="622"/>
      <c r="FI174" s="87"/>
      <c r="FJ174" s="87"/>
      <c r="FK174" s="87"/>
      <c r="FL174" s="87"/>
      <c r="FM174" s="87"/>
      <c r="FN174" s="87"/>
      <c r="FO174" s="87"/>
      <c r="FP174" s="87"/>
      <c r="FQ174" s="87"/>
      <c r="FR174" s="87"/>
      <c r="FS174" s="622"/>
      <c r="FT174" s="622"/>
      <c r="FU174" s="622"/>
      <c r="FV174" s="622"/>
      <c r="FW174" s="622"/>
      <c r="FX174" s="622"/>
      <c r="FY174" s="622"/>
      <c r="FZ174" s="622"/>
      <c r="GA174" s="633"/>
      <c r="GB174" s="637"/>
      <c r="GC174" s="622"/>
      <c r="GD174" s="622"/>
      <c r="GE174" s="622"/>
      <c r="GF174" s="622"/>
      <c r="GG174" s="622"/>
      <c r="GH174" s="622"/>
      <c r="GI174" s="622"/>
      <c r="GJ174" s="622"/>
      <c r="GK174" s="622"/>
      <c r="GL174" s="622"/>
      <c r="GM174" s="622"/>
      <c r="GN174" s="622"/>
      <c r="GO174" s="622"/>
      <c r="GP174" s="622"/>
      <c r="GQ174" s="622"/>
      <c r="GR174" s="622"/>
      <c r="GS174" s="622"/>
      <c r="GT174" s="622"/>
      <c r="GU174" s="622"/>
      <c r="GV174" s="622"/>
      <c r="GW174" s="622"/>
      <c r="GX174" s="622"/>
      <c r="GY174" s="622"/>
      <c r="GZ174" s="622"/>
      <c r="HA174" s="622"/>
      <c r="HB174" s="622"/>
      <c r="HC174" s="622"/>
      <c r="HD174" s="622"/>
      <c r="HE174" s="622"/>
      <c r="HF174" s="622"/>
      <c r="HG174" s="622"/>
      <c r="HH174" s="622"/>
      <c r="HI174" s="622"/>
      <c r="HJ174" s="622"/>
      <c r="HK174" s="622"/>
      <c r="HL174" s="622"/>
      <c r="HM174" s="622"/>
      <c r="HN174" s="622"/>
      <c r="HO174" s="622"/>
      <c r="HP174" s="622"/>
      <c r="HQ174" s="622"/>
      <c r="HR174" s="622"/>
      <c r="HS174" s="622"/>
      <c r="HT174" s="622"/>
      <c r="HU174" s="622"/>
      <c r="HV174" s="622"/>
      <c r="HW174" s="622"/>
      <c r="HX174" s="622"/>
      <c r="HY174" s="622"/>
      <c r="HZ174" s="622"/>
      <c r="IA174" s="622"/>
      <c r="IB174" s="622"/>
      <c r="IC174" s="622"/>
      <c r="ID174" s="622"/>
      <c r="IE174" s="622"/>
      <c r="IF174" s="622"/>
      <c r="IG174" s="622"/>
      <c r="IH174" s="622"/>
      <c r="II174" s="622"/>
      <c r="IJ174" s="622"/>
      <c r="IK174" s="622"/>
      <c r="IL174" s="622"/>
      <c r="IM174" s="622"/>
      <c r="IN174" s="622"/>
      <c r="IO174" s="622"/>
      <c r="IP174" s="622"/>
      <c r="IQ174" s="622"/>
      <c r="IR174" s="622"/>
      <c r="IS174" s="622"/>
      <c r="IT174" s="622"/>
      <c r="IU174" s="622"/>
      <c r="IV174" s="622"/>
      <c r="IW174" s="622"/>
      <c r="IX174" s="622"/>
      <c r="IY174" s="622"/>
      <c r="IZ174" s="622"/>
      <c r="JA174" s="622"/>
      <c r="JB174" s="622"/>
      <c r="JC174" s="622"/>
      <c r="JD174" s="622"/>
      <c r="JE174" s="622"/>
      <c r="JF174" s="622"/>
      <c r="JG174" s="622"/>
      <c r="JH174" s="622"/>
      <c r="JI174" s="622"/>
      <c r="JJ174" s="622"/>
      <c r="JK174" s="622"/>
      <c r="JL174" s="622"/>
      <c r="JM174" s="622"/>
      <c r="JN174" s="622"/>
      <c r="JO174" s="622"/>
      <c r="JP174" s="622"/>
      <c r="JQ174" s="622"/>
      <c r="JR174" s="622"/>
      <c r="JS174" s="622"/>
      <c r="JT174" s="622"/>
      <c r="JU174" s="622"/>
      <c r="JV174" s="622"/>
      <c r="JW174" s="622"/>
      <c r="JX174" s="622"/>
      <c r="JY174" s="622"/>
      <c r="JZ174" s="622"/>
      <c r="KA174" s="622"/>
      <c r="KB174" s="622"/>
      <c r="KC174" s="622"/>
      <c r="KD174" s="622"/>
      <c r="KE174" s="622"/>
      <c r="KF174" s="622"/>
      <c r="KG174" s="622"/>
      <c r="KH174" s="622"/>
      <c r="KI174" s="622"/>
      <c r="KJ174" s="622"/>
      <c r="KK174" s="622"/>
      <c r="KL174" s="622"/>
      <c r="KM174" s="622"/>
      <c r="KN174" s="622"/>
      <c r="KO174" s="622"/>
      <c r="KP174" s="622"/>
      <c r="KQ174" s="622"/>
      <c r="KR174" s="87"/>
      <c r="KS174" s="87"/>
      <c r="KT174" s="87"/>
      <c r="KU174" s="87"/>
      <c r="KV174" s="87"/>
      <c r="KW174" s="87"/>
      <c r="KX174" s="87"/>
      <c r="KY174" s="87"/>
      <c r="KZ174" s="87"/>
      <c r="LA174" s="87"/>
      <c r="LB174" s="87"/>
    </row>
    <row r="175" spans="4:314" s="6" customFormat="1" ht="15.75" customHeight="1" x14ac:dyDescent="0.25">
      <c r="D175" s="344"/>
      <c r="E175" s="344"/>
      <c r="F175" s="344"/>
      <c r="AZ175" s="549"/>
      <c r="EV175" s="152"/>
      <c r="EW175" s="152"/>
      <c r="EX175" s="152"/>
      <c r="EY175" s="152"/>
      <c r="EZ175" s="152"/>
      <c r="FA175" s="152"/>
      <c r="FD175" s="150"/>
      <c r="FE175" s="622"/>
      <c r="FF175" s="622"/>
      <c r="FG175" s="622"/>
      <c r="FH175" s="622"/>
      <c r="FI175" s="87"/>
      <c r="FJ175" s="87"/>
      <c r="FK175" s="87"/>
      <c r="FL175" s="87"/>
      <c r="FM175" s="87"/>
      <c r="FN175" s="87"/>
      <c r="FO175" s="87"/>
      <c r="FP175" s="87"/>
      <c r="FQ175" s="87"/>
      <c r="FR175" s="87"/>
      <c r="FS175" s="622"/>
      <c r="FT175" s="622"/>
      <c r="FU175" s="622"/>
      <c r="FV175" s="622"/>
      <c r="FW175" s="622"/>
      <c r="FX175" s="622"/>
      <c r="FY175" s="622"/>
      <c r="FZ175" s="622"/>
      <c r="GA175" s="633"/>
      <c r="GB175" s="637"/>
      <c r="GC175" s="622"/>
      <c r="GD175" s="622"/>
      <c r="GE175" s="622"/>
      <c r="GF175" s="622"/>
      <c r="GG175" s="622"/>
      <c r="GH175" s="622"/>
      <c r="GI175" s="622"/>
      <c r="GJ175" s="622"/>
      <c r="GK175" s="622"/>
      <c r="GL175" s="622"/>
      <c r="GM175" s="622"/>
      <c r="GN175" s="622"/>
      <c r="GO175" s="622"/>
      <c r="GP175" s="622"/>
      <c r="GQ175" s="622"/>
      <c r="GR175" s="622"/>
      <c r="GS175" s="622"/>
      <c r="GT175" s="622"/>
      <c r="GU175" s="622"/>
      <c r="GV175" s="622"/>
      <c r="GW175" s="622"/>
      <c r="GX175" s="622"/>
      <c r="GY175" s="622"/>
      <c r="GZ175" s="622"/>
      <c r="HA175" s="622"/>
      <c r="HB175" s="622"/>
      <c r="HC175" s="622"/>
      <c r="HD175" s="622"/>
      <c r="HE175" s="622"/>
      <c r="HF175" s="622"/>
      <c r="HG175" s="622"/>
      <c r="HH175" s="622"/>
      <c r="HI175" s="622"/>
      <c r="HJ175" s="622"/>
      <c r="HK175" s="622"/>
      <c r="HL175" s="622"/>
      <c r="HM175" s="622"/>
      <c r="HN175" s="622"/>
      <c r="HO175" s="622"/>
      <c r="HP175" s="622"/>
      <c r="HQ175" s="622"/>
      <c r="HR175" s="622"/>
      <c r="HS175" s="622"/>
      <c r="HT175" s="622"/>
      <c r="HU175" s="622"/>
      <c r="HV175" s="622"/>
      <c r="HW175" s="622"/>
      <c r="HX175" s="622"/>
      <c r="HY175" s="622"/>
      <c r="HZ175" s="622"/>
      <c r="IA175" s="622"/>
      <c r="IB175" s="622"/>
      <c r="IC175" s="622"/>
      <c r="ID175" s="622"/>
      <c r="IE175" s="622"/>
      <c r="IF175" s="622"/>
      <c r="IG175" s="622"/>
      <c r="IH175" s="622"/>
      <c r="II175" s="622"/>
      <c r="IJ175" s="622"/>
      <c r="IK175" s="622"/>
      <c r="IL175" s="622"/>
      <c r="IM175" s="622"/>
      <c r="IN175" s="622"/>
      <c r="IO175" s="622"/>
      <c r="IP175" s="622"/>
      <c r="IQ175" s="622"/>
      <c r="IR175" s="622"/>
      <c r="IS175" s="622"/>
      <c r="IT175" s="622"/>
      <c r="IU175" s="622"/>
      <c r="IV175" s="622"/>
      <c r="IW175" s="622"/>
      <c r="IX175" s="622"/>
      <c r="IY175" s="622"/>
      <c r="IZ175" s="622"/>
      <c r="JA175" s="622"/>
      <c r="JB175" s="622"/>
      <c r="JC175" s="622"/>
      <c r="JD175" s="622"/>
      <c r="JE175" s="622"/>
      <c r="JF175" s="622"/>
      <c r="JG175" s="622"/>
      <c r="JH175" s="622"/>
      <c r="JI175" s="622"/>
      <c r="JJ175" s="622"/>
      <c r="JK175" s="622"/>
      <c r="JL175" s="622"/>
      <c r="JM175" s="622"/>
      <c r="JN175" s="622"/>
      <c r="JO175" s="622"/>
      <c r="JP175" s="622"/>
      <c r="JQ175" s="622"/>
      <c r="JR175" s="622"/>
      <c r="JS175" s="622"/>
      <c r="JT175" s="622"/>
      <c r="JU175" s="622"/>
      <c r="JV175" s="622"/>
      <c r="JW175" s="622"/>
      <c r="JX175" s="622"/>
      <c r="JY175" s="622"/>
      <c r="JZ175" s="622"/>
      <c r="KA175" s="622"/>
      <c r="KB175" s="622"/>
      <c r="KC175" s="622"/>
      <c r="KD175" s="622"/>
      <c r="KE175" s="622"/>
      <c r="KF175" s="622"/>
      <c r="KG175" s="622"/>
      <c r="KH175" s="622"/>
      <c r="KI175" s="622"/>
      <c r="KJ175" s="622"/>
      <c r="KK175" s="622"/>
      <c r="KL175" s="622"/>
      <c r="KM175" s="622"/>
      <c r="KN175" s="622"/>
      <c r="KO175" s="622"/>
      <c r="KP175" s="622"/>
      <c r="KQ175" s="622"/>
      <c r="KR175" s="87"/>
      <c r="KS175" s="87"/>
      <c r="KT175" s="87"/>
      <c r="KU175" s="87"/>
      <c r="KV175" s="87"/>
      <c r="KW175" s="87"/>
      <c r="KX175" s="87"/>
      <c r="KY175" s="87"/>
      <c r="KZ175" s="87"/>
      <c r="LA175" s="87"/>
      <c r="LB175" s="87"/>
    </row>
    <row r="176" spans="4:314" s="6" customFormat="1" ht="15.75" customHeight="1" x14ac:dyDescent="0.25">
      <c r="D176" s="344"/>
      <c r="E176" s="344"/>
      <c r="F176" s="344"/>
      <c r="AZ176" s="549"/>
      <c r="EV176" s="152"/>
      <c r="EW176" s="152"/>
      <c r="EX176" s="152"/>
      <c r="EY176" s="152"/>
      <c r="EZ176" s="152"/>
      <c r="FA176" s="152"/>
      <c r="FD176" s="150"/>
      <c r="FE176" s="622"/>
      <c r="FF176" s="622"/>
      <c r="FG176" s="622"/>
      <c r="FH176" s="622"/>
      <c r="FI176" s="87"/>
      <c r="FJ176" s="87"/>
      <c r="FK176" s="87"/>
      <c r="FL176" s="87"/>
      <c r="FM176" s="87"/>
      <c r="FN176" s="87"/>
      <c r="FO176" s="87"/>
      <c r="FP176" s="87"/>
      <c r="FQ176" s="87"/>
      <c r="FR176" s="87"/>
      <c r="FS176" s="622"/>
      <c r="FT176" s="622"/>
      <c r="FU176" s="622"/>
      <c r="FV176" s="622"/>
      <c r="FW176" s="622"/>
      <c r="FX176" s="622"/>
      <c r="FY176" s="622"/>
      <c r="FZ176" s="622"/>
      <c r="GA176" s="633"/>
      <c r="GB176" s="637"/>
      <c r="GC176" s="622"/>
      <c r="GD176" s="622"/>
      <c r="GE176" s="622"/>
      <c r="GF176" s="622"/>
      <c r="GG176" s="622"/>
      <c r="GH176" s="622"/>
      <c r="GI176" s="622"/>
      <c r="GJ176" s="622"/>
      <c r="GK176" s="622"/>
      <c r="GL176" s="622"/>
      <c r="GM176" s="622"/>
      <c r="GN176" s="622"/>
      <c r="GO176" s="622"/>
      <c r="GP176" s="622"/>
      <c r="GQ176" s="622"/>
      <c r="GR176" s="622"/>
      <c r="GS176" s="622"/>
      <c r="GT176" s="622"/>
      <c r="GU176" s="622"/>
      <c r="GV176" s="622"/>
      <c r="GW176" s="622"/>
      <c r="GX176" s="622"/>
      <c r="GY176" s="622"/>
      <c r="GZ176" s="622"/>
      <c r="HA176" s="622"/>
      <c r="HB176" s="622"/>
      <c r="HC176" s="622"/>
      <c r="HD176" s="622"/>
      <c r="HE176" s="622"/>
      <c r="HF176" s="622"/>
      <c r="HG176" s="622"/>
      <c r="HH176" s="622"/>
      <c r="HI176" s="622"/>
      <c r="HJ176" s="622"/>
      <c r="HK176" s="622"/>
      <c r="HL176" s="622"/>
      <c r="HM176" s="622"/>
      <c r="HN176" s="622"/>
      <c r="HO176" s="622"/>
      <c r="HP176" s="622"/>
      <c r="HQ176" s="622"/>
      <c r="HR176" s="622"/>
      <c r="HS176" s="622"/>
      <c r="HT176" s="622"/>
      <c r="HU176" s="622"/>
      <c r="HV176" s="622"/>
      <c r="HW176" s="622"/>
      <c r="HX176" s="622"/>
      <c r="HY176" s="622"/>
      <c r="HZ176" s="622"/>
      <c r="IA176" s="622"/>
      <c r="IB176" s="622"/>
      <c r="IC176" s="622"/>
      <c r="ID176" s="622"/>
      <c r="IE176" s="622"/>
      <c r="IF176" s="622"/>
      <c r="IG176" s="622"/>
      <c r="IH176" s="622"/>
      <c r="II176" s="622"/>
      <c r="IJ176" s="622"/>
      <c r="IK176" s="622"/>
      <c r="IL176" s="622"/>
      <c r="IM176" s="622"/>
      <c r="IN176" s="622"/>
      <c r="IO176" s="622"/>
      <c r="IP176" s="622"/>
      <c r="IQ176" s="622"/>
      <c r="IR176" s="622"/>
      <c r="IS176" s="622"/>
      <c r="IT176" s="622"/>
      <c r="IU176" s="622"/>
      <c r="IV176" s="622"/>
      <c r="IW176" s="622"/>
      <c r="IX176" s="622"/>
      <c r="IY176" s="622"/>
      <c r="IZ176" s="622"/>
      <c r="JA176" s="622"/>
      <c r="JB176" s="622"/>
      <c r="JC176" s="622"/>
      <c r="JD176" s="622"/>
      <c r="JE176" s="622"/>
      <c r="JF176" s="622"/>
      <c r="JG176" s="622"/>
      <c r="JH176" s="622"/>
      <c r="JI176" s="622"/>
      <c r="JJ176" s="622"/>
      <c r="JK176" s="622"/>
      <c r="JL176" s="622"/>
      <c r="JM176" s="622"/>
      <c r="JN176" s="622"/>
      <c r="JO176" s="622"/>
      <c r="JP176" s="622"/>
      <c r="JQ176" s="622"/>
      <c r="JR176" s="622"/>
      <c r="JS176" s="622"/>
      <c r="JT176" s="622"/>
      <c r="JU176" s="622"/>
      <c r="JV176" s="622"/>
      <c r="JW176" s="622"/>
      <c r="JX176" s="622"/>
      <c r="JY176" s="622"/>
      <c r="JZ176" s="622"/>
      <c r="KA176" s="622"/>
      <c r="KB176" s="622"/>
      <c r="KC176" s="622"/>
      <c r="KD176" s="622"/>
      <c r="KE176" s="622"/>
      <c r="KF176" s="622"/>
      <c r="KG176" s="622"/>
      <c r="KH176" s="622"/>
      <c r="KI176" s="622"/>
      <c r="KJ176" s="622"/>
      <c r="KK176" s="622"/>
      <c r="KL176" s="622"/>
      <c r="KM176" s="622"/>
      <c r="KN176" s="622"/>
      <c r="KO176" s="622"/>
      <c r="KP176" s="622"/>
      <c r="KQ176" s="622"/>
      <c r="KR176" s="87"/>
      <c r="KS176" s="87"/>
      <c r="KT176" s="87"/>
      <c r="KU176" s="87"/>
      <c r="KV176" s="87"/>
      <c r="KW176" s="87"/>
      <c r="KX176" s="87"/>
      <c r="KY176" s="87"/>
      <c r="KZ176" s="87"/>
      <c r="LA176" s="87"/>
      <c r="LB176" s="87"/>
    </row>
    <row r="177" spans="4:314" s="6" customFormat="1" ht="15.75" customHeight="1" x14ac:dyDescent="0.25">
      <c r="D177" s="344"/>
      <c r="E177" s="344"/>
      <c r="F177" s="344"/>
      <c r="AZ177" s="549"/>
      <c r="EV177" s="152"/>
      <c r="EW177" s="152"/>
      <c r="EX177" s="152"/>
      <c r="EY177" s="152"/>
      <c r="EZ177" s="152"/>
      <c r="FA177" s="152"/>
      <c r="FD177" s="150"/>
      <c r="FE177" s="622"/>
      <c r="FF177" s="622"/>
      <c r="FG177" s="622"/>
      <c r="FH177" s="622"/>
      <c r="FI177" s="87"/>
      <c r="FJ177" s="87"/>
      <c r="FK177" s="87"/>
      <c r="FL177" s="87"/>
      <c r="FM177" s="87"/>
      <c r="FN177" s="87"/>
      <c r="FO177" s="87"/>
      <c r="FP177" s="87"/>
      <c r="FQ177" s="87"/>
      <c r="FR177" s="87"/>
      <c r="FS177" s="622"/>
      <c r="FT177" s="622"/>
      <c r="FU177" s="622"/>
      <c r="FV177" s="622"/>
      <c r="FW177" s="622"/>
      <c r="FX177" s="622"/>
      <c r="FY177" s="622"/>
      <c r="FZ177" s="622"/>
      <c r="GA177" s="633"/>
      <c r="GB177" s="637"/>
      <c r="GC177" s="622"/>
      <c r="GD177" s="622"/>
      <c r="GE177" s="622"/>
      <c r="GF177" s="622"/>
      <c r="GG177" s="622"/>
      <c r="GH177" s="622"/>
      <c r="GI177" s="622"/>
      <c r="GJ177" s="622"/>
      <c r="GK177" s="622"/>
      <c r="GL177" s="622"/>
      <c r="GM177" s="622"/>
      <c r="GN177" s="622"/>
      <c r="GO177" s="622"/>
      <c r="GP177" s="622"/>
      <c r="GQ177" s="622"/>
      <c r="GR177" s="622"/>
      <c r="GS177" s="622"/>
      <c r="GT177" s="622"/>
      <c r="GU177" s="622"/>
      <c r="GV177" s="622"/>
      <c r="GW177" s="622"/>
      <c r="GX177" s="622"/>
      <c r="GY177" s="622"/>
      <c r="GZ177" s="622"/>
      <c r="HA177" s="622"/>
      <c r="HB177" s="622"/>
      <c r="HC177" s="622"/>
      <c r="HD177" s="622"/>
      <c r="HE177" s="622"/>
      <c r="HF177" s="622"/>
      <c r="HG177" s="622"/>
      <c r="HH177" s="622"/>
      <c r="HI177" s="622"/>
      <c r="HJ177" s="622"/>
      <c r="HK177" s="622"/>
      <c r="HL177" s="622"/>
      <c r="HM177" s="622"/>
      <c r="HN177" s="622"/>
      <c r="HO177" s="622"/>
      <c r="HP177" s="622"/>
      <c r="HQ177" s="622"/>
      <c r="HR177" s="622"/>
      <c r="HS177" s="622"/>
      <c r="HT177" s="622"/>
      <c r="HU177" s="622"/>
      <c r="HV177" s="622"/>
      <c r="HW177" s="622"/>
      <c r="HX177" s="622"/>
      <c r="HY177" s="622"/>
      <c r="HZ177" s="622"/>
      <c r="IA177" s="622"/>
      <c r="IB177" s="622"/>
      <c r="IC177" s="622"/>
      <c r="ID177" s="622"/>
      <c r="IE177" s="622"/>
      <c r="IF177" s="622"/>
      <c r="IG177" s="622"/>
      <c r="IH177" s="622"/>
      <c r="II177" s="622"/>
      <c r="IJ177" s="622"/>
      <c r="IK177" s="622"/>
      <c r="IL177" s="622"/>
      <c r="IM177" s="622"/>
      <c r="IN177" s="622"/>
      <c r="IO177" s="622"/>
      <c r="IP177" s="622"/>
      <c r="IQ177" s="622"/>
      <c r="IR177" s="622"/>
      <c r="IS177" s="622"/>
      <c r="IT177" s="622"/>
      <c r="IU177" s="622"/>
      <c r="IV177" s="622"/>
      <c r="IW177" s="622"/>
      <c r="IX177" s="622"/>
      <c r="IY177" s="622"/>
      <c r="IZ177" s="622"/>
      <c r="JA177" s="622"/>
      <c r="JB177" s="622"/>
      <c r="JC177" s="622"/>
      <c r="JD177" s="622"/>
      <c r="JE177" s="622"/>
      <c r="JF177" s="622"/>
      <c r="JG177" s="622"/>
      <c r="JH177" s="622"/>
      <c r="JI177" s="622"/>
      <c r="JJ177" s="622"/>
      <c r="JK177" s="622"/>
      <c r="JL177" s="622"/>
      <c r="JM177" s="622"/>
      <c r="JN177" s="622"/>
      <c r="JO177" s="622"/>
      <c r="JP177" s="622"/>
      <c r="JQ177" s="622"/>
      <c r="JR177" s="622"/>
      <c r="JS177" s="622"/>
      <c r="JT177" s="622"/>
      <c r="JU177" s="622"/>
      <c r="JV177" s="622"/>
      <c r="JW177" s="622"/>
      <c r="JX177" s="622"/>
      <c r="JY177" s="622"/>
      <c r="JZ177" s="622"/>
      <c r="KA177" s="622"/>
      <c r="KB177" s="622"/>
      <c r="KC177" s="622"/>
      <c r="KD177" s="622"/>
      <c r="KE177" s="622"/>
      <c r="KF177" s="622"/>
      <c r="KG177" s="622"/>
      <c r="KH177" s="622"/>
      <c r="KI177" s="622"/>
      <c r="KJ177" s="622"/>
      <c r="KK177" s="622"/>
      <c r="KL177" s="622"/>
      <c r="KM177" s="622"/>
      <c r="KN177" s="622"/>
      <c r="KO177" s="622"/>
      <c r="KP177" s="622"/>
      <c r="KQ177" s="622"/>
      <c r="KR177" s="87"/>
      <c r="KS177" s="87"/>
      <c r="KT177" s="87"/>
      <c r="KU177" s="87"/>
      <c r="KV177" s="87"/>
      <c r="KW177" s="87"/>
      <c r="KX177" s="87"/>
      <c r="KY177" s="87"/>
      <c r="KZ177" s="87"/>
      <c r="LA177" s="87"/>
      <c r="LB177" s="87"/>
    </row>
    <row r="178" spans="4:314" s="6" customFormat="1" ht="15.75" customHeight="1" x14ac:dyDescent="0.25">
      <c r="D178" s="344"/>
      <c r="E178" s="344"/>
      <c r="F178" s="344"/>
      <c r="AZ178" s="549"/>
      <c r="EV178" s="152"/>
      <c r="EW178" s="152"/>
      <c r="EX178" s="152"/>
      <c r="EY178" s="152"/>
      <c r="EZ178" s="152"/>
      <c r="FA178" s="152"/>
      <c r="FD178" s="150"/>
      <c r="FE178" s="622"/>
      <c r="FF178" s="622"/>
      <c r="FG178" s="622"/>
      <c r="FH178" s="622"/>
      <c r="FI178" s="87"/>
      <c r="FJ178" s="87"/>
      <c r="FK178" s="87"/>
      <c r="FL178" s="87"/>
      <c r="FM178" s="87"/>
      <c r="FN178" s="87"/>
      <c r="FO178" s="87"/>
      <c r="FP178" s="87"/>
      <c r="FQ178" s="87"/>
      <c r="FR178" s="87"/>
      <c r="FS178" s="622"/>
      <c r="FT178" s="622"/>
      <c r="FU178" s="622"/>
      <c r="FV178" s="622"/>
      <c r="FW178" s="622"/>
      <c r="FX178" s="622"/>
      <c r="FY178" s="622"/>
      <c r="FZ178" s="622"/>
      <c r="GA178" s="633"/>
      <c r="GB178" s="637"/>
      <c r="GC178" s="622"/>
      <c r="GD178" s="622"/>
      <c r="GE178" s="622"/>
      <c r="GF178" s="622"/>
      <c r="GG178" s="622"/>
      <c r="GH178" s="622"/>
      <c r="GI178" s="622"/>
      <c r="GJ178" s="622"/>
      <c r="GK178" s="622"/>
      <c r="GL178" s="622"/>
      <c r="GM178" s="622"/>
      <c r="GN178" s="622"/>
      <c r="GO178" s="622"/>
      <c r="GP178" s="622"/>
      <c r="GQ178" s="622"/>
      <c r="GR178" s="622"/>
      <c r="GS178" s="622"/>
      <c r="GT178" s="622"/>
      <c r="GU178" s="622"/>
      <c r="GV178" s="622"/>
      <c r="GW178" s="622"/>
      <c r="GX178" s="622"/>
      <c r="GY178" s="622"/>
      <c r="GZ178" s="622"/>
      <c r="HA178" s="622"/>
      <c r="HB178" s="622"/>
      <c r="HC178" s="622"/>
      <c r="HD178" s="622"/>
      <c r="HE178" s="622"/>
      <c r="HF178" s="622"/>
      <c r="HG178" s="622"/>
      <c r="HH178" s="622"/>
      <c r="HI178" s="622"/>
      <c r="HJ178" s="622"/>
      <c r="HK178" s="622"/>
      <c r="HL178" s="622"/>
      <c r="HM178" s="622"/>
      <c r="HN178" s="622"/>
      <c r="HO178" s="622"/>
      <c r="HP178" s="622"/>
      <c r="HQ178" s="622"/>
      <c r="HR178" s="622"/>
      <c r="HS178" s="622"/>
      <c r="HT178" s="622"/>
      <c r="HU178" s="622"/>
      <c r="HV178" s="622"/>
      <c r="HW178" s="622"/>
      <c r="HX178" s="622"/>
      <c r="HY178" s="622"/>
      <c r="HZ178" s="622"/>
      <c r="IA178" s="622"/>
      <c r="IB178" s="622"/>
      <c r="IC178" s="622"/>
      <c r="ID178" s="622"/>
      <c r="IE178" s="622"/>
      <c r="IF178" s="622"/>
      <c r="IG178" s="622"/>
      <c r="IH178" s="622"/>
      <c r="II178" s="622"/>
      <c r="IJ178" s="622"/>
      <c r="IK178" s="622"/>
      <c r="IL178" s="622"/>
      <c r="IM178" s="622"/>
      <c r="IN178" s="622"/>
      <c r="IO178" s="622"/>
      <c r="IP178" s="622"/>
      <c r="IQ178" s="622"/>
      <c r="IR178" s="622"/>
      <c r="IS178" s="622"/>
      <c r="IT178" s="622"/>
      <c r="IU178" s="622"/>
      <c r="IV178" s="622"/>
      <c r="IW178" s="622"/>
      <c r="IX178" s="622"/>
      <c r="IY178" s="622"/>
      <c r="IZ178" s="622"/>
      <c r="JA178" s="622"/>
      <c r="JB178" s="622"/>
      <c r="JC178" s="622"/>
      <c r="JD178" s="622"/>
      <c r="JE178" s="622"/>
      <c r="JF178" s="622"/>
      <c r="JG178" s="622"/>
      <c r="JH178" s="622"/>
      <c r="JI178" s="622"/>
      <c r="JJ178" s="622"/>
      <c r="JK178" s="622"/>
      <c r="JL178" s="622"/>
      <c r="JM178" s="622"/>
      <c r="JN178" s="622"/>
      <c r="JO178" s="622"/>
      <c r="JP178" s="622"/>
      <c r="JQ178" s="622"/>
      <c r="JR178" s="622"/>
      <c r="JS178" s="622"/>
      <c r="JT178" s="622"/>
      <c r="JU178" s="622"/>
      <c r="JV178" s="622"/>
      <c r="JW178" s="622"/>
      <c r="JX178" s="622"/>
      <c r="JY178" s="622"/>
      <c r="JZ178" s="622"/>
      <c r="KA178" s="622"/>
      <c r="KB178" s="622"/>
      <c r="KC178" s="622"/>
      <c r="KD178" s="622"/>
      <c r="KE178" s="622"/>
      <c r="KF178" s="622"/>
      <c r="KG178" s="622"/>
      <c r="KH178" s="622"/>
      <c r="KI178" s="622"/>
      <c r="KJ178" s="622"/>
      <c r="KK178" s="622"/>
      <c r="KL178" s="622"/>
      <c r="KM178" s="622"/>
      <c r="KN178" s="622"/>
      <c r="KO178" s="622"/>
      <c r="KP178" s="622"/>
      <c r="KQ178" s="622"/>
      <c r="KR178" s="87"/>
      <c r="KS178" s="87"/>
      <c r="KT178" s="87"/>
      <c r="KU178" s="87"/>
      <c r="KV178" s="87"/>
      <c r="KW178" s="87"/>
      <c r="KX178" s="87"/>
      <c r="KY178" s="87"/>
      <c r="KZ178" s="87"/>
      <c r="LA178" s="87"/>
      <c r="LB178" s="87"/>
    </row>
    <row r="179" spans="4:314" s="6" customFormat="1" ht="15.75" customHeight="1" x14ac:dyDescent="0.25">
      <c r="D179" s="344"/>
      <c r="E179" s="344"/>
      <c r="F179" s="344"/>
      <c r="AZ179" s="549"/>
      <c r="EV179" s="152"/>
      <c r="EW179" s="152"/>
      <c r="EX179" s="152"/>
      <c r="EY179" s="152"/>
      <c r="EZ179" s="152"/>
      <c r="FA179" s="152"/>
      <c r="FD179" s="150"/>
      <c r="FE179" s="622"/>
      <c r="FF179" s="622"/>
      <c r="FG179" s="622"/>
      <c r="FH179" s="622"/>
      <c r="FI179" s="87"/>
      <c r="FJ179" s="87"/>
      <c r="FK179" s="87"/>
      <c r="FL179" s="87"/>
      <c r="FM179" s="87"/>
      <c r="FN179" s="87"/>
      <c r="FO179" s="87"/>
      <c r="FP179" s="87"/>
      <c r="FQ179" s="87"/>
      <c r="FR179" s="87"/>
      <c r="FS179" s="622"/>
      <c r="FT179" s="622"/>
      <c r="FU179" s="622"/>
      <c r="FV179" s="622"/>
      <c r="FW179" s="622"/>
      <c r="FX179" s="622"/>
      <c r="FY179" s="622"/>
      <c r="FZ179" s="622"/>
      <c r="GA179" s="633"/>
      <c r="GB179" s="637"/>
      <c r="GC179" s="622"/>
      <c r="GD179" s="622"/>
      <c r="GE179" s="622"/>
      <c r="GF179" s="622"/>
      <c r="GG179" s="622"/>
      <c r="GH179" s="622"/>
      <c r="GI179" s="622"/>
      <c r="GJ179" s="622"/>
      <c r="GK179" s="622"/>
      <c r="GL179" s="622"/>
      <c r="GM179" s="622"/>
      <c r="GN179" s="622"/>
      <c r="GO179" s="622"/>
      <c r="GP179" s="622"/>
      <c r="GQ179" s="622"/>
      <c r="GR179" s="622"/>
      <c r="GS179" s="622"/>
      <c r="GT179" s="622"/>
      <c r="GU179" s="622"/>
      <c r="GV179" s="622"/>
      <c r="GW179" s="622"/>
      <c r="GX179" s="622"/>
      <c r="GY179" s="622"/>
      <c r="GZ179" s="622"/>
      <c r="HA179" s="622"/>
      <c r="HB179" s="622"/>
      <c r="HC179" s="622"/>
      <c r="HD179" s="622"/>
      <c r="HE179" s="622"/>
      <c r="HF179" s="622"/>
      <c r="HG179" s="622"/>
      <c r="HH179" s="622"/>
      <c r="HI179" s="622"/>
      <c r="HJ179" s="622"/>
      <c r="HK179" s="622"/>
      <c r="HL179" s="622"/>
      <c r="HM179" s="622"/>
      <c r="HN179" s="622"/>
      <c r="HO179" s="622"/>
      <c r="HP179" s="622"/>
      <c r="HQ179" s="622"/>
      <c r="HR179" s="622"/>
      <c r="HS179" s="622"/>
      <c r="HT179" s="622"/>
      <c r="HU179" s="622"/>
      <c r="HV179" s="622"/>
      <c r="HW179" s="622"/>
      <c r="HX179" s="622"/>
      <c r="HY179" s="622"/>
      <c r="HZ179" s="622"/>
      <c r="IA179" s="622"/>
      <c r="IB179" s="622"/>
      <c r="IC179" s="622"/>
      <c r="ID179" s="622"/>
      <c r="IE179" s="622"/>
      <c r="IF179" s="622"/>
      <c r="IG179" s="622"/>
      <c r="IH179" s="622"/>
      <c r="II179" s="622"/>
      <c r="IJ179" s="622"/>
      <c r="IK179" s="622"/>
      <c r="IL179" s="622"/>
      <c r="IM179" s="622"/>
      <c r="IN179" s="622"/>
      <c r="IO179" s="622"/>
      <c r="IP179" s="622"/>
      <c r="IQ179" s="622"/>
      <c r="IR179" s="622"/>
      <c r="IS179" s="622"/>
      <c r="IT179" s="622"/>
      <c r="IU179" s="622"/>
      <c r="IV179" s="622"/>
      <c r="IW179" s="622"/>
      <c r="IX179" s="622"/>
      <c r="IY179" s="622"/>
      <c r="IZ179" s="622"/>
      <c r="JA179" s="622"/>
      <c r="JB179" s="622"/>
      <c r="JC179" s="622"/>
      <c r="JD179" s="622"/>
      <c r="JE179" s="622"/>
      <c r="JF179" s="622"/>
      <c r="JG179" s="622"/>
      <c r="JH179" s="622"/>
      <c r="JI179" s="622"/>
      <c r="JJ179" s="622"/>
      <c r="JK179" s="622"/>
      <c r="JL179" s="622"/>
      <c r="JM179" s="622"/>
      <c r="JN179" s="622"/>
      <c r="JO179" s="622"/>
      <c r="JP179" s="622"/>
      <c r="JQ179" s="622"/>
      <c r="JR179" s="622"/>
      <c r="JS179" s="622"/>
      <c r="JT179" s="622"/>
      <c r="JU179" s="622"/>
      <c r="JV179" s="622"/>
      <c r="JW179" s="622"/>
      <c r="JX179" s="622"/>
      <c r="JY179" s="622"/>
      <c r="JZ179" s="622"/>
      <c r="KA179" s="622"/>
      <c r="KB179" s="622"/>
      <c r="KC179" s="622"/>
      <c r="KD179" s="622"/>
      <c r="KE179" s="622"/>
      <c r="KF179" s="622"/>
      <c r="KG179" s="622"/>
      <c r="KH179" s="622"/>
      <c r="KI179" s="622"/>
      <c r="KJ179" s="622"/>
      <c r="KK179" s="622"/>
      <c r="KL179" s="622"/>
      <c r="KM179" s="622"/>
      <c r="KN179" s="622"/>
      <c r="KO179" s="622"/>
      <c r="KP179" s="622"/>
      <c r="KQ179" s="622"/>
      <c r="KR179" s="87"/>
      <c r="KS179" s="87"/>
      <c r="KT179" s="87"/>
      <c r="KU179" s="87"/>
      <c r="KV179" s="87"/>
      <c r="KW179" s="87"/>
      <c r="KX179" s="87"/>
      <c r="KY179" s="87"/>
      <c r="KZ179" s="87"/>
      <c r="LA179" s="87"/>
      <c r="LB179" s="87"/>
    </row>
    <row r="180" spans="4:314" s="6" customFormat="1" ht="15.75" customHeight="1" x14ac:dyDescent="0.25">
      <c r="D180" s="344"/>
      <c r="E180" s="344"/>
      <c r="F180" s="344"/>
      <c r="AZ180" s="549"/>
      <c r="EV180" s="152"/>
      <c r="EW180" s="152"/>
      <c r="EX180" s="152"/>
      <c r="EY180" s="152"/>
      <c r="EZ180" s="152"/>
      <c r="FA180" s="152"/>
      <c r="FD180" s="150"/>
      <c r="FE180" s="622"/>
      <c r="FF180" s="622"/>
      <c r="FG180" s="622"/>
      <c r="FH180" s="622"/>
      <c r="FI180" s="87"/>
      <c r="FJ180" s="87"/>
      <c r="FK180" s="87"/>
      <c r="FL180" s="87"/>
      <c r="FM180" s="87"/>
      <c r="FN180" s="87"/>
      <c r="FO180" s="87"/>
      <c r="FP180" s="87"/>
      <c r="FQ180" s="87"/>
      <c r="FR180" s="87"/>
      <c r="FS180" s="622"/>
      <c r="FT180" s="622"/>
      <c r="FU180" s="622"/>
      <c r="FV180" s="622"/>
      <c r="FW180" s="622"/>
      <c r="FX180" s="622"/>
      <c r="FY180" s="622"/>
      <c r="FZ180" s="622"/>
      <c r="GA180" s="633"/>
      <c r="GB180" s="637"/>
      <c r="GC180" s="622"/>
      <c r="GD180" s="622"/>
      <c r="GE180" s="622"/>
      <c r="GF180" s="622"/>
      <c r="GG180" s="622"/>
      <c r="GH180" s="622"/>
      <c r="GI180" s="622"/>
      <c r="GJ180" s="622"/>
      <c r="GK180" s="622"/>
      <c r="GL180" s="622"/>
      <c r="GM180" s="622"/>
      <c r="GN180" s="622"/>
      <c r="GO180" s="622"/>
      <c r="GP180" s="622"/>
      <c r="GQ180" s="622"/>
      <c r="GR180" s="622"/>
      <c r="GS180" s="622"/>
      <c r="GT180" s="622"/>
      <c r="GU180" s="622"/>
      <c r="GV180" s="622"/>
      <c r="GW180" s="622"/>
      <c r="GX180" s="622"/>
      <c r="GY180" s="622"/>
      <c r="GZ180" s="622"/>
      <c r="HA180" s="622"/>
      <c r="HB180" s="622"/>
      <c r="HC180" s="622"/>
      <c r="HD180" s="622"/>
      <c r="HE180" s="622"/>
      <c r="HF180" s="622"/>
      <c r="HG180" s="622"/>
      <c r="HH180" s="622"/>
      <c r="HI180" s="622"/>
      <c r="HJ180" s="622"/>
      <c r="HK180" s="622"/>
      <c r="HL180" s="622"/>
      <c r="HM180" s="622"/>
      <c r="HN180" s="622"/>
      <c r="HO180" s="622"/>
      <c r="HP180" s="622"/>
      <c r="HQ180" s="622"/>
      <c r="HR180" s="622"/>
      <c r="HS180" s="622"/>
      <c r="HT180" s="622"/>
      <c r="HU180" s="622"/>
      <c r="HV180" s="622"/>
      <c r="HW180" s="622"/>
      <c r="HX180" s="622"/>
      <c r="HY180" s="622"/>
      <c r="HZ180" s="622"/>
      <c r="IA180" s="622"/>
      <c r="IB180" s="622"/>
      <c r="IC180" s="622"/>
      <c r="ID180" s="622"/>
      <c r="IE180" s="622"/>
      <c r="IF180" s="622"/>
      <c r="IG180" s="622"/>
      <c r="IH180" s="622"/>
      <c r="II180" s="622"/>
      <c r="IJ180" s="622"/>
      <c r="IK180" s="622"/>
      <c r="IL180" s="622"/>
      <c r="IM180" s="622"/>
      <c r="IN180" s="622"/>
      <c r="IO180" s="622"/>
      <c r="IP180" s="622"/>
      <c r="IQ180" s="622"/>
      <c r="IR180" s="622"/>
      <c r="IS180" s="622"/>
      <c r="IT180" s="622"/>
      <c r="IU180" s="622"/>
      <c r="IV180" s="622"/>
      <c r="IW180" s="622"/>
      <c r="IX180" s="622"/>
      <c r="IY180" s="622"/>
      <c r="IZ180" s="622"/>
      <c r="JA180" s="622"/>
      <c r="JB180" s="622"/>
      <c r="JC180" s="622"/>
      <c r="JD180" s="622"/>
      <c r="JE180" s="622"/>
      <c r="JF180" s="622"/>
      <c r="JG180" s="622"/>
      <c r="JH180" s="622"/>
      <c r="JI180" s="622"/>
      <c r="JJ180" s="622"/>
      <c r="JK180" s="622"/>
      <c r="JL180" s="622"/>
      <c r="JM180" s="622"/>
      <c r="JN180" s="622"/>
      <c r="JO180" s="622"/>
      <c r="JP180" s="622"/>
      <c r="JQ180" s="622"/>
      <c r="JR180" s="622"/>
      <c r="JS180" s="622"/>
      <c r="JT180" s="622"/>
      <c r="JU180" s="622"/>
      <c r="JV180" s="622"/>
      <c r="JW180" s="622"/>
      <c r="JX180" s="622"/>
      <c r="JY180" s="622"/>
      <c r="JZ180" s="622"/>
      <c r="KA180" s="622"/>
      <c r="KB180" s="622"/>
      <c r="KC180" s="622"/>
      <c r="KD180" s="622"/>
      <c r="KE180" s="622"/>
      <c r="KF180" s="622"/>
      <c r="KG180" s="622"/>
      <c r="KH180" s="622"/>
      <c r="KI180" s="622"/>
      <c r="KJ180" s="622"/>
      <c r="KK180" s="622"/>
      <c r="KL180" s="622"/>
      <c r="KM180" s="622"/>
      <c r="KN180" s="622"/>
      <c r="KO180" s="622"/>
      <c r="KP180" s="622"/>
      <c r="KQ180" s="622"/>
      <c r="KR180" s="87"/>
      <c r="KS180" s="87"/>
      <c r="KT180" s="87"/>
      <c r="KU180" s="87"/>
      <c r="KV180" s="87"/>
      <c r="KW180" s="87"/>
      <c r="KX180" s="87"/>
      <c r="KY180" s="87"/>
      <c r="KZ180" s="87"/>
      <c r="LA180" s="87"/>
      <c r="LB180" s="87"/>
    </row>
    <row r="181" spans="4:314" s="6" customFormat="1" ht="15.75" customHeight="1" x14ac:dyDescent="0.25">
      <c r="D181" s="344"/>
      <c r="E181" s="344"/>
      <c r="F181" s="344"/>
      <c r="AZ181" s="549"/>
      <c r="EV181" s="152"/>
      <c r="EW181" s="152"/>
      <c r="EX181" s="152"/>
      <c r="EY181" s="152"/>
      <c r="EZ181" s="152"/>
      <c r="FA181" s="152"/>
      <c r="FD181" s="150"/>
      <c r="FE181" s="622"/>
      <c r="FF181" s="622"/>
      <c r="FG181" s="622"/>
      <c r="FH181" s="622"/>
      <c r="FI181" s="87"/>
      <c r="FJ181" s="87"/>
      <c r="FK181" s="87"/>
      <c r="FL181" s="87"/>
      <c r="FM181" s="87"/>
      <c r="FN181" s="87"/>
      <c r="FO181" s="87"/>
      <c r="FP181" s="87"/>
      <c r="FQ181" s="87"/>
      <c r="FR181" s="87"/>
      <c r="FS181" s="622"/>
      <c r="FT181" s="622"/>
      <c r="FU181" s="622"/>
      <c r="FV181" s="622"/>
      <c r="FW181" s="622"/>
      <c r="FX181" s="622"/>
      <c r="FY181" s="622"/>
      <c r="FZ181" s="622"/>
      <c r="GA181" s="633"/>
      <c r="GB181" s="637"/>
      <c r="GC181" s="622"/>
      <c r="GD181" s="622"/>
      <c r="GE181" s="622"/>
      <c r="GF181" s="622"/>
      <c r="GG181" s="622"/>
      <c r="GH181" s="622"/>
      <c r="GI181" s="622"/>
      <c r="GJ181" s="622"/>
      <c r="GK181" s="622"/>
      <c r="GL181" s="622"/>
      <c r="GM181" s="622"/>
      <c r="GN181" s="622"/>
      <c r="GO181" s="622"/>
      <c r="GP181" s="622"/>
      <c r="GQ181" s="622"/>
      <c r="GR181" s="622"/>
      <c r="GS181" s="622"/>
      <c r="GT181" s="622"/>
      <c r="GU181" s="622"/>
      <c r="GV181" s="622"/>
      <c r="GW181" s="622"/>
      <c r="GX181" s="622"/>
      <c r="GY181" s="622"/>
      <c r="GZ181" s="622"/>
      <c r="HA181" s="622"/>
      <c r="HB181" s="622"/>
      <c r="HC181" s="622"/>
      <c r="HD181" s="622"/>
      <c r="HE181" s="622"/>
      <c r="HF181" s="622"/>
      <c r="HG181" s="622"/>
      <c r="HH181" s="622"/>
      <c r="HI181" s="622"/>
      <c r="HJ181" s="622"/>
      <c r="HK181" s="622"/>
      <c r="HL181" s="622"/>
      <c r="HM181" s="622"/>
      <c r="HN181" s="622"/>
      <c r="HO181" s="622"/>
      <c r="HP181" s="622"/>
      <c r="HQ181" s="622"/>
      <c r="HR181" s="622"/>
      <c r="HS181" s="622"/>
      <c r="HT181" s="622"/>
      <c r="HU181" s="622"/>
      <c r="HV181" s="622"/>
      <c r="HW181" s="622"/>
      <c r="HX181" s="622"/>
      <c r="HY181" s="622"/>
      <c r="HZ181" s="622"/>
      <c r="IA181" s="622"/>
      <c r="IB181" s="622"/>
      <c r="IC181" s="622"/>
      <c r="ID181" s="622"/>
      <c r="IE181" s="622"/>
      <c r="IF181" s="622"/>
      <c r="IG181" s="622"/>
      <c r="IH181" s="622"/>
      <c r="II181" s="622"/>
      <c r="IJ181" s="622"/>
      <c r="IK181" s="622"/>
      <c r="IL181" s="622"/>
      <c r="IM181" s="622"/>
      <c r="IN181" s="622"/>
      <c r="IO181" s="622"/>
      <c r="IP181" s="622"/>
      <c r="IQ181" s="622"/>
      <c r="IR181" s="622"/>
      <c r="IS181" s="622"/>
      <c r="IT181" s="622"/>
      <c r="IU181" s="622"/>
      <c r="IV181" s="622"/>
      <c r="IW181" s="622"/>
      <c r="IX181" s="622"/>
      <c r="IY181" s="622"/>
      <c r="IZ181" s="622"/>
      <c r="JA181" s="622"/>
      <c r="JB181" s="622"/>
      <c r="JC181" s="622"/>
      <c r="JD181" s="622"/>
      <c r="JE181" s="622"/>
      <c r="JF181" s="622"/>
      <c r="JG181" s="622"/>
      <c r="JH181" s="622"/>
      <c r="JI181" s="622"/>
      <c r="JJ181" s="622"/>
      <c r="JK181" s="622"/>
      <c r="JL181" s="622"/>
      <c r="JM181" s="622"/>
      <c r="JN181" s="622"/>
      <c r="JO181" s="622"/>
      <c r="JP181" s="622"/>
      <c r="JQ181" s="622"/>
      <c r="JR181" s="622"/>
      <c r="JS181" s="622"/>
      <c r="JT181" s="622"/>
      <c r="JU181" s="622"/>
      <c r="JV181" s="622"/>
      <c r="JW181" s="622"/>
      <c r="JX181" s="622"/>
      <c r="JY181" s="622"/>
      <c r="JZ181" s="622"/>
      <c r="KA181" s="622"/>
      <c r="KB181" s="622"/>
      <c r="KC181" s="622"/>
      <c r="KD181" s="622"/>
      <c r="KE181" s="622"/>
      <c r="KF181" s="622"/>
      <c r="KG181" s="622"/>
      <c r="KH181" s="622"/>
      <c r="KI181" s="622"/>
      <c r="KJ181" s="622"/>
      <c r="KK181" s="622"/>
      <c r="KL181" s="622"/>
      <c r="KM181" s="622"/>
      <c r="KN181" s="622"/>
      <c r="KO181" s="622"/>
      <c r="KP181" s="622"/>
      <c r="KQ181" s="622"/>
      <c r="KR181" s="87"/>
      <c r="KS181" s="87"/>
      <c r="KT181" s="87"/>
      <c r="KU181" s="87"/>
      <c r="KV181" s="87"/>
      <c r="KW181" s="87"/>
      <c r="KX181" s="87"/>
      <c r="KY181" s="87"/>
      <c r="KZ181" s="87"/>
      <c r="LA181" s="87"/>
      <c r="LB181" s="87"/>
    </row>
    <row r="182" spans="4:314" s="6" customFormat="1" ht="15.75" customHeight="1" x14ac:dyDescent="0.25">
      <c r="D182" s="344"/>
      <c r="E182" s="344"/>
      <c r="F182" s="344"/>
      <c r="AZ182" s="549"/>
      <c r="EV182" s="152"/>
      <c r="EW182" s="152"/>
      <c r="EX182" s="152"/>
      <c r="EY182" s="152"/>
      <c r="EZ182" s="152"/>
      <c r="FA182" s="152"/>
      <c r="FD182" s="150"/>
      <c r="FE182" s="622"/>
      <c r="FF182" s="622"/>
      <c r="FG182" s="622"/>
      <c r="FH182" s="622"/>
      <c r="FI182" s="87"/>
      <c r="FJ182" s="87"/>
      <c r="FK182" s="87"/>
      <c r="FL182" s="87"/>
      <c r="FM182" s="87"/>
      <c r="FN182" s="87"/>
      <c r="FO182" s="87"/>
      <c r="FP182" s="87"/>
      <c r="FQ182" s="87"/>
      <c r="FR182" s="87"/>
      <c r="FS182" s="622"/>
      <c r="FT182" s="622"/>
      <c r="FU182" s="622"/>
      <c r="FV182" s="622"/>
      <c r="FW182" s="622"/>
      <c r="FX182" s="622"/>
      <c r="FY182" s="622"/>
      <c r="FZ182" s="622"/>
      <c r="GA182" s="633"/>
      <c r="GB182" s="637"/>
      <c r="GC182" s="622"/>
      <c r="GD182" s="622"/>
      <c r="GE182" s="622"/>
      <c r="GF182" s="622"/>
      <c r="GG182" s="622"/>
      <c r="GH182" s="622"/>
      <c r="GI182" s="622"/>
      <c r="GJ182" s="622"/>
      <c r="GK182" s="622"/>
      <c r="GL182" s="622"/>
      <c r="GM182" s="622"/>
      <c r="GN182" s="622"/>
      <c r="GO182" s="622"/>
      <c r="GP182" s="622"/>
      <c r="GQ182" s="622"/>
      <c r="GR182" s="622"/>
      <c r="GS182" s="622"/>
      <c r="GT182" s="622"/>
      <c r="GU182" s="622"/>
      <c r="GV182" s="622"/>
      <c r="GW182" s="622"/>
      <c r="GX182" s="622"/>
      <c r="GY182" s="622"/>
      <c r="GZ182" s="622"/>
      <c r="HA182" s="622"/>
      <c r="HB182" s="622"/>
      <c r="HC182" s="622"/>
      <c r="HD182" s="622"/>
      <c r="HE182" s="622"/>
      <c r="HF182" s="622"/>
      <c r="HG182" s="622"/>
      <c r="HH182" s="622"/>
      <c r="HI182" s="622"/>
      <c r="HJ182" s="622"/>
      <c r="HK182" s="622"/>
      <c r="HL182" s="622"/>
      <c r="HM182" s="622"/>
      <c r="HN182" s="622"/>
      <c r="HO182" s="622"/>
      <c r="HP182" s="622"/>
      <c r="HQ182" s="622"/>
      <c r="HR182" s="622"/>
      <c r="HS182" s="622"/>
      <c r="HT182" s="622"/>
      <c r="HU182" s="622"/>
      <c r="HV182" s="622"/>
      <c r="HW182" s="622"/>
      <c r="HX182" s="622"/>
      <c r="HY182" s="622"/>
      <c r="HZ182" s="622"/>
      <c r="IA182" s="622"/>
      <c r="IB182" s="622"/>
      <c r="IC182" s="622"/>
      <c r="ID182" s="622"/>
      <c r="IE182" s="622"/>
      <c r="IF182" s="622"/>
      <c r="IG182" s="622"/>
      <c r="IH182" s="622"/>
      <c r="II182" s="622"/>
      <c r="IJ182" s="622"/>
      <c r="IK182" s="622"/>
      <c r="IL182" s="622"/>
      <c r="IM182" s="622"/>
      <c r="IN182" s="622"/>
      <c r="IO182" s="622"/>
      <c r="IP182" s="622"/>
      <c r="IQ182" s="622"/>
      <c r="IR182" s="622"/>
      <c r="IS182" s="622"/>
      <c r="IT182" s="622"/>
      <c r="IU182" s="622"/>
      <c r="IV182" s="622"/>
      <c r="IW182" s="622"/>
      <c r="IX182" s="622"/>
      <c r="IY182" s="622"/>
      <c r="IZ182" s="622"/>
      <c r="JA182" s="622"/>
      <c r="JB182" s="622"/>
      <c r="JC182" s="622"/>
      <c r="JD182" s="622"/>
      <c r="JE182" s="622"/>
      <c r="JF182" s="622"/>
      <c r="JG182" s="622"/>
      <c r="JH182" s="622"/>
      <c r="JI182" s="622"/>
      <c r="JJ182" s="622"/>
      <c r="JK182" s="622"/>
      <c r="JL182" s="622"/>
      <c r="JM182" s="622"/>
      <c r="JN182" s="622"/>
      <c r="JO182" s="622"/>
      <c r="JP182" s="622"/>
      <c r="JQ182" s="622"/>
      <c r="JR182" s="622"/>
      <c r="JS182" s="622"/>
      <c r="JT182" s="622"/>
      <c r="JU182" s="622"/>
      <c r="JV182" s="622"/>
      <c r="JW182" s="622"/>
      <c r="JX182" s="622"/>
      <c r="JY182" s="622"/>
      <c r="JZ182" s="622"/>
      <c r="KA182" s="622"/>
      <c r="KB182" s="622"/>
      <c r="KC182" s="622"/>
      <c r="KD182" s="622"/>
      <c r="KE182" s="622"/>
      <c r="KF182" s="622"/>
      <c r="KG182" s="622"/>
      <c r="KH182" s="622"/>
      <c r="KI182" s="622"/>
      <c r="KJ182" s="622"/>
      <c r="KK182" s="622"/>
      <c r="KL182" s="622"/>
      <c r="KM182" s="622"/>
      <c r="KN182" s="622"/>
      <c r="KO182" s="622"/>
      <c r="KP182" s="622"/>
      <c r="KQ182" s="622"/>
      <c r="KR182" s="87"/>
      <c r="KS182" s="87"/>
      <c r="KT182" s="87"/>
      <c r="KU182" s="87"/>
      <c r="KV182" s="87"/>
      <c r="KW182" s="87"/>
      <c r="KX182" s="87"/>
      <c r="KY182" s="87"/>
      <c r="KZ182" s="87"/>
      <c r="LA182" s="87"/>
      <c r="LB182" s="87"/>
    </row>
    <row r="183" spans="4:314" s="6" customFormat="1" ht="15.75" customHeight="1" x14ac:dyDescent="0.25">
      <c r="D183" s="344"/>
      <c r="E183" s="344"/>
      <c r="F183" s="344"/>
      <c r="AZ183" s="549"/>
      <c r="EV183" s="152"/>
      <c r="EW183" s="152"/>
      <c r="EX183" s="152"/>
      <c r="EY183" s="152"/>
      <c r="EZ183" s="152"/>
      <c r="FA183" s="152"/>
      <c r="FD183" s="150"/>
      <c r="FE183" s="622"/>
      <c r="FF183" s="622"/>
      <c r="FG183" s="622"/>
      <c r="FH183" s="622"/>
      <c r="FI183" s="87"/>
      <c r="FJ183" s="87"/>
      <c r="FK183" s="87"/>
      <c r="FL183" s="87"/>
      <c r="FM183" s="87"/>
      <c r="FN183" s="87"/>
      <c r="FO183" s="87"/>
      <c r="FP183" s="87"/>
      <c r="FQ183" s="87"/>
      <c r="FR183" s="87"/>
      <c r="FS183" s="622"/>
      <c r="FT183" s="622"/>
      <c r="FU183" s="622"/>
      <c r="FV183" s="622"/>
      <c r="FW183" s="622"/>
      <c r="FX183" s="622"/>
      <c r="FY183" s="622"/>
      <c r="FZ183" s="622"/>
      <c r="GA183" s="633"/>
      <c r="GB183" s="637"/>
      <c r="GC183" s="622"/>
      <c r="GD183" s="622"/>
      <c r="GE183" s="622"/>
      <c r="GF183" s="622"/>
      <c r="GG183" s="622"/>
      <c r="GH183" s="622"/>
      <c r="GI183" s="622"/>
      <c r="GJ183" s="622"/>
      <c r="GK183" s="622"/>
      <c r="GL183" s="622"/>
      <c r="GM183" s="622"/>
      <c r="GN183" s="622"/>
      <c r="GO183" s="622"/>
      <c r="GP183" s="622"/>
      <c r="GQ183" s="622"/>
      <c r="GR183" s="622"/>
      <c r="GS183" s="622"/>
      <c r="GT183" s="622"/>
      <c r="GU183" s="622"/>
      <c r="GV183" s="622"/>
      <c r="GW183" s="622"/>
      <c r="GX183" s="622"/>
      <c r="GY183" s="622"/>
      <c r="GZ183" s="622"/>
      <c r="HA183" s="622"/>
      <c r="HB183" s="622"/>
      <c r="HC183" s="622"/>
      <c r="HD183" s="622"/>
      <c r="HE183" s="622"/>
      <c r="HF183" s="622"/>
      <c r="HG183" s="622"/>
      <c r="HH183" s="622"/>
      <c r="HI183" s="622"/>
      <c r="HJ183" s="622"/>
      <c r="HK183" s="622"/>
      <c r="HL183" s="622"/>
      <c r="HM183" s="622"/>
      <c r="HN183" s="622"/>
      <c r="HO183" s="622"/>
      <c r="HP183" s="622"/>
      <c r="HQ183" s="622"/>
      <c r="HR183" s="622"/>
      <c r="HS183" s="622"/>
      <c r="HT183" s="622"/>
      <c r="HU183" s="622"/>
      <c r="HV183" s="622"/>
      <c r="HW183" s="622"/>
      <c r="HX183" s="622"/>
      <c r="HY183" s="622"/>
      <c r="HZ183" s="622"/>
      <c r="IA183" s="622"/>
      <c r="IB183" s="622"/>
      <c r="IC183" s="622"/>
      <c r="ID183" s="622"/>
      <c r="IE183" s="622"/>
      <c r="IF183" s="622"/>
      <c r="IG183" s="622"/>
      <c r="IH183" s="622"/>
      <c r="II183" s="622"/>
      <c r="IJ183" s="622"/>
      <c r="IK183" s="622"/>
      <c r="IL183" s="622"/>
      <c r="IM183" s="622"/>
      <c r="IN183" s="622"/>
      <c r="IO183" s="622"/>
      <c r="IP183" s="622"/>
      <c r="IQ183" s="622"/>
      <c r="IR183" s="622"/>
      <c r="IS183" s="622"/>
      <c r="IT183" s="622"/>
      <c r="IU183" s="622"/>
      <c r="IV183" s="622"/>
      <c r="IW183" s="622"/>
      <c r="IX183" s="622"/>
      <c r="IY183" s="622"/>
      <c r="IZ183" s="622"/>
      <c r="JA183" s="622"/>
      <c r="JB183" s="622"/>
      <c r="JC183" s="622"/>
      <c r="JD183" s="622"/>
      <c r="JE183" s="622"/>
      <c r="JF183" s="622"/>
      <c r="JG183" s="622"/>
      <c r="JH183" s="622"/>
      <c r="JI183" s="622"/>
      <c r="JJ183" s="622"/>
      <c r="JK183" s="622"/>
      <c r="JL183" s="622"/>
      <c r="JM183" s="622"/>
      <c r="JN183" s="622"/>
      <c r="JO183" s="622"/>
      <c r="JP183" s="622"/>
      <c r="JQ183" s="622"/>
      <c r="JR183" s="622"/>
      <c r="JS183" s="622"/>
      <c r="JT183" s="622"/>
      <c r="JU183" s="622"/>
      <c r="JV183" s="622"/>
      <c r="JW183" s="622"/>
      <c r="JX183" s="622"/>
      <c r="JY183" s="622"/>
      <c r="JZ183" s="622"/>
      <c r="KA183" s="622"/>
      <c r="KB183" s="622"/>
      <c r="KC183" s="622"/>
      <c r="KD183" s="622"/>
      <c r="KE183" s="622"/>
      <c r="KF183" s="622"/>
      <c r="KG183" s="622"/>
      <c r="KH183" s="622"/>
      <c r="KI183" s="622"/>
      <c r="KJ183" s="622"/>
      <c r="KK183" s="622"/>
      <c r="KL183" s="622"/>
      <c r="KM183" s="622"/>
      <c r="KN183" s="622"/>
      <c r="KO183" s="622"/>
      <c r="KP183" s="622"/>
      <c r="KQ183" s="622"/>
      <c r="KR183" s="87"/>
      <c r="KS183" s="87"/>
      <c r="KT183" s="87"/>
      <c r="KU183" s="87"/>
      <c r="KV183" s="87"/>
      <c r="KW183" s="87"/>
      <c r="KX183" s="87"/>
      <c r="KY183" s="87"/>
      <c r="KZ183" s="87"/>
      <c r="LA183" s="87"/>
      <c r="LB183" s="87"/>
    </row>
    <row r="184" spans="4:314" s="6" customFormat="1" ht="15.75" customHeight="1" x14ac:dyDescent="0.25">
      <c r="D184" s="344"/>
      <c r="E184" s="344"/>
      <c r="F184" s="344"/>
      <c r="AZ184" s="549"/>
      <c r="EV184" s="152"/>
      <c r="EW184" s="152"/>
      <c r="EX184" s="152"/>
      <c r="EY184" s="152"/>
      <c r="EZ184" s="152"/>
      <c r="FA184" s="152"/>
      <c r="FD184" s="150"/>
      <c r="FE184" s="622"/>
      <c r="FF184" s="622"/>
      <c r="FG184" s="622"/>
      <c r="FH184" s="622"/>
      <c r="FI184" s="87"/>
      <c r="FJ184" s="87"/>
      <c r="FK184" s="87"/>
      <c r="FL184" s="87"/>
      <c r="FM184" s="87"/>
      <c r="FN184" s="87"/>
      <c r="FO184" s="87"/>
      <c r="FP184" s="87"/>
      <c r="FQ184" s="87"/>
      <c r="FR184" s="87"/>
      <c r="FS184" s="622"/>
      <c r="FT184" s="622"/>
      <c r="FU184" s="622"/>
      <c r="FV184" s="622"/>
      <c r="FW184" s="622"/>
      <c r="FX184" s="622"/>
      <c r="FY184" s="622"/>
      <c r="FZ184" s="622"/>
      <c r="GA184" s="633"/>
      <c r="GB184" s="637"/>
      <c r="GC184" s="622"/>
      <c r="GD184" s="622"/>
      <c r="GE184" s="622"/>
      <c r="GF184" s="622"/>
      <c r="GG184" s="622"/>
      <c r="GH184" s="622"/>
      <c r="GI184" s="622"/>
      <c r="GJ184" s="622"/>
      <c r="GK184" s="622"/>
      <c r="GL184" s="622"/>
      <c r="GM184" s="622"/>
      <c r="GN184" s="622"/>
      <c r="GO184" s="622"/>
      <c r="GP184" s="622"/>
      <c r="GQ184" s="622"/>
      <c r="GR184" s="622"/>
      <c r="GS184" s="622"/>
      <c r="GT184" s="622"/>
      <c r="GU184" s="622"/>
      <c r="GV184" s="622"/>
      <c r="GW184" s="622"/>
      <c r="GX184" s="622"/>
      <c r="GY184" s="622"/>
      <c r="GZ184" s="622"/>
      <c r="HA184" s="622"/>
      <c r="HB184" s="622"/>
      <c r="HC184" s="622"/>
      <c r="HD184" s="622"/>
      <c r="HE184" s="622"/>
      <c r="HF184" s="622"/>
      <c r="HG184" s="622"/>
      <c r="HH184" s="622"/>
      <c r="HI184" s="622"/>
      <c r="HJ184" s="622"/>
      <c r="HK184" s="622"/>
      <c r="HL184" s="622"/>
      <c r="HM184" s="622"/>
      <c r="HN184" s="622"/>
      <c r="HO184" s="622"/>
      <c r="HP184" s="622"/>
      <c r="HQ184" s="622"/>
      <c r="HR184" s="622"/>
      <c r="HS184" s="622"/>
      <c r="HT184" s="622"/>
      <c r="HU184" s="622"/>
      <c r="HV184" s="622"/>
      <c r="HW184" s="622"/>
      <c r="HX184" s="622"/>
      <c r="HY184" s="622"/>
      <c r="HZ184" s="622"/>
      <c r="IA184" s="622"/>
      <c r="IB184" s="622"/>
      <c r="IC184" s="622"/>
      <c r="ID184" s="622"/>
      <c r="IE184" s="622"/>
      <c r="IF184" s="622"/>
      <c r="IG184" s="622"/>
      <c r="IH184" s="622"/>
      <c r="II184" s="622"/>
      <c r="IJ184" s="622"/>
      <c r="IK184" s="622"/>
      <c r="IL184" s="622"/>
      <c r="IM184" s="622"/>
      <c r="IN184" s="622"/>
      <c r="IO184" s="622"/>
      <c r="IP184" s="622"/>
      <c r="IQ184" s="622"/>
      <c r="IR184" s="622"/>
      <c r="IS184" s="622"/>
      <c r="IT184" s="622"/>
      <c r="IU184" s="622"/>
      <c r="IV184" s="622"/>
      <c r="IW184" s="622"/>
      <c r="IX184" s="622"/>
      <c r="IY184" s="622"/>
      <c r="IZ184" s="622"/>
      <c r="JA184" s="622"/>
      <c r="JB184" s="622"/>
      <c r="JC184" s="622"/>
      <c r="JD184" s="622"/>
      <c r="JE184" s="622"/>
      <c r="JF184" s="622"/>
      <c r="JG184" s="622"/>
      <c r="JH184" s="622"/>
      <c r="JI184" s="622"/>
      <c r="JJ184" s="622"/>
      <c r="JK184" s="622"/>
      <c r="JL184" s="622"/>
      <c r="JM184" s="622"/>
      <c r="JN184" s="622"/>
      <c r="JO184" s="622"/>
      <c r="JP184" s="622"/>
      <c r="JQ184" s="622"/>
      <c r="JR184" s="622"/>
      <c r="JS184" s="622"/>
      <c r="JT184" s="622"/>
      <c r="JU184" s="622"/>
      <c r="JV184" s="622"/>
      <c r="JW184" s="622"/>
      <c r="JX184" s="622"/>
      <c r="JY184" s="622"/>
      <c r="JZ184" s="622"/>
      <c r="KA184" s="622"/>
      <c r="KB184" s="622"/>
      <c r="KC184" s="622"/>
      <c r="KD184" s="622"/>
      <c r="KE184" s="622"/>
      <c r="KF184" s="622"/>
      <c r="KG184" s="622"/>
      <c r="KH184" s="622"/>
      <c r="KI184" s="622"/>
      <c r="KJ184" s="622"/>
      <c r="KK184" s="622"/>
      <c r="KL184" s="622"/>
      <c r="KM184" s="622"/>
      <c r="KN184" s="622"/>
      <c r="KO184" s="622"/>
      <c r="KP184" s="622"/>
      <c r="KQ184" s="622"/>
      <c r="KR184" s="87"/>
      <c r="KS184" s="87"/>
      <c r="KT184" s="87"/>
      <c r="KU184" s="87"/>
      <c r="KV184" s="87"/>
      <c r="KW184" s="87"/>
      <c r="KX184" s="87"/>
      <c r="KY184" s="87"/>
      <c r="KZ184" s="87"/>
      <c r="LA184" s="87"/>
      <c r="LB184" s="87"/>
    </row>
    <row r="185" spans="4:314" s="6" customFormat="1" ht="15.75" customHeight="1" x14ac:dyDescent="0.25">
      <c r="D185" s="344"/>
      <c r="E185" s="344"/>
      <c r="F185" s="344"/>
      <c r="AZ185" s="549"/>
      <c r="EV185" s="152"/>
      <c r="EW185" s="152"/>
      <c r="EX185" s="152"/>
      <c r="EY185" s="152"/>
      <c r="EZ185" s="152"/>
      <c r="FA185" s="152"/>
      <c r="FD185" s="150"/>
      <c r="FE185" s="622"/>
      <c r="FF185" s="622"/>
      <c r="FG185" s="622"/>
      <c r="FH185" s="622"/>
      <c r="FI185" s="87"/>
      <c r="FJ185" s="87"/>
      <c r="FK185" s="87"/>
      <c r="FL185" s="87"/>
      <c r="FM185" s="87"/>
      <c r="FN185" s="87"/>
      <c r="FO185" s="87"/>
      <c r="FP185" s="87"/>
      <c r="FQ185" s="87"/>
      <c r="FR185" s="87"/>
      <c r="FS185" s="622"/>
      <c r="FT185" s="622"/>
      <c r="FU185" s="622"/>
      <c r="FV185" s="622"/>
      <c r="FW185" s="622"/>
      <c r="FX185" s="622"/>
      <c r="FY185" s="622"/>
      <c r="FZ185" s="622"/>
      <c r="GA185" s="633"/>
      <c r="GB185" s="637"/>
      <c r="GC185" s="622"/>
      <c r="GD185" s="622"/>
      <c r="GE185" s="622"/>
      <c r="GF185" s="622"/>
      <c r="GG185" s="622"/>
      <c r="GH185" s="622"/>
      <c r="GI185" s="622"/>
      <c r="GJ185" s="622"/>
      <c r="GK185" s="622"/>
      <c r="GL185" s="622"/>
      <c r="GM185" s="622"/>
      <c r="GN185" s="622"/>
      <c r="GO185" s="622"/>
      <c r="GP185" s="622"/>
      <c r="GQ185" s="622"/>
      <c r="GR185" s="622"/>
      <c r="GS185" s="622"/>
      <c r="GT185" s="622"/>
      <c r="GU185" s="622"/>
      <c r="GV185" s="622"/>
      <c r="GW185" s="622"/>
      <c r="GX185" s="622"/>
      <c r="GY185" s="622"/>
      <c r="GZ185" s="622"/>
      <c r="HA185" s="622"/>
      <c r="HB185" s="622"/>
      <c r="HC185" s="622"/>
      <c r="HD185" s="622"/>
      <c r="HE185" s="622"/>
      <c r="HF185" s="622"/>
      <c r="HG185" s="622"/>
      <c r="HH185" s="622"/>
      <c r="HI185" s="622"/>
      <c r="HJ185" s="622"/>
      <c r="HK185" s="622"/>
      <c r="HL185" s="622"/>
      <c r="HM185" s="622"/>
      <c r="HN185" s="622"/>
      <c r="HO185" s="622"/>
      <c r="HP185" s="622"/>
      <c r="HQ185" s="622"/>
      <c r="HR185" s="622"/>
      <c r="HS185" s="622"/>
      <c r="HT185" s="622"/>
      <c r="HU185" s="622"/>
      <c r="HV185" s="622"/>
      <c r="HW185" s="622"/>
      <c r="HX185" s="622"/>
      <c r="HY185" s="622"/>
      <c r="HZ185" s="622"/>
      <c r="IA185" s="622"/>
      <c r="IB185" s="622"/>
      <c r="IC185" s="622"/>
      <c r="ID185" s="622"/>
      <c r="IE185" s="622"/>
      <c r="IF185" s="622"/>
      <c r="IG185" s="622"/>
      <c r="IH185" s="622"/>
      <c r="II185" s="622"/>
      <c r="IJ185" s="622"/>
      <c r="IK185" s="622"/>
      <c r="IL185" s="622"/>
      <c r="IM185" s="622"/>
      <c r="IN185" s="622"/>
      <c r="IO185" s="622"/>
      <c r="IP185" s="622"/>
      <c r="IQ185" s="622"/>
      <c r="IR185" s="622"/>
      <c r="IS185" s="622"/>
      <c r="IT185" s="622"/>
      <c r="IU185" s="622"/>
      <c r="IV185" s="622"/>
      <c r="IW185" s="622"/>
      <c r="IX185" s="622"/>
      <c r="IY185" s="622"/>
      <c r="IZ185" s="622"/>
      <c r="JA185" s="622"/>
      <c r="JB185" s="622"/>
      <c r="JC185" s="622"/>
      <c r="JD185" s="622"/>
      <c r="JE185" s="622"/>
      <c r="JF185" s="622"/>
      <c r="JG185" s="622"/>
      <c r="JH185" s="622"/>
      <c r="JI185" s="622"/>
      <c r="JJ185" s="622"/>
      <c r="JK185" s="622"/>
      <c r="JL185" s="622"/>
      <c r="JM185" s="622"/>
      <c r="JN185" s="622"/>
      <c r="JO185" s="622"/>
      <c r="JP185" s="622"/>
      <c r="JQ185" s="622"/>
      <c r="JR185" s="622"/>
      <c r="JS185" s="622"/>
      <c r="JT185" s="622"/>
      <c r="JU185" s="622"/>
      <c r="JV185" s="622"/>
      <c r="JW185" s="622"/>
      <c r="JX185" s="622"/>
      <c r="JY185" s="622"/>
      <c r="JZ185" s="622"/>
      <c r="KA185" s="622"/>
      <c r="KB185" s="622"/>
      <c r="KC185" s="622"/>
      <c r="KD185" s="622"/>
      <c r="KE185" s="622"/>
      <c r="KF185" s="622"/>
      <c r="KG185" s="622"/>
      <c r="KH185" s="622"/>
      <c r="KI185" s="622"/>
      <c r="KJ185" s="622"/>
      <c r="KK185" s="622"/>
      <c r="KL185" s="622"/>
      <c r="KM185" s="622"/>
      <c r="KN185" s="622"/>
      <c r="KO185" s="622"/>
      <c r="KP185" s="622"/>
      <c r="KQ185" s="622"/>
      <c r="KR185" s="87"/>
      <c r="KS185" s="87"/>
      <c r="KT185" s="87"/>
      <c r="KU185" s="87"/>
      <c r="KV185" s="87"/>
      <c r="KW185" s="87"/>
      <c r="KX185" s="87"/>
      <c r="KY185" s="87"/>
      <c r="KZ185" s="87"/>
      <c r="LA185" s="87"/>
      <c r="LB185" s="87"/>
    </row>
    <row r="186" spans="4:314" s="6" customFormat="1" ht="15.75" customHeight="1" x14ac:dyDescent="0.25">
      <c r="D186" s="344"/>
      <c r="E186" s="344"/>
      <c r="F186" s="344"/>
      <c r="AZ186" s="549"/>
      <c r="EV186" s="152"/>
      <c r="EW186" s="152"/>
      <c r="EX186" s="152"/>
      <c r="EY186" s="152"/>
      <c r="EZ186" s="152"/>
      <c r="FA186" s="152"/>
      <c r="FD186" s="150"/>
      <c r="FE186" s="622"/>
      <c r="FF186" s="622"/>
      <c r="FG186" s="622"/>
      <c r="FH186" s="622"/>
      <c r="FI186" s="87"/>
      <c r="FJ186" s="87"/>
      <c r="FK186" s="87"/>
      <c r="FL186" s="87"/>
      <c r="FM186" s="87"/>
      <c r="FN186" s="87"/>
      <c r="FO186" s="87"/>
      <c r="FP186" s="87"/>
      <c r="FQ186" s="87"/>
      <c r="FR186" s="87"/>
      <c r="FS186" s="622"/>
      <c r="FT186" s="622"/>
      <c r="FU186" s="622"/>
      <c r="FV186" s="622"/>
      <c r="FW186" s="622"/>
      <c r="FX186" s="622"/>
      <c r="FY186" s="622"/>
      <c r="FZ186" s="622"/>
      <c r="GA186" s="633"/>
      <c r="GB186" s="637"/>
      <c r="GC186" s="622"/>
      <c r="GD186" s="622"/>
      <c r="GE186" s="622"/>
      <c r="GF186" s="622"/>
      <c r="GG186" s="622"/>
      <c r="GH186" s="622"/>
      <c r="GI186" s="622"/>
      <c r="GJ186" s="622"/>
      <c r="GK186" s="622"/>
      <c r="GL186" s="622"/>
      <c r="GM186" s="622"/>
      <c r="GN186" s="622"/>
      <c r="GO186" s="622"/>
      <c r="GP186" s="622"/>
      <c r="GQ186" s="622"/>
      <c r="GR186" s="622"/>
      <c r="GS186" s="622"/>
      <c r="GT186" s="622"/>
      <c r="GU186" s="622"/>
      <c r="GV186" s="622"/>
      <c r="GW186" s="622"/>
      <c r="GX186" s="622"/>
      <c r="GY186" s="622"/>
      <c r="GZ186" s="622"/>
      <c r="HA186" s="622"/>
      <c r="HB186" s="622"/>
      <c r="HC186" s="622"/>
      <c r="HD186" s="622"/>
      <c r="HE186" s="622"/>
      <c r="HF186" s="622"/>
      <c r="HG186" s="622"/>
      <c r="HH186" s="622"/>
      <c r="HI186" s="622"/>
      <c r="HJ186" s="622"/>
      <c r="HK186" s="622"/>
      <c r="HL186" s="622"/>
      <c r="HM186" s="622"/>
      <c r="HN186" s="622"/>
      <c r="HO186" s="622"/>
      <c r="HP186" s="622"/>
      <c r="HQ186" s="622"/>
      <c r="HR186" s="622"/>
      <c r="HS186" s="622"/>
      <c r="HT186" s="622"/>
      <c r="HU186" s="622"/>
      <c r="HV186" s="622"/>
      <c r="HW186" s="622"/>
      <c r="HX186" s="622"/>
      <c r="HY186" s="622"/>
      <c r="HZ186" s="622"/>
      <c r="IA186" s="622"/>
      <c r="IB186" s="622"/>
      <c r="IC186" s="622"/>
      <c r="ID186" s="622"/>
      <c r="IE186" s="622"/>
      <c r="IF186" s="622"/>
      <c r="IG186" s="622"/>
      <c r="IH186" s="622"/>
      <c r="II186" s="622"/>
      <c r="IJ186" s="622"/>
      <c r="IK186" s="622"/>
      <c r="IL186" s="622"/>
      <c r="IM186" s="622"/>
      <c r="IN186" s="622"/>
      <c r="IO186" s="622"/>
      <c r="IP186" s="622"/>
      <c r="IQ186" s="622"/>
      <c r="IR186" s="622"/>
      <c r="IS186" s="622"/>
      <c r="IT186" s="622"/>
      <c r="IU186" s="622"/>
      <c r="IV186" s="622"/>
      <c r="IW186" s="622"/>
      <c r="IX186" s="622"/>
      <c r="IY186" s="622"/>
      <c r="IZ186" s="622"/>
      <c r="JA186" s="622"/>
      <c r="JB186" s="622"/>
      <c r="JC186" s="622"/>
      <c r="JD186" s="622"/>
      <c r="JE186" s="622"/>
      <c r="JF186" s="622"/>
      <c r="JG186" s="622"/>
      <c r="JH186" s="622"/>
      <c r="JI186" s="622"/>
      <c r="JJ186" s="622"/>
      <c r="JK186" s="622"/>
      <c r="JL186" s="622"/>
      <c r="JM186" s="622"/>
      <c r="JN186" s="622"/>
      <c r="JO186" s="622"/>
      <c r="JP186" s="622"/>
      <c r="JQ186" s="622"/>
      <c r="JR186" s="622"/>
      <c r="JS186" s="622"/>
      <c r="JT186" s="622"/>
      <c r="JU186" s="622"/>
      <c r="JV186" s="622"/>
      <c r="JW186" s="622"/>
      <c r="JX186" s="622"/>
      <c r="JY186" s="622"/>
      <c r="JZ186" s="622"/>
      <c r="KA186" s="622"/>
      <c r="KB186" s="622"/>
      <c r="KC186" s="622"/>
      <c r="KD186" s="622"/>
      <c r="KE186" s="622"/>
      <c r="KF186" s="622"/>
      <c r="KG186" s="622"/>
      <c r="KH186" s="622"/>
      <c r="KI186" s="622"/>
      <c r="KJ186" s="622"/>
      <c r="KK186" s="622"/>
      <c r="KL186" s="622"/>
      <c r="KM186" s="622"/>
      <c r="KN186" s="622"/>
      <c r="KO186" s="622"/>
      <c r="KP186" s="622"/>
      <c r="KQ186" s="622"/>
      <c r="KR186" s="87"/>
      <c r="KS186" s="87"/>
      <c r="KT186" s="87"/>
      <c r="KU186" s="87"/>
      <c r="KV186" s="87"/>
      <c r="KW186" s="87"/>
      <c r="KX186" s="87"/>
      <c r="KY186" s="87"/>
      <c r="KZ186" s="87"/>
      <c r="LA186" s="87"/>
      <c r="LB186" s="87"/>
    </row>
    <row r="187" spans="4:314" s="6" customFormat="1" ht="15.75" customHeight="1" x14ac:dyDescent="0.25">
      <c r="D187" s="344"/>
      <c r="E187" s="344"/>
      <c r="F187" s="344"/>
      <c r="AZ187" s="549"/>
      <c r="EV187" s="152"/>
      <c r="EW187" s="152"/>
      <c r="EX187" s="152"/>
      <c r="EY187" s="152"/>
      <c r="EZ187" s="152"/>
      <c r="FA187" s="152"/>
      <c r="FD187" s="150"/>
      <c r="FE187" s="622"/>
      <c r="FF187" s="622"/>
      <c r="FG187" s="622"/>
      <c r="FH187" s="622"/>
      <c r="FI187" s="87"/>
      <c r="FJ187" s="87"/>
      <c r="FK187" s="87"/>
      <c r="FL187" s="87"/>
      <c r="FM187" s="87"/>
      <c r="FN187" s="87"/>
      <c r="FO187" s="87"/>
      <c r="FP187" s="87"/>
      <c r="FQ187" s="87"/>
      <c r="FR187" s="87"/>
      <c r="FS187" s="622"/>
      <c r="FT187" s="622"/>
      <c r="FU187" s="622"/>
      <c r="FV187" s="622"/>
      <c r="FW187" s="622"/>
      <c r="FX187" s="622"/>
      <c r="FY187" s="622"/>
      <c r="FZ187" s="622"/>
      <c r="GA187" s="633"/>
      <c r="GB187" s="637"/>
      <c r="GC187" s="622"/>
      <c r="GD187" s="622"/>
      <c r="GE187" s="622"/>
      <c r="GF187" s="622"/>
      <c r="GG187" s="622"/>
      <c r="GH187" s="622"/>
      <c r="GI187" s="622"/>
      <c r="GJ187" s="622"/>
      <c r="GK187" s="622"/>
      <c r="GL187" s="622"/>
      <c r="GM187" s="622"/>
      <c r="GN187" s="622"/>
      <c r="GO187" s="622"/>
      <c r="GP187" s="622"/>
      <c r="GQ187" s="622"/>
      <c r="GR187" s="622"/>
      <c r="GS187" s="622"/>
      <c r="GT187" s="622"/>
      <c r="GU187" s="622"/>
      <c r="GV187" s="622"/>
      <c r="GW187" s="622"/>
      <c r="GX187" s="622"/>
      <c r="GY187" s="622"/>
      <c r="GZ187" s="622"/>
      <c r="HA187" s="622"/>
      <c r="HB187" s="622"/>
      <c r="HC187" s="622"/>
      <c r="HD187" s="622"/>
      <c r="HE187" s="622"/>
      <c r="HF187" s="622"/>
      <c r="HG187" s="622"/>
      <c r="HH187" s="622"/>
      <c r="HI187" s="622"/>
      <c r="HJ187" s="622"/>
      <c r="HK187" s="622"/>
      <c r="HL187" s="622"/>
      <c r="HM187" s="622"/>
      <c r="HN187" s="622"/>
      <c r="HO187" s="622"/>
      <c r="HP187" s="622"/>
      <c r="HQ187" s="622"/>
      <c r="HR187" s="622"/>
      <c r="HS187" s="622"/>
      <c r="HT187" s="622"/>
      <c r="HU187" s="622"/>
      <c r="HV187" s="622"/>
      <c r="HW187" s="622"/>
      <c r="HX187" s="622"/>
      <c r="HY187" s="622"/>
      <c r="HZ187" s="622"/>
      <c r="IA187" s="622"/>
      <c r="IB187" s="622"/>
      <c r="IC187" s="622"/>
      <c r="ID187" s="622"/>
      <c r="IE187" s="622"/>
      <c r="IF187" s="622"/>
      <c r="IG187" s="622"/>
      <c r="IH187" s="622"/>
      <c r="II187" s="622"/>
      <c r="IJ187" s="622"/>
      <c r="IK187" s="622"/>
      <c r="IL187" s="622"/>
      <c r="IM187" s="622"/>
      <c r="IN187" s="622"/>
      <c r="IO187" s="622"/>
      <c r="IP187" s="622"/>
      <c r="IQ187" s="622"/>
      <c r="IR187" s="622"/>
      <c r="IS187" s="622"/>
      <c r="IT187" s="622"/>
      <c r="IU187" s="622"/>
      <c r="IV187" s="622"/>
      <c r="IW187" s="622"/>
      <c r="IX187" s="622"/>
      <c r="IY187" s="622"/>
      <c r="IZ187" s="622"/>
      <c r="JA187" s="622"/>
      <c r="JB187" s="622"/>
      <c r="JC187" s="622"/>
      <c r="JD187" s="622"/>
      <c r="JE187" s="622"/>
      <c r="JF187" s="622"/>
      <c r="JG187" s="622"/>
      <c r="JH187" s="622"/>
      <c r="JI187" s="622"/>
      <c r="JJ187" s="622"/>
      <c r="JK187" s="622"/>
      <c r="JL187" s="622"/>
      <c r="JM187" s="622"/>
      <c r="JN187" s="622"/>
      <c r="JO187" s="622"/>
      <c r="JP187" s="622"/>
      <c r="JQ187" s="622"/>
      <c r="JR187" s="622"/>
      <c r="JS187" s="622"/>
      <c r="JT187" s="622"/>
      <c r="JU187" s="622"/>
      <c r="JV187" s="622"/>
      <c r="JW187" s="622"/>
      <c r="JX187" s="622"/>
      <c r="JY187" s="622"/>
      <c r="JZ187" s="622"/>
      <c r="KA187" s="622"/>
      <c r="KB187" s="622"/>
      <c r="KC187" s="622"/>
      <c r="KD187" s="622"/>
      <c r="KE187" s="622"/>
      <c r="KF187" s="622"/>
      <c r="KG187" s="622"/>
      <c r="KH187" s="622"/>
      <c r="KI187" s="622"/>
      <c r="KJ187" s="622"/>
      <c r="KK187" s="622"/>
      <c r="KL187" s="622"/>
      <c r="KM187" s="622"/>
      <c r="KN187" s="622"/>
      <c r="KO187" s="622"/>
      <c r="KP187" s="622"/>
      <c r="KQ187" s="622"/>
      <c r="KR187" s="87"/>
      <c r="KS187" s="87"/>
      <c r="KT187" s="87"/>
      <c r="KU187" s="87"/>
      <c r="KV187" s="87"/>
      <c r="KW187" s="87"/>
      <c r="KX187" s="87"/>
      <c r="KY187" s="87"/>
      <c r="KZ187" s="87"/>
      <c r="LA187" s="87"/>
      <c r="LB187" s="87"/>
    </row>
    <row r="188" spans="4:314" s="6" customFormat="1" ht="15.75" customHeight="1" x14ac:dyDescent="0.25">
      <c r="D188" s="344"/>
      <c r="E188" s="344"/>
      <c r="F188" s="344"/>
      <c r="AZ188" s="549"/>
      <c r="EV188" s="152"/>
      <c r="EW188" s="152"/>
      <c r="EX188" s="152"/>
      <c r="EY188" s="152"/>
      <c r="EZ188" s="152"/>
      <c r="FA188" s="152"/>
      <c r="FD188" s="150"/>
      <c r="FE188" s="622"/>
      <c r="FF188" s="622"/>
      <c r="FG188" s="622"/>
      <c r="FH188" s="622"/>
      <c r="FI188" s="87"/>
      <c r="FJ188" s="87"/>
      <c r="FK188" s="87"/>
      <c r="FL188" s="87"/>
      <c r="FM188" s="87"/>
      <c r="FN188" s="87"/>
      <c r="FO188" s="87"/>
      <c r="FP188" s="87"/>
      <c r="FQ188" s="87"/>
      <c r="FR188" s="87"/>
      <c r="FS188" s="622"/>
      <c r="FT188" s="622"/>
      <c r="FU188" s="622"/>
      <c r="FV188" s="622"/>
      <c r="FW188" s="622"/>
      <c r="FX188" s="622"/>
      <c r="FY188" s="622"/>
      <c r="FZ188" s="622"/>
      <c r="GA188" s="633"/>
      <c r="GB188" s="637"/>
      <c r="GC188" s="622"/>
      <c r="GD188" s="622"/>
      <c r="GE188" s="622"/>
      <c r="GF188" s="622"/>
      <c r="GG188" s="622"/>
      <c r="GH188" s="622"/>
      <c r="GI188" s="622"/>
      <c r="GJ188" s="622"/>
      <c r="GK188" s="622"/>
      <c r="GL188" s="622"/>
      <c r="GM188" s="622"/>
      <c r="GN188" s="622"/>
      <c r="GO188" s="622"/>
      <c r="GP188" s="622"/>
      <c r="GQ188" s="622"/>
      <c r="GR188" s="622"/>
      <c r="GS188" s="622"/>
      <c r="GT188" s="622"/>
      <c r="GU188" s="622"/>
      <c r="GV188" s="622"/>
      <c r="GW188" s="622"/>
      <c r="GX188" s="622"/>
      <c r="GY188" s="622"/>
      <c r="GZ188" s="622"/>
      <c r="HA188" s="622"/>
      <c r="HB188" s="622"/>
      <c r="HC188" s="622"/>
      <c r="HD188" s="622"/>
      <c r="HE188" s="622"/>
      <c r="HF188" s="622"/>
      <c r="HG188" s="622"/>
      <c r="HH188" s="622"/>
      <c r="HI188" s="622"/>
      <c r="HJ188" s="622"/>
      <c r="HK188" s="622"/>
      <c r="HL188" s="622"/>
      <c r="HM188" s="622"/>
      <c r="HN188" s="622"/>
      <c r="HO188" s="622"/>
      <c r="HP188" s="622"/>
      <c r="HQ188" s="622"/>
      <c r="HR188" s="622"/>
      <c r="HS188" s="622"/>
      <c r="HT188" s="622"/>
      <c r="HU188" s="622"/>
      <c r="HV188" s="622"/>
      <c r="HW188" s="622"/>
      <c r="HX188" s="622"/>
      <c r="HY188" s="622"/>
      <c r="HZ188" s="622"/>
      <c r="IA188" s="622"/>
      <c r="IB188" s="622"/>
      <c r="IC188" s="622"/>
      <c r="ID188" s="622"/>
      <c r="IE188" s="622"/>
      <c r="IF188" s="622"/>
      <c r="IG188" s="622"/>
      <c r="IH188" s="622"/>
      <c r="II188" s="622"/>
      <c r="IJ188" s="622"/>
      <c r="IK188" s="622"/>
      <c r="IL188" s="622"/>
      <c r="IM188" s="622"/>
      <c r="IN188" s="622"/>
      <c r="IO188" s="622"/>
      <c r="IP188" s="622"/>
      <c r="IQ188" s="622"/>
      <c r="IR188" s="622"/>
      <c r="IS188" s="622"/>
      <c r="IT188" s="622"/>
      <c r="IU188" s="622"/>
      <c r="IV188" s="622"/>
      <c r="IW188" s="622"/>
      <c r="IX188" s="622"/>
      <c r="IY188" s="622"/>
      <c r="IZ188" s="622"/>
      <c r="JA188" s="622"/>
      <c r="JB188" s="622"/>
      <c r="JC188" s="622"/>
      <c r="JD188" s="622"/>
      <c r="JE188" s="622"/>
      <c r="JF188" s="622"/>
      <c r="JG188" s="622"/>
      <c r="JH188" s="622"/>
      <c r="JI188" s="622"/>
      <c r="JJ188" s="622"/>
      <c r="JK188" s="622"/>
      <c r="JL188" s="622"/>
      <c r="JM188" s="622"/>
      <c r="JN188" s="622"/>
      <c r="JO188" s="622"/>
      <c r="JP188" s="622"/>
      <c r="JQ188" s="622"/>
      <c r="JR188" s="622"/>
      <c r="JS188" s="622"/>
      <c r="JT188" s="622"/>
      <c r="JU188" s="622"/>
      <c r="JV188" s="622"/>
      <c r="JW188" s="622"/>
      <c r="JX188" s="622"/>
      <c r="JY188" s="622"/>
      <c r="JZ188" s="622"/>
      <c r="KA188" s="622"/>
      <c r="KB188" s="622"/>
      <c r="KC188" s="622"/>
      <c r="KD188" s="622"/>
      <c r="KE188" s="622"/>
      <c r="KF188" s="622"/>
      <c r="KG188" s="622"/>
      <c r="KH188" s="622"/>
      <c r="KI188" s="622"/>
      <c r="KJ188" s="622"/>
      <c r="KK188" s="622"/>
      <c r="KL188" s="622"/>
      <c r="KM188" s="622"/>
      <c r="KN188" s="622"/>
      <c r="KO188" s="622"/>
      <c r="KP188" s="622"/>
      <c r="KQ188" s="622"/>
      <c r="KR188" s="87"/>
      <c r="KS188" s="87"/>
      <c r="KT188" s="87"/>
      <c r="KU188" s="87"/>
      <c r="KV188" s="87"/>
      <c r="KW188" s="87"/>
      <c r="KX188" s="87"/>
      <c r="KY188" s="87"/>
      <c r="KZ188" s="87"/>
      <c r="LA188" s="87"/>
      <c r="LB188" s="87"/>
    </row>
    <row r="189" spans="4:314" s="6" customFormat="1" ht="15.75" customHeight="1" x14ac:dyDescent="0.25">
      <c r="D189" s="344"/>
      <c r="E189" s="344"/>
      <c r="F189" s="344"/>
      <c r="AZ189" s="549"/>
      <c r="EV189" s="152"/>
      <c r="EW189" s="152"/>
      <c r="EX189" s="152"/>
      <c r="EY189" s="152"/>
      <c r="EZ189" s="152"/>
      <c r="FA189" s="152"/>
      <c r="FD189" s="150"/>
      <c r="FE189" s="622"/>
      <c r="FF189" s="622"/>
      <c r="FG189" s="622"/>
      <c r="FH189" s="622"/>
      <c r="FI189" s="87"/>
      <c r="FJ189" s="87"/>
      <c r="FK189" s="87"/>
      <c r="FL189" s="87"/>
      <c r="FM189" s="87"/>
      <c r="FN189" s="87"/>
      <c r="FO189" s="87"/>
      <c r="FP189" s="87"/>
      <c r="FQ189" s="87"/>
      <c r="FR189" s="87"/>
      <c r="FS189" s="622"/>
      <c r="FT189" s="622"/>
      <c r="FU189" s="622"/>
      <c r="FV189" s="622"/>
      <c r="FW189" s="622"/>
      <c r="FX189" s="622"/>
      <c r="FY189" s="622"/>
      <c r="FZ189" s="622"/>
      <c r="GA189" s="633"/>
      <c r="GB189" s="637"/>
      <c r="GC189" s="622"/>
      <c r="GD189" s="622"/>
      <c r="GE189" s="622"/>
      <c r="GF189" s="622"/>
      <c r="GG189" s="622"/>
      <c r="GH189" s="622"/>
      <c r="GI189" s="622"/>
      <c r="GJ189" s="622"/>
      <c r="GK189" s="622"/>
      <c r="GL189" s="622"/>
      <c r="GM189" s="622"/>
      <c r="GN189" s="622"/>
      <c r="GO189" s="622"/>
      <c r="GP189" s="622"/>
      <c r="GQ189" s="622"/>
      <c r="GR189" s="622"/>
      <c r="GS189" s="622"/>
      <c r="GT189" s="622"/>
      <c r="GU189" s="622"/>
      <c r="GV189" s="622"/>
      <c r="GW189" s="622"/>
      <c r="GX189" s="622"/>
      <c r="GY189" s="622"/>
      <c r="GZ189" s="622"/>
      <c r="HA189" s="622"/>
      <c r="HB189" s="622"/>
      <c r="HC189" s="622"/>
      <c r="HD189" s="622"/>
      <c r="HE189" s="622"/>
      <c r="HF189" s="622"/>
      <c r="HG189" s="622"/>
      <c r="HH189" s="622"/>
      <c r="HI189" s="622"/>
      <c r="HJ189" s="622"/>
      <c r="HK189" s="622"/>
      <c r="HL189" s="622"/>
      <c r="HM189" s="622"/>
      <c r="HN189" s="622"/>
      <c r="HO189" s="622"/>
      <c r="HP189" s="622"/>
      <c r="HQ189" s="622"/>
      <c r="HR189" s="622"/>
      <c r="HS189" s="622"/>
      <c r="HT189" s="622"/>
      <c r="HU189" s="622"/>
      <c r="HV189" s="622"/>
      <c r="HW189" s="622"/>
      <c r="HX189" s="622"/>
      <c r="HY189" s="622"/>
      <c r="HZ189" s="622"/>
      <c r="IA189" s="622"/>
      <c r="IB189" s="622"/>
      <c r="IC189" s="622"/>
      <c r="ID189" s="622"/>
      <c r="IE189" s="622"/>
      <c r="IF189" s="622"/>
      <c r="IG189" s="622"/>
      <c r="IH189" s="622"/>
      <c r="II189" s="622"/>
      <c r="IJ189" s="622"/>
      <c r="IK189" s="622"/>
      <c r="IL189" s="622"/>
      <c r="IM189" s="622"/>
      <c r="IN189" s="622"/>
      <c r="IO189" s="622"/>
      <c r="IP189" s="622"/>
      <c r="IQ189" s="622"/>
      <c r="IR189" s="622"/>
      <c r="IS189" s="622"/>
      <c r="IT189" s="622"/>
      <c r="IU189" s="622"/>
      <c r="IV189" s="622"/>
      <c r="IW189" s="622"/>
      <c r="IX189" s="622"/>
      <c r="IY189" s="622"/>
      <c r="IZ189" s="622"/>
      <c r="JA189" s="622"/>
      <c r="JB189" s="622"/>
      <c r="JC189" s="622"/>
      <c r="JD189" s="622"/>
      <c r="JE189" s="622"/>
      <c r="JF189" s="622"/>
      <c r="JG189" s="622"/>
      <c r="JH189" s="622"/>
      <c r="JI189" s="622"/>
      <c r="JJ189" s="622"/>
      <c r="JK189" s="622"/>
      <c r="JL189" s="622"/>
      <c r="JM189" s="622"/>
      <c r="JN189" s="622"/>
      <c r="JO189" s="622"/>
      <c r="JP189" s="622"/>
      <c r="JQ189" s="622"/>
      <c r="JR189" s="622"/>
      <c r="JS189" s="622"/>
      <c r="JT189" s="622"/>
      <c r="JU189" s="622"/>
      <c r="JV189" s="622"/>
      <c r="JW189" s="622"/>
      <c r="JX189" s="622"/>
      <c r="JY189" s="622"/>
      <c r="JZ189" s="622"/>
      <c r="KA189" s="622"/>
      <c r="KB189" s="622"/>
      <c r="KC189" s="622"/>
      <c r="KD189" s="622"/>
      <c r="KE189" s="622"/>
      <c r="KF189" s="622"/>
      <c r="KG189" s="622"/>
      <c r="KH189" s="622"/>
      <c r="KI189" s="622"/>
      <c r="KJ189" s="622"/>
      <c r="KK189" s="622"/>
      <c r="KL189" s="622"/>
      <c r="KM189" s="622"/>
      <c r="KN189" s="622"/>
      <c r="KO189" s="622"/>
      <c r="KP189" s="622"/>
      <c r="KQ189" s="622"/>
      <c r="KR189" s="87"/>
      <c r="KS189" s="87"/>
      <c r="KT189" s="87"/>
      <c r="KU189" s="87"/>
      <c r="KV189" s="87"/>
      <c r="KW189" s="87"/>
      <c r="KX189" s="87"/>
      <c r="KY189" s="87"/>
      <c r="KZ189" s="87"/>
      <c r="LA189" s="87"/>
      <c r="LB189" s="87"/>
    </row>
    <row r="190" spans="4:314" s="6" customFormat="1" ht="15.75" customHeight="1" x14ac:dyDescent="0.25">
      <c r="D190" s="344"/>
      <c r="E190" s="344"/>
      <c r="F190" s="344"/>
      <c r="AZ190" s="549"/>
      <c r="EV190" s="152"/>
      <c r="EW190" s="152"/>
      <c r="EX190" s="152"/>
      <c r="EY190" s="152"/>
      <c r="EZ190" s="152"/>
      <c r="FA190" s="152"/>
      <c r="FD190" s="150"/>
      <c r="FE190" s="622"/>
      <c r="FF190" s="622"/>
      <c r="FG190" s="622"/>
      <c r="FH190" s="622"/>
      <c r="FI190" s="87"/>
      <c r="FJ190" s="87"/>
      <c r="FK190" s="87"/>
      <c r="FL190" s="87"/>
      <c r="FM190" s="87"/>
      <c r="FN190" s="87"/>
      <c r="FO190" s="87"/>
      <c r="FP190" s="87"/>
      <c r="FQ190" s="87"/>
      <c r="FR190" s="87"/>
      <c r="FS190" s="622"/>
      <c r="FT190" s="622"/>
      <c r="FU190" s="622"/>
      <c r="FV190" s="622"/>
      <c r="FW190" s="622"/>
      <c r="FX190" s="622"/>
      <c r="FY190" s="622"/>
      <c r="FZ190" s="622"/>
      <c r="GA190" s="633"/>
      <c r="GB190" s="637"/>
      <c r="GC190" s="622"/>
      <c r="GD190" s="622"/>
      <c r="GE190" s="622"/>
      <c r="GF190" s="622"/>
      <c r="GG190" s="622"/>
      <c r="GH190" s="622"/>
      <c r="GI190" s="622"/>
      <c r="GJ190" s="622"/>
      <c r="GK190" s="622"/>
      <c r="GL190" s="622"/>
      <c r="GM190" s="622"/>
      <c r="GN190" s="622"/>
      <c r="GO190" s="622"/>
      <c r="GP190" s="622"/>
      <c r="GQ190" s="622"/>
      <c r="GR190" s="622"/>
      <c r="GS190" s="622"/>
      <c r="GT190" s="622"/>
      <c r="GU190" s="622"/>
      <c r="GV190" s="622"/>
      <c r="GW190" s="622"/>
      <c r="GX190" s="622"/>
      <c r="GY190" s="622"/>
      <c r="GZ190" s="622"/>
      <c r="HA190" s="622"/>
      <c r="HB190" s="622"/>
      <c r="HC190" s="622"/>
      <c r="HD190" s="622"/>
      <c r="HE190" s="622"/>
      <c r="HF190" s="622"/>
      <c r="HG190" s="622"/>
      <c r="HH190" s="622"/>
      <c r="HI190" s="622"/>
      <c r="HJ190" s="622"/>
      <c r="HK190" s="622"/>
      <c r="HL190" s="622"/>
      <c r="HM190" s="622"/>
      <c r="HN190" s="622"/>
      <c r="HO190" s="622"/>
      <c r="HP190" s="622"/>
      <c r="HQ190" s="622"/>
      <c r="HR190" s="622"/>
      <c r="HS190" s="622"/>
      <c r="HT190" s="622"/>
      <c r="HU190" s="622"/>
      <c r="HV190" s="622"/>
      <c r="HW190" s="622"/>
      <c r="HX190" s="622"/>
      <c r="HY190" s="622"/>
      <c r="HZ190" s="622"/>
      <c r="IA190" s="622"/>
      <c r="IB190" s="622"/>
      <c r="IC190" s="622"/>
      <c r="ID190" s="622"/>
      <c r="IE190" s="622"/>
      <c r="IF190" s="622"/>
      <c r="IG190" s="622"/>
      <c r="IH190" s="622"/>
      <c r="II190" s="622"/>
      <c r="IJ190" s="622"/>
      <c r="IK190" s="622"/>
      <c r="IL190" s="622"/>
      <c r="IM190" s="622"/>
      <c r="IN190" s="622"/>
      <c r="IO190" s="622"/>
      <c r="IP190" s="622"/>
      <c r="IQ190" s="622"/>
      <c r="IR190" s="622"/>
      <c r="IS190" s="622"/>
      <c r="IT190" s="622"/>
      <c r="IU190" s="622"/>
      <c r="IV190" s="622"/>
      <c r="IW190" s="622"/>
      <c r="IX190" s="622"/>
      <c r="IY190" s="622"/>
      <c r="IZ190" s="622"/>
      <c r="JA190" s="622"/>
      <c r="JB190" s="622"/>
      <c r="JC190" s="622"/>
      <c r="JD190" s="622"/>
      <c r="JE190" s="622"/>
      <c r="JF190" s="622"/>
      <c r="JG190" s="622"/>
      <c r="JH190" s="622"/>
      <c r="JI190" s="622"/>
      <c r="JJ190" s="622"/>
      <c r="JK190" s="622"/>
      <c r="JL190" s="622"/>
      <c r="JM190" s="622"/>
      <c r="JN190" s="622"/>
      <c r="JO190" s="622"/>
      <c r="JP190" s="622"/>
      <c r="JQ190" s="622"/>
      <c r="JR190" s="622"/>
      <c r="JS190" s="622"/>
      <c r="JT190" s="622"/>
      <c r="JU190" s="622"/>
      <c r="JV190" s="622"/>
      <c r="JW190" s="622"/>
      <c r="JX190" s="622"/>
      <c r="JY190" s="622"/>
      <c r="JZ190" s="622"/>
      <c r="KA190" s="622"/>
      <c r="KB190" s="622"/>
      <c r="KC190" s="622"/>
      <c r="KD190" s="622"/>
      <c r="KE190" s="622"/>
      <c r="KF190" s="622"/>
      <c r="KG190" s="622"/>
      <c r="KH190" s="622"/>
      <c r="KI190" s="622"/>
      <c r="KJ190" s="622"/>
      <c r="KK190" s="622"/>
      <c r="KL190" s="622"/>
      <c r="KM190" s="622"/>
      <c r="KN190" s="622"/>
      <c r="KO190" s="622"/>
      <c r="KP190" s="622"/>
      <c r="KQ190" s="622"/>
      <c r="KR190" s="87"/>
      <c r="KS190" s="87"/>
      <c r="KT190" s="87"/>
      <c r="KU190" s="87"/>
      <c r="KV190" s="87"/>
      <c r="KW190" s="87"/>
      <c r="KX190" s="87"/>
      <c r="KY190" s="87"/>
      <c r="KZ190" s="87"/>
      <c r="LA190" s="87"/>
      <c r="LB190" s="87"/>
    </row>
    <row r="191" spans="4:314" s="6" customFormat="1" ht="15.75" customHeight="1" x14ac:dyDescent="0.25">
      <c r="D191" s="344"/>
      <c r="E191" s="344"/>
      <c r="F191" s="344"/>
      <c r="AZ191" s="549"/>
      <c r="EV191" s="152"/>
      <c r="EW191" s="152"/>
      <c r="EX191" s="152"/>
      <c r="EY191" s="152"/>
      <c r="EZ191" s="152"/>
      <c r="FA191" s="152"/>
      <c r="FD191" s="150"/>
      <c r="FE191" s="622"/>
      <c r="FF191" s="622"/>
      <c r="FG191" s="622"/>
      <c r="FH191" s="622"/>
      <c r="FI191" s="87"/>
      <c r="FJ191" s="87"/>
      <c r="FK191" s="87"/>
      <c r="FL191" s="87"/>
      <c r="FM191" s="87"/>
      <c r="FN191" s="87"/>
      <c r="FO191" s="87"/>
      <c r="FP191" s="87"/>
      <c r="FQ191" s="87"/>
      <c r="FR191" s="87"/>
      <c r="FS191" s="622"/>
      <c r="FT191" s="622"/>
      <c r="FU191" s="622"/>
      <c r="FV191" s="622"/>
      <c r="FW191" s="622"/>
      <c r="FX191" s="622"/>
      <c r="FY191" s="622"/>
      <c r="FZ191" s="622"/>
      <c r="GA191" s="633"/>
      <c r="GB191" s="637"/>
      <c r="GC191" s="622"/>
      <c r="GD191" s="622"/>
      <c r="GE191" s="622"/>
      <c r="GF191" s="622"/>
      <c r="GG191" s="622"/>
      <c r="GH191" s="622"/>
      <c r="GI191" s="622"/>
      <c r="GJ191" s="622"/>
      <c r="GK191" s="622"/>
      <c r="GL191" s="622"/>
      <c r="GM191" s="622"/>
      <c r="GN191" s="622"/>
      <c r="GO191" s="622"/>
      <c r="GP191" s="622"/>
      <c r="GQ191" s="622"/>
      <c r="GR191" s="622"/>
      <c r="GS191" s="622"/>
      <c r="GT191" s="622"/>
      <c r="GU191" s="622"/>
      <c r="GV191" s="622"/>
      <c r="GW191" s="622"/>
      <c r="GX191" s="622"/>
      <c r="GY191" s="622"/>
      <c r="GZ191" s="622"/>
      <c r="HA191" s="622"/>
      <c r="HB191" s="622"/>
      <c r="HC191" s="622"/>
      <c r="HD191" s="622"/>
      <c r="HE191" s="622"/>
      <c r="HF191" s="622"/>
      <c r="HG191" s="622"/>
      <c r="HH191" s="622"/>
      <c r="HI191" s="622"/>
      <c r="HJ191" s="622"/>
      <c r="HK191" s="622"/>
      <c r="HL191" s="622"/>
      <c r="HM191" s="622"/>
      <c r="HN191" s="622"/>
      <c r="HO191" s="622"/>
      <c r="HP191" s="622"/>
      <c r="HQ191" s="622"/>
      <c r="HR191" s="622"/>
      <c r="HS191" s="622"/>
      <c r="HT191" s="622"/>
      <c r="HU191" s="622"/>
      <c r="HV191" s="622"/>
      <c r="HW191" s="622"/>
      <c r="HX191" s="622"/>
      <c r="HY191" s="622"/>
      <c r="HZ191" s="622"/>
      <c r="IA191" s="622"/>
      <c r="IB191" s="622"/>
      <c r="IC191" s="622"/>
      <c r="ID191" s="622"/>
      <c r="IE191" s="622"/>
      <c r="IF191" s="622"/>
      <c r="IG191" s="622"/>
      <c r="IH191" s="622"/>
      <c r="II191" s="622"/>
      <c r="IJ191" s="622"/>
      <c r="IK191" s="622"/>
      <c r="IL191" s="622"/>
      <c r="IM191" s="622"/>
      <c r="IN191" s="622"/>
      <c r="IO191" s="622"/>
      <c r="IP191" s="622"/>
      <c r="IQ191" s="622"/>
      <c r="IR191" s="622"/>
      <c r="IS191" s="622"/>
      <c r="IT191" s="622"/>
      <c r="IU191" s="622"/>
      <c r="IV191" s="622"/>
      <c r="IW191" s="622"/>
      <c r="IX191" s="622"/>
      <c r="IY191" s="622"/>
      <c r="IZ191" s="622"/>
      <c r="JA191" s="622"/>
      <c r="JB191" s="622"/>
      <c r="JC191" s="622"/>
      <c r="JD191" s="622"/>
      <c r="JE191" s="622"/>
      <c r="JF191" s="622"/>
      <c r="JG191" s="622"/>
      <c r="JH191" s="622"/>
      <c r="JI191" s="622"/>
      <c r="JJ191" s="622"/>
      <c r="JK191" s="622"/>
      <c r="JL191" s="622"/>
      <c r="JM191" s="622"/>
      <c r="JN191" s="622"/>
      <c r="JO191" s="622"/>
      <c r="JP191" s="622"/>
      <c r="JQ191" s="622"/>
      <c r="JR191" s="622"/>
      <c r="JS191" s="622"/>
      <c r="JT191" s="622"/>
      <c r="JU191" s="622"/>
      <c r="JV191" s="622"/>
      <c r="JW191" s="622"/>
      <c r="JX191" s="622"/>
      <c r="JY191" s="622"/>
      <c r="JZ191" s="622"/>
      <c r="KA191" s="622"/>
      <c r="KB191" s="622"/>
      <c r="KC191" s="622"/>
      <c r="KD191" s="622"/>
      <c r="KE191" s="622"/>
      <c r="KF191" s="622"/>
      <c r="KG191" s="622"/>
      <c r="KH191" s="622"/>
      <c r="KI191" s="622"/>
      <c r="KJ191" s="622"/>
      <c r="KK191" s="622"/>
      <c r="KL191" s="622"/>
      <c r="KM191" s="622"/>
      <c r="KN191" s="622"/>
      <c r="KO191" s="622"/>
      <c r="KP191" s="622"/>
      <c r="KQ191" s="622"/>
      <c r="KR191" s="87"/>
      <c r="KS191" s="87"/>
      <c r="KT191" s="87"/>
      <c r="KU191" s="87"/>
      <c r="KV191" s="87"/>
      <c r="KW191" s="87"/>
      <c r="KX191" s="87"/>
      <c r="KY191" s="87"/>
      <c r="KZ191" s="87"/>
      <c r="LA191" s="87"/>
      <c r="LB191" s="87"/>
    </row>
    <row r="192" spans="4:314" s="6" customFormat="1" ht="15.75" customHeight="1" x14ac:dyDescent="0.25">
      <c r="D192" s="344"/>
      <c r="E192" s="344"/>
      <c r="F192" s="344"/>
      <c r="AZ192" s="549"/>
      <c r="EV192" s="152"/>
      <c r="EW192" s="152"/>
      <c r="EX192" s="152"/>
      <c r="EY192" s="152"/>
      <c r="EZ192" s="152"/>
      <c r="FA192" s="152"/>
      <c r="FD192" s="150"/>
      <c r="FE192" s="622"/>
      <c r="FF192" s="622"/>
      <c r="FG192" s="622"/>
      <c r="FH192" s="622"/>
      <c r="FI192" s="87"/>
      <c r="FJ192" s="87"/>
      <c r="FK192" s="87"/>
      <c r="FL192" s="87"/>
      <c r="FM192" s="87"/>
      <c r="FN192" s="87"/>
      <c r="FO192" s="87"/>
      <c r="FP192" s="87"/>
      <c r="FQ192" s="87"/>
      <c r="FR192" s="87"/>
      <c r="FS192" s="622"/>
      <c r="FT192" s="622"/>
      <c r="FU192" s="622"/>
      <c r="FV192" s="622"/>
      <c r="FW192" s="622"/>
      <c r="FX192" s="622"/>
      <c r="FY192" s="622"/>
      <c r="FZ192" s="622"/>
      <c r="GA192" s="633"/>
      <c r="GB192" s="637"/>
      <c r="GC192" s="622"/>
      <c r="GD192" s="622"/>
      <c r="GE192" s="622"/>
      <c r="GF192" s="622"/>
      <c r="GG192" s="622"/>
      <c r="GH192" s="622"/>
      <c r="GI192" s="622"/>
      <c r="GJ192" s="622"/>
      <c r="GK192" s="622"/>
      <c r="GL192" s="622"/>
      <c r="GM192" s="622"/>
      <c r="GN192" s="622"/>
      <c r="GO192" s="622"/>
      <c r="GP192" s="622"/>
      <c r="GQ192" s="622"/>
      <c r="GR192" s="622"/>
      <c r="GS192" s="622"/>
      <c r="GT192" s="622"/>
      <c r="GU192" s="622"/>
      <c r="GV192" s="622"/>
      <c r="GW192" s="622"/>
      <c r="GX192" s="622"/>
      <c r="GY192" s="622"/>
      <c r="GZ192" s="622"/>
      <c r="HA192" s="622"/>
      <c r="HB192" s="622"/>
      <c r="HC192" s="622"/>
      <c r="HD192" s="622"/>
      <c r="HE192" s="622"/>
      <c r="HF192" s="622"/>
      <c r="HG192" s="622"/>
      <c r="HH192" s="622"/>
      <c r="HI192" s="622"/>
      <c r="HJ192" s="622"/>
      <c r="HK192" s="622"/>
      <c r="HL192" s="622"/>
      <c r="HM192" s="622"/>
      <c r="HN192" s="622"/>
      <c r="HO192" s="622"/>
      <c r="HP192" s="622"/>
      <c r="HQ192" s="622"/>
      <c r="HR192" s="622"/>
      <c r="HS192" s="622"/>
      <c r="HT192" s="622"/>
      <c r="HU192" s="622"/>
      <c r="HV192" s="622"/>
      <c r="HW192" s="622"/>
      <c r="HX192" s="622"/>
      <c r="HY192" s="622"/>
      <c r="HZ192" s="622"/>
      <c r="IA192" s="622"/>
      <c r="IB192" s="622"/>
      <c r="IC192" s="622"/>
      <c r="ID192" s="622"/>
      <c r="IE192" s="622"/>
      <c r="IF192" s="622"/>
      <c r="IG192" s="622"/>
      <c r="IH192" s="622"/>
      <c r="II192" s="622"/>
      <c r="IJ192" s="622"/>
      <c r="IK192" s="622"/>
      <c r="IL192" s="622"/>
      <c r="IM192" s="622"/>
      <c r="IN192" s="622"/>
      <c r="IO192" s="622"/>
      <c r="IP192" s="622"/>
      <c r="IQ192" s="622"/>
      <c r="IR192" s="622"/>
      <c r="IS192" s="622"/>
      <c r="IT192" s="622"/>
      <c r="IU192" s="622"/>
      <c r="IV192" s="622"/>
      <c r="IW192" s="622"/>
      <c r="IX192" s="622"/>
      <c r="IY192" s="622"/>
      <c r="IZ192" s="622"/>
      <c r="JA192" s="622"/>
      <c r="JB192" s="622"/>
      <c r="JC192" s="622"/>
      <c r="JD192" s="622"/>
      <c r="JE192" s="622"/>
      <c r="JF192" s="622"/>
      <c r="JG192" s="622"/>
      <c r="JH192" s="622"/>
      <c r="JI192" s="622"/>
      <c r="JJ192" s="622"/>
      <c r="JK192" s="622"/>
      <c r="JL192" s="622"/>
      <c r="JM192" s="622"/>
      <c r="JN192" s="622"/>
      <c r="JO192" s="622"/>
      <c r="JP192" s="622"/>
      <c r="JQ192" s="622"/>
      <c r="JR192" s="622"/>
      <c r="JS192" s="622"/>
      <c r="JT192" s="622"/>
      <c r="JU192" s="622"/>
      <c r="JV192" s="622"/>
      <c r="JW192" s="622"/>
      <c r="JX192" s="622"/>
      <c r="JY192" s="622"/>
      <c r="JZ192" s="622"/>
      <c r="KA192" s="622"/>
      <c r="KB192" s="622"/>
      <c r="KC192" s="622"/>
      <c r="KD192" s="622"/>
      <c r="KE192" s="622"/>
      <c r="KF192" s="622"/>
      <c r="KG192" s="622"/>
      <c r="KH192" s="622"/>
      <c r="KI192" s="622"/>
      <c r="KJ192" s="622"/>
      <c r="KK192" s="622"/>
      <c r="KL192" s="622"/>
      <c r="KM192" s="622"/>
      <c r="KN192" s="622"/>
      <c r="KO192" s="622"/>
      <c r="KP192" s="622"/>
      <c r="KQ192" s="622"/>
      <c r="KR192" s="87"/>
      <c r="KS192" s="87"/>
      <c r="KT192" s="87"/>
      <c r="KU192" s="87"/>
      <c r="KV192" s="87"/>
      <c r="KW192" s="87"/>
      <c r="KX192" s="87"/>
      <c r="KY192" s="87"/>
      <c r="KZ192" s="87"/>
      <c r="LA192" s="87"/>
      <c r="LB192" s="87"/>
    </row>
    <row r="193" spans="4:314" s="6" customFormat="1" ht="15.75" customHeight="1" x14ac:dyDescent="0.25">
      <c r="D193" s="344"/>
      <c r="E193" s="344"/>
      <c r="F193" s="344"/>
      <c r="AZ193" s="549"/>
      <c r="EV193" s="152"/>
      <c r="EW193" s="152"/>
      <c r="EX193" s="152"/>
      <c r="EY193" s="152"/>
      <c r="EZ193" s="152"/>
      <c r="FA193" s="152"/>
      <c r="FD193" s="150"/>
      <c r="FE193" s="622"/>
      <c r="FF193" s="622"/>
      <c r="FG193" s="622"/>
      <c r="FH193" s="622"/>
      <c r="FI193" s="87"/>
      <c r="FJ193" s="87"/>
      <c r="FK193" s="87"/>
      <c r="FL193" s="87"/>
      <c r="FM193" s="87"/>
      <c r="FN193" s="87"/>
      <c r="FO193" s="87"/>
      <c r="FP193" s="87"/>
      <c r="FQ193" s="87"/>
      <c r="FR193" s="87"/>
      <c r="FS193" s="622"/>
      <c r="FT193" s="622"/>
      <c r="FU193" s="622"/>
      <c r="FV193" s="622"/>
      <c r="FW193" s="622"/>
      <c r="FX193" s="622"/>
      <c r="FY193" s="622"/>
      <c r="FZ193" s="622"/>
      <c r="GA193" s="633"/>
      <c r="GB193" s="637"/>
      <c r="GC193" s="622"/>
      <c r="GD193" s="622"/>
      <c r="GE193" s="622"/>
      <c r="GF193" s="622"/>
      <c r="GG193" s="622"/>
      <c r="GH193" s="622"/>
      <c r="GI193" s="622"/>
      <c r="GJ193" s="622"/>
      <c r="GK193" s="622"/>
      <c r="GL193" s="622"/>
      <c r="GM193" s="622"/>
      <c r="GN193" s="622"/>
      <c r="GO193" s="622"/>
      <c r="GP193" s="622"/>
      <c r="GQ193" s="622"/>
      <c r="GR193" s="622"/>
      <c r="GS193" s="622"/>
      <c r="GT193" s="622"/>
      <c r="GU193" s="622"/>
      <c r="GV193" s="622"/>
      <c r="GW193" s="622"/>
      <c r="GX193" s="622"/>
      <c r="GY193" s="622"/>
      <c r="GZ193" s="622"/>
      <c r="HA193" s="622"/>
      <c r="HB193" s="622"/>
      <c r="HC193" s="622"/>
      <c r="HD193" s="622"/>
      <c r="HE193" s="622"/>
      <c r="HF193" s="622"/>
      <c r="HG193" s="622"/>
      <c r="HH193" s="622"/>
      <c r="HI193" s="622"/>
      <c r="HJ193" s="622"/>
      <c r="HK193" s="622"/>
      <c r="HL193" s="622"/>
      <c r="HM193" s="622"/>
      <c r="HN193" s="622"/>
      <c r="HO193" s="622"/>
      <c r="HP193" s="622"/>
      <c r="HQ193" s="622"/>
      <c r="HR193" s="622"/>
      <c r="HS193" s="622"/>
      <c r="HT193" s="622"/>
      <c r="HU193" s="622"/>
      <c r="HV193" s="622"/>
      <c r="HW193" s="622"/>
      <c r="HX193" s="622"/>
      <c r="HY193" s="622"/>
      <c r="HZ193" s="622"/>
      <c r="IA193" s="622"/>
      <c r="IB193" s="622"/>
      <c r="IC193" s="622"/>
      <c r="ID193" s="622"/>
      <c r="IE193" s="622"/>
      <c r="IF193" s="622"/>
      <c r="IG193" s="622"/>
      <c r="IH193" s="622"/>
      <c r="II193" s="622"/>
      <c r="IJ193" s="622"/>
      <c r="IK193" s="622"/>
      <c r="IL193" s="622"/>
      <c r="IM193" s="622"/>
      <c r="IN193" s="622"/>
      <c r="IO193" s="622"/>
      <c r="IP193" s="622"/>
      <c r="IQ193" s="622"/>
      <c r="IR193" s="622"/>
      <c r="IS193" s="622"/>
      <c r="IT193" s="622"/>
      <c r="IU193" s="622"/>
      <c r="IV193" s="622"/>
      <c r="IW193" s="622"/>
      <c r="IX193" s="622"/>
      <c r="IY193" s="622"/>
      <c r="IZ193" s="622"/>
      <c r="JA193" s="622"/>
      <c r="JB193" s="622"/>
      <c r="JC193" s="622"/>
      <c r="JD193" s="622"/>
      <c r="JE193" s="622"/>
      <c r="JF193" s="622"/>
      <c r="JG193" s="622"/>
      <c r="JH193" s="622"/>
      <c r="JI193" s="622"/>
      <c r="JJ193" s="622"/>
      <c r="JK193" s="622"/>
      <c r="JL193" s="622"/>
      <c r="JM193" s="622"/>
      <c r="JN193" s="622"/>
      <c r="JO193" s="622"/>
      <c r="JP193" s="622"/>
      <c r="JQ193" s="622"/>
      <c r="JR193" s="622"/>
      <c r="JS193" s="622"/>
      <c r="JT193" s="622"/>
      <c r="JU193" s="622"/>
      <c r="JV193" s="622"/>
      <c r="JW193" s="622"/>
      <c r="JX193" s="622"/>
      <c r="JY193" s="622"/>
      <c r="JZ193" s="622"/>
      <c r="KA193" s="622"/>
      <c r="KB193" s="622"/>
      <c r="KC193" s="622"/>
      <c r="KD193" s="622"/>
      <c r="KE193" s="622"/>
      <c r="KF193" s="622"/>
      <c r="KG193" s="622"/>
      <c r="KH193" s="622"/>
      <c r="KI193" s="622"/>
      <c r="KJ193" s="622"/>
      <c r="KK193" s="622"/>
      <c r="KL193" s="622"/>
      <c r="KM193" s="622"/>
      <c r="KN193" s="622"/>
      <c r="KO193" s="622"/>
      <c r="KP193" s="622"/>
      <c r="KQ193" s="622"/>
      <c r="KR193" s="87"/>
      <c r="KS193" s="87"/>
      <c r="KT193" s="87"/>
      <c r="KU193" s="87"/>
      <c r="KV193" s="87"/>
      <c r="KW193" s="87"/>
      <c r="KX193" s="87"/>
      <c r="KY193" s="87"/>
      <c r="KZ193" s="87"/>
      <c r="LA193" s="87"/>
      <c r="LB193" s="87"/>
    </row>
    <row r="194" spans="4:314" s="6" customFormat="1" ht="15.75" customHeight="1" x14ac:dyDescent="0.25">
      <c r="D194" s="344"/>
      <c r="E194" s="344"/>
      <c r="F194" s="344"/>
      <c r="AZ194" s="549"/>
      <c r="EV194" s="152"/>
      <c r="EW194" s="152"/>
      <c r="EX194" s="152"/>
      <c r="EY194" s="152"/>
      <c r="EZ194" s="152"/>
      <c r="FA194" s="152"/>
      <c r="FD194" s="150"/>
      <c r="FE194" s="622"/>
      <c r="FF194" s="622"/>
      <c r="FG194" s="622"/>
      <c r="FH194" s="622"/>
      <c r="FI194" s="87"/>
      <c r="FJ194" s="87"/>
      <c r="FK194" s="87"/>
      <c r="FL194" s="87"/>
      <c r="FM194" s="87"/>
      <c r="FN194" s="87"/>
      <c r="FO194" s="87"/>
      <c r="FP194" s="87"/>
      <c r="FQ194" s="87"/>
      <c r="FR194" s="87"/>
      <c r="FS194" s="622"/>
      <c r="FT194" s="622"/>
      <c r="FU194" s="622"/>
      <c r="FV194" s="622"/>
      <c r="FW194" s="622"/>
      <c r="FX194" s="622"/>
      <c r="FY194" s="622"/>
      <c r="FZ194" s="622"/>
      <c r="GA194" s="633"/>
      <c r="GB194" s="637"/>
      <c r="GC194" s="622"/>
      <c r="GD194" s="622"/>
      <c r="GE194" s="622"/>
      <c r="GF194" s="622"/>
      <c r="GG194" s="622"/>
      <c r="GH194" s="622"/>
      <c r="GI194" s="622"/>
      <c r="GJ194" s="622"/>
      <c r="GK194" s="622"/>
      <c r="GL194" s="622"/>
      <c r="GM194" s="622"/>
      <c r="GN194" s="622"/>
      <c r="GO194" s="622"/>
      <c r="GP194" s="622"/>
      <c r="GQ194" s="622"/>
      <c r="GR194" s="622"/>
      <c r="GS194" s="622"/>
      <c r="GT194" s="622"/>
      <c r="GU194" s="622"/>
      <c r="GV194" s="622"/>
      <c r="GW194" s="622"/>
      <c r="GX194" s="622"/>
      <c r="GY194" s="622"/>
      <c r="GZ194" s="622"/>
      <c r="HA194" s="622"/>
      <c r="HB194" s="622"/>
      <c r="HC194" s="622"/>
      <c r="HD194" s="622"/>
      <c r="HE194" s="622"/>
      <c r="HF194" s="622"/>
      <c r="HG194" s="622"/>
      <c r="HH194" s="622"/>
      <c r="HI194" s="622"/>
      <c r="HJ194" s="622"/>
      <c r="HK194" s="622"/>
      <c r="HL194" s="622"/>
      <c r="HM194" s="622"/>
      <c r="HN194" s="622"/>
      <c r="HO194" s="622"/>
      <c r="HP194" s="622"/>
      <c r="HQ194" s="622"/>
      <c r="HR194" s="622"/>
      <c r="HS194" s="622"/>
      <c r="HT194" s="622"/>
      <c r="HU194" s="622"/>
      <c r="HV194" s="622"/>
      <c r="HW194" s="622"/>
      <c r="HX194" s="622"/>
      <c r="HY194" s="622"/>
      <c r="HZ194" s="622"/>
      <c r="IA194" s="622"/>
      <c r="IB194" s="622"/>
      <c r="IC194" s="622"/>
      <c r="ID194" s="622"/>
      <c r="IE194" s="622"/>
      <c r="IF194" s="622"/>
      <c r="IG194" s="622"/>
      <c r="IH194" s="622"/>
      <c r="II194" s="622"/>
      <c r="IJ194" s="622"/>
      <c r="IK194" s="622"/>
      <c r="IL194" s="622"/>
      <c r="IM194" s="622"/>
      <c r="IN194" s="622"/>
      <c r="IO194" s="622"/>
      <c r="IP194" s="622"/>
      <c r="IQ194" s="622"/>
      <c r="IR194" s="622"/>
      <c r="IS194" s="622"/>
      <c r="IT194" s="622"/>
      <c r="IU194" s="622"/>
      <c r="IV194" s="622"/>
      <c r="IW194" s="622"/>
      <c r="IX194" s="622"/>
      <c r="IY194" s="622"/>
      <c r="IZ194" s="622"/>
      <c r="JA194" s="622"/>
      <c r="JB194" s="622"/>
      <c r="JC194" s="622"/>
      <c r="JD194" s="622"/>
      <c r="JE194" s="622"/>
      <c r="JF194" s="622"/>
      <c r="JG194" s="622"/>
      <c r="JH194" s="622"/>
      <c r="JI194" s="622"/>
      <c r="JJ194" s="622"/>
      <c r="JK194" s="622"/>
      <c r="JL194" s="622"/>
      <c r="JM194" s="622"/>
      <c r="JN194" s="622"/>
      <c r="JO194" s="622"/>
      <c r="JP194" s="622"/>
      <c r="JQ194" s="622"/>
      <c r="JR194" s="622"/>
      <c r="JS194" s="622"/>
      <c r="JT194" s="622"/>
      <c r="JU194" s="622"/>
      <c r="JV194" s="622"/>
      <c r="JW194" s="622"/>
      <c r="JX194" s="622"/>
      <c r="JY194" s="622"/>
      <c r="JZ194" s="622"/>
      <c r="KA194" s="622"/>
      <c r="KB194" s="622"/>
      <c r="KC194" s="622"/>
      <c r="KD194" s="622"/>
      <c r="KE194" s="622"/>
      <c r="KF194" s="622"/>
      <c r="KG194" s="622"/>
      <c r="KH194" s="622"/>
      <c r="KI194" s="622"/>
      <c r="KJ194" s="622"/>
      <c r="KK194" s="622"/>
      <c r="KL194" s="622"/>
      <c r="KM194" s="622"/>
      <c r="KN194" s="622"/>
      <c r="KO194" s="622"/>
      <c r="KP194" s="622"/>
      <c r="KQ194" s="622"/>
      <c r="KR194" s="87"/>
      <c r="KS194" s="87"/>
      <c r="KT194" s="87"/>
      <c r="KU194" s="87"/>
      <c r="KV194" s="87"/>
      <c r="KW194" s="87"/>
      <c r="KX194" s="87"/>
      <c r="KY194" s="87"/>
      <c r="KZ194" s="87"/>
      <c r="LA194" s="87"/>
      <c r="LB194" s="87"/>
    </row>
    <row r="195" spans="4:314" s="6" customFormat="1" ht="15.75" customHeight="1" x14ac:dyDescent="0.25">
      <c r="D195" s="344"/>
      <c r="E195" s="344"/>
      <c r="F195" s="344"/>
      <c r="AZ195" s="549"/>
      <c r="EV195" s="152"/>
      <c r="EW195" s="152"/>
      <c r="EX195" s="152"/>
      <c r="EY195" s="152"/>
      <c r="EZ195" s="152"/>
      <c r="FA195" s="152"/>
      <c r="FD195" s="150"/>
      <c r="FE195" s="622"/>
      <c r="FF195" s="622"/>
      <c r="FG195" s="622"/>
      <c r="FH195" s="622"/>
      <c r="FI195" s="87"/>
      <c r="FJ195" s="87"/>
      <c r="FK195" s="87"/>
      <c r="FL195" s="87"/>
      <c r="FM195" s="87"/>
      <c r="FN195" s="87"/>
      <c r="FO195" s="87"/>
      <c r="FP195" s="87"/>
      <c r="FQ195" s="87"/>
      <c r="FR195" s="87"/>
      <c r="FS195" s="622"/>
      <c r="FT195" s="622"/>
      <c r="FU195" s="622"/>
      <c r="FV195" s="622"/>
      <c r="FW195" s="622"/>
      <c r="FX195" s="622"/>
      <c r="FY195" s="622"/>
      <c r="FZ195" s="622"/>
      <c r="GA195" s="633"/>
      <c r="GB195" s="637"/>
      <c r="GC195" s="622"/>
      <c r="GD195" s="622"/>
      <c r="GE195" s="622"/>
      <c r="GF195" s="622"/>
      <c r="GG195" s="622"/>
      <c r="GH195" s="622"/>
      <c r="GI195" s="622"/>
      <c r="GJ195" s="622"/>
      <c r="GK195" s="622"/>
      <c r="GL195" s="622"/>
      <c r="GM195" s="622"/>
      <c r="GN195" s="622"/>
      <c r="GO195" s="622"/>
      <c r="GP195" s="622"/>
      <c r="GQ195" s="622"/>
      <c r="GR195" s="622"/>
      <c r="GS195" s="622"/>
      <c r="GT195" s="622"/>
      <c r="GU195" s="622"/>
      <c r="GV195" s="622"/>
      <c r="GW195" s="622"/>
      <c r="GX195" s="622"/>
      <c r="GY195" s="622"/>
      <c r="GZ195" s="622"/>
      <c r="HA195" s="622"/>
      <c r="HB195" s="622"/>
      <c r="HC195" s="622"/>
      <c r="HD195" s="622"/>
      <c r="HE195" s="622"/>
      <c r="HF195" s="622"/>
      <c r="HG195" s="622"/>
      <c r="HH195" s="622"/>
      <c r="HI195" s="622"/>
      <c r="HJ195" s="622"/>
      <c r="HK195" s="622"/>
      <c r="HL195" s="622"/>
      <c r="HM195" s="622"/>
      <c r="HN195" s="622"/>
      <c r="HO195" s="622"/>
      <c r="HP195" s="622"/>
      <c r="HQ195" s="622"/>
      <c r="HR195" s="622"/>
      <c r="HS195" s="622"/>
      <c r="HT195" s="622"/>
      <c r="HU195" s="622"/>
      <c r="HV195" s="622"/>
      <c r="HW195" s="622"/>
      <c r="HX195" s="622"/>
      <c r="HY195" s="622"/>
      <c r="HZ195" s="622"/>
      <c r="IA195" s="622"/>
      <c r="IB195" s="622"/>
      <c r="IC195" s="622"/>
      <c r="ID195" s="622"/>
      <c r="IE195" s="622"/>
      <c r="IF195" s="622"/>
      <c r="IG195" s="622"/>
      <c r="IH195" s="622"/>
      <c r="II195" s="622"/>
      <c r="IJ195" s="622"/>
      <c r="IK195" s="622"/>
      <c r="IL195" s="622"/>
      <c r="IM195" s="622"/>
      <c r="IN195" s="622"/>
      <c r="IO195" s="622"/>
      <c r="IP195" s="622"/>
      <c r="IQ195" s="622"/>
      <c r="IR195" s="622"/>
      <c r="IS195" s="622"/>
      <c r="IT195" s="622"/>
      <c r="IU195" s="622"/>
      <c r="IV195" s="622"/>
      <c r="IW195" s="622"/>
      <c r="IX195" s="622"/>
      <c r="IY195" s="622"/>
      <c r="IZ195" s="622"/>
      <c r="JA195" s="622"/>
      <c r="JB195" s="622"/>
      <c r="JC195" s="622"/>
      <c r="JD195" s="622"/>
      <c r="JE195" s="622"/>
      <c r="JF195" s="622"/>
      <c r="JG195" s="622"/>
      <c r="JH195" s="622"/>
      <c r="JI195" s="622"/>
      <c r="JJ195" s="622"/>
      <c r="JK195" s="622"/>
      <c r="JL195" s="622"/>
      <c r="JM195" s="622"/>
      <c r="JN195" s="622"/>
      <c r="JO195" s="622"/>
      <c r="JP195" s="622"/>
      <c r="JQ195" s="622"/>
      <c r="JR195" s="622"/>
      <c r="JS195" s="622"/>
      <c r="JT195" s="622"/>
      <c r="JU195" s="622"/>
      <c r="JV195" s="622"/>
      <c r="JW195" s="622"/>
      <c r="JX195" s="622"/>
      <c r="JY195" s="622"/>
      <c r="JZ195" s="622"/>
      <c r="KA195" s="622"/>
      <c r="KB195" s="622"/>
      <c r="KC195" s="622"/>
      <c r="KD195" s="622"/>
      <c r="KE195" s="622"/>
      <c r="KF195" s="622"/>
      <c r="KG195" s="622"/>
      <c r="KH195" s="622"/>
      <c r="KI195" s="622"/>
      <c r="KJ195" s="622"/>
      <c r="KK195" s="622"/>
      <c r="KL195" s="622"/>
      <c r="KM195" s="622"/>
      <c r="KN195" s="622"/>
      <c r="KO195" s="622"/>
      <c r="KP195" s="622"/>
      <c r="KQ195" s="622"/>
      <c r="KR195" s="87"/>
      <c r="KS195" s="87"/>
      <c r="KT195" s="87"/>
      <c r="KU195" s="87"/>
      <c r="KV195" s="87"/>
      <c r="KW195" s="87"/>
      <c r="KX195" s="87"/>
      <c r="KY195" s="87"/>
      <c r="KZ195" s="87"/>
      <c r="LA195" s="87"/>
      <c r="LB195" s="87"/>
    </row>
    <row r="196" spans="4:314" s="6" customFormat="1" ht="15.75" customHeight="1" x14ac:dyDescent="0.25">
      <c r="D196" s="344"/>
      <c r="E196" s="344"/>
      <c r="F196" s="344"/>
      <c r="AZ196" s="549"/>
      <c r="EV196" s="152"/>
      <c r="EW196" s="152"/>
      <c r="EX196" s="152"/>
      <c r="EY196" s="152"/>
      <c r="EZ196" s="152"/>
      <c r="FA196" s="152"/>
      <c r="FD196" s="150"/>
      <c r="FE196" s="622"/>
      <c r="FF196" s="622"/>
      <c r="FG196" s="622"/>
      <c r="FH196" s="622"/>
      <c r="FI196" s="87"/>
      <c r="FJ196" s="87"/>
      <c r="FK196" s="87"/>
      <c r="FL196" s="87"/>
      <c r="FM196" s="87"/>
      <c r="FN196" s="87"/>
      <c r="FO196" s="87"/>
      <c r="FP196" s="87"/>
      <c r="FQ196" s="87"/>
      <c r="FR196" s="87"/>
      <c r="FS196" s="622"/>
      <c r="FT196" s="622"/>
      <c r="FU196" s="622"/>
      <c r="FV196" s="622"/>
      <c r="FW196" s="622"/>
      <c r="FX196" s="622"/>
      <c r="FY196" s="622"/>
      <c r="FZ196" s="622"/>
      <c r="GA196" s="633"/>
      <c r="GB196" s="637"/>
      <c r="GC196" s="622"/>
      <c r="GD196" s="622"/>
      <c r="GE196" s="622"/>
      <c r="GF196" s="622"/>
      <c r="GG196" s="622"/>
      <c r="GH196" s="622"/>
      <c r="GI196" s="622"/>
      <c r="GJ196" s="622"/>
      <c r="GK196" s="622"/>
      <c r="GL196" s="622"/>
      <c r="GM196" s="622"/>
      <c r="GN196" s="622"/>
      <c r="GO196" s="622"/>
      <c r="GP196" s="622"/>
      <c r="GQ196" s="622"/>
      <c r="GR196" s="622"/>
      <c r="GS196" s="622"/>
      <c r="GT196" s="622"/>
      <c r="GU196" s="622"/>
      <c r="GV196" s="622"/>
      <c r="GW196" s="622"/>
      <c r="GX196" s="622"/>
      <c r="GY196" s="622"/>
      <c r="GZ196" s="622"/>
      <c r="HA196" s="622"/>
      <c r="HB196" s="622"/>
      <c r="HC196" s="622"/>
      <c r="HD196" s="622"/>
      <c r="HE196" s="622"/>
      <c r="HF196" s="622"/>
      <c r="HG196" s="622"/>
      <c r="HH196" s="622"/>
      <c r="HI196" s="622"/>
      <c r="HJ196" s="622"/>
      <c r="HK196" s="622"/>
      <c r="HL196" s="622"/>
      <c r="HM196" s="622"/>
      <c r="HN196" s="622"/>
      <c r="HO196" s="622"/>
      <c r="HP196" s="622"/>
      <c r="HQ196" s="622"/>
      <c r="HR196" s="622"/>
      <c r="HS196" s="622"/>
      <c r="HT196" s="622"/>
      <c r="HU196" s="622"/>
      <c r="HV196" s="622"/>
      <c r="HW196" s="622"/>
      <c r="HX196" s="622"/>
      <c r="HY196" s="622"/>
      <c r="HZ196" s="622"/>
      <c r="IA196" s="622"/>
      <c r="IB196" s="622"/>
      <c r="IC196" s="622"/>
      <c r="ID196" s="622"/>
      <c r="IE196" s="622"/>
      <c r="IF196" s="622"/>
      <c r="IG196" s="622"/>
      <c r="IH196" s="622"/>
      <c r="II196" s="622"/>
      <c r="IJ196" s="622"/>
      <c r="IK196" s="622"/>
      <c r="IL196" s="622"/>
      <c r="IM196" s="622"/>
      <c r="IN196" s="622"/>
      <c r="IO196" s="622"/>
      <c r="IP196" s="622"/>
      <c r="IQ196" s="622"/>
      <c r="IR196" s="622"/>
      <c r="IS196" s="622"/>
      <c r="IT196" s="622"/>
      <c r="IU196" s="622"/>
      <c r="IV196" s="622"/>
      <c r="IW196" s="622"/>
      <c r="IX196" s="622"/>
      <c r="IY196" s="622"/>
      <c r="IZ196" s="622"/>
      <c r="JA196" s="622"/>
      <c r="JB196" s="622"/>
      <c r="JC196" s="622"/>
      <c r="JD196" s="622"/>
      <c r="JE196" s="622"/>
      <c r="JF196" s="622"/>
      <c r="JG196" s="622"/>
      <c r="JH196" s="622"/>
      <c r="JI196" s="622"/>
      <c r="JJ196" s="622"/>
      <c r="JK196" s="622"/>
      <c r="JL196" s="622"/>
      <c r="JM196" s="622"/>
      <c r="JN196" s="622"/>
      <c r="JO196" s="622"/>
      <c r="JP196" s="622"/>
      <c r="JQ196" s="622"/>
      <c r="JR196" s="622"/>
      <c r="JS196" s="622"/>
      <c r="JT196" s="622"/>
      <c r="JU196" s="622"/>
      <c r="JV196" s="622"/>
      <c r="JW196" s="622"/>
      <c r="JX196" s="622"/>
      <c r="JY196" s="622"/>
      <c r="JZ196" s="622"/>
      <c r="KA196" s="622"/>
      <c r="KB196" s="622"/>
      <c r="KC196" s="622"/>
      <c r="KD196" s="622"/>
      <c r="KE196" s="622"/>
      <c r="KF196" s="622"/>
      <c r="KG196" s="622"/>
      <c r="KH196" s="622"/>
      <c r="KI196" s="622"/>
      <c r="KJ196" s="622"/>
      <c r="KK196" s="622"/>
      <c r="KL196" s="622"/>
      <c r="KM196" s="622"/>
      <c r="KN196" s="622"/>
      <c r="KO196" s="622"/>
      <c r="KP196" s="622"/>
      <c r="KQ196" s="622"/>
      <c r="KR196" s="87"/>
      <c r="KS196" s="87"/>
      <c r="KT196" s="87"/>
      <c r="KU196" s="87"/>
      <c r="KV196" s="87"/>
      <c r="KW196" s="87"/>
      <c r="KX196" s="87"/>
      <c r="KY196" s="87"/>
      <c r="KZ196" s="87"/>
      <c r="LA196" s="87"/>
      <c r="LB196" s="87"/>
    </row>
    <row r="197" spans="4:314" s="6" customFormat="1" ht="15.75" customHeight="1" x14ac:dyDescent="0.25">
      <c r="D197" s="344"/>
      <c r="E197" s="344"/>
      <c r="F197" s="344"/>
      <c r="AZ197" s="549"/>
      <c r="EV197" s="152"/>
      <c r="EW197" s="152"/>
      <c r="EX197" s="152"/>
      <c r="EY197" s="152"/>
      <c r="EZ197" s="152"/>
      <c r="FA197" s="152"/>
      <c r="FD197" s="150"/>
      <c r="FE197" s="622"/>
      <c r="FF197" s="622"/>
      <c r="FG197" s="622"/>
      <c r="FH197" s="622"/>
      <c r="FI197" s="87"/>
      <c r="FJ197" s="87"/>
      <c r="FK197" s="87"/>
      <c r="FL197" s="87"/>
      <c r="FM197" s="87"/>
      <c r="FN197" s="87"/>
      <c r="FO197" s="87"/>
      <c r="FP197" s="87"/>
      <c r="FQ197" s="87"/>
      <c r="FR197" s="87"/>
      <c r="FS197" s="622"/>
      <c r="FT197" s="622"/>
      <c r="FU197" s="622"/>
      <c r="FV197" s="622"/>
      <c r="FW197" s="622"/>
      <c r="FX197" s="622"/>
      <c r="FY197" s="622"/>
      <c r="FZ197" s="622"/>
      <c r="GA197" s="633"/>
      <c r="GB197" s="637"/>
      <c r="GC197" s="622"/>
      <c r="GD197" s="622"/>
      <c r="GE197" s="622"/>
      <c r="GF197" s="622"/>
      <c r="GG197" s="622"/>
      <c r="GH197" s="622"/>
      <c r="GI197" s="622"/>
      <c r="GJ197" s="622"/>
      <c r="GK197" s="622"/>
      <c r="GL197" s="622"/>
      <c r="GM197" s="622"/>
      <c r="GN197" s="622"/>
      <c r="GO197" s="622"/>
      <c r="GP197" s="622"/>
      <c r="GQ197" s="622"/>
      <c r="GR197" s="622"/>
      <c r="GS197" s="622"/>
      <c r="GT197" s="622"/>
      <c r="GU197" s="622"/>
      <c r="GV197" s="622"/>
      <c r="GW197" s="622"/>
      <c r="GX197" s="622"/>
      <c r="GY197" s="622"/>
      <c r="GZ197" s="622"/>
      <c r="HA197" s="622"/>
      <c r="HB197" s="622"/>
      <c r="HC197" s="622"/>
      <c r="HD197" s="622"/>
      <c r="HE197" s="622"/>
      <c r="HF197" s="622"/>
      <c r="HG197" s="622"/>
      <c r="HH197" s="622"/>
      <c r="HI197" s="622"/>
      <c r="HJ197" s="622"/>
      <c r="HK197" s="622"/>
      <c r="HL197" s="622"/>
      <c r="HM197" s="622"/>
      <c r="HN197" s="622"/>
      <c r="HO197" s="622"/>
      <c r="HP197" s="622"/>
      <c r="HQ197" s="622"/>
      <c r="HR197" s="622"/>
      <c r="HS197" s="622"/>
      <c r="HT197" s="622"/>
      <c r="HU197" s="622"/>
      <c r="HV197" s="622"/>
      <c r="HW197" s="622"/>
      <c r="HX197" s="622"/>
      <c r="HY197" s="622"/>
      <c r="HZ197" s="622"/>
      <c r="IA197" s="622"/>
      <c r="IB197" s="622"/>
      <c r="IC197" s="622"/>
      <c r="ID197" s="622"/>
      <c r="IE197" s="622"/>
      <c r="IF197" s="622"/>
      <c r="IG197" s="622"/>
      <c r="IH197" s="622"/>
      <c r="II197" s="622"/>
      <c r="IJ197" s="622"/>
      <c r="IK197" s="622"/>
      <c r="IL197" s="622"/>
      <c r="IM197" s="622"/>
      <c r="IN197" s="622"/>
      <c r="IO197" s="622"/>
      <c r="IP197" s="622"/>
      <c r="IQ197" s="622"/>
      <c r="IR197" s="622"/>
      <c r="IS197" s="622"/>
      <c r="IT197" s="622"/>
      <c r="IU197" s="622"/>
      <c r="IV197" s="622"/>
      <c r="IW197" s="622"/>
      <c r="IX197" s="622"/>
      <c r="IY197" s="622"/>
      <c r="IZ197" s="622"/>
      <c r="JA197" s="622"/>
      <c r="JB197" s="622"/>
      <c r="JC197" s="622"/>
      <c r="JD197" s="622"/>
      <c r="JE197" s="622"/>
      <c r="JF197" s="622"/>
      <c r="JG197" s="622"/>
      <c r="JH197" s="622"/>
      <c r="JI197" s="622"/>
      <c r="JJ197" s="622"/>
      <c r="JK197" s="622"/>
      <c r="JL197" s="622"/>
      <c r="JM197" s="622"/>
      <c r="JN197" s="622"/>
      <c r="JO197" s="622"/>
      <c r="JP197" s="622"/>
      <c r="JQ197" s="622"/>
      <c r="JR197" s="622"/>
      <c r="JS197" s="622"/>
      <c r="JT197" s="622"/>
      <c r="JU197" s="622"/>
      <c r="JV197" s="622"/>
      <c r="JW197" s="622"/>
      <c r="JX197" s="622"/>
      <c r="JY197" s="622"/>
      <c r="JZ197" s="622"/>
      <c r="KA197" s="622"/>
      <c r="KB197" s="622"/>
      <c r="KC197" s="622"/>
      <c r="KD197" s="622"/>
      <c r="KE197" s="622"/>
      <c r="KF197" s="622"/>
      <c r="KG197" s="622"/>
      <c r="KH197" s="622"/>
      <c r="KI197" s="622"/>
      <c r="KJ197" s="622"/>
      <c r="KK197" s="622"/>
      <c r="KL197" s="622"/>
      <c r="KM197" s="622"/>
      <c r="KN197" s="622"/>
      <c r="KO197" s="622"/>
      <c r="KP197" s="622"/>
      <c r="KQ197" s="622"/>
      <c r="KR197" s="87"/>
      <c r="KS197" s="87"/>
      <c r="KT197" s="87"/>
      <c r="KU197" s="87"/>
      <c r="KV197" s="87"/>
      <c r="KW197" s="87"/>
      <c r="KX197" s="87"/>
      <c r="KY197" s="87"/>
      <c r="KZ197" s="87"/>
      <c r="LA197" s="87"/>
      <c r="LB197" s="87"/>
    </row>
    <row r="198" spans="4:314" s="6" customFormat="1" ht="15.75" customHeight="1" x14ac:dyDescent="0.25">
      <c r="D198" s="344"/>
      <c r="E198" s="344"/>
      <c r="F198" s="344"/>
      <c r="AZ198" s="549"/>
      <c r="EV198" s="152"/>
      <c r="EW198" s="152"/>
      <c r="EX198" s="152"/>
      <c r="EY198" s="152"/>
      <c r="EZ198" s="152"/>
      <c r="FA198" s="152"/>
      <c r="FD198" s="150"/>
      <c r="FE198" s="622"/>
      <c r="FF198" s="622"/>
      <c r="FG198" s="622"/>
      <c r="FH198" s="622"/>
      <c r="FI198" s="87"/>
      <c r="FJ198" s="87"/>
      <c r="FK198" s="87"/>
      <c r="FL198" s="87"/>
      <c r="FM198" s="87"/>
      <c r="FN198" s="87"/>
      <c r="FO198" s="87"/>
      <c r="FP198" s="87"/>
      <c r="FQ198" s="87"/>
      <c r="FR198" s="87"/>
      <c r="FS198" s="622"/>
      <c r="FT198" s="622"/>
      <c r="FU198" s="622"/>
      <c r="FV198" s="622"/>
      <c r="FW198" s="622"/>
      <c r="FX198" s="622"/>
      <c r="FY198" s="622"/>
      <c r="FZ198" s="622"/>
      <c r="GA198" s="633"/>
      <c r="GB198" s="637"/>
      <c r="GC198" s="622"/>
      <c r="GD198" s="622"/>
      <c r="GE198" s="622"/>
      <c r="GF198" s="622"/>
      <c r="GG198" s="622"/>
      <c r="GH198" s="622"/>
      <c r="GI198" s="622"/>
      <c r="GJ198" s="622"/>
      <c r="GK198" s="622"/>
      <c r="GL198" s="622"/>
      <c r="GM198" s="622"/>
      <c r="GN198" s="622"/>
      <c r="GO198" s="622"/>
      <c r="GP198" s="622"/>
      <c r="GQ198" s="622"/>
      <c r="GR198" s="622"/>
      <c r="GS198" s="622"/>
      <c r="GT198" s="622"/>
      <c r="GU198" s="622"/>
      <c r="GV198" s="622"/>
      <c r="GW198" s="622"/>
      <c r="GX198" s="622"/>
      <c r="GY198" s="622"/>
      <c r="GZ198" s="622"/>
      <c r="HA198" s="622"/>
      <c r="HB198" s="622"/>
      <c r="HC198" s="622"/>
      <c r="HD198" s="622"/>
      <c r="HE198" s="622"/>
      <c r="HF198" s="622"/>
      <c r="HG198" s="622"/>
      <c r="HH198" s="622"/>
      <c r="HI198" s="622"/>
      <c r="HJ198" s="622"/>
      <c r="HK198" s="622"/>
      <c r="HL198" s="622"/>
      <c r="HM198" s="622"/>
      <c r="HN198" s="622"/>
      <c r="HO198" s="622"/>
      <c r="HP198" s="622"/>
      <c r="HQ198" s="622"/>
      <c r="HR198" s="622"/>
      <c r="HS198" s="622"/>
      <c r="HT198" s="622"/>
      <c r="HU198" s="622"/>
      <c r="HV198" s="622"/>
      <c r="HW198" s="622"/>
      <c r="HX198" s="622"/>
      <c r="HY198" s="622"/>
      <c r="HZ198" s="622"/>
      <c r="IA198" s="622"/>
      <c r="IB198" s="622"/>
      <c r="IC198" s="622"/>
      <c r="ID198" s="622"/>
      <c r="IE198" s="622"/>
      <c r="IF198" s="622"/>
      <c r="IG198" s="622"/>
      <c r="IH198" s="622"/>
      <c r="II198" s="622"/>
      <c r="IJ198" s="622"/>
      <c r="IK198" s="622"/>
      <c r="IL198" s="622"/>
      <c r="IM198" s="622"/>
      <c r="IN198" s="622"/>
      <c r="IO198" s="622"/>
      <c r="IP198" s="622"/>
      <c r="IQ198" s="622"/>
      <c r="IR198" s="622"/>
      <c r="IS198" s="622"/>
      <c r="IT198" s="622"/>
      <c r="IU198" s="622"/>
      <c r="IV198" s="622"/>
      <c r="IW198" s="622"/>
      <c r="IX198" s="622"/>
      <c r="IY198" s="622"/>
      <c r="IZ198" s="622"/>
      <c r="JA198" s="622"/>
      <c r="JB198" s="622"/>
      <c r="JC198" s="622"/>
      <c r="JD198" s="622"/>
      <c r="JE198" s="622"/>
      <c r="JF198" s="622"/>
      <c r="JG198" s="622"/>
      <c r="JH198" s="622"/>
      <c r="JI198" s="622"/>
      <c r="JJ198" s="622"/>
      <c r="JK198" s="622"/>
      <c r="JL198" s="622"/>
      <c r="JM198" s="622"/>
      <c r="JN198" s="622"/>
      <c r="JO198" s="622"/>
      <c r="JP198" s="622"/>
      <c r="JQ198" s="622"/>
      <c r="JR198" s="622"/>
      <c r="JS198" s="622"/>
      <c r="JT198" s="622"/>
      <c r="JU198" s="622"/>
      <c r="JV198" s="622"/>
      <c r="JW198" s="622"/>
      <c r="JX198" s="622"/>
      <c r="JY198" s="622"/>
      <c r="JZ198" s="622"/>
      <c r="KA198" s="622"/>
      <c r="KB198" s="622"/>
      <c r="KC198" s="622"/>
      <c r="KD198" s="622"/>
      <c r="KE198" s="622"/>
      <c r="KF198" s="622"/>
      <c r="KG198" s="622"/>
      <c r="KH198" s="622"/>
      <c r="KI198" s="622"/>
      <c r="KJ198" s="622"/>
      <c r="KK198" s="622"/>
      <c r="KL198" s="622"/>
      <c r="KM198" s="622"/>
      <c r="KN198" s="622"/>
      <c r="KO198" s="622"/>
      <c r="KP198" s="622"/>
      <c r="KQ198" s="622"/>
      <c r="KR198" s="87"/>
      <c r="KS198" s="87"/>
      <c r="KT198" s="87"/>
      <c r="KU198" s="87"/>
      <c r="KV198" s="87"/>
      <c r="KW198" s="87"/>
      <c r="KX198" s="87"/>
      <c r="KY198" s="87"/>
      <c r="KZ198" s="87"/>
      <c r="LA198" s="87"/>
      <c r="LB198" s="87"/>
    </row>
    <row r="199" spans="4:314" s="6" customFormat="1" ht="15.75" customHeight="1" x14ac:dyDescent="0.25">
      <c r="D199" s="344"/>
      <c r="E199" s="344"/>
      <c r="F199" s="344"/>
      <c r="AZ199" s="549"/>
      <c r="EV199" s="152"/>
      <c r="EW199" s="152"/>
      <c r="EX199" s="152"/>
      <c r="EY199" s="152"/>
      <c r="EZ199" s="152"/>
      <c r="FA199" s="152"/>
      <c r="FD199" s="150"/>
      <c r="FE199" s="622"/>
      <c r="FF199" s="622"/>
      <c r="FG199" s="622"/>
      <c r="FH199" s="622"/>
      <c r="FI199" s="87"/>
      <c r="FJ199" s="87"/>
      <c r="FK199" s="87"/>
      <c r="FL199" s="87"/>
      <c r="FM199" s="87"/>
      <c r="FN199" s="87"/>
      <c r="FO199" s="87"/>
      <c r="FP199" s="87"/>
      <c r="FQ199" s="87"/>
      <c r="FR199" s="87"/>
      <c r="FS199" s="622"/>
      <c r="FT199" s="622"/>
      <c r="FU199" s="622"/>
      <c r="FV199" s="622"/>
      <c r="FW199" s="622"/>
      <c r="FX199" s="622"/>
      <c r="FY199" s="622"/>
      <c r="FZ199" s="622"/>
      <c r="GA199" s="633"/>
      <c r="GB199" s="637"/>
      <c r="GC199" s="622"/>
      <c r="GD199" s="622"/>
      <c r="GE199" s="622"/>
      <c r="GF199" s="622"/>
      <c r="GG199" s="622"/>
      <c r="GH199" s="622"/>
      <c r="GI199" s="622"/>
      <c r="GJ199" s="622"/>
      <c r="GK199" s="622"/>
      <c r="GL199" s="622"/>
      <c r="GM199" s="622"/>
      <c r="GN199" s="622"/>
      <c r="GO199" s="622"/>
      <c r="GP199" s="622"/>
      <c r="GQ199" s="622"/>
      <c r="GR199" s="622"/>
      <c r="GS199" s="622"/>
      <c r="GT199" s="622"/>
      <c r="GU199" s="622"/>
      <c r="GV199" s="622"/>
      <c r="GW199" s="622"/>
      <c r="GX199" s="622"/>
      <c r="GY199" s="622"/>
      <c r="GZ199" s="622"/>
      <c r="HA199" s="622"/>
      <c r="HB199" s="622"/>
      <c r="HC199" s="622"/>
      <c r="HD199" s="622"/>
      <c r="HE199" s="622"/>
      <c r="HF199" s="622"/>
      <c r="HG199" s="622"/>
      <c r="HH199" s="622"/>
      <c r="HI199" s="622"/>
      <c r="HJ199" s="622"/>
      <c r="HK199" s="622"/>
      <c r="HL199" s="622"/>
      <c r="HM199" s="622"/>
      <c r="HN199" s="622"/>
      <c r="HO199" s="622"/>
      <c r="HP199" s="622"/>
      <c r="HQ199" s="622"/>
      <c r="HR199" s="622"/>
      <c r="HS199" s="622"/>
      <c r="HT199" s="622"/>
      <c r="HU199" s="622"/>
      <c r="HV199" s="622"/>
      <c r="HW199" s="622"/>
      <c r="HX199" s="622"/>
      <c r="HY199" s="622"/>
      <c r="HZ199" s="622"/>
      <c r="IA199" s="622"/>
      <c r="IB199" s="622"/>
      <c r="IC199" s="622"/>
      <c r="ID199" s="622"/>
      <c r="IE199" s="622"/>
      <c r="IF199" s="622"/>
      <c r="IG199" s="622"/>
      <c r="IH199" s="622"/>
      <c r="II199" s="622"/>
      <c r="IJ199" s="622"/>
      <c r="IK199" s="622"/>
      <c r="IL199" s="622"/>
      <c r="IM199" s="622"/>
      <c r="IN199" s="622"/>
      <c r="IO199" s="622"/>
      <c r="IP199" s="622"/>
      <c r="IQ199" s="622"/>
      <c r="IR199" s="622"/>
      <c r="IS199" s="622"/>
      <c r="IT199" s="622"/>
      <c r="IU199" s="622"/>
      <c r="IV199" s="622"/>
      <c r="IW199" s="622"/>
      <c r="IX199" s="622"/>
      <c r="IY199" s="622"/>
      <c r="IZ199" s="622"/>
      <c r="JA199" s="622"/>
      <c r="JB199" s="622"/>
      <c r="JC199" s="622"/>
      <c r="JD199" s="622"/>
      <c r="JE199" s="622"/>
      <c r="JF199" s="622"/>
      <c r="JG199" s="622"/>
      <c r="JH199" s="622"/>
      <c r="JI199" s="622"/>
      <c r="JJ199" s="622"/>
      <c r="JK199" s="622"/>
      <c r="JL199" s="622"/>
      <c r="JM199" s="622"/>
      <c r="JN199" s="622"/>
      <c r="JO199" s="622"/>
      <c r="JP199" s="622"/>
      <c r="JQ199" s="622"/>
      <c r="JR199" s="622"/>
      <c r="JS199" s="622"/>
      <c r="JT199" s="622"/>
      <c r="JU199" s="622"/>
      <c r="JV199" s="622"/>
      <c r="JW199" s="622"/>
      <c r="JX199" s="622"/>
      <c r="JY199" s="622"/>
      <c r="JZ199" s="622"/>
      <c r="KA199" s="622"/>
      <c r="KB199" s="622"/>
      <c r="KC199" s="622"/>
      <c r="KD199" s="622"/>
      <c r="KE199" s="622"/>
      <c r="KF199" s="622"/>
      <c r="KG199" s="622"/>
      <c r="KH199" s="622"/>
      <c r="KI199" s="622"/>
      <c r="KJ199" s="622"/>
      <c r="KK199" s="622"/>
      <c r="KL199" s="622"/>
      <c r="KM199" s="622"/>
      <c r="KN199" s="622"/>
      <c r="KO199" s="622"/>
      <c r="KP199" s="622"/>
      <c r="KQ199" s="622"/>
      <c r="KR199" s="87"/>
      <c r="KS199" s="87"/>
      <c r="KT199" s="87"/>
      <c r="KU199" s="87"/>
      <c r="KV199" s="87"/>
      <c r="KW199" s="87"/>
      <c r="KX199" s="87"/>
      <c r="KY199" s="87"/>
      <c r="KZ199" s="87"/>
      <c r="LA199" s="87"/>
      <c r="LB199" s="87"/>
    </row>
    <row r="200" spans="4:314" s="6" customFormat="1" ht="15.75" customHeight="1" x14ac:dyDescent="0.25">
      <c r="D200" s="344"/>
      <c r="E200" s="344"/>
      <c r="F200" s="344"/>
      <c r="AZ200" s="549"/>
      <c r="EV200" s="152"/>
      <c r="EW200" s="152"/>
      <c r="EX200" s="152"/>
      <c r="EY200" s="152"/>
      <c r="EZ200" s="152"/>
      <c r="FA200" s="152"/>
      <c r="FD200" s="150"/>
      <c r="FE200" s="622"/>
      <c r="FF200" s="622"/>
      <c r="FG200" s="622"/>
      <c r="FH200" s="622"/>
      <c r="FI200" s="87"/>
      <c r="FJ200" s="87"/>
      <c r="FK200" s="87"/>
      <c r="FL200" s="87"/>
      <c r="FM200" s="87"/>
      <c r="FN200" s="87"/>
      <c r="FO200" s="87"/>
      <c r="FP200" s="87"/>
      <c r="FQ200" s="87"/>
      <c r="FR200" s="87"/>
      <c r="FS200" s="622"/>
      <c r="FT200" s="622"/>
      <c r="FU200" s="622"/>
      <c r="FV200" s="622"/>
      <c r="FW200" s="622"/>
      <c r="FX200" s="622"/>
      <c r="FY200" s="622"/>
      <c r="FZ200" s="622"/>
      <c r="GA200" s="633"/>
      <c r="GB200" s="637"/>
      <c r="GC200" s="622"/>
      <c r="GD200" s="622"/>
      <c r="GE200" s="622"/>
      <c r="GF200" s="622"/>
      <c r="GG200" s="622"/>
      <c r="GH200" s="622"/>
      <c r="GI200" s="622"/>
      <c r="GJ200" s="622"/>
      <c r="GK200" s="622"/>
      <c r="GL200" s="622"/>
      <c r="GM200" s="622"/>
      <c r="GN200" s="622"/>
      <c r="GO200" s="622"/>
      <c r="GP200" s="622"/>
      <c r="GQ200" s="622"/>
      <c r="GR200" s="622"/>
      <c r="GS200" s="622"/>
      <c r="GT200" s="622"/>
      <c r="GU200" s="622"/>
      <c r="GV200" s="622"/>
      <c r="GW200" s="622"/>
      <c r="GX200" s="622"/>
      <c r="GY200" s="622"/>
      <c r="GZ200" s="622"/>
      <c r="HA200" s="622"/>
      <c r="HB200" s="622"/>
      <c r="HC200" s="622"/>
      <c r="HD200" s="622"/>
      <c r="HE200" s="622"/>
      <c r="HF200" s="622"/>
      <c r="HG200" s="622"/>
      <c r="HH200" s="622"/>
      <c r="HI200" s="622"/>
      <c r="HJ200" s="622"/>
      <c r="HK200" s="622"/>
      <c r="HL200" s="622"/>
      <c r="HM200" s="622"/>
      <c r="HN200" s="622"/>
      <c r="HO200" s="622"/>
      <c r="HP200" s="622"/>
      <c r="HQ200" s="622"/>
      <c r="HR200" s="622"/>
      <c r="HS200" s="622"/>
      <c r="HT200" s="622"/>
      <c r="HU200" s="622"/>
      <c r="HV200" s="622"/>
      <c r="HW200" s="622"/>
      <c r="HX200" s="622"/>
      <c r="HY200" s="622"/>
      <c r="HZ200" s="622"/>
      <c r="IA200" s="622"/>
      <c r="IB200" s="622"/>
      <c r="IC200" s="622"/>
      <c r="ID200" s="622"/>
      <c r="IE200" s="622"/>
      <c r="IF200" s="622"/>
      <c r="IG200" s="622"/>
      <c r="IH200" s="622"/>
      <c r="II200" s="622"/>
      <c r="IJ200" s="622"/>
      <c r="IK200" s="622"/>
      <c r="IL200" s="622"/>
      <c r="IM200" s="622"/>
      <c r="IN200" s="622"/>
      <c r="IO200" s="622"/>
      <c r="IP200" s="622"/>
      <c r="IQ200" s="622"/>
      <c r="IR200" s="622"/>
      <c r="IS200" s="622"/>
      <c r="IT200" s="622"/>
      <c r="IU200" s="622"/>
      <c r="IV200" s="622"/>
      <c r="IW200" s="622"/>
      <c r="IX200" s="622"/>
      <c r="IY200" s="622"/>
      <c r="IZ200" s="622"/>
      <c r="JA200" s="622"/>
      <c r="JB200" s="622"/>
      <c r="JC200" s="622"/>
      <c r="JD200" s="622"/>
      <c r="JE200" s="622"/>
      <c r="JF200" s="622"/>
      <c r="JG200" s="622"/>
      <c r="JH200" s="622"/>
      <c r="JI200" s="622"/>
      <c r="JJ200" s="622"/>
      <c r="JK200" s="622"/>
      <c r="JL200" s="622"/>
      <c r="JM200" s="622"/>
      <c r="JN200" s="622"/>
      <c r="JO200" s="622"/>
      <c r="JP200" s="622"/>
      <c r="JQ200" s="622"/>
      <c r="JR200" s="622"/>
      <c r="JS200" s="622"/>
      <c r="JT200" s="622"/>
      <c r="JU200" s="622"/>
      <c r="JV200" s="622"/>
      <c r="JW200" s="622"/>
      <c r="JX200" s="622"/>
      <c r="JY200" s="622"/>
      <c r="JZ200" s="622"/>
      <c r="KA200" s="622"/>
      <c r="KB200" s="622"/>
      <c r="KC200" s="622"/>
      <c r="KD200" s="622"/>
      <c r="KE200" s="622"/>
      <c r="KF200" s="622"/>
      <c r="KG200" s="622"/>
      <c r="KH200" s="622"/>
      <c r="KI200" s="622"/>
      <c r="KJ200" s="622"/>
      <c r="KK200" s="622"/>
      <c r="KL200" s="622"/>
      <c r="KM200" s="622"/>
      <c r="KN200" s="622"/>
      <c r="KO200" s="622"/>
      <c r="KP200" s="622"/>
      <c r="KQ200" s="622"/>
      <c r="KR200" s="87"/>
      <c r="KS200" s="87"/>
      <c r="KT200" s="87"/>
      <c r="KU200" s="87"/>
      <c r="KV200" s="87"/>
      <c r="KW200" s="87"/>
      <c r="KX200" s="87"/>
      <c r="KY200" s="87"/>
      <c r="KZ200" s="87"/>
      <c r="LA200" s="87"/>
      <c r="LB200" s="87"/>
    </row>
    <row r="201" spans="4:314" s="6" customFormat="1" ht="15.75" customHeight="1" x14ac:dyDescent="0.25">
      <c r="D201" s="344"/>
      <c r="E201" s="344"/>
      <c r="F201" s="344"/>
      <c r="AZ201" s="549"/>
      <c r="EV201" s="152"/>
      <c r="EW201" s="152"/>
      <c r="EX201" s="152"/>
      <c r="EY201" s="152"/>
      <c r="EZ201" s="152"/>
      <c r="FA201" s="152"/>
      <c r="FD201" s="150"/>
      <c r="FE201" s="622"/>
      <c r="FF201" s="622"/>
      <c r="FG201" s="622"/>
      <c r="FH201" s="622"/>
      <c r="FI201" s="87"/>
      <c r="FJ201" s="87"/>
      <c r="FK201" s="87"/>
      <c r="FL201" s="87"/>
      <c r="FM201" s="87"/>
      <c r="FN201" s="87"/>
      <c r="FO201" s="87"/>
      <c r="FP201" s="87"/>
      <c r="FQ201" s="87"/>
      <c r="FR201" s="87"/>
      <c r="FS201" s="622"/>
      <c r="FT201" s="622"/>
      <c r="FU201" s="622"/>
      <c r="FV201" s="622"/>
      <c r="FW201" s="622"/>
      <c r="FX201" s="622"/>
      <c r="FY201" s="622"/>
      <c r="FZ201" s="622"/>
      <c r="GA201" s="633"/>
      <c r="GB201" s="637"/>
      <c r="GC201" s="622"/>
      <c r="GD201" s="622"/>
      <c r="GE201" s="622"/>
      <c r="GF201" s="622"/>
      <c r="GG201" s="622"/>
      <c r="GH201" s="622"/>
      <c r="GI201" s="622"/>
      <c r="GJ201" s="622"/>
      <c r="GK201" s="622"/>
      <c r="GL201" s="622"/>
      <c r="GM201" s="622"/>
      <c r="GN201" s="622"/>
      <c r="GO201" s="622"/>
      <c r="GP201" s="622"/>
      <c r="GQ201" s="622"/>
      <c r="GR201" s="622"/>
      <c r="GS201" s="622"/>
      <c r="GT201" s="622"/>
      <c r="GU201" s="622"/>
      <c r="GV201" s="622"/>
      <c r="GW201" s="622"/>
      <c r="GX201" s="622"/>
      <c r="GY201" s="622"/>
      <c r="GZ201" s="622"/>
      <c r="HA201" s="622"/>
      <c r="HB201" s="622"/>
      <c r="HC201" s="622"/>
      <c r="HD201" s="622"/>
      <c r="HE201" s="622"/>
      <c r="HF201" s="622"/>
      <c r="HG201" s="622"/>
      <c r="HH201" s="622"/>
      <c r="HI201" s="622"/>
      <c r="HJ201" s="622"/>
      <c r="HK201" s="622"/>
      <c r="HL201" s="622"/>
      <c r="HM201" s="622"/>
      <c r="HN201" s="622"/>
      <c r="HO201" s="622"/>
      <c r="HP201" s="622"/>
      <c r="HQ201" s="622"/>
      <c r="HR201" s="622"/>
      <c r="HS201" s="622"/>
      <c r="HT201" s="622"/>
      <c r="HU201" s="622"/>
      <c r="HV201" s="622"/>
      <c r="HW201" s="622"/>
      <c r="HX201" s="622"/>
      <c r="HY201" s="622"/>
      <c r="HZ201" s="622"/>
      <c r="IA201" s="622"/>
      <c r="IB201" s="622"/>
      <c r="IC201" s="622"/>
      <c r="ID201" s="622"/>
      <c r="IE201" s="622"/>
      <c r="IF201" s="622"/>
      <c r="IG201" s="622"/>
      <c r="IH201" s="622"/>
      <c r="II201" s="622"/>
      <c r="IJ201" s="622"/>
      <c r="IK201" s="622"/>
      <c r="IL201" s="622"/>
      <c r="IM201" s="622"/>
      <c r="IN201" s="622"/>
      <c r="IO201" s="622"/>
      <c r="IP201" s="622"/>
      <c r="IQ201" s="622"/>
      <c r="IR201" s="622"/>
      <c r="IS201" s="622"/>
      <c r="IT201" s="622"/>
      <c r="IU201" s="622"/>
      <c r="IV201" s="622"/>
      <c r="IW201" s="622"/>
      <c r="IX201" s="622"/>
      <c r="IY201" s="622"/>
      <c r="IZ201" s="622"/>
      <c r="JA201" s="622"/>
      <c r="JB201" s="622"/>
      <c r="JC201" s="622"/>
      <c r="JD201" s="622"/>
      <c r="JE201" s="622"/>
      <c r="JF201" s="622"/>
      <c r="JG201" s="622"/>
      <c r="JH201" s="622"/>
      <c r="JI201" s="622"/>
      <c r="JJ201" s="622"/>
      <c r="JK201" s="622"/>
      <c r="JL201" s="622"/>
      <c r="JM201" s="622"/>
      <c r="JN201" s="622"/>
      <c r="JO201" s="622"/>
      <c r="JP201" s="622"/>
      <c r="JQ201" s="622"/>
      <c r="JR201" s="622"/>
      <c r="JS201" s="622"/>
      <c r="JT201" s="622"/>
      <c r="JU201" s="622"/>
      <c r="JV201" s="622"/>
      <c r="JW201" s="622"/>
      <c r="JX201" s="622"/>
      <c r="JY201" s="622"/>
      <c r="JZ201" s="622"/>
      <c r="KA201" s="622"/>
      <c r="KB201" s="622"/>
      <c r="KC201" s="622"/>
      <c r="KD201" s="622"/>
      <c r="KE201" s="622"/>
      <c r="KF201" s="622"/>
      <c r="KG201" s="622"/>
      <c r="KH201" s="622"/>
      <c r="KI201" s="622"/>
      <c r="KJ201" s="622"/>
      <c r="KK201" s="622"/>
      <c r="KL201" s="622"/>
      <c r="KM201" s="622"/>
      <c r="KN201" s="622"/>
      <c r="KO201" s="622"/>
      <c r="KP201" s="622"/>
      <c r="KQ201" s="622"/>
      <c r="KR201" s="87"/>
      <c r="KS201" s="87"/>
      <c r="KT201" s="87"/>
      <c r="KU201" s="87"/>
      <c r="KV201" s="87"/>
      <c r="KW201" s="87"/>
      <c r="KX201" s="87"/>
      <c r="KY201" s="87"/>
      <c r="KZ201" s="87"/>
      <c r="LA201" s="87"/>
      <c r="LB201" s="87"/>
    </row>
    <row r="202" spans="4:314" s="6" customFormat="1" ht="15.75" customHeight="1" x14ac:dyDescent="0.25">
      <c r="D202" s="344"/>
      <c r="E202" s="344"/>
      <c r="F202" s="344"/>
      <c r="AZ202" s="549"/>
      <c r="EV202" s="152"/>
      <c r="EW202" s="152"/>
      <c r="EX202" s="152"/>
      <c r="EY202" s="152"/>
      <c r="EZ202" s="152"/>
      <c r="FA202" s="152"/>
      <c r="FD202" s="150"/>
      <c r="FE202" s="622"/>
      <c r="FF202" s="622"/>
      <c r="FG202" s="622"/>
      <c r="FH202" s="622"/>
      <c r="FI202" s="87"/>
      <c r="FJ202" s="87"/>
      <c r="FK202" s="87"/>
      <c r="FL202" s="87"/>
      <c r="FM202" s="87"/>
      <c r="FN202" s="87"/>
      <c r="FO202" s="87"/>
      <c r="FP202" s="87"/>
      <c r="FQ202" s="87"/>
      <c r="FR202" s="87"/>
      <c r="FS202" s="622"/>
      <c r="FT202" s="622"/>
      <c r="FU202" s="622"/>
      <c r="FV202" s="622"/>
      <c r="FW202" s="622"/>
      <c r="FX202" s="622"/>
      <c r="FY202" s="622"/>
      <c r="FZ202" s="622"/>
      <c r="GA202" s="633"/>
      <c r="GB202" s="637"/>
      <c r="GC202" s="622"/>
      <c r="GD202" s="622"/>
      <c r="GE202" s="622"/>
      <c r="GF202" s="622"/>
      <c r="GG202" s="622"/>
      <c r="GH202" s="622"/>
      <c r="GI202" s="622"/>
      <c r="GJ202" s="622"/>
      <c r="GK202" s="622"/>
      <c r="GL202" s="622"/>
      <c r="GM202" s="622"/>
      <c r="GN202" s="622"/>
      <c r="GO202" s="622"/>
      <c r="GP202" s="622"/>
      <c r="GQ202" s="622"/>
      <c r="GR202" s="622"/>
      <c r="GS202" s="622"/>
      <c r="GT202" s="622"/>
      <c r="GU202" s="622"/>
      <c r="GV202" s="622"/>
      <c r="GW202" s="622"/>
      <c r="GX202" s="622"/>
      <c r="GY202" s="622"/>
      <c r="GZ202" s="622"/>
      <c r="HA202" s="622"/>
      <c r="HB202" s="622"/>
      <c r="HC202" s="622"/>
      <c r="HD202" s="622"/>
      <c r="HE202" s="622"/>
      <c r="HF202" s="622"/>
      <c r="HG202" s="622"/>
      <c r="HH202" s="622"/>
      <c r="HI202" s="622"/>
      <c r="HJ202" s="622"/>
      <c r="HK202" s="622"/>
      <c r="HL202" s="622"/>
      <c r="HM202" s="622"/>
      <c r="HN202" s="622"/>
      <c r="HO202" s="622"/>
      <c r="HP202" s="622"/>
      <c r="HQ202" s="622"/>
      <c r="HR202" s="622"/>
      <c r="HS202" s="622"/>
      <c r="HT202" s="622"/>
      <c r="HU202" s="622"/>
      <c r="HV202" s="622"/>
      <c r="HW202" s="622"/>
      <c r="HX202" s="622"/>
      <c r="HY202" s="622"/>
      <c r="HZ202" s="622"/>
      <c r="IA202" s="622"/>
      <c r="IB202" s="622"/>
      <c r="IC202" s="622"/>
      <c r="ID202" s="622"/>
      <c r="IE202" s="622"/>
      <c r="IF202" s="622"/>
      <c r="IG202" s="622"/>
      <c r="IH202" s="622"/>
      <c r="II202" s="622"/>
      <c r="IJ202" s="622"/>
      <c r="IK202" s="622"/>
      <c r="IL202" s="622"/>
      <c r="IM202" s="622"/>
      <c r="IN202" s="622"/>
      <c r="IO202" s="622"/>
      <c r="IP202" s="622"/>
      <c r="IQ202" s="622"/>
      <c r="IR202" s="622"/>
      <c r="IS202" s="622"/>
      <c r="IT202" s="622"/>
      <c r="IU202" s="622"/>
      <c r="IV202" s="622"/>
      <c r="IW202" s="622"/>
      <c r="IX202" s="622"/>
      <c r="IY202" s="622"/>
      <c r="IZ202" s="622"/>
      <c r="JA202" s="622"/>
      <c r="JB202" s="622"/>
      <c r="JC202" s="622"/>
      <c r="JD202" s="622"/>
      <c r="JE202" s="622"/>
      <c r="JF202" s="622"/>
      <c r="JG202" s="622"/>
      <c r="JH202" s="622"/>
      <c r="JI202" s="622"/>
      <c r="JJ202" s="622"/>
      <c r="JK202" s="622"/>
      <c r="JL202" s="622"/>
      <c r="JM202" s="622"/>
      <c r="JN202" s="622"/>
      <c r="JO202" s="622"/>
      <c r="JP202" s="622"/>
      <c r="JQ202" s="622"/>
      <c r="JR202" s="622"/>
      <c r="JS202" s="622"/>
      <c r="JT202" s="622"/>
      <c r="JU202" s="622"/>
      <c r="JV202" s="622"/>
      <c r="JW202" s="622"/>
      <c r="JX202" s="622"/>
      <c r="JY202" s="622"/>
      <c r="JZ202" s="622"/>
      <c r="KA202" s="622"/>
      <c r="KB202" s="622"/>
      <c r="KC202" s="622"/>
      <c r="KD202" s="622"/>
      <c r="KE202" s="622"/>
      <c r="KF202" s="622"/>
      <c r="KG202" s="622"/>
      <c r="KH202" s="622"/>
      <c r="KI202" s="622"/>
      <c r="KJ202" s="622"/>
      <c r="KK202" s="622"/>
      <c r="KL202" s="622"/>
      <c r="KM202" s="622"/>
      <c r="KN202" s="622"/>
      <c r="KO202" s="622"/>
      <c r="KP202" s="622"/>
      <c r="KQ202" s="622"/>
      <c r="KR202" s="87"/>
      <c r="KS202" s="87"/>
      <c r="KT202" s="87"/>
      <c r="KU202" s="87"/>
      <c r="KV202" s="87"/>
      <c r="KW202" s="87"/>
      <c r="KX202" s="87"/>
      <c r="KY202" s="87"/>
      <c r="KZ202" s="87"/>
      <c r="LA202" s="87"/>
      <c r="LB202" s="87"/>
    </row>
    <row r="203" spans="4:314" s="6" customFormat="1" ht="15.75" customHeight="1" x14ac:dyDescent="0.25">
      <c r="D203" s="344"/>
      <c r="E203" s="344"/>
      <c r="F203" s="344"/>
      <c r="AZ203" s="549"/>
      <c r="EV203" s="152"/>
      <c r="EW203" s="152"/>
      <c r="EX203" s="152"/>
      <c r="EY203" s="152"/>
      <c r="EZ203" s="152"/>
      <c r="FA203" s="152"/>
      <c r="FD203" s="150"/>
      <c r="FE203" s="622"/>
      <c r="FF203" s="622"/>
      <c r="FG203" s="622"/>
      <c r="FH203" s="622"/>
      <c r="FI203" s="87"/>
      <c r="FJ203" s="87"/>
      <c r="FK203" s="87"/>
      <c r="FL203" s="87"/>
      <c r="FM203" s="87"/>
      <c r="FN203" s="87"/>
      <c r="FO203" s="87"/>
      <c r="FP203" s="87"/>
      <c r="FQ203" s="87"/>
      <c r="FR203" s="87"/>
      <c r="FS203" s="622"/>
      <c r="FT203" s="622"/>
      <c r="FU203" s="622"/>
      <c r="FV203" s="622"/>
      <c r="FW203" s="622"/>
      <c r="FX203" s="622"/>
      <c r="FY203" s="622"/>
      <c r="FZ203" s="622"/>
      <c r="GA203" s="633"/>
      <c r="GB203" s="637"/>
      <c r="GC203" s="622"/>
      <c r="GD203" s="622"/>
      <c r="GE203" s="622"/>
      <c r="GF203" s="622"/>
      <c r="GG203" s="622"/>
      <c r="GH203" s="622"/>
      <c r="GI203" s="622"/>
      <c r="GJ203" s="622"/>
      <c r="GK203" s="622"/>
      <c r="GL203" s="622"/>
      <c r="GM203" s="622"/>
      <c r="GN203" s="622"/>
      <c r="GO203" s="622"/>
      <c r="GP203" s="622"/>
      <c r="GQ203" s="622"/>
      <c r="GR203" s="622"/>
      <c r="GS203" s="622"/>
      <c r="GT203" s="622"/>
      <c r="GU203" s="622"/>
      <c r="GV203" s="622"/>
      <c r="GW203" s="622"/>
      <c r="GX203" s="622"/>
      <c r="GY203" s="622"/>
      <c r="GZ203" s="622"/>
      <c r="HA203" s="622"/>
      <c r="HB203" s="622"/>
      <c r="HC203" s="622"/>
      <c r="HD203" s="622"/>
      <c r="HE203" s="622"/>
      <c r="HF203" s="622"/>
      <c r="HG203" s="622"/>
      <c r="HH203" s="622"/>
      <c r="HI203" s="622"/>
      <c r="HJ203" s="622"/>
      <c r="HK203" s="622"/>
      <c r="HL203" s="622"/>
      <c r="HM203" s="622"/>
      <c r="HN203" s="622"/>
      <c r="HO203" s="622"/>
      <c r="HP203" s="622"/>
      <c r="HQ203" s="622"/>
      <c r="HR203" s="622"/>
      <c r="HS203" s="622"/>
      <c r="HT203" s="622"/>
      <c r="HU203" s="622"/>
      <c r="HV203" s="622"/>
      <c r="HW203" s="622"/>
      <c r="HX203" s="622"/>
      <c r="HY203" s="622"/>
      <c r="HZ203" s="622"/>
      <c r="IA203" s="622"/>
      <c r="IB203" s="622"/>
      <c r="IC203" s="622"/>
      <c r="ID203" s="622"/>
      <c r="IE203" s="622"/>
      <c r="IF203" s="622"/>
      <c r="IG203" s="622"/>
      <c r="IH203" s="622"/>
      <c r="II203" s="622"/>
      <c r="IJ203" s="622"/>
      <c r="IK203" s="622"/>
      <c r="IL203" s="622"/>
      <c r="IM203" s="622"/>
      <c r="IN203" s="622"/>
      <c r="IO203" s="622"/>
      <c r="IP203" s="622"/>
      <c r="IQ203" s="622"/>
      <c r="IR203" s="622"/>
      <c r="IS203" s="622"/>
      <c r="IT203" s="622"/>
      <c r="IU203" s="622"/>
      <c r="IV203" s="622"/>
      <c r="IW203" s="622"/>
      <c r="IX203" s="622"/>
      <c r="IY203" s="622"/>
      <c r="IZ203" s="622"/>
      <c r="JA203" s="622"/>
      <c r="JB203" s="622"/>
      <c r="JC203" s="622"/>
      <c r="JD203" s="622"/>
      <c r="JE203" s="622"/>
      <c r="JF203" s="622"/>
      <c r="JG203" s="622"/>
      <c r="JH203" s="622"/>
      <c r="JI203" s="622"/>
      <c r="JJ203" s="622"/>
      <c r="JK203" s="622"/>
      <c r="JL203" s="622"/>
      <c r="JM203" s="622"/>
      <c r="JN203" s="622"/>
      <c r="JO203" s="622"/>
      <c r="JP203" s="622"/>
      <c r="JQ203" s="622"/>
      <c r="JR203" s="622"/>
      <c r="JS203" s="622"/>
      <c r="JT203" s="622"/>
      <c r="JU203" s="622"/>
      <c r="JV203" s="622"/>
      <c r="JW203" s="622"/>
      <c r="JX203" s="622"/>
      <c r="JY203" s="622"/>
      <c r="JZ203" s="622"/>
      <c r="KA203" s="622"/>
      <c r="KB203" s="622"/>
      <c r="KC203" s="622"/>
      <c r="KD203" s="622"/>
      <c r="KE203" s="622"/>
      <c r="KF203" s="622"/>
      <c r="KG203" s="622"/>
      <c r="KH203" s="622"/>
      <c r="KI203" s="622"/>
      <c r="KJ203" s="622"/>
      <c r="KK203" s="622"/>
      <c r="KL203" s="622"/>
      <c r="KM203" s="622"/>
      <c r="KN203" s="622"/>
      <c r="KO203" s="622"/>
      <c r="KP203" s="622"/>
      <c r="KQ203" s="622"/>
      <c r="KR203" s="87"/>
      <c r="KS203" s="87"/>
      <c r="KT203" s="87"/>
      <c r="KU203" s="87"/>
      <c r="KV203" s="87"/>
      <c r="KW203" s="87"/>
      <c r="KX203" s="87"/>
      <c r="KY203" s="87"/>
      <c r="KZ203" s="87"/>
      <c r="LA203" s="87"/>
      <c r="LB203" s="87"/>
    </row>
    <row r="204" spans="4:314" s="6" customFormat="1" ht="15.75" customHeight="1" x14ac:dyDescent="0.25">
      <c r="D204" s="344"/>
      <c r="E204" s="344"/>
      <c r="F204" s="344"/>
      <c r="AZ204" s="549"/>
      <c r="EV204" s="152"/>
      <c r="EW204" s="152"/>
      <c r="EX204" s="152"/>
      <c r="EY204" s="152"/>
      <c r="EZ204" s="152"/>
      <c r="FA204" s="152"/>
      <c r="FD204" s="150"/>
      <c r="FE204" s="622"/>
      <c r="FF204" s="622"/>
      <c r="FG204" s="622"/>
      <c r="FH204" s="622"/>
      <c r="FI204" s="87"/>
      <c r="FJ204" s="87"/>
      <c r="FK204" s="87"/>
      <c r="FL204" s="87"/>
      <c r="FM204" s="87"/>
      <c r="FN204" s="87"/>
      <c r="FO204" s="87"/>
      <c r="FP204" s="87"/>
      <c r="FQ204" s="87"/>
      <c r="FR204" s="87"/>
      <c r="FS204" s="622"/>
      <c r="FT204" s="622"/>
      <c r="FU204" s="622"/>
      <c r="FV204" s="622"/>
      <c r="FW204" s="622"/>
      <c r="FX204" s="622"/>
      <c r="FY204" s="622"/>
      <c r="FZ204" s="622"/>
      <c r="GA204" s="633"/>
      <c r="GB204" s="637"/>
      <c r="GC204" s="622"/>
      <c r="GD204" s="622"/>
      <c r="GE204" s="622"/>
      <c r="GF204" s="622"/>
      <c r="GG204" s="622"/>
      <c r="GH204" s="622"/>
      <c r="GI204" s="622"/>
      <c r="GJ204" s="622"/>
      <c r="GK204" s="622"/>
      <c r="GL204" s="622"/>
      <c r="GM204" s="622"/>
      <c r="GN204" s="622"/>
      <c r="GO204" s="622"/>
      <c r="GP204" s="622"/>
      <c r="GQ204" s="622"/>
      <c r="GR204" s="622"/>
      <c r="GS204" s="622"/>
      <c r="GT204" s="622"/>
      <c r="GU204" s="622"/>
      <c r="GV204" s="622"/>
      <c r="GW204" s="622"/>
      <c r="GX204" s="622"/>
      <c r="GY204" s="622"/>
      <c r="GZ204" s="622"/>
      <c r="HA204" s="622"/>
      <c r="HB204" s="622"/>
      <c r="HC204" s="622"/>
      <c r="HD204" s="622"/>
      <c r="HE204" s="622"/>
      <c r="HF204" s="622"/>
      <c r="HG204" s="622"/>
      <c r="HH204" s="622"/>
      <c r="HI204" s="622"/>
      <c r="HJ204" s="622"/>
      <c r="HK204" s="622"/>
      <c r="HL204" s="622"/>
      <c r="HM204" s="622"/>
      <c r="HN204" s="622"/>
      <c r="HO204" s="622"/>
      <c r="HP204" s="622"/>
      <c r="HQ204" s="622"/>
      <c r="HR204" s="622"/>
      <c r="HS204" s="622"/>
      <c r="HT204" s="622"/>
      <c r="HU204" s="622"/>
      <c r="HV204" s="622"/>
      <c r="HW204" s="622"/>
      <c r="HX204" s="622"/>
      <c r="HY204" s="622"/>
      <c r="HZ204" s="622"/>
      <c r="IA204" s="622"/>
      <c r="IB204" s="622"/>
      <c r="IC204" s="622"/>
      <c r="ID204" s="622"/>
      <c r="IE204" s="622"/>
      <c r="IF204" s="622"/>
      <c r="IG204" s="622"/>
      <c r="IH204" s="622"/>
      <c r="II204" s="622"/>
      <c r="IJ204" s="622"/>
      <c r="IK204" s="622"/>
      <c r="IL204" s="622"/>
      <c r="IM204" s="622"/>
      <c r="IN204" s="622"/>
      <c r="IO204" s="622"/>
      <c r="IP204" s="622"/>
      <c r="IQ204" s="622"/>
      <c r="IR204" s="622"/>
      <c r="IS204" s="622"/>
      <c r="IT204" s="622"/>
      <c r="IU204" s="622"/>
      <c r="IV204" s="622"/>
      <c r="IW204" s="622"/>
      <c r="IX204" s="622"/>
      <c r="IY204" s="622"/>
      <c r="IZ204" s="622"/>
      <c r="JA204" s="622"/>
      <c r="JB204" s="622"/>
      <c r="JC204" s="622"/>
      <c r="JD204" s="622"/>
      <c r="JE204" s="622"/>
      <c r="JF204" s="622"/>
      <c r="JG204" s="622"/>
      <c r="JH204" s="622"/>
      <c r="JI204" s="622"/>
      <c r="JJ204" s="622"/>
      <c r="JK204" s="622"/>
      <c r="JL204" s="622"/>
      <c r="JM204" s="622"/>
      <c r="JN204" s="622"/>
      <c r="JO204" s="622"/>
      <c r="JP204" s="622"/>
      <c r="JQ204" s="622"/>
      <c r="JR204" s="622"/>
      <c r="JS204" s="622"/>
      <c r="JT204" s="622"/>
      <c r="JU204" s="622"/>
      <c r="JV204" s="622"/>
      <c r="JW204" s="622"/>
      <c r="JX204" s="622"/>
      <c r="JY204" s="622"/>
      <c r="JZ204" s="622"/>
      <c r="KA204" s="622"/>
      <c r="KB204" s="622"/>
      <c r="KC204" s="622"/>
      <c r="KD204" s="622"/>
      <c r="KE204" s="622"/>
      <c r="KF204" s="622"/>
      <c r="KG204" s="622"/>
      <c r="KH204" s="622"/>
      <c r="KI204" s="622"/>
      <c r="KJ204" s="622"/>
      <c r="KK204" s="622"/>
      <c r="KL204" s="622"/>
      <c r="KM204" s="622"/>
      <c r="KN204" s="622"/>
      <c r="KO204" s="622"/>
      <c r="KP204" s="622"/>
      <c r="KQ204" s="622"/>
      <c r="KR204" s="87"/>
      <c r="KS204" s="87"/>
      <c r="KT204" s="87"/>
      <c r="KU204" s="87"/>
      <c r="KV204" s="87"/>
      <c r="KW204" s="87"/>
      <c r="KX204" s="87"/>
      <c r="KY204" s="87"/>
      <c r="KZ204" s="87"/>
      <c r="LA204" s="87"/>
      <c r="LB204" s="87"/>
    </row>
    <row r="205" spans="4:314" s="6" customFormat="1" ht="15.75" customHeight="1" x14ac:dyDescent="0.25">
      <c r="D205" s="344"/>
      <c r="E205" s="344"/>
      <c r="F205" s="344"/>
      <c r="AZ205" s="549"/>
      <c r="EV205" s="152"/>
      <c r="EW205" s="152"/>
      <c r="EX205" s="152"/>
      <c r="EY205" s="152"/>
      <c r="EZ205" s="152"/>
      <c r="FA205" s="152"/>
      <c r="FD205" s="150"/>
      <c r="FE205" s="622"/>
      <c r="FF205" s="622"/>
      <c r="FG205" s="622"/>
      <c r="FH205" s="622"/>
      <c r="FI205" s="87"/>
      <c r="FJ205" s="87"/>
      <c r="FK205" s="87"/>
      <c r="FL205" s="87"/>
      <c r="FM205" s="87"/>
      <c r="FN205" s="87"/>
      <c r="FO205" s="87"/>
      <c r="FP205" s="87"/>
      <c r="FQ205" s="87"/>
      <c r="FR205" s="87"/>
      <c r="FS205" s="622"/>
      <c r="FT205" s="622"/>
      <c r="FU205" s="622"/>
      <c r="FV205" s="622"/>
      <c r="FW205" s="622"/>
      <c r="FX205" s="622"/>
      <c r="FY205" s="622"/>
      <c r="FZ205" s="622"/>
      <c r="GA205" s="633"/>
      <c r="GB205" s="637"/>
      <c r="GC205" s="622"/>
      <c r="GD205" s="622"/>
      <c r="GE205" s="622"/>
      <c r="GF205" s="622"/>
      <c r="GG205" s="622"/>
      <c r="GH205" s="622"/>
      <c r="GI205" s="622"/>
      <c r="GJ205" s="622"/>
      <c r="GK205" s="622"/>
      <c r="GL205" s="622"/>
      <c r="GM205" s="622"/>
      <c r="GN205" s="622"/>
      <c r="GO205" s="622"/>
      <c r="GP205" s="622"/>
      <c r="GQ205" s="622"/>
      <c r="GR205" s="622"/>
      <c r="GS205" s="622"/>
      <c r="GT205" s="622"/>
      <c r="GU205" s="622"/>
      <c r="GV205" s="622"/>
      <c r="GW205" s="622"/>
      <c r="GX205" s="622"/>
      <c r="GY205" s="622"/>
      <c r="GZ205" s="622"/>
      <c r="HA205" s="622"/>
      <c r="HB205" s="622"/>
      <c r="HC205" s="622"/>
      <c r="HD205" s="622"/>
      <c r="HE205" s="622"/>
      <c r="HF205" s="622"/>
      <c r="HG205" s="622"/>
      <c r="HH205" s="622"/>
      <c r="HI205" s="622"/>
      <c r="HJ205" s="622"/>
      <c r="HK205" s="622"/>
      <c r="HL205" s="622"/>
      <c r="HM205" s="622"/>
      <c r="HN205" s="622"/>
      <c r="HO205" s="622"/>
      <c r="HP205" s="622"/>
      <c r="HQ205" s="622"/>
      <c r="HR205" s="622"/>
      <c r="HS205" s="622"/>
      <c r="HT205" s="622"/>
      <c r="HU205" s="622"/>
      <c r="HV205" s="622"/>
      <c r="HW205" s="622"/>
      <c r="HX205" s="622"/>
      <c r="HY205" s="622"/>
      <c r="HZ205" s="622"/>
      <c r="IA205" s="622"/>
      <c r="IB205" s="622"/>
      <c r="IC205" s="622"/>
      <c r="ID205" s="622"/>
      <c r="IE205" s="622"/>
      <c r="IF205" s="622"/>
      <c r="IG205" s="622"/>
      <c r="IH205" s="622"/>
      <c r="II205" s="622"/>
      <c r="IJ205" s="622"/>
      <c r="IK205" s="622"/>
      <c r="IL205" s="622"/>
      <c r="IM205" s="622"/>
      <c r="IN205" s="622"/>
      <c r="IO205" s="622"/>
      <c r="IP205" s="622"/>
      <c r="IQ205" s="622"/>
      <c r="IR205" s="622"/>
      <c r="IS205" s="622"/>
      <c r="IT205" s="622"/>
      <c r="IU205" s="622"/>
      <c r="IV205" s="622"/>
      <c r="IW205" s="622"/>
      <c r="IX205" s="622"/>
      <c r="IY205" s="622"/>
      <c r="IZ205" s="622"/>
      <c r="JA205" s="622"/>
      <c r="JB205" s="622"/>
      <c r="JC205" s="622"/>
      <c r="JD205" s="622"/>
      <c r="JE205" s="622"/>
      <c r="JF205" s="622"/>
      <c r="JG205" s="622"/>
      <c r="JH205" s="622"/>
      <c r="JI205" s="622"/>
      <c r="JJ205" s="622"/>
      <c r="JK205" s="622"/>
      <c r="JL205" s="622"/>
      <c r="JM205" s="622"/>
      <c r="JN205" s="622"/>
      <c r="JO205" s="622"/>
      <c r="JP205" s="622"/>
      <c r="JQ205" s="622"/>
      <c r="JR205" s="622"/>
      <c r="JS205" s="622"/>
      <c r="JT205" s="622"/>
      <c r="JU205" s="622"/>
      <c r="JV205" s="622"/>
      <c r="JW205" s="622"/>
      <c r="JX205" s="622"/>
      <c r="JY205" s="622"/>
      <c r="JZ205" s="622"/>
      <c r="KA205" s="622"/>
      <c r="KB205" s="622"/>
      <c r="KC205" s="622"/>
      <c r="KD205" s="622"/>
      <c r="KE205" s="622"/>
      <c r="KF205" s="622"/>
      <c r="KG205" s="622"/>
      <c r="KH205" s="622"/>
      <c r="KI205" s="622"/>
      <c r="KJ205" s="622"/>
      <c r="KK205" s="622"/>
      <c r="KL205" s="622"/>
      <c r="KM205" s="622"/>
      <c r="KN205" s="622"/>
      <c r="KO205" s="622"/>
      <c r="KP205" s="622"/>
      <c r="KQ205" s="622"/>
      <c r="KR205" s="87"/>
      <c r="KS205" s="87"/>
      <c r="KT205" s="87"/>
      <c r="KU205" s="87"/>
      <c r="KV205" s="87"/>
      <c r="KW205" s="87"/>
      <c r="KX205" s="87"/>
      <c r="KY205" s="87"/>
      <c r="KZ205" s="87"/>
      <c r="LA205" s="87"/>
      <c r="LB205" s="87"/>
    </row>
    <row r="206" spans="4:314" s="6" customFormat="1" ht="15.75" customHeight="1" x14ac:dyDescent="0.25">
      <c r="D206" s="344"/>
      <c r="E206" s="344"/>
      <c r="F206" s="344"/>
      <c r="AZ206" s="549"/>
      <c r="EV206" s="152"/>
      <c r="EW206" s="152"/>
      <c r="EX206" s="152"/>
      <c r="EY206" s="152"/>
      <c r="EZ206" s="152"/>
      <c r="FA206" s="152"/>
      <c r="FD206" s="150"/>
      <c r="FE206" s="622"/>
      <c r="FF206" s="622"/>
      <c r="FG206" s="622"/>
      <c r="FH206" s="622"/>
      <c r="FI206" s="87"/>
      <c r="FJ206" s="87"/>
      <c r="FK206" s="87"/>
      <c r="FL206" s="87"/>
      <c r="FM206" s="87"/>
      <c r="FN206" s="87"/>
      <c r="FO206" s="87"/>
      <c r="FP206" s="87"/>
      <c r="FQ206" s="87"/>
      <c r="FR206" s="87"/>
      <c r="FS206" s="622"/>
      <c r="FT206" s="622"/>
      <c r="FU206" s="622"/>
      <c r="FV206" s="622"/>
      <c r="FW206" s="622"/>
      <c r="FX206" s="622"/>
      <c r="FY206" s="622"/>
      <c r="FZ206" s="622"/>
      <c r="GA206" s="633"/>
      <c r="GB206" s="637"/>
      <c r="GC206" s="622"/>
      <c r="GD206" s="622"/>
      <c r="GE206" s="622"/>
      <c r="GF206" s="622"/>
      <c r="GG206" s="622"/>
      <c r="GH206" s="622"/>
      <c r="GI206" s="622"/>
      <c r="GJ206" s="622"/>
      <c r="GK206" s="622"/>
      <c r="GL206" s="622"/>
      <c r="GM206" s="622"/>
      <c r="GN206" s="622"/>
      <c r="GO206" s="622"/>
      <c r="GP206" s="622"/>
      <c r="GQ206" s="622"/>
      <c r="GR206" s="622"/>
      <c r="GS206" s="622"/>
      <c r="GT206" s="622"/>
      <c r="GU206" s="622"/>
      <c r="GV206" s="622"/>
      <c r="GW206" s="622"/>
      <c r="GX206" s="622"/>
      <c r="GY206" s="622"/>
      <c r="GZ206" s="622"/>
      <c r="HA206" s="622"/>
      <c r="HB206" s="622"/>
      <c r="HC206" s="622"/>
      <c r="HD206" s="622"/>
      <c r="HE206" s="622"/>
      <c r="HF206" s="622"/>
      <c r="HG206" s="622"/>
      <c r="HH206" s="622"/>
      <c r="HI206" s="622"/>
      <c r="HJ206" s="622"/>
      <c r="HK206" s="622"/>
      <c r="HL206" s="622"/>
      <c r="HM206" s="622"/>
      <c r="HN206" s="622"/>
      <c r="HO206" s="622"/>
      <c r="HP206" s="622"/>
      <c r="HQ206" s="622"/>
      <c r="HR206" s="622"/>
      <c r="HS206" s="622"/>
      <c r="HT206" s="622"/>
      <c r="HU206" s="622"/>
      <c r="HV206" s="622"/>
      <c r="HW206" s="622"/>
      <c r="HX206" s="622"/>
      <c r="HY206" s="622"/>
      <c r="HZ206" s="622"/>
      <c r="IA206" s="622"/>
      <c r="IB206" s="622"/>
      <c r="IC206" s="622"/>
      <c r="ID206" s="622"/>
      <c r="IE206" s="622"/>
      <c r="IF206" s="622"/>
      <c r="IG206" s="622"/>
      <c r="IH206" s="622"/>
      <c r="II206" s="622"/>
      <c r="IJ206" s="622"/>
      <c r="IK206" s="622"/>
      <c r="IL206" s="622"/>
      <c r="IM206" s="622"/>
      <c r="IN206" s="622"/>
      <c r="IO206" s="622"/>
      <c r="IP206" s="622"/>
      <c r="IQ206" s="622"/>
      <c r="IR206" s="622"/>
      <c r="IS206" s="622"/>
      <c r="IT206" s="622"/>
      <c r="IU206" s="622"/>
      <c r="IV206" s="622"/>
      <c r="IW206" s="622"/>
      <c r="IX206" s="622"/>
      <c r="IY206" s="622"/>
      <c r="IZ206" s="622"/>
      <c r="JA206" s="622"/>
      <c r="JB206" s="622"/>
      <c r="JC206" s="622"/>
      <c r="JD206" s="622"/>
      <c r="JE206" s="622"/>
      <c r="JF206" s="622"/>
      <c r="JG206" s="622"/>
      <c r="JH206" s="622"/>
      <c r="JI206" s="622"/>
      <c r="JJ206" s="622"/>
      <c r="JK206" s="622"/>
      <c r="JL206" s="622"/>
      <c r="JM206" s="622"/>
      <c r="JN206" s="622"/>
      <c r="JO206" s="622"/>
      <c r="JP206" s="622"/>
      <c r="JQ206" s="622"/>
      <c r="JR206" s="622"/>
      <c r="JS206" s="622"/>
      <c r="JT206" s="622"/>
      <c r="JU206" s="622"/>
      <c r="JV206" s="622"/>
      <c r="JW206" s="622"/>
      <c r="JX206" s="622"/>
      <c r="JY206" s="622"/>
      <c r="JZ206" s="622"/>
      <c r="KA206" s="622"/>
      <c r="KB206" s="622"/>
      <c r="KC206" s="622"/>
      <c r="KD206" s="622"/>
      <c r="KE206" s="622"/>
      <c r="KF206" s="622"/>
      <c r="KG206" s="622"/>
      <c r="KH206" s="622"/>
      <c r="KI206" s="622"/>
      <c r="KJ206" s="622"/>
      <c r="KK206" s="622"/>
      <c r="KL206" s="622"/>
      <c r="KM206" s="622"/>
      <c r="KN206" s="622"/>
      <c r="KO206" s="622"/>
      <c r="KP206" s="622"/>
      <c r="KQ206" s="622"/>
      <c r="KR206" s="87"/>
      <c r="KS206" s="87"/>
      <c r="KT206" s="87"/>
      <c r="KU206" s="87"/>
      <c r="KV206" s="87"/>
      <c r="KW206" s="87"/>
      <c r="KX206" s="87"/>
      <c r="KY206" s="87"/>
      <c r="KZ206" s="87"/>
      <c r="LA206" s="87"/>
      <c r="LB206" s="87"/>
    </row>
    <row r="207" spans="4:314" s="6" customFormat="1" ht="15.75" customHeight="1" x14ac:dyDescent="0.25">
      <c r="D207" s="344"/>
      <c r="E207" s="344"/>
      <c r="F207" s="344"/>
      <c r="AZ207" s="549"/>
      <c r="EV207" s="152"/>
      <c r="EW207" s="152"/>
      <c r="EX207" s="152"/>
      <c r="EY207" s="152"/>
      <c r="EZ207" s="152"/>
      <c r="FA207" s="152"/>
      <c r="FD207" s="150"/>
      <c r="FE207" s="622"/>
      <c r="FF207" s="622"/>
      <c r="FG207" s="622"/>
      <c r="FH207" s="622"/>
      <c r="FI207" s="87"/>
      <c r="FJ207" s="87"/>
      <c r="FK207" s="87"/>
      <c r="FL207" s="87"/>
      <c r="FM207" s="87"/>
      <c r="FN207" s="87"/>
      <c r="FO207" s="87"/>
      <c r="FP207" s="87"/>
      <c r="FQ207" s="87"/>
      <c r="FR207" s="87"/>
      <c r="FS207" s="622"/>
      <c r="FT207" s="622"/>
      <c r="FU207" s="622"/>
      <c r="FV207" s="622"/>
      <c r="FW207" s="622"/>
      <c r="FX207" s="622"/>
      <c r="FY207" s="622"/>
      <c r="FZ207" s="622"/>
      <c r="GA207" s="633"/>
      <c r="GB207" s="637"/>
      <c r="GC207" s="622"/>
      <c r="GD207" s="622"/>
      <c r="GE207" s="622"/>
      <c r="GF207" s="622"/>
      <c r="GG207" s="622"/>
      <c r="GH207" s="622"/>
      <c r="GI207" s="622"/>
      <c r="GJ207" s="622"/>
      <c r="GK207" s="622"/>
      <c r="GL207" s="622"/>
      <c r="GM207" s="622"/>
      <c r="GN207" s="622"/>
      <c r="GO207" s="622"/>
      <c r="GP207" s="622"/>
      <c r="GQ207" s="622"/>
      <c r="GR207" s="622"/>
      <c r="GS207" s="622"/>
      <c r="GT207" s="622"/>
      <c r="GU207" s="622"/>
      <c r="GV207" s="622"/>
      <c r="GW207" s="622"/>
      <c r="GX207" s="622"/>
      <c r="GY207" s="622"/>
      <c r="GZ207" s="622"/>
      <c r="HA207" s="622"/>
      <c r="HB207" s="622"/>
      <c r="HC207" s="622"/>
      <c r="HD207" s="622"/>
      <c r="HE207" s="622"/>
      <c r="HF207" s="622"/>
      <c r="HG207" s="622"/>
      <c r="HH207" s="622"/>
      <c r="HI207" s="622"/>
      <c r="HJ207" s="622"/>
      <c r="HK207" s="622"/>
      <c r="HL207" s="622"/>
      <c r="HM207" s="622"/>
      <c r="HN207" s="622"/>
      <c r="HO207" s="622"/>
      <c r="HP207" s="622"/>
      <c r="HQ207" s="622"/>
      <c r="HR207" s="622"/>
      <c r="HS207" s="622"/>
      <c r="HT207" s="622"/>
      <c r="HU207" s="622"/>
      <c r="HV207" s="622"/>
      <c r="HW207" s="622"/>
      <c r="HX207" s="622"/>
      <c r="HY207" s="622"/>
      <c r="HZ207" s="622"/>
      <c r="IA207" s="622"/>
      <c r="IB207" s="622"/>
      <c r="IC207" s="622"/>
      <c r="ID207" s="622"/>
      <c r="IE207" s="622"/>
      <c r="IF207" s="622"/>
      <c r="IG207" s="622"/>
      <c r="IH207" s="622"/>
      <c r="II207" s="622"/>
      <c r="IJ207" s="622"/>
      <c r="IK207" s="622"/>
      <c r="IL207" s="622"/>
      <c r="IM207" s="622"/>
      <c r="IN207" s="622"/>
      <c r="IO207" s="622"/>
      <c r="IP207" s="622"/>
      <c r="IQ207" s="622"/>
      <c r="IR207" s="622"/>
      <c r="IS207" s="622"/>
      <c r="IT207" s="622"/>
      <c r="IU207" s="622"/>
      <c r="IV207" s="622"/>
      <c r="IW207" s="622"/>
      <c r="IX207" s="622"/>
      <c r="IY207" s="622"/>
      <c r="IZ207" s="622"/>
      <c r="JA207" s="622"/>
      <c r="JB207" s="622"/>
      <c r="JC207" s="622"/>
      <c r="JD207" s="622"/>
      <c r="JE207" s="622"/>
      <c r="JF207" s="622"/>
      <c r="JG207" s="622"/>
      <c r="JH207" s="622"/>
      <c r="JI207" s="622"/>
      <c r="JJ207" s="622"/>
      <c r="JK207" s="622"/>
      <c r="JL207" s="622"/>
      <c r="JM207" s="622"/>
      <c r="JN207" s="622"/>
      <c r="JO207" s="622"/>
      <c r="JP207" s="622"/>
      <c r="JQ207" s="622"/>
      <c r="JR207" s="622"/>
      <c r="JS207" s="622"/>
      <c r="JT207" s="622"/>
      <c r="JU207" s="622"/>
      <c r="JV207" s="622"/>
      <c r="JW207" s="622"/>
      <c r="JX207" s="622"/>
      <c r="JY207" s="622"/>
      <c r="JZ207" s="622"/>
      <c r="KA207" s="622"/>
      <c r="KB207" s="622"/>
      <c r="KC207" s="622"/>
      <c r="KD207" s="622"/>
      <c r="KE207" s="622"/>
      <c r="KF207" s="622"/>
      <c r="KG207" s="622"/>
      <c r="KH207" s="622"/>
      <c r="KI207" s="622"/>
      <c r="KJ207" s="622"/>
      <c r="KK207" s="622"/>
      <c r="KL207" s="622"/>
      <c r="KM207" s="622"/>
      <c r="KN207" s="622"/>
      <c r="KO207" s="622"/>
      <c r="KP207" s="622"/>
      <c r="KQ207" s="622"/>
      <c r="KR207" s="87"/>
      <c r="KS207" s="87"/>
      <c r="KT207" s="87"/>
      <c r="KU207" s="87"/>
      <c r="KV207" s="87"/>
      <c r="KW207" s="87"/>
      <c r="KX207" s="87"/>
      <c r="KY207" s="87"/>
      <c r="KZ207" s="87"/>
      <c r="LA207" s="87"/>
      <c r="LB207" s="87"/>
    </row>
    <row r="208" spans="4:314" s="6" customFormat="1" ht="15.75" customHeight="1" x14ac:dyDescent="0.25">
      <c r="D208" s="344"/>
      <c r="E208" s="344"/>
      <c r="F208" s="344"/>
      <c r="AZ208" s="549"/>
      <c r="EV208" s="152"/>
      <c r="EW208" s="152"/>
      <c r="EX208" s="152"/>
      <c r="EY208" s="152"/>
      <c r="EZ208" s="152"/>
      <c r="FA208" s="152"/>
      <c r="FD208" s="150"/>
      <c r="FE208" s="622"/>
      <c r="FF208" s="622"/>
      <c r="FG208" s="622"/>
      <c r="FH208" s="622"/>
      <c r="FI208" s="87"/>
      <c r="FJ208" s="87"/>
      <c r="FK208" s="87"/>
      <c r="FL208" s="87"/>
      <c r="FM208" s="87"/>
      <c r="FN208" s="87"/>
      <c r="FO208" s="87"/>
      <c r="FP208" s="87"/>
      <c r="FQ208" s="87"/>
      <c r="FR208" s="87"/>
      <c r="FS208" s="622"/>
      <c r="FT208" s="622"/>
      <c r="FU208" s="622"/>
      <c r="FV208" s="622"/>
      <c r="FW208" s="622"/>
      <c r="FX208" s="622"/>
      <c r="FY208" s="622"/>
      <c r="FZ208" s="622"/>
      <c r="GA208" s="633"/>
      <c r="GB208" s="637"/>
      <c r="GC208" s="622"/>
      <c r="GD208" s="622"/>
      <c r="GE208" s="622"/>
      <c r="GF208" s="622"/>
      <c r="GG208" s="622"/>
      <c r="GH208" s="622"/>
      <c r="GI208" s="622"/>
      <c r="GJ208" s="622"/>
      <c r="GK208" s="622"/>
      <c r="GL208" s="622"/>
      <c r="GM208" s="622"/>
      <c r="GN208" s="622"/>
      <c r="GO208" s="622"/>
      <c r="GP208" s="622"/>
      <c r="GQ208" s="622"/>
      <c r="GR208" s="622"/>
      <c r="GS208" s="622"/>
      <c r="GT208" s="622"/>
      <c r="GU208" s="622"/>
      <c r="GV208" s="622"/>
      <c r="GW208" s="622"/>
      <c r="GX208" s="622"/>
      <c r="GY208" s="622"/>
      <c r="GZ208" s="622"/>
      <c r="HA208" s="622"/>
      <c r="HB208" s="622"/>
      <c r="HC208" s="622"/>
      <c r="HD208" s="622"/>
      <c r="HE208" s="622"/>
      <c r="HF208" s="622"/>
      <c r="HG208" s="622"/>
      <c r="HH208" s="622"/>
      <c r="HI208" s="622"/>
      <c r="HJ208" s="622"/>
      <c r="HK208" s="622"/>
      <c r="HL208" s="622"/>
      <c r="HM208" s="622"/>
      <c r="HN208" s="622"/>
      <c r="HO208" s="622"/>
      <c r="HP208" s="622"/>
      <c r="HQ208" s="622"/>
      <c r="HR208" s="622"/>
      <c r="HS208" s="622"/>
      <c r="HT208" s="622"/>
      <c r="HU208" s="622"/>
      <c r="HV208" s="622"/>
      <c r="HW208" s="622"/>
      <c r="HX208" s="622"/>
      <c r="HY208" s="622"/>
      <c r="HZ208" s="622"/>
      <c r="IA208" s="622"/>
      <c r="IB208" s="622"/>
      <c r="IC208" s="622"/>
      <c r="ID208" s="622"/>
      <c r="IE208" s="622"/>
      <c r="IF208" s="622"/>
      <c r="IG208" s="622"/>
      <c r="IH208" s="622"/>
      <c r="II208" s="622"/>
      <c r="IJ208" s="622"/>
      <c r="IK208" s="622"/>
      <c r="IL208" s="622"/>
      <c r="IM208" s="622"/>
      <c r="IN208" s="622"/>
      <c r="IO208" s="622"/>
      <c r="IP208" s="622"/>
      <c r="IQ208" s="622"/>
      <c r="IR208" s="622"/>
      <c r="IS208" s="622"/>
      <c r="IT208" s="622"/>
      <c r="IU208" s="622"/>
      <c r="IV208" s="622"/>
      <c r="IW208" s="622"/>
      <c r="IX208" s="622"/>
      <c r="IY208" s="622"/>
      <c r="IZ208" s="622"/>
      <c r="JA208" s="622"/>
      <c r="JB208" s="622"/>
      <c r="JC208" s="622"/>
      <c r="JD208" s="622"/>
      <c r="JE208" s="622"/>
      <c r="JF208" s="622"/>
      <c r="JG208" s="622"/>
      <c r="JH208" s="622"/>
      <c r="JI208" s="622"/>
      <c r="JJ208" s="622"/>
      <c r="JK208" s="622"/>
      <c r="JL208" s="622"/>
      <c r="JM208" s="622"/>
      <c r="JN208" s="622"/>
      <c r="JO208" s="622"/>
      <c r="JP208" s="622"/>
      <c r="JQ208" s="622"/>
      <c r="JR208" s="622"/>
      <c r="JS208" s="622"/>
      <c r="JT208" s="622"/>
      <c r="JU208" s="622"/>
      <c r="JV208" s="622"/>
      <c r="JW208" s="622"/>
      <c r="JX208" s="622"/>
      <c r="JY208" s="622"/>
      <c r="JZ208" s="622"/>
      <c r="KA208" s="622"/>
      <c r="KB208" s="622"/>
      <c r="KC208" s="622"/>
      <c r="KD208" s="622"/>
      <c r="KE208" s="622"/>
      <c r="KF208" s="622"/>
      <c r="KG208" s="622"/>
      <c r="KH208" s="622"/>
      <c r="KI208" s="622"/>
      <c r="KJ208" s="622"/>
      <c r="KK208" s="622"/>
      <c r="KL208" s="622"/>
      <c r="KM208" s="622"/>
      <c r="KN208" s="622"/>
      <c r="KO208" s="622"/>
      <c r="KP208" s="622"/>
      <c r="KQ208" s="622"/>
      <c r="KR208" s="87"/>
      <c r="KS208" s="87"/>
      <c r="KT208" s="87"/>
      <c r="KU208" s="87"/>
      <c r="KV208" s="87"/>
      <c r="KW208" s="87"/>
      <c r="KX208" s="87"/>
      <c r="KY208" s="87"/>
      <c r="KZ208" s="87"/>
      <c r="LA208" s="87"/>
      <c r="LB208" s="87"/>
    </row>
    <row r="209" spans="4:314" s="6" customFormat="1" ht="15.75" customHeight="1" x14ac:dyDescent="0.25">
      <c r="D209" s="344"/>
      <c r="E209" s="344"/>
      <c r="F209" s="344"/>
      <c r="AZ209" s="549"/>
      <c r="EV209" s="152"/>
      <c r="EW209" s="152"/>
      <c r="EX209" s="152"/>
      <c r="EY209" s="152"/>
      <c r="EZ209" s="152"/>
      <c r="FA209" s="152"/>
      <c r="FD209" s="150"/>
      <c r="FE209" s="622"/>
      <c r="FF209" s="622"/>
      <c r="FG209" s="622"/>
      <c r="FH209" s="622"/>
      <c r="FI209" s="87"/>
      <c r="FJ209" s="87"/>
      <c r="FK209" s="87"/>
      <c r="FL209" s="87"/>
      <c r="FM209" s="87"/>
      <c r="FN209" s="87"/>
      <c r="FO209" s="87"/>
      <c r="FP209" s="87"/>
      <c r="FQ209" s="87"/>
      <c r="FR209" s="87"/>
      <c r="FS209" s="622"/>
      <c r="FT209" s="622"/>
      <c r="FU209" s="622"/>
      <c r="FV209" s="622"/>
      <c r="FW209" s="622"/>
      <c r="FX209" s="622"/>
      <c r="FY209" s="622"/>
      <c r="FZ209" s="622"/>
      <c r="GA209" s="633"/>
      <c r="GB209" s="637"/>
      <c r="GC209" s="622"/>
      <c r="GD209" s="622"/>
      <c r="GE209" s="622"/>
      <c r="GF209" s="622"/>
      <c r="GG209" s="622"/>
      <c r="GH209" s="622"/>
      <c r="GI209" s="622"/>
      <c r="GJ209" s="622"/>
      <c r="GK209" s="622"/>
      <c r="GL209" s="622"/>
      <c r="GM209" s="622"/>
      <c r="GN209" s="622"/>
      <c r="GO209" s="622"/>
      <c r="GP209" s="622"/>
      <c r="GQ209" s="622"/>
      <c r="GR209" s="622"/>
      <c r="GS209" s="622"/>
      <c r="GT209" s="622"/>
      <c r="GU209" s="622"/>
      <c r="GV209" s="622"/>
      <c r="GW209" s="622"/>
      <c r="GX209" s="622"/>
      <c r="GY209" s="622"/>
      <c r="GZ209" s="622"/>
      <c r="HA209" s="622"/>
      <c r="HB209" s="622"/>
      <c r="HC209" s="622"/>
      <c r="HD209" s="622"/>
      <c r="HE209" s="622"/>
      <c r="HF209" s="622"/>
      <c r="HG209" s="622"/>
      <c r="HH209" s="622"/>
      <c r="HI209" s="622"/>
      <c r="HJ209" s="622"/>
      <c r="HK209" s="622"/>
      <c r="HL209" s="622"/>
      <c r="HM209" s="622"/>
      <c r="HN209" s="622"/>
      <c r="HO209" s="622"/>
      <c r="HP209" s="622"/>
      <c r="HQ209" s="622"/>
      <c r="HR209" s="622"/>
      <c r="HS209" s="622"/>
      <c r="HT209" s="622"/>
      <c r="HU209" s="622"/>
      <c r="HV209" s="622"/>
      <c r="HW209" s="622"/>
      <c r="HX209" s="622"/>
      <c r="HY209" s="622"/>
      <c r="HZ209" s="622"/>
      <c r="IA209" s="622"/>
      <c r="IB209" s="622"/>
      <c r="IC209" s="622"/>
      <c r="ID209" s="622"/>
      <c r="IE209" s="622"/>
      <c r="IF209" s="622"/>
      <c r="IG209" s="622"/>
      <c r="IH209" s="622"/>
      <c r="II209" s="622"/>
      <c r="IJ209" s="622"/>
      <c r="IK209" s="622"/>
      <c r="IL209" s="622"/>
      <c r="IM209" s="622"/>
      <c r="IN209" s="622"/>
      <c r="IO209" s="622"/>
      <c r="IP209" s="622"/>
      <c r="IQ209" s="622"/>
      <c r="IR209" s="622"/>
      <c r="IS209" s="622"/>
      <c r="IT209" s="622"/>
      <c r="IU209" s="622"/>
      <c r="IV209" s="622"/>
      <c r="IW209" s="622"/>
      <c r="IX209" s="622"/>
      <c r="IY209" s="622"/>
      <c r="IZ209" s="622"/>
      <c r="JA209" s="622"/>
      <c r="JB209" s="622"/>
      <c r="JC209" s="622"/>
      <c r="JD209" s="622"/>
      <c r="JE209" s="622"/>
      <c r="JF209" s="622"/>
      <c r="JG209" s="622"/>
      <c r="JH209" s="622"/>
      <c r="JI209" s="622"/>
      <c r="JJ209" s="622"/>
      <c r="JK209" s="622"/>
      <c r="JL209" s="622"/>
      <c r="JM209" s="622"/>
      <c r="JN209" s="622"/>
      <c r="JO209" s="622"/>
      <c r="JP209" s="622"/>
      <c r="JQ209" s="622"/>
      <c r="JR209" s="622"/>
      <c r="JS209" s="622"/>
      <c r="JT209" s="622"/>
      <c r="JU209" s="622"/>
      <c r="JV209" s="622"/>
      <c r="JW209" s="622"/>
      <c r="JX209" s="622"/>
      <c r="JY209" s="622"/>
      <c r="JZ209" s="622"/>
      <c r="KA209" s="622"/>
      <c r="KB209" s="622"/>
      <c r="KC209" s="622"/>
      <c r="KD209" s="622"/>
      <c r="KE209" s="622"/>
      <c r="KF209" s="622"/>
      <c r="KG209" s="622"/>
      <c r="KH209" s="622"/>
      <c r="KI209" s="622"/>
      <c r="KJ209" s="622"/>
      <c r="KK209" s="622"/>
      <c r="KL209" s="622"/>
      <c r="KM209" s="622"/>
      <c r="KN209" s="622"/>
      <c r="KO209" s="622"/>
      <c r="KP209" s="622"/>
      <c r="KQ209" s="622"/>
      <c r="KR209" s="87"/>
      <c r="KS209" s="87"/>
      <c r="KT209" s="87"/>
      <c r="KU209" s="87"/>
      <c r="KV209" s="87"/>
      <c r="KW209" s="87"/>
      <c r="KX209" s="87"/>
      <c r="KY209" s="87"/>
      <c r="KZ209" s="87"/>
      <c r="LA209" s="87"/>
      <c r="LB209" s="87"/>
    </row>
    <row r="210" spans="4:314" s="6" customFormat="1" ht="15.75" customHeight="1" x14ac:dyDescent="0.25">
      <c r="D210" s="344"/>
      <c r="E210" s="344"/>
      <c r="F210" s="344"/>
      <c r="AZ210" s="549"/>
      <c r="EV210" s="152"/>
      <c r="EW210" s="152"/>
      <c r="EX210" s="152"/>
      <c r="EY210" s="152"/>
      <c r="EZ210" s="152"/>
      <c r="FA210" s="152"/>
      <c r="FD210" s="150"/>
      <c r="FE210" s="622"/>
      <c r="FF210" s="622"/>
      <c r="FG210" s="622"/>
      <c r="FH210" s="622"/>
      <c r="FI210" s="87"/>
      <c r="FJ210" s="87"/>
      <c r="FK210" s="87"/>
      <c r="FL210" s="87"/>
      <c r="FM210" s="87"/>
      <c r="FN210" s="87"/>
      <c r="FO210" s="87"/>
      <c r="FP210" s="87"/>
      <c r="FQ210" s="87"/>
      <c r="FR210" s="87"/>
      <c r="FS210" s="622"/>
      <c r="FT210" s="622"/>
      <c r="FU210" s="622"/>
      <c r="FV210" s="622"/>
      <c r="FW210" s="622"/>
      <c r="FX210" s="622"/>
      <c r="FY210" s="622"/>
      <c r="FZ210" s="622"/>
      <c r="GA210" s="633"/>
      <c r="GB210" s="637"/>
      <c r="GC210" s="622"/>
      <c r="GD210" s="622"/>
      <c r="GE210" s="622"/>
      <c r="GF210" s="622"/>
      <c r="GG210" s="622"/>
      <c r="GH210" s="622"/>
      <c r="GI210" s="622"/>
      <c r="GJ210" s="622"/>
      <c r="GK210" s="622"/>
      <c r="GL210" s="622"/>
      <c r="GM210" s="622"/>
      <c r="GN210" s="622"/>
      <c r="GO210" s="622"/>
      <c r="GP210" s="622"/>
      <c r="GQ210" s="622"/>
      <c r="GR210" s="622"/>
      <c r="GS210" s="622"/>
      <c r="GT210" s="622"/>
      <c r="GU210" s="622"/>
      <c r="GV210" s="622"/>
      <c r="GW210" s="622"/>
      <c r="GX210" s="622"/>
      <c r="GY210" s="622"/>
      <c r="GZ210" s="622"/>
      <c r="HA210" s="622"/>
      <c r="HB210" s="622"/>
      <c r="HC210" s="622"/>
      <c r="HD210" s="622"/>
      <c r="HE210" s="622"/>
      <c r="HF210" s="622"/>
      <c r="HG210" s="622"/>
      <c r="HH210" s="622"/>
      <c r="HI210" s="622"/>
      <c r="HJ210" s="622"/>
      <c r="HK210" s="622"/>
      <c r="HL210" s="622"/>
      <c r="HM210" s="622"/>
      <c r="HN210" s="622"/>
      <c r="HO210" s="622"/>
      <c r="HP210" s="622"/>
      <c r="HQ210" s="622"/>
      <c r="HR210" s="622"/>
      <c r="HS210" s="622"/>
      <c r="HT210" s="622"/>
      <c r="HU210" s="622"/>
      <c r="HV210" s="622"/>
      <c r="HW210" s="622"/>
      <c r="HX210" s="622"/>
      <c r="HY210" s="622"/>
      <c r="HZ210" s="622"/>
      <c r="IA210" s="622"/>
      <c r="IB210" s="622"/>
      <c r="IC210" s="622"/>
      <c r="ID210" s="622"/>
      <c r="IE210" s="622"/>
      <c r="IF210" s="622"/>
      <c r="IG210" s="622"/>
      <c r="IH210" s="622"/>
      <c r="II210" s="622"/>
      <c r="IJ210" s="622"/>
      <c r="IK210" s="622"/>
      <c r="IL210" s="622"/>
      <c r="IM210" s="622"/>
      <c r="IN210" s="622"/>
      <c r="IO210" s="622"/>
      <c r="IP210" s="622"/>
      <c r="IQ210" s="622"/>
      <c r="IR210" s="622"/>
      <c r="IS210" s="622"/>
      <c r="IT210" s="622"/>
      <c r="IU210" s="622"/>
      <c r="IV210" s="622"/>
      <c r="IW210" s="622"/>
      <c r="IX210" s="622"/>
      <c r="IY210" s="622"/>
      <c r="IZ210" s="622"/>
      <c r="JA210" s="622"/>
      <c r="JB210" s="622"/>
      <c r="JC210" s="622"/>
      <c r="JD210" s="622"/>
      <c r="JE210" s="622"/>
      <c r="JF210" s="622"/>
      <c r="JG210" s="622"/>
      <c r="JH210" s="622"/>
      <c r="JI210" s="622"/>
      <c r="JJ210" s="622"/>
      <c r="JK210" s="622"/>
      <c r="JL210" s="622"/>
      <c r="JM210" s="622"/>
      <c r="JN210" s="622"/>
      <c r="JO210" s="622"/>
      <c r="JP210" s="622"/>
      <c r="JQ210" s="622"/>
      <c r="JR210" s="622"/>
      <c r="JS210" s="622"/>
      <c r="JT210" s="622"/>
      <c r="JU210" s="622"/>
      <c r="JV210" s="622"/>
      <c r="JW210" s="622"/>
      <c r="JX210" s="622"/>
      <c r="JY210" s="622"/>
      <c r="JZ210" s="622"/>
      <c r="KA210" s="622"/>
      <c r="KB210" s="622"/>
      <c r="KC210" s="622"/>
      <c r="KD210" s="622"/>
      <c r="KE210" s="622"/>
      <c r="KF210" s="622"/>
      <c r="KG210" s="622"/>
      <c r="KH210" s="622"/>
      <c r="KI210" s="622"/>
      <c r="KJ210" s="622"/>
      <c r="KK210" s="622"/>
      <c r="KL210" s="622"/>
      <c r="KM210" s="622"/>
      <c r="KN210" s="622"/>
      <c r="KO210" s="622"/>
      <c r="KP210" s="622"/>
      <c r="KQ210" s="622"/>
      <c r="KR210" s="87"/>
      <c r="KS210" s="87"/>
      <c r="KT210" s="87"/>
      <c r="KU210" s="87"/>
      <c r="KV210" s="87"/>
      <c r="KW210" s="87"/>
      <c r="KX210" s="87"/>
      <c r="KY210" s="87"/>
      <c r="KZ210" s="87"/>
      <c r="LA210" s="87"/>
      <c r="LB210" s="87"/>
    </row>
    <row r="211" spans="4:314" s="6" customFormat="1" ht="15.75" customHeight="1" x14ac:dyDescent="0.25">
      <c r="D211" s="344"/>
      <c r="E211" s="344"/>
      <c r="F211" s="344"/>
      <c r="AZ211" s="549"/>
      <c r="EV211" s="152"/>
      <c r="EW211" s="152"/>
      <c r="EX211" s="152"/>
      <c r="EY211" s="152"/>
      <c r="EZ211" s="152"/>
      <c r="FA211" s="152"/>
      <c r="FD211" s="150"/>
      <c r="FE211" s="622"/>
      <c r="FF211" s="622"/>
      <c r="FG211" s="622"/>
      <c r="FH211" s="622"/>
      <c r="FI211" s="87"/>
      <c r="FJ211" s="87"/>
      <c r="FK211" s="87"/>
      <c r="FL211" s="87"/>
      <c r="FM211" s="87"/>
      <c r="FN211" s="87"/>
      <c r="FO211" s="87"/>
      <c r="FP211" s="87"/>
      <c r="FQ211" s="87"/>
      <c r="FR211" s="87"/>
      <c r="FS211" s="622"/>
      <c r="FT211" s="622"/>
      <c r="FU211" s="622"/>
      <c r="FV211" s="622"/>
      <c r="FW211" s="622"/>
      <c r="FX211" s="622"/>
      <c r="FY211" s="622"/>
      <c r="FZ211" s="622"/>
      <c r="GA211" s="633"/>
      <c r="GB211" s="637"/>
      <c r="GC211" s="622"/>
      <c r="GD211" s="622"/>
      <c r="GE211" s="622"/>
      <c r="GF211" s="622"/>
      <c r="GG211" s="622"/>
      <c r="GH211" s="622"/>
      <c r="GI211" s="622"/>
      <c r="GJ211" s="622"/>
      <c r="GK211" s="622"/>
      <c r="GL211" s="622"/>
      <c r="GM211" s="622"/>
      <c r="GN211" s="622"/>
      <c r="GO211" s="622"/>
      <c r="GP211" s="622"/>
      <c r="GQ211" s="622"/>
      <c r="GR211" s="622"/>
      <c r="GS211" s="622"/>
      <c r="GT211" s="622"/>
      <c r="GU211" s="622"/>
      <c r="GV211" s="622"/>
      <c r="GW211" s="622"/>
      <c r="GX211" s="622"/>
      <c r="GY211" s="622"/>
      <c r="GZ211" s="622"/>
      <c r="HA211" s="622"/>
      <c r="HB211" s="622"/>
      <c r="HC211" s="622"/>
      <c r="HD211" s="622"/>
      <c r="HE211" s="622"/>
      <c r="HF211" s="622"/>
      <c r="HG211" s="622"/>
      <c r="HH211" s="622"/>
      <c r="HI211" s="622"/>
      <c r="HJ211" s="622"/>
      <c r="HK211" s="622"/>
      <c r="HL211" s="622"/>
      <c r="HM211" s="622"/>
      <c r="HN211" s="622"/>
      <c r="HO211" s="622"/>
      <c r="HP211" s="622"/>
      <c r="HQ211" s="622"/>
      <c r="HR211" s="622"/>
      <c r="HS211" s="622"/>
      <c r="HT211" s="622"/>
      <c r="HU211" s="622"/>
      <c r="HV211" s="622"/>
      <c r="HW211" s="622"/>
      <c r="HX211" s="622"/>
      <c r="HY211" s="622"/>
      <c r="HZ211" s="622"/>
      <c r="IA211" s="622"/>
      <c r="IB211" s="622"/>
      <c r="IC211" s="622"/>
      <c r="ID211" s="622"/>
      <c r="IE211" s="622"/>
      <c r="IF211" s="622"/>
      <c r="IG211" s="622"/>
      <c r="IH211" s="622"/>
      <c r="II211" s="622"/>
      <c r="IJ211" s="622"/>
      <c r="IK211" s="622"/>
      <c r="IL211" s="622"/>
      <c r="IM211" s="622"/>
      <c r="IN211" s="622"/>
      <c r="IO211" s="622"/>
      <c r="IP211" s="622"/>
      <c r="IQ211" s="622"/>
      <c r="IR211" s="622"/>
      <c r="IS211" s="622"/>
      <c r="IT211" s="622"/>
      <c r="IU211" s="622"/>
      <c r="IV211" s="622"/>
      <c r="IW211" s="622"/>
      <c r="IX211" s="622"/>
      <c r="IY211" s="622"/>
      <c r="IZ211" s="622"/>
      <c r="JA211" s="622"/>
      <c r="JB211" s="622"/>
      <c r="JC211" s="622"/>
      <c r="JD211" s="622"/>
      <c r="JE211" s="622"/>
      <c r="JF211" s="622"/>
      <c r="JG211" s="622"/>
      <c r="JH211" s="622"/>
      <c r="JI211" s="622"/>
      <c r="JJ211" s="622"/>
      <c r="JK211" s="622"/>
      <c r="JL211" s="622"/>
      <c r="JM211" s="622"/>
      <c r="JN211" s="622"/>
      <c r="JO211" s="622"/>
      <c r="JP211" s="622"/>
      <c r="JQ211" s="622"/>
      <c r="JR211" s="622"/>
      <c r="JS211" s="622"/>
      <c r="JT211" s="622"/>
      <c r="JU211" s="622"/>
      <c r="JV211" s="622"/>
      <c r="JW211" s="622"/>
      <c r="JX211" s="622"/>
      <c r="JY211" s="622"/>
      <c r="JZ211" s="622"/>
      <c r="KA211" s="622"/>
      <c r="KB211" s="622"/>
      <c r="KC211" s="622"/>
      <c r="KD211" s="622"/>
      <c r="KE211" s="622"/>
      <c r="KF211" s="622"/>
      <c r="KG211" s="622"/>
      <c r="KH211" s="622"/>
      <c r="KI211" s="622"/>
      <c r="KJ211" s="622"/>
      <c r="KK211" s="622"/>
      <c r="KL211" s="622"/>
      <c r="KM211" s="622"/>
      <c r="KN211" s="622"/>
      <c r="KO211" s="622"/>
      <c r="KP211" s="622"/>
      <c r="KQ211" s="622"/>
      <c r="KR211" s="87"/>
      <c r="KS211" s="87"/>
      <c r="KT211" s="87"/>
      <c r="KU211" s="87"/>
      <c r="KV211" s="87"/>
      <c r="KW211" s="87"/>
      <c r="KX211" s="87"/>
      <c r="KY211" s="87"/>
      <c r="KZ211" s="87"/>
      <c r="LA211" s="87"/>
      <c r="LB211" s="87"/>
    </row>
    <row r="212" spans="4:314" s="6" customFormat="1" ht="15.75" customHeight="1" x14ac:dyDescent="0.25">
      <c r="D212" s="344"/>
      <c r="E212" s="344"/>
      <c r="F212" s="344"/>
      <c r="AZ212" s="549"/>
      <c r="EV212" s="152"/>
      <c r="EW212" s="152"/>
      <c r="EX212" s="152"/>
      <c r="EY212" s="152"/>
      <c r="EZ212" s="152"/>
      <c r="FA212" s="152"/>
      <c r="FD212" s="150"/>
      <c r="FE212" s="622"/>
      <c r="FF212" s="622"/>
      <c r="FG212" s="622"/>
      <c r="FH212" s="622"/>
      <c r="FI212" s="87"/>
      <c r="FJ212" s="87"/>
      <c r="FK212" s="87"/>
      <c r="FL212" s="87"/>
      <c r="FM212" s="87"/>
      <c r="FN212" s="87"/>
      <c r="FO212" s="87"/>
      <c r="FP212" s="87"/>
      <c r="FQ212" s="87"/>
      <c r="FR212" s="87"/>
      <c r="FS212" s="622"/>
      <c r="FT212" s="622"/>
      <c r="FU212" s="622"/>
      <c r="FV212" s="622"/>
      <c r="FW212" s="622"/>
      <c r="FX212" s="622"/>
      <c r="FY212" s="622"/>
      <c r="FZ212" s="622"/>
      <c r="GA212" s="633"/>
      <c r="GB212" s="637"/>
      <c r="GC212" s="622"/>
      <c r="GD212" s="622"/>
      <c r="GE212" s="622"/>
      <c r="GF212" s="622"/>
      <c r="GG212" s="622"/>
      <c r="GH212" s="622"/>
      <c r="GI212" s="622"/>
      <c r="GJ212" s="622"/>
      <c r="GK212" s="622"/>
      <c r="GL212" s="622"/>
      <c r="GM212" s="622"/>
      <c r="GN212" s="622"/>
      <c r="GO212" s="622"/>
      <c r="GP212" s="622"/>
      <c r="GQ212" s="622"/>
      <c r="GR212" s="622"/>
      <c r="GS212" s="622"/>
      <c r="GT212" s="622"/>
      <c r="GU212" s="622"/>
      <c r="GV212" s="622"/>
      <c r="GW212" s="622"/>
      <c r="GX212" s="622"/>
      <c r="GY212" s="622"/>
      <c r="GZ212" s="622"/>
      <c r="HA212" s="622"/>
      <c r="HB212" s="622"/>
      <c r="HC212" s="622"/>
      <c r="HD212" s="622"/>
      <c r="HE212" s="622"/>
      <c r="HF212" s="622"/>
      <c r="HG212" s="622"/>
      <c r="HH212" s="622"/>
      <c r="HI212" s="622"/>
      <c r="HJ212" s="622"/>
      <c r="HK212" s="622"/>
      <c r="HL212" s="622"/>
      <c r="HM212" s="622"/>
      <c r="HN212" s="622"/>
      <c r="HO212" s="622"/>
      <c r="HP212" s="622"/>
      <c r="HQ212" s="622"/>
      <c r="HR212" s="622"/>
      <c r="HS212" s="622"/>
      <c r="HT212" s="622"/>
      <c r="HU212" s="622"/>
      <c r="HV212" s="622"/>
      <c r="HW212" s="622"/>
      <c r="HX212" s="622"/>
      <c r="HY212" s="622"/>
      <c r="HZ212" s="622"/>
      <c r="IA212" s="622"/>
      <c r="IB212" s="622"/>
      <c r="IC212" s="622"/>
      <c r="ID212" s="622"/>
      <c r="IE212" s="622"/>
      <c r="IF212" s="622"/>
      <c r="IG212" s="622"/>
      <c r="IH212" s="622"/>
      <c r="II212" s="622"/>
      <c r="IJ212" s="622"/>
      <c r="IK212" s="622"/>
      <c r="IL212" s="622"/>
      <c r="IM212" s="622"/>
      <c r="IN212" s="622"/>
      <c r="IO212" s="622"/>
      <c r="IP212" s="622"/>
      <c r="IQ212" s="622"/>
      <c r="IR212" s="622"/>
      <c r="IS212" s="622"/>
      <c r="IT212" s="622"/>
      <c r="IU212" s="622"/>
      <c r="IV212" s="622"/>
      <c r="IW212" s="622"/>
      <c r="IX212" s="622"/>
      <c r="IY212" s="622"/>
      <c r="IZ212" s="622"/>
      <c r="JA212" s="622"/>
      <c r="JB212" s="622"/>
      <c r="JC212" s="622"/>
      <c r="JD212" s="622"/>
      <c r="JE212" s="622"/>
      <c r="JF212" s="622"/>
      <c r="JG212" s="622"/>
      <c r="JH212" s="622"/>
      <c r="JI212" s="622"/>
      <c r="JJ212" s="622"/>
      <c r="JK212" s="622"/>
      <c r="JL212" s="622"/>
      <c r="JM212" s="622"/>
      <c r="JN212" s="622"/>
      <c r="JO212" s="622"/>
      <c r="JP212" s="622"/>
      <c r="JQ212" s="622"/>
      <c r="JR212" s="622"/>
      <c r="JS212" s="622"/>
      <c r="JT212" s="622"/>
      <c r="JU212" s="622"/>
      <c r="JV212" s="622"/>
      <c r="JW212" s="622"/>
      <c r="JX212" s="622"/>
      <c r="JY212" s="622"/>
      <c r="JZ212" s="622"/>
      <c r="KA212" s="622"/>
      <c r="KB212" s="622"/>
      <c r="KC212" s="622"/>
      <c r="KD212" s="622"/>
      <c r="KE212" s="622"/>
      <c r="KF212" s="622"/>
      <c r="KG212" s="622"/>
      <c r="KH212" s="622"/>
      <c r="KI212" s="622"/>
      <c r="KJ212" s="622"/>
      <c r="KK212" s="622"/>
      <c r="KL212" s="622"/>
      <c r="KM212" s="622"/>
      <c r="KN212" s="622"/>
      <c r="KO212" s="622"/>
      <c r="KP212" s="622"/>
      <c r="KQ212" s="622"/>
      <c r="KR212" s="87"/>
      <c r="KS212" s="87"/>
      <c r="KT212" s="87"/>
      <c r="KU212" s="87"/>
      <c r="KV212" s="87"/>
      <c r="KW212" s="87"/>
      <c r="KX212" s="87"/>
      <c r="KY212" s="87"/>
      <c r="KZ212" s="87"/>
      <c r="LA212" s="87"/>
      <c r="LB212" s="87"/>
    </row>
    <row r="213" spans="4:314" s="6" customFormat="1" ht="15.75" customHeight="1" x14ac:dyDescent="0.25">
      <c r="D213" s="344"/>
      <c r="E213" s="344"/>
      <c r="F213" s="344"/>
      <c r="AZ213" s="549"/>
      <c r="EV213" s="152"/>
      <c r="EW213" s="152"/>
      <c r="EX213" s="152"/>
      <c r="EY213" s="152"/>
      <c r="EZ213" s="152"/>
      <c r="FA213" s="152"/>
      <c r="FD213" s="150"/>
      <c r="FE213" s="622"/>
      <c r="FF213" s="622"/>
      <c r="FG213" s="622"/>
      <c r="FH213" s="622"/>
      <c r="FI213" s="87"/>
      <c r="FJ213" s="87"/>
      <c r="FK213" s="87"/>
      <c r="FL213" s="87"/>
      <c r="FM213" s="87"/>
      <c r="FN213" s="87"/>
      <c r="FO213" s="87"/>
      <c r="FP213" s="87"/>
      <c r="FQ213" s="87"/>
      <c r="FR213" s="87"/>
      <c r="FS213" s="622"/>
      <c r="FT213" s="622"/>
      <c r="FU213" s="622"/>
      <c r="FV213" s="622"/>
      <c r="FW213" s="622"/>
      <c r="FX213" s="622"/>
      <c r="FY213" s="622"/>
      <c r="FZ213" s="622"/>
      <c r="GA213" s="633"/>
      <c r="GB213" s="637"/>
      <c r="GC213" s="622"/>
      <c r="GD213" s="622"/>
      <c r="GE213" s="622"/>
      <c r="GF213" s="622"/>
      <c r="GG213" s="622"/>
      <c r="GH213" s="622"/>
      <c r="GI213" s="622"/>
      <c r="GJ213" s="622"/>
      <c r="GK213" s="622"/>
      <c r="GL213" s="622"/>
      <c r="GM213" s="622"/>
      <c r="GN213" s="622"/>
      <c r="GO213" s="622"/>
      <c r="GP213" s="622"/>
      <c r="GQ213" s="622"/>
      <c r="GR213" s="622"/>
      <c r="GS213" s="622"/>
      <c r="GT213" s="622"/>
      <c r="GU213" s="622"/>
      <c r="GV213" s="622"/>
      <c r="GW213" s="622"/>
      <c r="GX213" s="622"/>
      <c r="GY213" s="622"/>
      <c r="GZ213" s="622"/>
      <c r="HA213" s="622"/>
      <c r="HB213" s="622"/>
      <c r="HC213" s="622"/>
      <c r="HD213" s="622"/>
      <c r="HE213" s="622"/>
      <c r="HF213" s="622"/>
      <c r="HG213" s="622"/>
      <c r="HH213" s="622"/>
      <c r="HI213" s="622"/>
      <c r="HJ213" s="622"/>
      <c r="HK213" s="622"/>
      <c r="HL213" s="622"/>
      <c r="HM213" s="622"/>
      <c r="HN213" s="622"/>
      <c r="HO213" s="622"/>
      <c r="HP213" s="622"/>
      <c r="HQ213" s="622"/>
      <c r="HR213" s="622"/>
      <c r="HS213" s="622"/>
      <c r="HT213" s="622"/>
      <c r="HU213" s="622"/>
      <c r="HV213" s="622"/>
      <c r="HW213" s="622"/>
      <c r="HX213" s="622"/>
      <c r="HY213" s="622"/>
      <c r="HZ213" s="622"/>
      <c r="IA213" s="622"/>
      <c r="IB213" s="622"/>
      <c r="IC213" s="622"/>
      <c r="ID213" s="622"/>
      <c r="IE213" s="622"/>
      <c r="IF213" s="622"/>
      <c r="IG213" s="622"/>
      <c r="IH213" s="622"/>
      <c r="II213" s="622"/>
      <c r="IJ213" s="622"/>
      <c r="IK213" s="622"/>
      <c r="IL213" s="622"/>
      <c r="IM213" s="622"/>
      <c r="IN213" s="622"/>
      <c r="IO213" s="622"/>
      <c r="IP213" s="622"/>
      <c r="IQ213" s="622"/>
      <c r="IR213" s="622"/>
      <c r="IS213" s="622"/>
      <c r="IT213" s="622"/>
      <c r="IU213" s="622"/>
      <c r="IV213" s="622"/>
      <c r="IW213" s="622"/>
      <c r="IX213" s="622"/>
      <c r="IY213" s="622"/>
      <c r="IZ213" s="622"/>
      <c r="JA213" s="622"/>
      <c r="JB213" s="622"/>
      <c r="JC213" s="622"/>
      <c r="JD213" s="622"/>
      <c r="JE213" s="622"/>
      <c r="JF213" s="622"/>
      <c r="JG213" s="622"/>
      <c r="JH213" s="622"/>
      <c r="JI213" s="622"/>
      <c r="JJ213" s="622"/>
      <c r="JK213" s="622"/>
      <c r="JL213" s="622"/>
      <c r="JM213" s="622"/>
      <c r="JN213" s="622"/>
      <c r="JO213" s="622"/>
      <c r="JP213" s="622"/>
      <c r="JQ213" s="622"/>
      <c r="JR213" s="622"/>
      <c r="JS213" s="622"/>
      <c r="JT213" s="622"/>
      <c r="JU213" s="622"/>
      <c r="JV213" s="622"/>
      <c r="JW213" s="622"/>
      <c r="JX213" s="622"/>
      <c r="JY213" s="622"/>
      <c r="JZ213" s="622"/>
      <c r="KA213" s="622"/>
      <c r="KB213" s="622"/>
      <c r="KC213" s="622"/>
      <c r="KD213" s="622"/>
      <c r="KE213" s="622"/>
      <c r="KF213" s="622"/>
      <c r="KG213" s="622"/>
      <c r="KH213" s="622"/>
      <c r="KI213" s="622"/>
      <c r="KJ213" s="622"/>
      <c r="KK213" s="622"/>
      <c r="KL213" s="622"/>
      <c r="KM213" s="622"/>
      <c r="KN213" s="622"/>
      <c r="KO213" s="622"/>
      <c r="KP213" s="622"/>
      <c r="KQ213" s="622"/>
      <c r="KR213" s="87"/>
      <c r="KS213" s="87"/>
      <c r="KT213" s="87"/>
      <c r="KU213" s="87"/>
      <c r="KV213" s="87"/>
      <c r="KW213" s="87"/>
      <c r="KX213" s="87"/>
      <c r="KY213" s="87"/>
      <c r="KZ213" s="87"/>
      <c r="LA213" s="87"/>
      <c r="LB213" s="87"/>
    </row>
    <row r="214" spans="4:314" s="6" customFormat="1" ht="15.75" customHeight="1" x14ac:dyDescent="0.25">
      <c r="D214" s="344"/>
      <c r="E214" s="344"/>
      <c r="F214" s="344"/>
      <c r="AZ214" s="549"/>
      <c r="EV214" s="152"/>
      <c r="EW214" s="152"/>
      <c r="EX214" s="152"/>
      <c r="EY214" s="152"/>
      <c r="EZ214" s="152"/>
      <c r="FA214" s="152"/>
      <c r="FD214" s="150"/>
      <c r="FE214" s="622"/>
      <c r="FF214" s="622"/>
      <c r="FG214" s="622"/>
      <c r="FH214" s="622"/>
      <c r="FI214" s="87"/>
      <c r="FJ214" s="87"/>
      <c r="FK214" s="87"/>
      <c r="FL214" s="87"/>
      <c r="FM214" s="87"/>
      <c r="FN214" s="87"/>
      <c r="FO214" s="87"/>
      <c r="FP214" s="87"/>
      <c r="FQ214" s="87"/>
      <c r="FR214" s="87"/>
      <c r="FS214" s="622"/>
      <c r="FT214" s="622"/>
      <c r="FU214" s="622"/>
      <c r="FV214" s="622"/>
      <c r="FW214" s="622"/>
      <c r="FX214" s="622"/>
      <c r="FY214" s="622"/>
      <c r="FZ214" s="622"/>
      <c r="GA214" s="633"/>
      <c r="GB214" s="637"/>
      <c r="GC214" s="622"/>
      <c r="GD214" s="622"/>
      <c r="GE214" s="622"/>
      <c r="GF214" s="622"/>
      <c r="GG214" s="622"/>
      <c r="GH214" s="622"/>
      <c r="GI214" s="622"/>
      <c r="GJ214" s="622"/>
      <c r="GK214" s="622"/>
      <c r="GL214" s="622"/>
      <c r="GM214" s="622"/>
      <c r="GN214" s="622"/>
      <c r="GO214" s="622"/>
      <c r="GP214" s="622"/>
      <c r="GQ214" s="622"/>
      <c r="GR214" s="622"/>
      <c r="GS214" s="622"/>
      <c r="GT214" s="622"/>
      <c r="GU214" s="622"/>
      <c r="GV214" s="622"/>
      <c r="GW214" s="622"/>
      <c r="GX214" s="622"/>
      <c r="GY214" s="622"/>
      <c r="GZ214" s="622"/>
      <c r="HA214" s="622"/>
      <c r="HB214" s="622"/>
      <c r="HC214" s="622"/>
      <c r="HD214" s="622"/>
      <c r="HE214" s="622"/>
      <c r="HF214" s="622"/>
      <c r="HG214" s="622"/>
      <c r="HH214" s="622"/>
      <c r="HI214" s="622"/>
      <c r="HJ214" s="622"/>
      <c r="HK214" s="622"/>
      <c r="HL214" s="622"/>
      <c r="HM214" s="622"/>
      <c r="HN214" s="622"/>
      <c r="HO214" s="622"/>
      <c r="HP214" s="622"/>
      <c r="HQ214" s="622"/>
      <c r="HR214" s="622"/>
      <c r="HS214" s="622"/>
      <c r="HT214" s="622"/>
      <c r="HU214" s="622"/>
      <c r="HV214" s="622"/>
      <c r="HW214" s="622"/>
      <c r="HX214" s="622"/>
      <c r="HY214" s="622"/>
      <c r="HZ214" s="622"/>
      <c r="IA214" s="622"/>
      <c r="IB214" s="622"/>
      <c r="IC214" s="622"/>
      <c r="ID214" s="622"/>
      <c r="IE214" s="622"/>
      <c r="IF214" s="622"/>
      <c r="IG214" s="622"/>
      <c r="IH214" s="622"/>
      <c r="II214" s="622"/>
      <c r="IJ214" s="622"/>
      <c r="IK214" s="622"/>
      <c r="IL214" s="622"/>
      <c r="IM214" s="622"/>
      <c r="IN214" s="622"/>
      <c r="IO214" s="622"/>
      <c r="IP214" s="622"/>
      <c r="IQ214" s="622"/>
      <c r="IR214" s="622"/>
      <c r="IS214" s="622"/>
      <c r="IT214" s="622"/>
      <c r="IU214" s="622"/>
      <c r="IV214" s="622"/>
      <c r="IW214" s="622"/>
      <c r="IX214" s="622"/>
      <c r="IY214" s="622"/>
      <c r="IZ214" s="622"/>
      <c r="JA214" s="622"/>
      <c r="JB214" s="622"/>
      <c r="JC214" s="622"/>
      <c r="JD214" s="622"/>
      <c r="JE214" s="622"/>
      <c r="JF214" s="622"/>
      <c r="JG214" s="622"/>
      <c r="JH214" s="622"/>
      <c r="JI214" s="622"/>
      <c r="JJ214" s="622"/>
      <c r="JK214" s="622"/>
      <c r="JL214" s="622"/>
      <c r="JM214" s="622"/>
      <c r="JN214" s="622"/>
      <c r="JO214" s="622"/>
      <c r="JP214" s="622"/>
      <c r="JQ214" s="622"/>
      <c r="JR214" s="622"/>
      <c r="JS214" s="622"/>
      <c r="JT214" s="622"/>
      <c r="JU214" s="622"/>
      <c r="JV214" s="622"/>
      <c r="JW214" s="622"/>
      <c r="JX214" s="622"/>
      <c r="JY214" s="622"/>
      <c r="JZ214" s="622"/>
      <c r="KA214" s="622"/>
      <c r="KB214" s="622"/>
      <c r="KC214" s="622"/>
      <c r="KD214" s="622"/>
      <c r="KE214" s="622"/>
      <c r="KF214" s="622"/>
      <c r="KG214" s="622"/>
      <c r="KH214" s="622"/>
      <c r="KI214" s="622"/>
      <c r="KJ214" s="622"/>
      <c r="KK214" s="622"/>
      <c r="KL214" s="622"/>
      <c r="KM214" s="622"/>
      <c r="KN214" s="622"/>
      <c r="KO214" s="622"/>
      <c r="KP214" s="622"/>
      <c r="KQ214" s="622"/>
      <c r="KR214" s="87"/>
      <c r="KS214" s="87"/>
      <c r="KT214" s="87"/>
      <c r="KU214" s="87"/>
      <c r="KV214" s="87"/>
      <c r="KW214" s="87"/>
      <c r="KX214" s="87"/>
      <c r="KY214" s="87"/>
      <c r="KZ214" s="87"/>
      <c r="LA214" s="87"/>
      <c r="LB214" s="87"/>
    </row>
    <row r="215" spans="4:314" s="6" customFormat="1" ht="15.75" customHeight="1" x14ac:dyDescent="0.25">
      <c r="D215" s="344"/>
      <c r="E215" s="344"/>
      <c r="F215" s="344"/>
      <c r="AZ215" s="549"/>
      <c r="EV215" s="152"/>
      <c r="EW215" s="152"/>
      <c r="EX215" s="152"/>
      <c r="EY215" s="152"/>
      <c r="EZ215" s="152"/>
      <c r="FA215" s="152"/>
      <c r="FD215" s="150"/>
      <c r="FE215" s="622"/>
      <c r="FF215" s="622"/>
      <c r="FG215" s="622"/>
      <c r="FH215" s="622"/>
      <c r="FI215" s="87"/>
      <c r="FJ215" s="87"/>
      <c r="FK215" s="87"/>
      <c r="FL215" s="87"/>
      <c r="FM215" s="87"/>
      <c r="FN215" s="87"/>
      <c r="FO215" s="87"/>
      <c r="FP215" s="87"/>
      <c r="FQ215" s="87"/>
      <c r="FR215" s="87"/>
      <c r="FS215" s="622"/>
      <c r="FT215" s="622"/>
      <c r="FU215" s="622"/>
      <c r="FV215" s="622"/>
      <c r="FW215" s="622"/>
      <c r="FX215" s="622"/>
      <c r="FY215" s="622"/>
      <c r="FZ215" s="622"/>
      <c r="GA215" s="633"/>
      <c r="GB215" s="637"/>
      <c r="GC215" s="622"/>
      <c r="GD215" s="622"/>
      <c r="GE215" s="622"/>
      <c r="GF215" s="622"/>
      <c r="GG215" s="622"/>
      <c r="GH215" s="622"/>
      <c r="GI215" s="622"/>
      <c r="GJ215" s="622"/>
      <c r="GK215" s="622"/>
      <c r="GL215" s="622"/>
      <c r="GM215" s="622"/>
      <c r="GN215" s="622"/>
      <c r="GO215" s="622"/>
      <c r="GP215" s="622"/>
      <c r="GQ215" s="622"/>
      <c r="GR215" s="622"/>
      <c r="GS215" s="622"/>
      <c r="GT215" s="622"/>
      <c r="GU215" s="622"/>
      <c r="GV215" s="622"/>
      <c r="GW215" s="622"/>
      <c r="GX215" s="622"/>
      <c r="GY215" s="622"/>
      <c r="GZ215" s="622"/>
      <c r="HA215" s="622"/>
      <c r="HB215" s="622"/>
      <c r="HC215" s="622"/>
      <c r="HD215" s="622"/>
      <c r="HE215" s="622"/>
      <c r="HF215" s="622"/>
      <c r="HG215" s="622"/>
      <c r="HH215" s="622"/>
      <c r="HI215" s="622"/>
      <c r="HJ215" s="622"/>
      <c r="HK215" s="622"/>
      <c r="HL215" s="622"/>
      <c r="HM215" s="622"/>
      <c r="HN215" s="622"/>
      <c r="HO215" s="622"/>
      <c r="HP215" s="622"/>
      <c r="HQ215" s="622"/>
      <c r="HR215" s="622"/>
      <c r="HS215" s="622"/>
      <c r="HT215" s="622"/>
      <c r="HU215" s="622"/>
      <c r="HV215" s="622"/>
      <c r="HW215" s="622"/>
      <c r="HX215" s="622"/>
      <c r="HY215" s="622"/>
      <c r="HZ215" s="622"/>
      <c r="IA215" s="622"/>
      <c r="IB215" s="622"/>
      <c r="IC215" s="622"/>
      <c r="ID215" s="622"/>
      <c r="IE215" s="622"/>
      <c r="IF215" s="622"/>
      <c r="IG215" s="622"/>
      <c r="IH215" s="622"/>
      <c r="II215" s="622"/>
      <c r="IJ215" s="622"/>
      <c r="IK215" s="622"/>
      <c r="IL215" s="622"/>
      <c r="IM215" s="622"/>
      <c r="IN215" s="622"/>
      <c r="IO215" s="622"/>
      <c r="IP215" s="622"/>
      <c r="IQ215" s="622"/>
      <c r="IR215" s="622"/>
      <c r="IS215" s="622"/>
      <c r="IT215" s="622"/>
      <c r="IU215" s="622"/>
      <c r="IV215" s="622"/>
      <c r="IW215" s="622"/>
      <c r="IX215" s="622"/>
      <c r="IY215" s="622"/>
      <c r="IZ215" s="622"/>
      <c r="JA215" s="622"/>
      <c r="JB215" s="622"/>
      <c r="JC215" s="622"/>
      <c r="JD215" s="622"/>
      <c r="JE215" s="622"/>
      <c r="JF215" s="622"/>
      <c r="JG215" s="622"/>
      <c r="JH215" s="622"/>
      <c r="JI215" s="622"/>
      <c r="JJ215" s="622"/>
      <c r="JK215" s="622"/>
      <c r="JL215" s="622"/>
      <c r="JM215" s="622"/>
      <c r="JN215" s="622"/>
      <c r="JO215" s="622"/>
      <c r="JP215" s="622"/>
      <c r="JQ215" s="622"/>
      <c r="JR215" s="622"/>
      <c r="JS215" s="622"/>
      <c r="JT215" s="622"/>
      <c r="JU215" s="622"/>
      <c r="JV215" s="622"/>
      <c r="JW215" s="622"/>
      <c r="JX215" s="622"/>
      <c r="JY215" s="622"/>
      <c r="JZ215" s="622"/>
      <c r="KA215" s="622"/>
      <c r="KB215" s="622"/>
      <c r="KC215" s="622"/>
      <c r="KD215" s="622"/>
      <c r="KE215" s="622"/>
      <c r="KF215" s="622"/>
      <c r="KG215" s="622"/>
      <c r="KH215" s="622"/>
      <c r="KI215" s="622"/>
      <c r="KJ215" s="622"/>
      <c r="KK215" s="622"/>
      <c r="KL215" s="622"/>
      <c r="KM215" s="622"/>
      <c r="KN215" s="622"/>
      <c r="KO215" s="622"/>
      <c r="KP215" s="622"/>
      <c r="KQ215" s="622"/>
      <c r="KR215" s="87"/>
      <c r="KS215" s="87"/>
      <c r="KT215" s="87"/>
      <c r="KU215" s="87"/>
      <c r="KV215" s="87"/>
      <c r="KW215" s="87"/>
      <c r="KX215" s="87"/>
      <c r="KY215" s="87"/>
      <c r="KZ215" s="87"/>
      <c r="LA215" s="87"/>
      <c r="LB215" s="87"/>
    </row>
    <row r="216" spans="4:314" s="6" customFormat="1" ht="15.75" customHeight="1" x14ac:dyDescent="0.25">
      <c r="D216" s="344"/>
      <c r="E216" s="344"/>
      <c r="F216" s="344"/>
      <c r="AZ216" s="549"/>
      <c r="EV216" s="152"/>
      <c r="EW216" s="152"/>
      <c r="EX216" s="152"/>
      <c r="EY216" s="152"/>
      <c r="EZ216" s="152"/>
      <c r="FA216" s="152"/>
      <c r="FD216" s="150"/>
      <c r="FE216" s="622"/>
      <c r="FF216" s="622"/>
      <c r="FG216" s="622"/>
      <c r="FH216" s="622"/>
      <c r="FI216" s="87"/>
      <c r="FJ216" s="87"/>
      <c r="FK216" s="87"/>
      <c r="FL216" s="87"/>
      <c r="FM216" s="87"/>
      <c r="FN216" s="87"/>
      <c r="FO216" s="87"/>
      <c r="FP216" s="87"/>
      <c r="FQ216" s="87"/>
      <c r="FR216" s="87"/>
      <c r="FS216" s="622"/>
      <c r="FT216" s="622"/>
      <c r="FU216" s="622"/>
      <c r="FV216" s="622"/>
      <c r="FW216" s="622"/>
      <c r="FX216" s="622"/>
      <c r="FY216" s="622"/>
      <c r="FZ216" s="622"/>
      <c r="GA216" s="633"/>
      <c r="GB216" s="637"/>
      <c r="GC216" s="622"/>
      <c r="GD216" s="622"/>
      <c r="GE216" s="622"/>
      <c r="GF216" s="622"/>
      <c r="GG216" s="622"/>
      <c r="GH216" s="622"/>
      <c r="GI216" s="622"/>
      <c r="GJ216" s="622"/>
      <c r="GK216" s="622"/>
      <c r="GL216" s="622"/>
      <c r="GM216" s="622"/>
      <c r="GN216" s="622"/>
      <c r="GO216" s="622"/>
      <c r="GP216" s="622"/>
      <c r="GQ216" s="622"/>
      <c r="GR216" s="622"/>
      <c r="GS216" s="622"/>
      <c r="GT216" s="622"/>
      <c r="GU216" s="622"/>
      <c r="GV216" s="622"/>
      <c r="GW216" s="622"/>
      <c r="GX216" s="622"/>
      <c r="GY216" s="622"/>
      <c r="GZ216" s="622"/>
      <c r="HA216" s="622"/>
      <c r="HB216" s="622"/>
      <c r="HC216" s="622"/>
      <c r="HD216" s="622"/>
      <c r="HE216" s="622"/>
      <c r="HF216" s="622"/>
      <c r="HG216" s="622"/>
      <c r="HH216" s="622"/>
      <c r="HI216" s="622"/>
      <c r="HJ216" s="622"/>
      <c r="HK216" s="622"/>
      <c r="HL216" s="622"/>
      <c r="HM216" s="622"/>
      <c r="HN216" s="622"/>
      <c r="HO216" s="622"/>
      <c r="HP216" s="622"/>
      <c r="HQ216" s="622"/>
      <c r="HR216" s="622"/>
      <c r="HS216" s="622"/>
      <c r="HT216" s="622"/>
      <c r="HU216" s="622"/>
      <c r="HV216" s="622"/>
      <c r="HW216" s="622"/>
      <c r="HX216" s="622"/>
      <c r="HY216" s="622"/>
      <c r="HZ216" s="622"/>
      <c r="IA216" s="622"/>
      <c r="IB216" s="622"/>
      <c r="IC216" s="622"/>
      <c r="ID216" s="622"/>
      <c r="IE216" s="622"/>
      <c r="IF216" s="622"/>
      <c r="IG216" s="622"/>
      <c r="IH216" s="622"/>
      <c r="II216" s="622"/>
      <c r="IJ216" s="622"/>
      <c r="IK216" s="622"/>
      <c r="IL216" s="622"/>
      <c r="IM216" s="622"/>
      <c r="IN216" s="622"/>
      <c r="IO216" s="622"/>
      <c r="IP216" s="622"/>
      <c r="IQ216" s="622"/>
      <c r="IR216" s="622"/>
      <c r="IS216" s="622"/>
      <c r="IT216" s="622"/>
      <c r="IU216" s="622"/>
      <c r="IV216" s="622"/>
      <c r="IW216" s="622"/>
      <c r="IX216" s="622"/>
      <c r="IY216" s="622"/>
      <c r="IZ216" s="622"/>
      <c r="JA216" s="622"/>
      <c r="JB216" s="622"/>
      <c r="JC216" s="622"/>
      <c r="JD216" s="622"/>
      <c r="JE216" s="622"/>
      <c r="JF216" s="622"/>
      <c r="JG216" s="622"/>
      <c r="JH216" s="622"/>
      <c r="JI216" s="622"/>
      <c r="JJ216" s="622"/>
      <c r="JK216" s="622"/>
      <c r="JL216" s="622"/>
      <c r="JM216" s="622"/>
      <c r="JN216" s="622"/>
      <c r="JO216" s="622"/>
      <c r="JP216" s="622"/>
      <c r="JQ216" s="622"/>
      <c r="JR216" s="622"/>
      <c r="JS216" s="622"/>
      <c r="JT216" s="622"/>
      <c r="JU216" s="622"/>
      <c r="JV216" s="622"/>
      <c r="JW216" s="622"/>
      <c r="JX216" s="622"/>
      <c r="JY216" s="622"/>
      <c r="JZ216" s="622"/>
      <c r="KA216" s="622"/>
      <c r="KB216" s="622"/>
      <c r="KC216" s="622"/>
      <c r="KD216" s="622"/>
      <c r="KE216" s="622"/>
      <c r="KF216" s="622"/>
      <c r="KG216" s="622"/>
      <c r="KH216" s="622"/>
      <c r="KI216" s="622"/>
      <c r="KJ216" s="622"/>
      <c r="KK216" s="622"/>
      <c r="KL216" s="622"/>
      <c r="KM216" s="622"/>
      <c r="KN216" s="622"/>
      <c r="KO216" s="622"/>
      <c r="KP216" s="622"/>
      <c r="KQ216" s="622"/>
      <c r="KR216" s="87"/>
      <c r="KS216" s="87"/>
      <c r="KT216" s="87"/>
      <c r="KU216" s="87"/>
      <c r="KV216" s="87"/>
      <c r="KW216" s="87"/>
      <c r="KX216" s="87"/>
      <c r="KY216" s="87"/>
      <c r="KZ216" s="87"/>
      <c r="LA216" s="87"/>
      <c r="LB216" s="87"/>
    </row>
    <row r="217" spans="4:314" s="6" customFormat="1" ht="15.75" customHeight="1" x14ac:dyDescent="0.25">
      <c r="D217" s="344"/>
      <c r="E217" s="344"/>
      <c r="F217" s="344"/>
      <c r="AZ217" s="549"/>
      <c r="EV217" s="152"/>
      <c r="EW217" s="152"/>
      <c r="EX217" s="152"/>
      <c r="EY217" s="152"/>
      <c r="EZ217" s="152"/>
      <c r="FA217" s="152"/>
      <c r="FD217" s="150"/>
      <c r="FE217" s="622"/>
      <c r="FF217" s="622"/>
      <c r="FG217" s="622"/>
      <c r="FH217" s="622"/>
      <c r="FI217" s="87"/>
      <c r="FJ217" s="87"/>
      <c r="FK217" s="87"/>
      <c r="FL217" s="87"/>
      <c r="FM217" s="87"/>
      <c r="FN217" s="87"/>
      <c r="FO217" s="87"/>
      <c r="FP217" s="87"/>
      <c r="FQ217" s="87"/>
      <c r="FR217" s="87"/>
      <c r="FS217" s="622"/>
      <c r="FT217" s="622"/>
      <c r="FU217" s="622"/>
      <c r="FV217" s="622"/>
      <c r="FW217" s="622"/>
      <c r="FX217" s="622"/>
      <c r="FY217" s="622"/>
      <c r="FZ217" s="622"/>
      <c r="GA217" s="633"/>
      <c r="GB217" s="637"/>
      <c r="GC217" s="622"/>
      <c r="GD217" s="622"/>
      <c r="GE217" s="622"/>
      <c r="GF217" s="622"/>
      <c r="GG217" s="622"/>
      <c r="GH217" s="622"/>
      <c r="GI217" s="622"/>
      <c r="GJ217" s="622"/>
      <c r="GK217" s="622"/>
      <c r="GL217" s="622"/>
      <c r="GM217" s="622"/>
      <c r="GN217" s="622"/>
      <c r="GO217" s="622"/>
      <c r="GP217" s="622"/>
      <c r="GQ217" s="622"/>
      <c r="GR217" s="622"/>
      <c r="GS217" s="622"/>
      <c r="GT217" s="622"/>
      <c r="GU217" s="622"/>
      <c r="GV217" s="622"/>
      <c r="GW217" s="622"/>
      <c r="GX217" s="622"/>
      <c r="GY217" s="622"/>
      <c r="GZ217" s="622"/>
      <c r="HA217" s="622"/>
      <c r="HB217" s="622"/>
      <c r="HC217" s="622"/>
      <c r="HD217" s="622"/>
      <c r="HE217" s="622"/>
      <c r="HF217" s="622"/>
      <c r="HG217" s="622"/>
      <c r="HH217" s="622"/>
      <c r="HI217" s="622"/>
      <c r="HJ217" s="622"/>
      <c r="HK217" s="622"/>
      <c r="HL217" s="622"/>
      <c r="HM217" s="622"/>
      <c r="HN217" s="622"/>
      <c r="HO217" s="622"/>
      <c r="HP217" s="622"/>
      <c r="HQ217" s="622"/>
      <c r="HR217" s="622"/>
      <c r="HS217" s="622"/>
      <c r="HT217" s="622"/>
      <c r="HU217" s="622"/>
      <c r="HV217" s="622"/>
      <c r="HW217" s="622"/>
      <c r="HX217" s="622"/>
      <c r="HY217" s="622"/>
      <c r="HZ217" s="622"/>
      <c r="IA217" s="622"/>
      <c r="IB217" s="622"/>
      <c r="IC217" s="622"/>
      <c r="ID217" s="622"/>
      <c r="IE217" s="622"/>
      <c r="IF217" s="622"/>
      <c r="IG217" s="622"/>
      <c r="IH217" s="622"/>
      <c r="II217" s="622"/>
      <c r="IJ217" s="622"/>
      <c r="IK217" s="622"/>
      <c r="IL217" s="622"/>
      <c r="IM217" s="622"/>
      <c r="IN217" s="622"/>
      <c r="IO217" s="622"/>
      <c r="IP217" s="622"/>
      <c r="IQ217" s="622"/>
      <c r="IR217" s="622"/>
      <c r="IS217" s="622"/>
      <c r="IT217" s="622"/>
      <c r="IU217" s="622"/>
      <c r="IV217" s="622"/>
      <c r="IW217" s="622"/>
      <c r="IX217" s="622"/>
      <c r="IY217" s="622"/>
      <c r="IZ217" s="622"/>
      <c r="JA217" s="622"/>
      <c r="JB217" s="622"/>
      <c r="JC217" s="622"/>
      <c r="JD217" s="622"/>
      <c r="JE217" s="622"/>
      <c r="JF217" s="622"/>
      <c r="JG217" s="622"/>
      <c r="JH217" s="622"/>
      <c r="JI217" s="622"/>
      <c r="JJ217" s="622"/>
      <c r="JK217" s="622"/>
      <c r="JL217" s="622"/>
      <c r="JM217" s="622"/>
      <c r="JN217" s="622"/>
      <c r="JO217" s="622"/>
      <c r="JP217" s="622"/>
      <c r="JQ217" s="622"/>
      <c r="JR217" s="622"/>
      <c r="JS217" s="622"/>
      <c r="JT217" s="622"/>
      <c r="JU217" s="622"/>
      <c r="JV217" s="622"/>
      <c r="JW217" s="622"/>
      <c r="JX217" s="622"/>
      <c r="JY217" s="622"/>
      <c r="JZ217" s="622"/>
      <c r="KA217" s="622"/>
      <c r="KB217" s="622"/>
      <c r="KC217" s="622"/>
      <c r="KD217" s="622"/>
      <c r="KE217" s="622"/>
      <c r="KF217" s="622"/>
      <c r="KG217" s="622"/>
      <c r="KH217" s="622"/>
      <c r="KI217" s="622"/>
      <c r="KJ217" s="622"/>
      <c r="KK217" s="622"/>
      <c r="KL217" s="622"/>
      <c r="KM217" s="622"/>
      <c r="KN217" s="622"/>
      <c r="KO217" s="622"/>
      <c r="KP217" s="622"/>
      <c r="KQ217" s="622"/>
      <c r="KR217" s="87"/>
      <c r="KS217" s="87"/>
      <c r="KT217" s="87"/>
      <c r="KU217" s="87"/>
      <c r="KV217" s="87"/>
      <c r="KW217" s="87"/>
      <c r="KX217" s="87"/>
      <c r="KY217" s="87"/>
      <c r="KZ217" s="87"/>
      <c r="LA217" s="87"/>
      <c r="LB217" s="87"/>
    </row>
    <row r="218" spans="4:314" s="6" customFormat="1" ht="15.75" customHeight="1" x14ac:dyDescent="0.25">
      <c r="D218" s="344"/>
      <c r="E218" s="344"/>
      <c r="F218" s="344"/>
      <c r="AZ218" s="549"/>
      <c r="EV218" s="152"/>
      <c r="EW218" s="152"/>
      <c r="EX218" s="152"/>
      <c r="EY218" s="152"/>
      <c r="EZ218" s="152"/>
      <c r="FA218" s="152"/>
      <c r="FD218" s="150"/>
      <c r="FE218" s="622"/>
      <c r="FF218" s="622"/>
      <c r="FG218" s="622"/>
      <c r="FH218" s="622"/>
      <c r="FI218" s="87"/>
      <c r="FJ218" s="87"/>
      <c r="FK218" s="87"/>
      <c r="FL218" s="87"/>
      <c r="FM218" s="87"/>
      <c r="FN218" s="87"/>
      <c r="FO218" s="87"/>
      <c r="FP218" s="87"/>
      <c r="FQ218" s="87"/>
      <c r="FR218" s="87"/>
      <c r="FS218" s="622"/>
      <c r="FT218" s="622"/>
      <c r="FU218" s="622"/>
      <c r="FV218" s="622"/>
      <c r="FW218" s="622"/>
      <c r="FX218" s="622"/>
      <c r="FY218" s="622"/>
      <c r="FZ218" s="622"/>
      <c r="GA218" s="633"/>
      <c r="GB218" s="637"/>
      <c r="GC218" s="622"/>
      <c r="GD218" s="622"/>
      <c r="GE218" s="622"/>
      <c r="GF218" s="622"/>
      <c r="GG218" s="622"/>
      <c r="GH218" s="622"/>
      <c r="GI218" s="622"/>
      <c r="GJ218" s="622"/>
      <c r="GK218" s="622"/>
      <c r="GL218" s="622"/>
      <c r="GM218" s="622"/>
      <c r="GN218" s="622"/>
      <c r="GO218" s="622"/>
      <c r="GP218" s="622"/>
      <c r="GQ218" s="622"/>
      <c r="GR218" s="622"/>
      <c r="GS218" s="622"/>
      <c r="GT218" s="622"/>
      <c r="GU218" s="622"/>
      <c r="GV218" s="622"/>
      <c r="GW218" s="622"/>
      <c r="GX218" s="622"/>
      <c r="GY218" s="622"/>
      <c r="GZ218" s="622"/>
      <c r="HA218" s="622"/>
      <c r="HB218" s="622"/>
      <c r="HC218" s="622"/>
      <c r="HD218" s="622"/>
      <c r="HE218" s="622"/>
      <c r="HF218" s="622"/>
      <c r="HG218" s="622"/>
      <c r="HH218" s="622"/>
      <c r="HI218" s="622"/>
      <c r="HJ218" s="622"/>
      <c r="HK218" s="622"/>
      <c r="HL218" s="622"/>
      <c r="HM218" s="622"/>
      <c r="HN218" s="622"/>
      <c r="HO218" s="622"/>
      <c r="HP218" s="622"/>
      <c r="HQ218" s="622"/>
      <c r="HR218" s="622"/>
      <c r="HS218" s="622"/>
      <c r="HT218" s="622"/>
      <c r="HU218" s="622"/>
      <c r="HV218" s="622"/>
      <c r="HW218" s="622"/>
      <c r="HX218" s="622"/>
      <c r="HY218" s="622"/>
      <c r="HZ218" s="622"/>
      <c r="IA218" s="622"/>
      <c r="IB218" s="622"/>
      <c r="IC218" s="622"/>
      <c r="ID218" s="622"/>
      <c r="IE218" s="622"/>
      <c r="IF218" s="622"/>
      <c r="IG218" s="622"/>
      <c r="IH218" s="622"/>
      <c r="II218" s="622"/>
      <c r="IJ218" s="622"/>
      <c r="IK218" s="622"/>
      <c r="IL218" s="622"/>
      <c r="IM218" s="622"/>
      <c r="IN218" s="622"/>
      <c r="IO218" s="622"/>
      <c r="IP218" s="622"/>
      <c r="IQ218" s="622"/>
      <c r="IR218" s="622"/>
      <c r="IS218" s="622"/>
      <c r="IT218" s="622"/>
      <c r="IU218" s="622"/>
      <c r="IV218" s="622"/>
      <c r="IW218" s="622"/>
      <c r="IX218" s="622"/>
      <c r="IY218" s="622"/>
      <c r="IZ218" s="622"/>
      <c r="JA218" s="622"/>
      <c r="JB218" s="622"/>
      <c r="JC218" s="622"/>
      <c r="JD218" s="622"/>
      <c r="JE218" s="622"/>
      <c r="JF218" s="622"/>
      <c r="JG218" s="622"/>
      <c r="JH218" s="622"/>
      <c r="JI218" s="622"/>
      <c r="JJ218" s="622"/>
      <c r="JK218" s="622"/>
      <c r="JL218" s="622"/>
      <c r="JM218" s="622"/>
      <c r="JN218" s="622"/>
      <c r="JO218" s="622"/>
      <c r="JP218" s="622"/>
      <c r="JQ218" s="622"/>
      <c r="JR218" s="622"/>
      <c r="JS218" s="622"/>
      <c r="JT218" s="622"/>
      <c r="JU218" s="622"/>
      <c r="JV218" s="622"/>
      <c r="JW218" s="622"/>
      <c r="JX218" s="622"/>
      <c r="JY218" s="622"/>
      <c r="JZ218" s="622"/>
      <c r="KA218" s="622"/>
      <c r="KB218" s="622"/>
      <c r="KC218" s="622"/>
      <c r="KD218" s="622"/>
      <c r="KE218" s="622"/>
      <c r="KF218" s="622"/>
      <c r="KG218" s="622"/>
      <c r="KH218" s="622"/>
      <c r="KI218" s="622"/>
      <c r="KJ218" s="622"/>
      <c r="KK218" s="622"/>
      <c r="KL218" s="622"/>
      <c r="KM218" s="622"/>
      <c r="KN218" s="622"/>
      <c r="KO218" s="622"/>
      <c r="KP218" s="622"/>
      <c r="KQ218" s="622"/>
      <c r="KR218" s="87"/>
      <c r="KS218" s="87"/>
      <c r="KT218" s="87"/>
      <c r="KU218" s="87"/>
      <c r="KV218" s="87"/>
      <c r="KW218" s="87"/>
      <c r="KX218" s="87"/>
      <c r="KY218" s="87"/>
      <c r="KZ218" s="87"/>
      <c r="LA218" s="87"/>
      <c r="LB218" s="87"/>
    </row>
    <row r="219" spans="4:314" s="6" customFormat="1" ht="15.75" customHeight="1" x14ac:dyDescent="0.25">
      <c r="D219" s="344"/>
      <c r="E219" s="344"/>
      <c r="F219" s="344"/>
      <c r="AZ219" s="549"/>
      <c r="EV219" s="152"/>
      <c r="EW219" s="152"/>
      <c r="EX219" s="152"/>
      <c r="EY219" s="152"/>
      <c r="EZ219" s="152"/>
      <c r="FA219" s="152"/>
      <c r="FD219" s="150"/>
      <c r="FE219" s="622"/>
      <c r="FF219" s="622"/>
      <c r="FG219" s="622"/>
      <c r="FH219" s="622"/>
      <c r="FI219" s="87"/>
      <c r="FJ219" s="87"/>
      <c r="FK219" s="87"/>
      <c r="FL219" s="87"/>
      <c r="FM219" s="87"/>
      <c r="FN219" s="87"/>
      <c r="FO219" s="87"/>
      <c r="FP219" s="87"/>
      <c r="FQ219" s="87"/>
      <c r="FR219" s="87"/>
      <c r="FS219" s="622"/>
      <c r="FT219" s="622"/>
      <c r="FU219" s="622"/>
      <c r="FV219" s="622"/>
      <c r="FW219" s="622"/>
      <c r="FX219" s="622"/>
      <c r="FY219" s="622"/>
      <c r="FZ219" s="622"/>
      <c r="GA219" s="633"/>
      <c r="GB219" s="637"/>
      <c r="GC219" s="622"/>
      <c r="GD219" s="622"/>
      <c r="GE219" s="622"/>
      <c r="GF219" s="622"/>
      <c r="GG219" s="622"/>
      <c r="GH219" s="622"/>
      <c r="GI219" s="622"/>
      <c r="GJ219" s="622"/>
      <c r="GK219" s="622"/>
      <c r="GL219" s="622"/>
      <c r="GM219" s="622"/>
      <c r="GN219" s="622"/>
      <c r="GO219" s="622"/>
      <c r="GP219" s="622"/>
      <c r="GQ219" s="622"/>
      <c r="GR219" s="622"/>
      <c r="GS219" s="622"/>
      <c r="GT219" s="622"/>
      <c r="GU219" s="622"/>
      <c r="GV219" s="622"/>
      <c r="GW219" s="622"/>
      <c r="GX219" s="622"/>
      <c r="GY219" s="622"/>
      <c r="GZ219" s="622"/>
      <c r="HA219" s="622"/>
      <c r="HB219" s="622"/>
      <c r="HC219" s="622"/>
      <c r="HD219" s="622"/>
      <c r="HE219" s="622"/>
      <c r="HF219" s="622"/>
      <c r="HG219" s="622"/>
      <c r="HH219" s="622"/>
      <c r="HI219" s="622"/>
      <c r="HJ219" s="622"/>
      <c r="HK219" s="622"/>
      <c r="HL219" s="622"/>
      <c r="HM219" s="622"/>
      <c r="HN219" s="622"/>
      <c r="HO219" s="622"/>
      <c r="HP219" s="622"/>
      <c r="HQ219" s="622"/>
      <c r="HR219" s="622"/>
      <c r="HS219" s="622"/>
      <c r="HT219" s="622"/>
      <c r="HU219" s="622"/>
      <c r="HV219" s="622"/>
      <c r="HW219" s="622"/>
      <c r="HX219" s="622"/>
      <c r="HY219" s="622"/>
      <c r="HZ219" s="622"/>
      <c r="IA219" s="622"/>
      <c r="IB219" s="622"/>
      <c r="IC219" s="622"/>
      <c r="ID219" s="622"/>
      <c r="IE219" s="622"/>
      <c r="IF219" s="622"/>
      <c r="IG219" s="622"/>
      <c r="IH219" s="622"/>
      <c r="II219" s="622"/>
      <c r="IJ219" s="622"/>
      <c r="IK219" s="622"/>
      <c r="IL219" s="622"/>
      <c r="IM219" s="622"/>
      <c r="IN219" s="622"/>
      <c r="IO219" s="622"/>
      <c r="IP219" s="622"/>
      <c r="IQ219" s="622"/>
      <c r="IR219" s="622"/>
      <c r="IS219" s="622"/>
      <c r="IT219" s="622"/>
      <c r="IU219" s="622"/>
      <c r="IV219" s="622"/>
      <c r="IW219" s="622"/>
      <c r="IX219" s="622"/>
      <c r="IY219" s="622"/>
      <c r="IZ219" s="622"/>
      <c r="JA219" s="622"/>
      <c r="JB219" s="622"/>
      <c r="JC219" s="622"/>
      <c r="JD219" s="622"/>
      <c r="JE219" s="622"/>
      <c r="JF219" s="622"/>
      <c r="JG219" s="622"/>
      <c r="JH219" s="622"/>
      <c r="JI219" s="622"/>
      <c r="JJ219" s="622"/>
      <c r="JK219" s="622"/>
      <c r="JL219" s="622"/>
      <c r="JM219" s="622"/>
      <c r="JN219" s="622"/>
      <c r="JO219" s="622"/>
      <c r="JP219" s="622"/>
      <c r="JQ219" s="622"/>
      <c r="JR219" s="622"/>
      <c r="JS219" s="622"/>
      <c r="JT219" s="622"/>
      <c r="JU219" s="622"/>
      <c r="JV219" s="622"/>
      <c r="JW219" s="622"/>
      <c r="JX219" s="622"/>
      <c r="JY219" s="622"/>
      <c r="JZ219" s="622"/>
      <c r="KA219" s="622"/>
      <c r="KB219" s="622"/>
      <c r="KC219" s="622"/>
      <c r="KD219" s="622"/>
      <c r="KE219" s="622"/>
      <c r="KF219" s="622"/>
      <c r="KG219" s="622"/>
      <c r="KH219" s="622"/>
      <c r="KI219" s="622"/>
      <c r="KJ219" s="622"/>
      <c r="KK219" s="622"/>
      <c r="KL219" s="622"/>
      <c r="KM219" s="622"/>
      <c r="KN219" s="622"/>
      <c r="KO219" s="622"/>
      <c r="KP219" s="622"/>
      <c r="KQ219" s="622"/>
      <c r="KR219" s="87"/>
      <c r="KS219" s="87"/>
      <c r="KT219" s="87"/>
      <c r="KU219" s="87"/>
      <c r="KV219" s="87"/>
      <c r="KW219" s="87"/>
      <c r="KX219" s="87"/>
      <c r="KY219" s="87"/>
      <c r="KZ219" s="87"/>
      <c r="LA219" s="87"/>
      <c r="LB219" s="87"/>
    </row>
    <row r="220" spans="4:314" s="6" customFormat="1" ht="15.75" customHeight="1" x14ac:dyDescent="0.25">
      <c r="D220" s="344"/>
      <c r="E220" s="344"/>
      <c r="F220" s="344"/>
      <c r="AZ220" s="549"/>
      <c r="EV220" s="152"/>
      <c r="EW220" s="152"/>
      <c r="EX220" s="152"/>
      <c r="EY220" s="152"/>
      <c r="EZ220" s="152"/>
      <c r="FA220" s="152"/>
      <c r="FD220" s="150"/>
      <c r="FE220" s="622"/>
      <c r="FF220" s="622"/>
      <c r="FG220" s="622"/>
      <c r="FH220" s="622"/>
      <c r="FI220" s="87"/>
      <c r="FJ220" s="87"/>
      <c r="FK220" s="87"/>
      <c r="FL220" s="87"/>
      <c r="FM220" s="87"/>
      <c r="FN220" s="87"/>
      <c r="FO220" s="87"/>
      <c r="FP220" s="87"/>
      <c r="FQ220" s="87"/>
      <c r="FR220" s="87"/>
      <c r="FS220" s="622"/>
      <c r="FT220" s="622"/>
      <c r="FU220" s="622"/>
      <c r="FV220" s="622"/>
      <c r="FW220" s="622"/>
      <c r="FX220" s="622"/>
      <c r="FY220" s="622"/>
      <c r="FZ220" s="622"/>
      <c r="GA220" s="633"/>
      <c r="GB220" s="637"/>
      <c r="GC220" s="622"/>
      <c r="GD220" s="622"/>
      <c r="GE220" s="622"/>
      <c r="GF220" s="622"/>
      <c r="GG220" s="622"/>
      <c r="GH220" s="622"/>
      <c r="GI220" s="622"/>
      <c r="GJ220" s="622"/>
      <c r="GK220" s="622"/>
      <c r="GL220" s="622"/>
      <c r="GM220" s="622"/>
      <c r="GN220" s="622"/>
      <c r="GO220" s="622"/>
      <c r="GP220" s="622"/>
      <c r="GQ220" s="622"/>
      <c r="GR220" s="622"/>
      <c r="GS220" s="622"/>
      <c r="GT220" s="622"/>
      <c r="GU220" s="622"/>
      <c r="GV220" s="622"/>
      <c r="GW220" s="622"/>
      <c r="GX220" s="622"/>
      <c r="GY220" s="622"/>
      <c r="GZ220" s="622"/>
      <c r="HA220" s="622"/>
      <c r="HB220" s="622"/>
      <c r="HC220" s="622"/>
      <c r="HD220" s="622"/>
      <c r="HE220" s="622"/>
      <c r="HF220" s="622"/>
      <c r="HG220" s="622"/>
      <c r="HH220" s="622"/>
      <c r="HI220" s="622"/>
      <c r="HJ220" s="622"/>
      <c r="HK220" s="622"/>
      <c r="HL220" s="622"/>
      <c r="HM220" s="622"/>
      <c r="HN220" s="622"/>
      <c r="HO220" s="622"/>
      <c r="HP220" s="622"/>
      <c r="HQ220" s="622"/>
      <c r="HR220" s="622"/>
      <c r="HS220" s="622"/>
      <c r="HT220" s="622"/>
      <c r="HU220" s="622"/>
      <c r="HV220" s="622"/>
      <c r="HW220" s="622"/>
      <c r="HX220" s="622"/>
      <c r="HY220" s="622"/>
      <c r="HZ220" s="622"/>
      <c r="IA220" s="622"/>
      <c r="IB220" s="622"/>
      <c r="IC220" s="622"/>
      <c r="ID220" s="622"/>
      <c r="IE220" s="622"/>
      <c r="IF220" s="622"/>
      <c r="IG220" s="622"/>
      <c r="IH220" s="622"/>
      <c r="II220" s="622"/>
      <c r="IJ220" s="622"/>
      <c r="IK220" s="622"/>
      <c r="IL220" s="622"/>
      <c r="IM220" s="622"/>
      <c r="IN220" s="622"/>
      <c r="IO220" s="622"/>
      <c r="IP220" s="622"/>
      <c r="IQ220" s="622"/>
      <c r="IR220" s="622"/>
      <c r="IS220" s="622"/>
      <c r="IT220" s="622"/>
      <c r="IU220" s="622"/>
      <c r="IV220" s="622"/>
      <c r="IW220" s="622"/>
      <c r="IX220" s="622"/>
      <c r="IY220" s="622"/>
      <c r="IZ220" s="622"/>
      <c r="JA220" s="622"/>
      <c r="JB220" s="622"/>
      <c r="JC220" s="622"/>
      <c r="JD220" s="622"/>
      <c r="JE220" s="622"/>
      <c r="JF220" s="622"/>
      <c r="JG220" s="622"/>
      <c r="JH220" s="622"/>
      <c r="JI220" s="622"/>
      <c r="JJ220" s="622"/>
      <c r="JK220" s="622"/>
      <c r="JL220" s="622"/>
      <c r="JM220" s="622"/>
      <c r="JN220" s="622"/>
      <c r="JO220" s="622"/>
      <c r="JP220" s="622"/>
      <c r="JQ220" s="622"/>
      <c r="JR220" s="622"/>
      <c r="JS220" s="622"/>
      <c r="JT220" s="622"/>
      <c r="JU220" s="622"/>
      <c r="JV220" s="622"/>
      <c r="JW220" s="622"/>
      <c r="JX220" s="622"/>
      <c r="JY220" s="622"/>
      <c r="JZ220" s="622"/>
      <c r="KA220" s="622"/>
      <c r="KB220" s="622"/>
      <c r="KC220" s="622"/>
      <c r="KD220" s="622"/>
      <c r="KE220" s="622"/>
      <c r="KF220" s="622"/>
      <c r="KG220" s="622"/>
      <c r="KH220" s="622"/>
      <c r="KI220" s="622"/>
      <c r="KJ220" s="622"/>
      <c r="KK220" s="622"/>
      <c r="KL220" s="622"/>
      <c r="KM220" s="622"/>
      <c r="KN220" s="622"/>
      <c r="KO220" s="622"/>
      <c r="KP220" s="622"/>
      <c r="KQ220" s="622"/>
      <c r="KR220" s="87"/>
      <c r="KS220" s="87"/>
      <c r="KT220" s="87"/>
      <c r="KU220" s="87"/>
      <c r="KV220" s="87"/>
      <c r="KW220" s="87"/>
      <c r="KX220" s="87"/>
      <c r="KY220" s="87"/>
      <c r="KZ220" s="87"/>
      <c r="LA220" s="87"/>
      <c r="LB220" s="87"/>
    </row>
    <row r="221" spans="4:314" s="6" customFormat="1" ht="15.75" customHeight="1" x14ac:dyDescent="0.25">
      <c r="D221" s="344"/>
      <c r="E221" s="344"/>
      <c r="F221" s="344"/>
      <c r="AZ221" s="549"/>
      <c r="EV221" s="152"/>
      <c r="EW221" s="152"/>
      <c r="EX221" s="152"/>
      <c r="EY221" s="152"/>
      <c r="EZ221" s="152"/>
      <c r="FA221" s="152"/>
      <c r="FD221" s="150"/>
      <c r="FE221" s="622"/>
      <c r="FF221" s="622"/>
      <c r="FG221" s="622"/>
      <c r="FH221" s="622"/>
      <c r="FI221" s="87"/>
      <c r="FJ221" s="87"/>
      <c r="FK221" s="87"/>
      <c r="FL221" s="87"/>
      <c r="FM221" s="87"/>
      <c r="FN221" s="87"/>
      <c r="FO221" s="87"/>
      <c r="FP221" s="87"/>
      <c r="FQ221" s="87"/>
      <c r="FR221" s="87"/>
      <c r="FS221" s="622"/>
      <c r="FT221" s="622"/>
      <c r="FU221" s="622"/>
      <c r="FV221" s="622"/>
      <c r="FW221" s="622"/>
      <c r="FX221" s="622"/>
      <c r="FY221" s="622"/>
      <c r="FZ221" s="622"/>
      <c r="GA221" s="633"/>
      <c r="GB221" s="637"/>
      <c r="GC221" s="622"/>
      <c r="GD221" s="622"/>
      <c r="GE221" s="622"/>
      <c r="GF221" s="622"/>
      <c r="GG221" s="622"/>
      <c r="GH221" s="622"/>
      <c r="GI221" s="622"/>
      <c r="GJ221" s="622"/>
      <c r="GK221" s="622"/>
      <c r="GL221" s="622"/>
      <c r="GM221" s="622"/>
      <c r="GN221" s="622"/>
      <c r="GO221" s="622"/>
      <c r="GP221" s="622"/>
      <c r="GQ221" s="622"/>
      <c r="GR221" s="622"/>
      <c r="GS221" s="622"/>
      <c r="GT221" s="622"/>
      <c r="GU221" s="622"/>
      <c r="GV221" s="622"/>
      <c r="GW221" s="622"/>
      <c r="GX221" s="622"/>
      <c r="GY221" s="622"/>
      <c r="GZ221" s="622"/>
      <c r="HA221" s="622"/>
      <c r="HB221" s="622"/>
      <c r="HC221" s="622"/>
      <c r="HD221" s="622"/>
      <c r="HE221" s="622"/>
      <c r="HF221" s="622"/>
      <c r="HG221" s="622"/>
      <c r="HH221" s="622"/>
      <c r="HI221" s="622"/>
      <c r="HJ221" s="622"/>
      <c r="HK221" s="622"/>
      <c r="HL221" s="622"/>
      <c r="HM221" s="622"/>
      <c r="HN221" s="622"/>
      <c r="HO221" s="622"/>
      <c r="HP221" s="622"/>
      <c r="HQ221" s="622"/>
      <c r="HR221" s="622"/>
      <c r="HS221" s="622"/>
      <c r="HT221" s="622"/>
      <c r="HU221" s="622"/>
      <c r="HV221" s="622"/>
      <c r="HW221" s="622"/>
      <c r="HX221" s="622"/>
      <c r="HY221" s="622"/>
      <c r="HZ221" s="622"/>
      <c r="IA221" s="622"/>
      <c r="IB221" s="622"/>
      <c r="IC221" s="622"/>
      <c r="ID221" s="622"/>
      <c r="IE221" s="622"/>
      <c r="IF221" s="622"/>
      <c r="IG221" s="622"/>
      <c r="IH221" s="622"/>
      <c r="II221" s="622"/>
      <c r="IJ221" s="622"/>
      <c r="IK221" s="622"/>
      <c r="IL221" s="622"/>
      <c r="IM221" s="622"/>
      <c r="IN221" s="622"/>
      <c r="IO221" s="622"/>
      <c r="IP221" s="622"/>
      <c r="IQ221" s="622"/>
      <c r="IR221" s="622"/>
      <c r="IS221" s="622"/>
      <c r="IT221" s="622"/>
      <c r="IU221" s="622"/>
      <c r="IV221" s="622"/>
      <c r="IW221" s="622"/>
      <c r="IX221" s="622"/>
      <c r="IY221" s="622"/>
      <c r="IZ221" s="622"/>
      <c r="JA221" s="622"/>
      <c r="JB221" s="622"/>
      <c r="JC221" s="622"/>
      <c r="JD221" s="622"/>
      <c r="JE221" s="622"/>
      <c r="JF221" s="622"/>
      <c r="JG221" s="622"/>
      <c r="JH221" s="622"/>
      <c r="JI221" s="622"/>
      <c r="JJ221" s="622"/>
      <c r="JK221" s="622"/>
      <c r="JL221" s="622"/>
      <c r="JM221" s="622"/>
      <c r="JN221" s="622"/>
      <c r="JO221" s="622"/>
      <c r="JP221" s="622"/>
      <c r="JQ221" s="622"/>
      <c r="JR221" s="622"/>
      <c r="JS221" s="622"/>
      <c r="JT221" s="622"/>
      <c r="JU221" s="622"/>
      <c r="JV221" s="622"/>
      <c r="JW221" s="622"/>
      <c r="JX221" s="622"/>
      <c r="JY221" s="622"/>
      <c r="JZ221" s="622"/>
      <c r="KA221" s="622"/>
      <c r="KB221" s="622"/>
      <c r="KC221" s="622"/>
      <c r="KD221" s="622"/>
      <c r="KE221" s="622"/>
      <c r="KF221" s="622"/>
      <c r="KG221" s="622"/>
      <c r="KH221" s="622"/>
      <c r="KI221" s="622"/>
      <c r="KJ221" s="622"/>
      <c r="KK221" s="622"/>
      <c r="KL221" s="622"/>
      <c r="KM221" s="622"/>
      <c r="KN221" s="622"/>
      <c r="KO221" s="622"/>
      <c r="KP221" s="622"/>
      <c r="KQ221" s="622"/>
      <c r="KR221" s="87"/>
      <c r="KS221" s="87"/>
      <c r="KT221" s="87"/>
      <c r="KU221" s="87"/>
      <c r="KV221" s="87"/>
      <c r="KW221" s="87"/>
      <c r="KX221" s="87"/>
      <c r="KY221" s="87"/>
      <c r="KZ221" s="87"/>
      <c r="LA221" s="87"/>
      <c r="LB221" s="87"/>
    </row>
    <row r="222" spans="4:314" s="6" customFormat="1" ht="15.75" customHeight="1" x14ac:dyDescent="0.25">
      <c r="D222" s="344"/>
      <c r="E222" s="344"/>
      <c r="F222" s="344"/>
      <c r="AZ222" s="549"/>
      <c r="EV222" s="152"/>
      <c r="EW222" s="152"/>
      <c r="EX222" s="152"/>
      <c r="EY222" s="152"/>
      <c r="EZ222" s="152"/>
      <c r="FA222" s="152"/>
      <c r="FD222" s="150"/>
      <c r="FE222" s="622"/>
      <c r="FF222" s="622"/>
      <c r="FG222" s="622"/>
      <c r="FH222" s="622"/>
      <c r="FI222" s="87"/>
      <c r="FJ222" s="87"/>
      <c r="FK222" s="87"/>
      <c r="FL222" s="87"/>
      <c r="FM222" s="87"/>
      <c r="FN222" s="87"/>
      <c r="FO222" s="87"/>
      <c r="FP222" s="87"/>
      <c r="FQ222" s="87"/>
      <c r="FR222" s="87"/>
      <c r="FS222" s="622"/>
      <c r="FT222" s="622"/>
      <c r="FU222" s="622"/>
      <c r="FV222" s="622"/>
      <c r="FW222" s="622"/>
      <c r="FX222" s="622"/>
      <c r="FY222" s="622"/>
      <c r="FZ222" s="622"/>
      <c r="GA222" s="633"/>
      <c r="GB222" s="637"/>
      <c r="GC222" s="622"/>
      <c r="GD222" s="622"/>
      <c r="GE222" s="622"/>
      <c r="GF222" s="622"/>
      <c r="GG222" s="622"/>
      <c r="GH222" s="622"/>
      <c r="GI222" s="622"/>
      <c r="GJ222" s="622"/>
      <c r="GK222" s="622"/>
      <c r="GL222" s="622"/>
      <c r="GM222" s="622"/>
      <c r="GN222" s="622"/>
      <c r="GO222" s="622"/>
      <c r="GP222" s="622"/>
      <c r="GQ222" s="622"/>
      <c r="GR222" s="622"/>
      <c r="GS222" s="622"/>
      <c r="GT222" s="622"/>
      <c r="GU222" s="622"/>
      <c r="GV222" s="622"/>
      <c r="GW222" s="622"/>
      <c r="GX222" s="622"/>
      <c r="GY222" s="622"/>
      <c r="GZ222" s="622"/>
      <c r="HA222" s="622"/>
      <c r="HB222" s="622"/>
      <c r="HC222" s="622"/>
      <c r="HD222" s="622"/>
      <c r="HE222" s="622"/>
      <c r="HF222" s="622"/>
      <c r="HG222" s="622"/>
      <c r="HH222" s="622"/>
      <c r="HI222" s="622"/>
      <c r="HJ222" s="622"/>
      <c r="HK222" s="622"/>
      <c r="HL222" s="622"/>
      <c r="HM222" s="622"/>
      <c r="HN222" s="622"/>
      <c r="HO222" s="622"/>
      <c r="HP222" s="622"/>
      <c r="HQ222" s="622"/>
      <c r="HR222" s="622"/>
      <c r="HS222" s="622"/>
      <c r="HT222" s="622"/>
      <c r="HU222" s="622"/>
      <c r="HV222" s="622"/>
      <c r="HW222" s="622"/>
      <c r="HX222" s="622"/>
      <c r="HY222" s="622"/>
      <c r="HZ222" s="622"/>
      <c r="IA222" s="622"/>
      <c r="IB222" s="622"/>
      <c r="IC222" s="622"/>
      <c r="ID222" s="622"/>
      <c r="IE222" s="622"/>
      <c r="IF222" s="622"/>
      <c r="IG222" s="622"/>
      <c r="IH222" s="622"/>
      <c r="II222" s="622"/>
      <c r="IJ222" s="622"/>
      <c r="IK222" s="622"/>
      <c r="IL222" s="622"/>
      <c r="IM222" s="622"/>
      <c r="IN222" s="622"/>
      <c r="IO222" s="622"/>
      <c r="IP222" s="622"/>
      <c r="IQ222" s="622"/>
      <c r="IR222" s="622"/>
      <c r="IS222" s="622"/>
      <c r="IT222" s="622"/>
      <c r="IU222" s="622"/>
      <c r="IV222" s="622"/>
      <c r="IW222" s="622"/>
      <c r="IX222" s="622"/>
      <c r="IY222" s="622"/>
      <c r="IZ222" s="622"/>
      <c r="JA222" s="622"/>
      <c r="JB222" s="622"/>
      <c r="JC222" s="622"/>
      <c r="JD222" s="622"/>
      <c r="JE222" s="622"/>
      <c r="JF222" s="622"/>
      <c r="JG222" s="622"/>
      <c r="JH222" s="622"/>
      <c r="JI222" s="622"/>
      <c r="JJ222" s="622"/>
      <c r="JK222" s="622"/>
      <c r="JL222" s="622"/>
      <c r="JM222" s="622"/>
      <c r="JN222" s="622"/>
      <c r="JO222" s="622"/>
      <c r="JP222" s="622"/>
      <c r="JQ222" s="622"/>
      <c r="JR222" s="622"/>
      <c r="JS222" s="622"/>
      <c r="JT222" s="622"/>
      <c r="JU222" s="622"/>
      <c r="JV222" s="622"/>
      <c r="JW222" s="622"/>
      <c r="JX222" s="622"/>
      <c r="JY222" s="622"/>
      <c r="JZ222" s="622"/>
      <c r="KA222" s="622"/>
      <c r="KB222" s="622"/>
      <c r="KC222" s="622"/>
      <c r="KD222" s="622"/>
      <c r="KE222" s="622"/>
      <c r="KF222" s="622"/>
      <c r="KG222" s="622"/>
      <c r="KH222" s="622"/>
      <c r="KI222" s="622"/>
      <c r="KJ222" s="622"/>
      <c r="KK222" s="622"/>
      <c r="KL222" s="622"/>
      <c r="KM222" s="622"/>
      <c r="KN222" s="622"/>
      <c r="KO222" s="622"/>
      <c r="KP222" s="622"/>
      <c r="KQ222" s="622"/>
      <c r="KR222" s="87"/>
      <c r="KS222" s="87"/>
      <c r="KT222" s="87"/>
      <c r="KU222" s="87"/>
      <c r="KV222" s="87"/>
      <c r="KW222" s="87"/>
      <c r="KX222" s="87"/>
      <c r="KY222" s="87"/>
      <c r="KZ222" s="87"/>
      <c r="LA222" s="87"/>
      <c r="LB222" s="87"/>
    </row>
    <row r="223" spans="4:314" s="6" customFormat="1" ht="15.75" customHeight="1" x14ac:dyDescent="0.25">
      <c r="D223" s="344"/>
      <c r="E223" s="344"/>
      <c r="F223" s="344"/>
      <c r="AZ223" s="549"/>
      <c r="EV223" s="152"/>
      <c r="EW223" s="152"/>
      <c r="EX223" s="152"/>
      <c r="EY223" s="152"/>
      <c r="EZ223" s="152"/>
      <c r="FA223" s="152"/>
      <c r="FD223" s="150"/>
      <c r="FE223" s="622"/>
      <c r="FF223" s="622"/>
      <c r="FG223" s="622"/>
      <c r="FH223" s="622"/>
      <c r="FI223" s="87"/>
      <c r="FJ223" s="87"/>
      <c r="FK223" s="87"/>
      <c r="FL223" s="87"/>
      <c r="FM223" s="87"/>
      <c r="FN223" s="87"/>
      <c r="FO223" s="87"/>
      <c r="FP223" s="87"/>
      <c r="FQ223" s="87"/>
      <c r="FR223" s="87"/>
      <c r="FS223" s="622"/>
      <c r="FT223" s="622"/>
      <c r="FU223" s="622"/>
      <c r="FV223" s="622"/>
      <c r="FW223" s="622"/>
      <c r="FX223" s="622"/>
      <c r="FY223" s="622"/>
      <c r="FZ223" s="622"/>
      <c r="GA223" s="633"/>
      <c r="GB223" s="637"/>
      <c r="GC223" s="622"/>
      <c r="GD223" s="622"/>
      <c r="GE223" s="622"/>
      <c r="GF223" s="622"/>
      <c r="GG223" s="622"/>
      <c r="GH223" s="622"/>
      <c r="GI223" s="622"/>
      <c r="GJ223" s="622"/>
      <c r="GK223" s="622"/>
      <c r="GL223" s="622"/>
      <c r="GM223" s="622"/>
      <c r="GN223" s="622"/>
      <c r="GO223" s="622"/>
      <c r="GP223" s="622"/>
      <c r="GQ223" s="622"/>
      <c r="GR223" s="622"/>
      <c r="GS223" s="622"/>
      <c r="GT223" s="622"/>
      <c r="GU223" s="622"/>
      <c r="GV223" s="622"/>
      <c r="GW223" s="622"/>
      <c r="GX223" s="622"/>
      <c r="GY223" s="622"/>
      <c r="GZ223" s="622"/>
      <c r="HA223" s="622"/>
      <c r="HB223" s="622"/>
      <c r="HC223" s="622"/>
      <c r="HD223" s="622"/>
      <c r="HE223" s="622"/>
      <c r="HF223" s="622"/>
      <c r="HG223" s="622"/>
      <c r="HH223" s="622"/>
      <c r="HI223" s="622"/>
      <c r="HJ223" s="622"/>
      <c r="HK223" s="622"/>
      <c r="HL223" s="622"/>
      <c r="HM223" s="622"/>
      <c r="HN223" s="622"/>
      <c r="HO223" s="622"/>
      <c r="HP223" s="622"/>
      <c r="HQ223" s="622"/>
      <c r="HR223" s="622"/>
      <c r="HS223" s="622"/>
      <c r="HT223" s="622"/>
      <c r="HU223" s="622"/>
      <c r="HV223" s="622"/>
      <c r="HW223" s="622"/>
      <c r="HX223" s="622"/>
      <c r="HY223" s="622"/>
      <c r="HZ223" s="622"/>
      <c r="IA223" s="622"/>
      <c r="IB223" s="622"/>
      <c r="IC223" s="622"/>
      <c r="ID223" s="622"/>
      <c r="IE223" s="622"/>
      <c r="IF223" s="622"/>
      <c r="IG223" s="622"/>
      <c r="IH223" s="622"/>
      <c r="II223" s="622"/>
      <c r="IJ223" s="622"/>
      <c r="IK223" s="622"/>
      <c r="IL223" s="622"/>
      <c r="IM223" s="622"/>
      <c r="IN223" s="622"/>
      <c r="IO223" s="622"/>
      <c r="IP223" s="622"/>
      <c r="IQ223" s="622"/>
      <c r="IR223" s="622"/>
      <c r="IS223" s="622"/>
      <c r="IT223" s="622"/>
      <c r="IU223" s="622"/>
      <c r="IV223" s="622"/>
      <c r="IW223" s="622"/>
      <c r="IX223" s="622"/>
      <c r="IY223" s="622"/>
      <c r="IZ223" s="622"/>
      <c r="JA223" s="622"/>
      <c r="JB223" s="622"/>
      <c r="JC223" s="622"/>
      <c r="JD223" s="622"/>
      <c r="JE223" s="622"/>
      <c r="JF223" s="622"/>
      <c r="JG223" s="622"/>
      <c r="JH223" s="622"/>
      <c r="JI223" s="622"/>
      <c r="JJ223" s="622"/>
      <c r="JK223" s="622"/>
      <c r="JL223" s="622"/>
      <c r="JM223" s="622"/>
      <c r="JN223" s="622"/>
      <c r="JO223" s="622"/>
      <c r="JP223" s="622"/>
      <c r="JQ223" s="622"/>
      <c r="JR223" s="622"/>
      <c r="JS223" s="622"/>
      <c r="JT223" s="622"/>
      <c r="JU223" s="622"/>
      <c r="JV223" s="622"/>
      <c r="JW223" s="622"/>
      <c r="JX223" s="622"/>
      <c r="JY223" s="622"/>
      <c r="JZ223" s="622"/>
      <c r="KA223" s="622"/>
      <c r="KB223" s="622"/>
      <c r="KC223" s="622"/>
      <c r="KD223" s="622"/>
      <c r="KE223" s="622"/>
      <c r="KF223" s="622"/>
      <c r="KG223" s="622"/>
      <c r="KH223" s="622"/>
      <c r="KI223" s="622"/>
      <c r="KJ223" s="622"/>
      <c r="KK223" s="622"/>
      <c r="KL223" s="622"/>
      <c r="KM223" s="622"/>
      <c r="KN223" s="622"/>
      <c r="KO223" s="622"/>
      <c r="KP223" s="622"/>
      <c r="KQ223" s="622"/>
      <c r="KR223" s="87"/>
      <c r="KS223" s="87"/>
      <c r="KT223" s="87"/>
      <c r="KU223" s="87"/>
      <c r="KV223" s="87"/>
      <c r="KW223" s="87"/>
      <c r="KX223" s="87"/>
      <c r="KY223" s="87"/>
      <c r="KZ223" s="87"/>
      <c r="LA223" s="87"/>
      <c r="LB223" s="87"/>
    </row>
    <row r="224" spans="4:314" s="6" customFormat="1" ht="15.75" customHeight="1" x14ac:dyDescent="0.25">
      <c r="D224" s="344"/>
      <c r="E224" s="344"/>
      <c r="F224" s="344"/>
      <c r="AZ224" s="549"/>
      <c r="EV224" s="152"/>
      <c r="EW224" s="152"/>
      <c r="EX224" s="152"/>
      <c r="EY224" s="152"/>
      <c r="EZ224" s="152"/>
      <c r="FA224" s="152"/>
      <c r="FD224" s="150"/>
      <c r="FE224" s="622"/>
      <c r="FF224" s="622"/>
      <c r="FG224" s="622"/>
      <c r="FH224" s="622"/>
      <c r="FI224" s="87"/>
      <c r="FJ224" s="87"/>
      <c r="FK224" s="87"/>
      <c r="FL224" s="87"/>
      <c r="FM224" s="87"/>
      <c r="FN224" s="87"/>
      <c r="FO224" s="87"/>
      <c r="FP224" s="87"/>
      <c r="FQ224" s="87"/>
      <c r="FR224" s="87"/>
      <c r="FS224" s="622"/>
      <c r="FT224" s="622"/>
      <c r="FU224" s="622"/>
      <c r="FV224" s="622"/>
      <c r="FW224" s="622"/>
      <c r="FX224" s="622"/>
      <c r="FY224" s="622"/>
      <c r="FZ224" s="622"/>
      <c r="GA224" s="633"/>
      <c r="GB224" s="637"/>
      <c r="GC224" s="622"/>
      <c r="GD224" s="622"/>
      <c r="GE224" s="622"/>
      <c r="GF224" s="622"/>
      <c r="GG224" s="622"/>
      <c r="GH224" s="622"/>
      <c r="GI224" s="622"/>
      <c r="GJ224" s="622"/>
      <c r="GK224" s="622"/>
      <c r="GL224" s="622"/>
      <c r="GM224" s="622"/>
      <c r="GN224" s="622"/>
      <c r="GO224" s="622"/>
      <c r="GP224" s="622"/>
      <c r="GQ224" s="622"/>
      <c r="GR224" s="622"/>
      <c r="GS224" s="622"/>
      <c r="GT224" s="622"/>
      <c r="GU224" s="622"/>
      <c r="GV224" s="622"/>
      <c r="GW224" s="622"/>
      <c r="GX224" s="622"/>
      <c r="GY224" s="622"/>
      <c r="GZ224" s="622"/>
      <c r="HA224" s="622"/>
      <c r="HB224" s="622"/>
      <c r="HC224" s="622"/>
      <c r="HD224" s="622"/>
      <c r="HE224" s="622"/>
      <c r="HF224" s="622"/>
      <c r="HG224" s="622"/>
      <c r="HH224" s="622"/>
      <c r="HI224" s="622"/>
      <c r="HJ224" s="622"/>
      <c r="HK224" s="622"/>
      <c r="HL224" s="622"/>
      <c r="HM224" s="622"/>
      <c r="HN224" s="622"/>
      <c r="HO224" s="622"/>
      <c r="HP224" s="622"/>
      <c r="HQ224" s="622"/>
      <c r="HR224" s="622"/>
      <c r="HS224" s="622"/>
      <c r="HT224" s="622"/>
      <c r="HU224" s="622"/>
      <c r="HV224" s="622"/>
      <c r="HW224" s="622"/>
      <c r="HX224" s="622"/>
      <c r="HY224" s="622"/>
      <c r="HZ224" s="622"/>
      <c r="IA224" s="622"/>
      <c r="IB224" s="622"/>
      <c r="IC224" s="622"/>
      <c r="ID224" s="622"/>
      <c r="IE224" s="622"/>
      <c r="IF224" s="622"/>
      <c r="IG224" s="622"/>
      <c r="IH224" s="622"/>
      <c r="II224" s="622"/>
      <c r="IJ224" s="622"/>
      <c r="IK224" s="622"/>
      <c r="IL224" s="622"/>
      <c r="IM224" s="622"/>
      <c r="IN224" s="622"/>
      <c r="IO224" s="622"/>
      <c r="IP224" s="622"/>
      <c r="IQ224" s="622"/>
      <c r="IR224" s="622"/>
      <c r="IS224" s="622"/>
      <c r="IT224" s="622"/>
      <c r="IU224" s="622"/>
      <c r="IV224" s="622"/>
      <c r="IW224" s="622"/>
      <c r="IX224" s="622"/>
      <c r="IY224" s="622"/>
      <c r="IZ224" s="622"/>
      <c r="JA224" s="622"/>
      <c r="JB224" s="622"/>
      <c r="JC224" s="622"/>
      <c r="JD224" s="622"/>
      <c r="JE224" s="622"/>
      <c r="JF224" s="622"/>
      <c r="JG224" s="622"/>
      <c r="JH224" s="622"/>
      <c r="JI224" s="622"/>
      <c r="JJ224" s="622"/>
      <c r="JK224" s="622"/>
      <c r="JL224" s="622"/>
      <c r="JM224" s="622"/>
      <c r="JN224" s="622"/>
      <c r="JO224" s="622"/>
      <c r="JP224" s="622"/>
      <c r="JQ224" s="622"/>
      <c r="JR224" s="622"/>
      <c r="JS224" s="622"/>
      <c r="JT224" s="622"/>
      <c r="JU224" s="622"/>
      <c r="JV224" s="622"/>
      <c r="JW224" s="622"/>
      <c r="JX224" s="622"/>
      <c r="JY224" s="622"/>
      <c r="JZ224" s="622"/>
      <c r="KA224" s="622"/>
      <c r="KB224" s="622"/>
      <c r="KC224" s="622"/>
      <c r="KD224" s="622"/>
      <c r="KE224" s="622"/>
      <c r="KF224" s="622"/>
      <c r="KG224" s="622"/>
      <c r="KH224" s="622"/>
      <c r="KI224" s="622"/>
      <c r="KJ224" s="622"/>
      <c r="KK224" s="622"/>
      <c r="KL224" s="622"/>
      <c r="KM224" s="622"/>
      <c r="KN224" s="622"/>
      <c r="KO224" s="622"/>
      <c r="KP224" s="622"/>
      <c r="KQ224" s="622"/>
      <c r="KR224" s="87"/>
      <c r="KS224" s="87"/>
      <c r="KT224" s="87"/>
      <c r="KU224" s="87"/>
      <c r="KV224" s="87"/>
      <c r="KW224" s="87"/>
      <c r="KX224" s="87"/>
      <c r="KY224" s="87"/>
      <c r="KZ224" s="87"/>
      <c r="LA224" s="87"/>
      <c r="LB224" s="87"/>
    </row>
    <row r="225" spans="4:314" s="6" customFormat="1" ht="15.75" customHeight="1" x14ac:dyDescent="0.25">
      <c r="D225" s="344"/>
      <c r="E225" s="344"/>
      <c r="F225" s="344"/>
      <c r="AZ225" s="549"/>
      <c r="EV225" s="152"/>
      <c r="EW225" s="152"/>
      <c r="EX225" s="152"/>
      <c r="EY225" s="152"/>
      <c r="EZ225" s="152"/>
      <c r="FA225" s="152"/>
      <c r="FD225" s="150"/>
      <c r="FE225" s="622"/>
      <c r="FF225" s="622"/>
      <c r="FG225" s="622"/>
      <c r="FH225" s="622"/>
      <c r="FI225" s="87"/>
      <c r="FJ225" s="87"/>
      <c r="FK225" s="87"/>
      <c r="FL225" s="87"/>
      <c r="FM225" s="87"/>
      <c r="FN225" s="87"/>
      <c r="FO225" s="87"/>
      <c r="FP225" s="87"/>
      <c r="FQ225" s="87"/>
      <c r="FR225" s="87"/>
      <c r="FS225" s="622"/>
      <c r="FT225" s="622"/>
      <c r="FU225" s="622"/>
      <c r="FV225" s="622"/>
      <c r="FW225" s="622"/>
      <c r="FX225" s="622"/>
      <c r="FY225" s="622"/>
      <c r="FZ225" s="622"/>
      <c r="GA225" s="633"/>
      <c r="GB225" s="637"/>
      <c r="GC225" s="622"/>
      <c r="GD225" s="622"/>
      <c r="GE225" s="622"/>
      <c r="GF225" s="622"/>
      <c r="GG225" s="622"/>
      <c r="GH225" s="622"/>
      <c r="GI225" s="622"/>
      <c r="GJ225" s="622"/>
      <c r="GK225" s="622"/>
      <c r="GL225" s="622"/>
      <c r="GM225" s="622"/>
      <c r="GN225" s="622"/>
      <c r="GO225" s="622"/>
      <c r="GP225" s="622"/>
      <c r="GQ225" s="622"/>
      <c r="GR225" s="622"/>
      <c r="GS225" s="622"/>
      <c r="GT225" s="622"/>
      <c r="GU225" s="622"/>
      <c r="GV225" s="622"/>
      <c r="GW225" s="622"/>
      <c r="GX225" s="622"/>
      <c r="GY225" s="622"/>
      <c r="GZ225" s="622"/>
      <c r="HA225" s="622"/>
      <c r="HB225" s="622"/>
      <c r="HC225" s="622"/>
      <c r="HD225" s="622"/>
      <c r="HE225" s="622"/>
      <c r="HF225" s="622"/>
      <c r="HG225" s="622"/>
      <c r="HH225" s="622"/>
      <c r="HI225" s="622"/>
      <c r="HJ225" s="622"/>
      <c r="HK225" s="622"/>
      <c r="HL225" s="622"/>
      <c r="HM225" s="622"/>
      <c r="HN225" s="622"/>
      <c r="HO225" s="622"/>
      <c r="HP225" s="622"/>
      <c r="HQ225" s="622"/>
      <c r="HR225" s="622"/>
      <c r="HS225" s="622"/>
      <c r="HT225" s="622"/>
      <c r="HU225" s="622"/>
      <c r="HV225" s="622"/>
      <c r="HW225" s="622"/>
      <c r="HX225" s="622"/>
      <c r="HY225" s="622"/>
      <c r="HZ225" s="622"/>
      <c r="IA225" s="622"/>
      <c r="IB225" s="622"/>
      <c r="IC225" s="622"/>
      <c r="ID225" s="622"/>
      <c r="IE225" s="622"/>
      <c r="IF225" s="622"/>
      <c r="IG225" s="622"/>
      <c r="IH225" s="622"/>
      <c r="II225" s="622"/>
      <c r="IJ225" s="622"/>
      <c r="IK225" s="622"/>
      <c r="IL225" s="622"/>
      <c r="IM225" s="622"/>
      <c r="IN225" s="622"/>
      <c r="IO225" s="622"/>
      <c r="IP225" s="622"/>
      <c r="IQ225" s="622"/>
      <c r="IR225" s="622"/>
      <c r="IS225" s="622"/>
      <c r="IT225" s="622"/>
      <c r="IU225" s="622"/>
      <c r="IV225" s="622"/>
      <c r="IW225" s="622"/>
      <c r="IX225" s="622"/>
      <c r="IY225" s="622"/>
      <c r="IZ225" s="622"/>
      <c r="JA225" s="622"/>
      <c r="JB225" s="622"/>
      <c r="JC225" s="622"/>
      <c r="JD225" s="622"/>
      <c r="JE225" s="622"/>
      <c r="JF225" s="622"/>
      <c r="JG225" s="622"/>
      <c r="JH225" s="622"/>
      <c r="JI225" s="622"/>
      <c r="JJ225" s="622"/>
      <c r="JK225" s="622"/>
      <c r="JL225" s="622"/>
      <c r="JM225" s="622"/>
      <c r="JN225" s="622"/>
      <c r="JO225" s="622"/>
      <c r="JP225" s="622"/>
      <c r="JQ225" s="622"/>
      <c r="JR225" s="622"/>
      <c r="JS225" s="622"/>
      <c r="JT225" s="622"/>
      <c r="JU225" s="622"/>
      <c r="JV225" s="622"/>
      <c r="JW225" s="622"/>
      <c r="JX225" s="622"/>
      <c r="JY225" s="622"/>
      <c r="JZ225" s="622"/>
      <c r="KA225" s="622"/>
      <c r="KB225" s="622"/>
      <c r="KC225" s="622"/>
      <c r="KD225" s="622"/>
      <c r="KE225" s="622"/>
      <c r="KF225" s="622"/>
      <c r="KG225" s="622"/>
      <c r="KH225" s="622"/>
      <c r="KI225" s="622"/>
      <c r="KJ225" s="622"/>
      <c r="KK225" s="622"/>
      <c r="KL225" s="622"/>
      <c r="KM225" s="622"/>
      <c r="KN225" s="622"/>
      <c r="KO225" s="622"/>
      <c r="KP225" s="622"/>
      <c r="KQ225" s="622"/>
      <c r="KR225" s="87"/>
      <c r="KS225" s="87"/>
      <c r="KT225" s="87"/>
      <c r="KU225" s="87"/>
      <c r="KV225" s="87"/>
      <c r="KW225" s="87"/>
      <c r="KX225" s="87"/>
      <c r="KY225" s="87"/>
      <c r="KZ225" s="87"/>
      <c r="LA225" s="87"/>
      <c r="LB225" s="87"/>
    </row>
    <row r="226" spans="4:314" s="6" customFormat="1" ht="15.75" customHeight="1" x14ac:dyDescent="0.25">
      <c r="D226" s="344"/>
      <c r="E226" s="344"/>
      <c r="F226" s="344"/>
      <c r="AZ226" s="549"/>
      <c r="EV226" s="152"/>
      <c r="EW226" s="152"/>
      <c r="EX226" s="152"/>
      <c r="EY226" s="152"/>
      <c r="EZ226" s="152"/>
      <c r="FA226" s="152"/>
      <c r="FD226" s="150"/>
      <c r="FE226" s="622"/>
      <c r="FF226" s="622"/>
      <c r="FG226" s="622"/>
      <c r="FH226" s="622"/>
      <c r="FI226" s="87"/>
      <c r="FJ226" s="87"/>
      <c r="FK226" s="87"/>
      <c r="FL226" s="87"/>
      <c r="FM226" s="87"/>
      <c r="FN226" s="87"/>
      <c r="FO226" s="87"/>
      <c r="FP226" s="87"/>
      <c r="FQ226" s="87"/>
      <c r="FR226" s="87"/>
      <c r="FS226" s="622"/>
      <c r="FT226" s="622"/>
      <c r="FU226" s="622"/>
      <c r="FV226" s="622"/>
      <c r="FW226" s="622"/>
      <c r="FX226" s="622"/>
      <c r="FY226" s="622"/>
      <c r="FZ226" s="622"/>
      <c r="GA226" s="633"/>
      <c r="GB226" s="637"/>
      <c r="GC226" s="622"/>
      <c r="GD226" s="622"/>
      <c r="GE226" s="622"/>
      <c r="GF226" s="622"/>
      <c r="GG226" s="622"/>
      <c r="GH226" s="622"/>
      <c r="GI226" s="622"/>
      <c r="GJ226" s="622"/>
      <c r="GK226" s="622"/>
      <c r="GL226" s="622"/>
      <c r="GM226" s="622"/>
      <c r="GN226" s="622"/>
      <c r="GO226" s="622"/>
      <c r="GP226" s="622"/>
      <c r="GQ226" s="622"/>
      <c r="GR226" s="622"/>
      <c r="GS226" s="622"/>
      <c r="GT226" s="622"/>
      <c r="GU226" s="622"/>
      <c r="GV226" s="622"/>
      <c r="GW226" s="622"/>
      <c r="GX226" s="622"/>
      <c r="GY226" s="622"/>
      <c r="GZ226" s="622"/>
      <c r="HA226" s="622"/>
      <c r="HB226" s="622"/>
      <c r="HC226" s="622"/>
      <c r="HD226" s="622"/>
      <c r="HE226" s="622"/>
      <c r="HF226" s="622"/>
      <c r="HG226" s="622"/>
      <c r="HH226" s="622"/>
      <c r="HI226" s="622"/>
      <c r="HJ226" s="622"/>
      <c r="HK226" s="622"/>
      <c r="HL226" s="622"/>
      <c r="HM226" s="622"/>
      <c r="HN226" s="622"/>
      <c r="HO226" s="622"/>
      <c r="HP226" s="622"/>
      <c r="HQ226" s="622"/>
      <c r="HR226" s="622"/>
      <c r="HS226" s="622"/>
      <c r="HT226" s="622"/>
      <c r="HU226" s="622"/>
      <c r="HV226" s="622"/>
      <c r="HW226" s="622"/>
      <c r="HX226" s="622"/>
      <c r="HY226" s="622"/>
      <c r="HZ226" s="622"/>
      <c r="IA226" s="622"/>
      <c r="IB226" s="622"/>
      <c r="IC226" s="622"/>
      <c r="ID226" s="622"/>
      <c r="IE226" s="622"/>
      <c r="IF226" s="622"/>
      <c r="IG226" s="622"/>
      <c r="IH226" s="622"/>
      <c r="II226" s="622"/>
      <c r="IJ226" s="622"/>
      <c r="IK226" s="622"/>
      <c r="IL226" s="622"/>
      <c r="IM226" s="622"/>
      <c r="IN226" s="622"/>
      <c r="IO226" s="622"/>
      <c r="IP226" s="622"/>
      <c r="IQ226" s="622"/>
      <c r="IR226" s="622"/>
      <c r="IS226" s="622"/>
      <c r="IT226" s="622"/>
      <c r="IU226" s="622"/>
      <c r="IV226" s="622"/>
      <c r="IW226" s="622"/>
      <c r="IX226" s="622"/>
      <c r="IY226" s="622"/>
      <c r="IZ226" s="622"/>
      <c r="JA226" s="622"/>
      <c r="JB226" s="622"/>
      <c r="JC226" s="622"/>
      <c r="JD226" s="622"/>
      <c r="JE226" s="622"/>
      <c r="JF226" s="622"/>
      <c r="JG226" s="622"/>
      <c r="JH226" s="622"/>
      <c r="JI226" s="622"/>
      <c r="JJ226" s="622"/>
      <c r="JK226" s="622"/>
      <c r="JL226" s="622"/>
      <c r="JM226" s="622"/>
      <c r="JN226" s="622"/>
      <c r="JO226" s="622"/>
      <c r="JP226" s="622"/>
      <c r="JQ226" s="622"/>
      <c r="JR226" s="622"/>
      <c r="JS226" s="622"/>
      <c r="JT226" s="622"/>
      <c r="JU226" s="622"/>
      <c r="JV226" s="622"/>
      <c r="JW226" s="622"/>
      <c r="JX226" s="622"/>
      <c r="JY226" s="622"/>
      <c r="JZ226" s="622"/>
      <c r="KA226" s="622"/>
      <c r="KB226" s="622"/>
      <c r="KC226" s="622"/>
      <c r="KD226" s="622"/>
      <c r="KE226" s="622"/>
      <c r="KF226" s="622"/>
      <c r="KG226" s="622"/>
      <c r="KH226" s="622"/>
      <c r="KI226" s="622"/>
      <c r="KJ226" s="622"/>
      <c r="KK226" s="622"/>
      <c r="KL226" s="622"/>
      <c r="KM226" s="622"/>
      <c r="KN226" s="622"/>
      <c r="KO226" s="622"/>
      <c r="KP226" s="622"/>
      <c r="KQ226" s="622"/>
      <c r="KR226" s="87"/>
      <c r="KS226" s="87"/>
      <c r="KT226" s="87"/>
      <c r="KU226" s="87"/>
      <c r="KV226" s="87"/>
      <c r="KW226" s="87"/>
      <c r="KX226" s="87"/>
      <c r="KY226" s="87"/>
      <c r="KZ226" s="87"/>
      <c r="LA226" s="87"/>
      <c r="LB226" s="87"/>
    </row>
    <row r="227" spans="4:314" s="6" customFormat="1" ht="15.75" customHeight="1" x14ac:dyDescent="0.25">
      <c r="D227" s="344"/>
      <c r="E227" s="344"/>
      <c r="F227" s="344"/>
      <c r="AZ227" s="549"/>
      <c r="EV227" s="152"/>
      <c r="EW227" s="152"/>
      <c r="EX227" s="152"/>
      <c r="EY227" s="152"/>
      <c r="EZ227" s="152"/>
      <c r="FA227" s="152"/>
      <c r="FD227" s="150"/>
      <c r="FE227" s="622"/>
      <c r="FF227" s="622"/>
      <c r="FG227" s="622"/>
      <c r="FH227" s="622"/>
      <c r="FI227" s="87"/>
      <c r="FJ227" s="87"/>
      <c r="FK227" s="87"/>
      <c r="FL227" s="87"/>
      <c r="FM227" s="87"/>
      <c r="FN227" s="87"/>
      <c r="FO227" s="87"/>
      <c r="FP227" s="87"/>
      <c r="FQ227" s="87"/>
      <c r="FR227" s="87"/>
      <c r="FS227" s="622"/>
      <c r="FT227" s="622"/>
      <c r="FU227" s="622"/>
      <c r="FV227" s="622"/>
      <c r="FW227" s="622"/>
      <c r="FX227" s="622"/>
      <c r="FY227" s="622"/>
      <c r="FZ227" s="622"/>
      <c r="GA227" s="633"/>
      <c r="GB227" s="637"/>
      <c r="GC227" s="622"/>
      <c r="GD227" s="622"/>
      <c r="GE227" s="622"/>
      <c r="GF227" s="622"/>
      <c r="GG227" s="622"/>
      <c r="GH227" s="622"/>
      <c r="GI227" s="622"/>
      <c r="GJ227" s="622"/>
      <c r="GK227" s="622"/>
      <c r="GL227" s="622"/>
      <c r="GM227" s="622"/>
      <c r="GN227" s="622"/>
      <c r="GO227" s="622"/>
      <c r="GP227" s="622"/>
      <c r="GQ227" s="622"/>
      <c r="GR227" s="622"/>
      <c r="GS227" s="622"/>
      <c r="GT227" s="622"/>
      <c r="GU227" s="622"/>
      <c r="GV227" s="622"/>
      <c r="GW227" s="622"/>
      <c r="GX227" s="622"/>
      <c r="GY227" s="622"/>
      <c r="GZ227" s="622"/>
      <c r="HA227" s="622"/>
      <c r="HB227" s="622"/>
      <c r="HC227" s="622"/>
      <c r="HD227" s="622"/>
      <c r="HE227" s="622"/>
      <c r="HF227" s="622"/>
      <c r="HG227" s="622"/>
      <c r="HH227" s="622"/>
      <c r="HI227" s="622"/>
      <c r="HJ227" s="622"/>
      <c r="HK227" s="622"/>
      <c r="HL227" s="622"/>
      <c r="HM227" s="622"/>
      <c r="HN227" s="622"/>
      <c r="HO227" s="622"/>
      <c r="HP227" s="622"/>
      <c r="HQ227" s="622"/>
      <c r="HR227" s="622"/>
      <c r="HS227" s="622"/>
      <c r="HT227" s="622"/>
      <c r="HU227" s="622"/>
      <c r="HV227" s="622"/>
      <c r="HW227" s="622"/>
      <c r="HX227" s="622"/>
      <c r="HY227" s="622"/>
      <c r="HZ227" s="622"/>
      <c r="IA227" s="622"/>
      <c r="IB227" s="622"/>
      <c r="IC227" s="622"/>
      <c r="ID227" s="622"/>
      <c r="IE227" s="622"/>
      <c r="IF227" s="622"/>
      <c r="IG227" s="622"/>
      <c r="IH227" s="622"/>
      <c r="II227" s="622"/>
      <c r="IJ227" s="622"/>
      <c r="IK227" s="622"/>
      <c r="IL227" s="622"/>
      <c r="IM227" s="622"/>
      <c r="IN227" s="622"/>
      <c r="IO227" s="622"/>
      <c r="IP227" s="622"/>
      <c r="IQ227" s="622"/>
      <c r="IR227" s="622"/>
      <c r="IS227" s="622"/>
      <c r="IT227" s="622"/>
      <c r="IU227" s="622"/>
      <c r="IV227" s="622"/>
      <c r="IW227" s="622"/>
      <c r="IX227" s="622"/>
      <c r="IY227" s="622"/>
      <c r="IZ227" s="622"/>
      <c r="JA227" s="622"/>
      <c r="JB227" s="622"/>
      <c r="JC227" s="622"/>
      <c r="JD227" s="622"/>
      <c r="JE227" s="622"/>
      <c r="JF227" s="622"/>
      <c r="JG227" s="622"/>
      <c r="JH227" s="622"/>
      <c r="JI227" s="622"/>
      <c r="JJ227" s="622"/>
      <c r="JK227" s="622"/>
      <c r="JL227" s="622"/>
      <c r="JM227" s="622"/>
      <c r="JN227" s="622"/>
      <c r="JO227" s="622"/>
      <c r="JP227" s="622"/>
      <c r="JQ227" s="622"/>
      <c r="JR227" s="622"/>
      <c r="JS227" s="622"/>
      <c r="JT227" s="622"/>
      <c r="JU227" s="622"/>
      <c r="JV227" s="622"/>
      <c r="JW227" s="622"/>
      <c r="JX227" s="622"/>
      <c r="JY227" s="622"/>
      <c r="JZ227" s="622"/>
      <c r="KA227" s="622"/>
      <c r="KB227" s="622"/>
      <c r="KC227" s="622"/>
      <c r="KD227" s="622"/>
      <c r="KE227" s="622"/>
      <c r="KF227" s="622"/>
      <c r="KG227" s="622"/>
      <c r="KH227" s="622"/>
      <c r="KI227" s="622"/>
      <c r="KJ227" s="622"/>
      <c r="KK227" s="622"/>
      <c r="KL227" s="622"/>
      <c r="KM227" s="622"/>
      <c r="KN227" s="622"/>
      <c r="KO227" s="622"/>
      <c r="KP227" s="622"/>
      <c r="KQ227" s="622"/>
      <c r="KR227" s="87"/>
      <c r="KS227" s="87"/>
      <c r="KT227" s="87"/>
      <c r="KU227" s="87"/>
      <c r="KV227" s="87"/>
      <c r="KW227" s="87"/>
      <c r="KX227" s="87"/>
      <c r="KY227" s="87"/>
      <c r="KZ227" s="87"/>
      <c r="LA227" s="87"/>
      <c r="LB227" s="87"/>
    </row>
    <row r="228" spans="4:314" s="6" customFormat="1" ht="15.75" customHeight="1" x14ac:dyDescent="0.25">
      <c r="D228" s="344"/>
      <c r="E228" s="344"/>
      <c r="F228" s="344"/>
      <c r="AZ228" s="549"/>
      <c r="EV228" s="152"/>
      <c r="EW228" s="152"/>
      <c r="EX228" s="152"/>
      <c r="EY228" s="152"/>
      <c r="EZ228" s="152"/>
      <c r="FA228" s="152"/>
      <c r="FD228" s="150"/>
      <c r="FE228" s="622"/>
      <c r="FF228" s="622"/>
      <c r="FG228" s="622"/>
      <c r="FH228" s="622"/>
      <c r="FI228" s="87"/>
      <c r="FJ228" s="87"/>
      <c r="FK228" s="87"/>
      <c r="FL228" s="87"/>
      <c r="FM228" s="87"/>
      <c r="FN228" s="87"/>
      <c r="FO228" s="87"/>
      <c r="FP228" s="87"/>
      <c r="FQ228" s="87"/>
      <c r="FR228" s="87"/>
      <c r="FS228" s="622"/>
      <c r="FT228" s="622"/>
      <c r="FU228" s="622"/>
      <c r="FV228" s="622"/>
      <c r="FW228" s="622"/>
      <c r="FX228" s="622"/>
      <c r="FY228" s="622"/>
      <c r="FZ228" s="622"/>
      <c r="GA228" s="633"/>
      <c r="GB228" s="637"/>
      <c r="GC228" s="622"/>
      <c r="GD228" s="622"/>
      <c r="GE228" s="622"/>
      <c r="GF228" s="622"/>
      <c r="GG228" s="622"/>
      <c r="GH228" s="622"/>
      <c r="GI228" s="622"/>
      <c r="GJ228" s="622"/>
      <c r="GK228" s="622"/>
      <c r="GL228" s="622"/>
      <c r="GM228" s="622"/>
      <c r="GN228" s="622"/>
      <c r="GO228" s="622"/>
      <c r="GP228" s="622"/>
      <c r="GQ228" s="622"/>
      <c r="GR228" s="622"/>
      <c r="GS228" s="622"/>
      <c r="GT228" s="622"/>
      <c r="GU228" s="622"/>
      <c r="GV228" s="622"/>
      <c r="GW228" s="622"/>
      <c r="GX228" s="622"/>
      <c r="GY228" s="622"/>
      <c r="GZ228" s="622"/>
      <c r="HA228" s="622"/>
      <c r="HB228" s="622"/>
      <c r="HC228" s="622"/>
      <c r="HD228" s="622"/>
      <c r="HE228" s="622"/>
      <c r="HF228" s="622"/>
      <c r="HG228" s="622"/>
      <c r="HH228" s="622"/>
      <c r="HI228" s="622"/>
      <c r="HJ228" s="622"/>
      <c r="HK228" s="622"/>
      <c r="HL228" s="622"/>
      <c r="HM228" s="622"/>
      <c r="HN228" s="622"/>
      <c r="HO228" s="622"/>
      <c r="HP228" s="622"/>
      <c r="HQ228" s="622"/>
      <c r="HR228" s="622"/>
      <c r="HS228" s="622"/>
      <c r="HT228" s="622"/>
      <c r="HU228" s="622"/>
      <c r="HV228" s="622"/>
      <c r="HW228" s="622"/>
      <c r="HX228" s="622"/>
      <c r="HY228" s="622"/>
      <c r="HZ228" s="622"/>
      <c r="IA228" s="622"/>
      <c r="IB228" s="622"/>
      <c r="IC228" s="622"/>
      <c r="ID228" s="622"/>
      <c r="IE228" s="622"/>
      <c r="IF228" s="622"/>
      <c r="IG228" s="622"/>
      <c r="IH228" s="622"/>
      <c r="II228" s="622"/>
      <c r="IJ228" s="622"/>
      <c r="IK228" s="622"/>
      <c r="IL228" s="622"/>
      <c r="IM228" s="622"/>
      <c r="IN228" s="622"/>
      <c r="IO228" s="622"/>
      <c r="IP228" s="622"/>
      <c r="IQ228" s="622"/>
      <c r="IR228" s="622"/>
      <c r="IS228" s="622"/>
      <c r="IT228" s="622"/>
      <c r="IU228" s="622"/>
      <c r="IV228" s="622"/>
      <c r="IW228" s="622"/>
      <c r="IX228" s="622"/>
      <c r="IY228" s="622"/>
      <c r="IZ228" s="622"/>
      <c r="JA228" s="622"/>
      <c r="JB228" s="622"/>
      <c r="JC228" s="622"/>
      <c r="JD228" s="622"/>
      <c r="JE228" s="622"/>
      <c r="JF228" s="622"/>
      <c r="JG228" s="622"/>
      <c r="JH228" s="622"/>
      <c r="JI228" s="622"/>
      <c r="JJ228" s="622"/>
      <c r="JK228" s="622"/>
      <c r="JL228" s="622"/>
      <c r="JM228" s="622"/>
      <c r="JN228" s="622"/>
      <c r="JO228" s="622"/>
      <c r="JP228" s="622"/>
      <c r="JQ228" s="622"/>
      <c r="JR228" s="622"/>
      <c r="JS228" s="622"/>
      <c r="JT228" s="622"/>
      <c r="JU228" s="622"/>
      <c r="JV228" s="622"/>
      <c r="JW228" s="622"/>
      <c r="JX228" s="622"/>
      <c r="JY228" s="622"/>
      <c r="JZ228" s="622"/>
      <c r="KA228" s="622"/>
      <c r="KB228" s="622"/>
      <c r="KC228" s="622"/>
      <c r="KD228" s="622"/>
      <c r="KE228" s="622"/>
      <c r="KF228" s="622"/>
      <c r="KG228" s="622"/>
      <c r="KH228" s="622"/>
      <c r="KI228" s="622"/>
      <c r="KJ228" s="622"/>
      <c r="KK228" s="622"/>
      <c r="KL228" s="622"/>
      <c r="KM228" s="622"/>
      <c r="KN228" s="622"/>
      <c r="KO228" s="622"/>
      <c r="KP228" s="622"/>
      <c r="KQ228" s="622"/>
      <c r="KR228" s="87"/>
      <c r="KS228" s="87"/>
      <c r="KT228" s="87"/>
      <c r="KU228" s="87"/>
      <c r="KV228" s="87"/>
      <c r="KW228" s="87"/>
      <c r="KX228" s="87"/>
      <c r="KY228" s="87"/>
      <c r="KZ228" s="87"/>
      <c r="LA228" s="87"/>
      <c r="LB228" s="87"/>
    </row>
    <row r="229" spans="4:314" s="6" customFormat="1" ht="15.75" customHeight="1" x14ac:dyDescent="0.25">
      <c r="D229" s="344"/>
      <c r="E229" s="344"/>
      <c r="F229" s="344"/>
      <c r="AZ229" s="549"/>
      <c r="EV229" s="152"/>
      <c r="EW229" s="152"/>
      <c r="EX229" s="152"/>
      <c r="EY229" s="152"/>
      <c r="EZ229" s="152"/>
      <c r="FA229" s="152"/>
      <c r="FD229" s="150"/>
      <c r="FE229" s="622"/>
      <c r="FF229" s="622"/>
      <c r="FG229" s="622"/>
      <c r="FH229" s="622"/>
      <c r="FI229" s="87"/>
      <c r="FJ229" s="87"/>
      <c r="FK229" s="87"/>
      <c r="FL229" s="87"/>
      <c r="FM229" s="87"/>
      <c r="FN229" s="87"/>
      <c r="FO229" s="87"/>
      <c r="FP229" s="87"/>
      <c r="FQ229" s="87"/>
      <c r="FR229" s="87"/>
      <c r="FS229" s="622"/>
      <c r="FT229" s="622"/>
      <c r="FU229" s="622"/>
      <c r="FV229" s="622"/>
      <c r="FW229" s="622"/>
      <c r="FX229" s="622"/>
      <c r="FY229" s="622"/>
      <c r="FZ229" s="622"/>
      <c r="GA229" s="633"/>
      <c r="GB229" s="637"/>
      <c r="GC229" s="622"/>
      <c r="GD229" s="622"/>
      <c r="GE229" s="622"/>
      <c r="GF229" s="622"/>
      <c r="GG229" s="622"/>
      <c r="GH229" s="622"/>
      <c r="GI229" s="622"/>
      <c r="GJ229" s="622"/>
      <c r="GK229" s="622"/>
      <c r="GL229" s="622"/>
      <c r="GM229" s="622"/>
      <c r="GN229" s="622"/>
      <c r="GO229" s="622"/>
      <c r="GP229" s="622"/>
      <c r="GQ229" s="622"/>
      <c r="GR229" s="622"/>
      <c r="GS229" s="622"/>
      <c r="GT229" s="622"/>
      <c r="GU229" s="622"/>
      <c r="GV229" s="622"/>
      <c r="GW229" s="622"/>
      <c r="GX229" s="622"/>
      <c r="GY229" s="622"/>
      <c r="GZ229" s="622"/>
      <c r="HA229" s="622"/>
      <c r="HB229" s="622"/>
      <c r="HC229" s="622"/>
      <c r="HD229" s="622"/>
      <c r="HE229" s="622"/>
      <c r="HF229" s="622"/>
      <c r="HG229" s="622"/>
      <c r="HH229" s="622"/>
      <c r="HI229" s="622"/>
      <c r="HJ229" s="622"/>
      <c r="HK229" s="622"/>
      <c r="HL229" s="622"/>
      <c r="HM229" s="622"/>
      <c r="HN229" s="622"/>
      <c r="HO229" s="622"/>
      <c r="HP229" s="622"/>
      <c r="HQ229" s="622"/>
      <c r="HR229" s="622"/>
      <c r="HS229" s="622"/>
      <c r="HT229" s="622"/>
      <c r="HU229" s="622"/>
      <c r="HV229" s="622"/>
      <c r="HW229" s="622"/>
      <c r="HX229" s="622"/>
      <c r="HY229" s="622"/>
      <c r="HZ229" s="622"/>
      <c r="IA229" s="622"/>
      <c r="IB229" s="622"/>
      <c r="IC229" s="622"/>
      <c r="ID229" s="622"/>
      <c r="IE229" s="622"/>
      <c r="IF229" s="622"/>
      <c r="IG229" s="622"/>
      <c r="IH229" s="622"/>
      <c r="II229" s="622"/>
      <c r="IJ229" s="622"/>
      <c r="IK229" s="622"/>
      <c r="IL229" s="622"/>
      <c r="IM229" s="622"/>
      <c r="IN229" s="622"/>
      <c r="IO229" s="622"/>
      <c r="IP229" s="622"/>
      <c r="IQ229" s="622"/>
      <c r="IR229" s="622"/>
      <c r="IS229" s="622"/>
      <c r="IT229" s="622"/>
      <c r="IU229" s="622"/>
      <c r="IV229" s="622"/>
      <c r="IW229" s="622"/>
      <c r="IX229" s="622"/>
      <c r="IY229" s="622"/>
      <c r="IZ229" s="622"/>
      <c r="JA229" s="622"/>
      <c r="JB229" s="622"/>
      <c r="JC229" s="622"/>
      <c r="JD229" s="622"/>
      <c r="JE229" s="622"/>
      <c r="JF229" s="622"/>
      <c r="JG229" s="622"/>
      <c r="JH229" s="622"/>
      <c r="JI229" s="622"/>
      <c r="JJ229" s="622"/>
      <c r="JK229" s="622"/>
      <c r="JL229" s="622"/>
      <c r="JM229" s="622"/>
      <c r="JN229" s="622"/>
      <c r="JO229" s="622"/>
      <c r="JP229" s="622"/>
      <c r="JQ229" s="622"/>
      <c r="JR229" s="622"/>
      <c r="JS229" s="622"/>
      <c r="JT229" s="622"/>
      <c r="JU229" s="622"/>
      <c r="JV229" s="622"/>
      <c r="JW229" s="622"/>
      <c r="JX229" s="622"/>
      <c r="JY229" s="622"/>
      <c r="JZ229" s="622"/>
      <c r="KA229" s="622"/>
      <c r="KB229" s="622"/>
      <c r="KC229" s="622"/>
      <c r="KD229" s="622"/>
      <c r="KE229" s="622"/>
      <c r="KF229" s="622"/>
      <c r="KG229" s="622"/>
      <c r="KH229" s="622"/>
      <c r="KI229" s="622"/>
      <c r="KJ229" s="622"/>
      <c r="KK229" s="622"/>
      <c r="KL229" s="622"/>
      <c r="KM229" s="622"/>
      <c r="KN229" s="622"/>
      <c r="KO229" s="622"/>
      <c r="KP229" s="622"/>
      <c r="KQ229" s="622"/>
      <c r="KR229" s="87"/>
      <c r="KS229" s="87"/>
      <c r="KT229" s="87"/>
      <c r="KU229" s="87"/>
      <c r="KV229" s="87"/>
      <c r="KW229" s="87"/>
      <c r="KX229" s="87"/>
      <c r="KY229" s="87"/>
      <c r="KZ229" s="87"/>
      <c r="LA229" s="87"/>
      <c r="LB229" s="87"/>
    </row>
    <row r="230" spans="4:314" s="6" customFormat="1" ht="15.75" customHeight="1" x14ac:dyDescent="0.25">
      <c r="D230" s="344"/>
      <c r="E230" s="344"/>
      <c r="F230" s="344"/>
      <c r="AZ230" s="549"/>
      <c r="EV230" s="152"/>
      <c r="EW230" s="152"/>
      <c r="EX230" s="152"/>
      <c r="EY230" s="152"/>
      <c r="EZ230" s="152"/>
      <c r="FA230" s="152"/>
      <c r="FD230" s="150"/>
      <c r="FE230" s="622"/>
      <c r="FF230" s="622"/>
      <c r="FG230" s="622"/>
      <c r="FH230" s="622"/>
      <c r="FI230" s="87"/>
      <c r="FJ230" s="87"/>
      <c r="FK230" s="87"/>
      <c r="FL230" s="87"/>
      <c r="FM230" s="87"/>
      <c r="FN230" s="87"/>
      <c r="FO230" s="87"/>
      <c r="FP230" s="87"/>
      <c r="FQ230" s="87"/>
      <c r="FR230" s="87"/>
      <c r="FS230" s="622"/>
      <c r="FT230" s="622"/>
      <c r="FU230" s="622"/>
      <c r="FV230" s="622"/>
      <c r="FW230" s="622"/>
      <c r="FX230" s="622"/>
      <c r="FY230" s="622"/>
      <c r="FZ230" s="622"/>
      <c r="GA230" s="633"/>
      <c r="GB230" s="637"/>
      <c r="GC230" s="622"/>
      <c r="GD230" s="622"/>
      <c r="GE230" s="622"/>
      <c r="GF230" s="622"/>
      <c r="GG230" s="622"/>
      <c r="GH230" s="622"/>
      <c r="GI230" s="622"/>
      <c r="GJ230" s="622"/>
      <c r="GK230" s="622"/>
      <c r="GL230" s="622"/>
      <c r="GM230" s="622"/>
      <c r="GN230" s="622"/>
      <c r="GO230" s="622"/>
      <c r="GP230" s="622"/>
      <c r="GQ230" s="622"/>
      <c r="GR230" s="622"/>
      <c r="GS230" s="622"/>
      <c r="GT230" s="622"/>
      <c r="GU230" s="622"/>
      <c r="GV230" s="622"/>
      <c r="GW230" s="622"/>
      <c r="GX230" s="622"/>
      <c r="GY230" s="622"/>
      <c r="GZ230" s="622"/>
      <c r="HA230" s="622"/>
      <c r="HB230" s="622"/>
      <c r="HC230" s="622"/>
      <c r="HD230" s="622"/>
      <c r="HE230" s="622"/>
      <c r="HF230" s="622"/>
      <c r="HG230" s="622"/>
      <c r="HH230" s="622"/>
      <c r="HI230" s="622"/>
      <c r="HJ230" s="622"/>
      <c r="HK230" s="622"/>
      <c r="HL230" s="622"/>
      <c r="HM230" s="622"/>
      <c r="HN230" s="622"/>
      <c r="HO230" s="622"/>
      <c r="HP230" s="622"/>
      <c r="HQ230" s="622"/>
      <c r="HR230" s="622"/>
      <c r="HS230" s="622"/>
      <c r="HT230" s="622"/>
      <c r="HU230" s="622"/>
      <c r="HV230" s="622"/>
      <c r="HW230" s="622"/>
      <c r="HX230" s="622"/>
      <c r="HY230" s="622"/>
      <c r="HZ230" s="622"/>
      <c r="IA230" s="622"/>
      <c r="IB230" s="622"/>
      <c r="IC230" s="622"/>
      <c r="ID230" s="622"/>
      <c r="IE230" s="622"/>
      <c r="IF230" s="622"/>
      <c r="IG230" s="622"/>
      <c r="IH230" s="622"/>
      <c r="II230" s="622"/>
      <c r="IJ230" s="622"/>
      <c r="IK230" s="622"/>
      <c r="IL230" s="622"/>
      <c r="IM230" s="622"/>
      <c r="IN230" s="622"/>
      <c r="IO230" s="622"/>
      <c r="IP230" s="622"/>
      <c r="IQ230" s="622"/>
      <c r="IR230" s="622"/>
      <c r="IS230" s="622"/>
      <c r="IT230" s="622"/>
      <c r="IU230" s="622"/>
      <c r="IV230" s="622"/>
      <c r="IW230" s="622"/>
      <c r="IX230" s="622"/>
      <c r="IY230" s="622"/>
      <c r="IZ230" s="622"/>
      <c r="JA230" s="622"/>
      <c r="JB230" s="622"/>
      <c r="JC230" s="622"/>
      <c r="JD230" s="622"/>
      <c r="JE230" s="622"/>
      <c r="JF230" s="622"/>
      <c r="JG230" s="622"/>
      <c r="JH230" s="622"/>
      <c r="JI230" s="622"/>
      <c r="JJ230" s="622"/>
      <c r="JK230" s="622"/>
      <c r="JL230" s="622"/>
      <c r="JM230" s="622"/>
      <c r="JN230" s="622"/>
      <c r="JO230" s="622"/>
      <c r="JP230" s="622"/>
      <c r="JQ230" s="622"/>
      <c r="JR230" s="622"/>
      <c r="JS230" s="622"/>
      <c r="JT230" s="622"/>
      <c r="JU230" s="622"/>
      <c r="JV230" s="622"/>
      <c r="JW230" s="622"/>
      <c r="JX230" s="622"/>
      <c r="JY230" s="622"/>
      <c r="JZ230" s="622"/>
      <c r="KA230" s="622"/>
      <c r="KB230" s="622"/>
      <c r="KC230" s="622"/>
      <c r="KD230" s="622"/>
      <c r="KE230" s="622"/>
      <c r="KF230" s="622"/>
      <c r="KG230" s="622"/>
      <c r="KH230" s="622"/>
      <c r="KI230" s="622"/>
      <c r="KJ230" s="622"/>
      <c r="KK230" s="622"/>
      <c r="KL230" s="622"/>
      <c r="KM230" s="622"/>
      <c r="KN230" s="622"/>
      <c r="KO230" s="622"/>
      <c r="KP230" s="622"/>
      <c r="KQ230" s="622"/>
      <c r="KR230" s="87"/>
      <c r="KS230" s="87"/>
      <c r="KT230" s="87"/>
      <c r="KU230" s="87"/>
      <c r="KV230" s="87"/>
      <c r="KW230" s="87"/>
      <c r="KX230" s="87"/>
      <c r="KY230" s="87"/>
      <c r="KZ230" s="87"/>
      <c r="LA230" s="87"/>
      <c r="LB230" s="87"/>
    </row>
    <row r="231" spans="4:314" s="6" customFormat="1" ht="15.75" customHeight="1" x14ac:dyDescent="0.25">
      <c r="D231" s="344"/>
      <c r="E231" s="344"/>
      <c r="F231" s="344"/>
      <c r="AZ231" s="549"/>
      <c r="EV231" s="152"/>
      <c r="EW231" s="152"/>
      <c r="EX231" s="152"/>
      <c r="EY231" s="152"/>
      <c r="EZ231" s="152"/>
      <c r="FA231" s="152"/>
      <c r="FD231" s="150"/>
      <c r="FE231" s="622"/>
      <c r="FF231" s="622"/>
      <c r="FG231" s="622"/>
      <c r="FH231" s="622"/>
      <c r="FI231" s="87"/>
      <c r="FJ231" s="87"/>
      <c r="FK231" s="87"/>
      <c r="FL231" s="87"/>
      <c r="FM231" s="87"/>
      <c r="FN231" s="87"/>
      <c r="FO231" s="87"/>
      <c r="FP231" s="87"/>
      <c r="FQ231" s="87"/>
      <c r="FR231" s="87"/>
      <c r="FS231" s="622"/>
      <c r="FT231" s="622"/>
      <c r="FU231" s="622"/>
      <c r="FV231" s="622"/>
      <c r="FW231" s="622"/>
      <c r="FX231" s="622"/>
      <c r="FY231" s="622"/>
      <c r="FZ231" s="622"/>
      <c r="GA231" s="633"/>
      <c r="GB231" s="637"/>
      <c r="GC231" s="622"/>
      <c r="GD231" s="622"/>
      <c r="GE231" s="622"/>
      <c r="GF231" s="622"/>
      <c r="GG231" s="622"/>
      <c r="GH231" s="622"/>
      <c r="GI231" s="622"/>
      <c r="GJ231" s="622"/>
      <c r="GK231" s="622"/>
      <c r="GL231" s="622"/>
      <c r="GM231" s="622"/>
      <c r="GN231" s="622"/>
      <c r="GO231" s="622"/>
      <c r="GP231" s="622"/>
      <c r="GQ231" s="622"/>
      <c r="GR231" s="622"/>
      <c r="GS231" s="622"/>
      <c r="GT231" s="622"/>
      <c r="GU231" s="622"/>
      <c r="GV231" s="622"/>
      <c r="GW231" s="622"/>
      <c r="GX231" s="622"/>
      <c r="GY231" s="622"/>
      <c r="GZ231" s="622"/>
      <c r="HA231" s="622"/>
      <c r="HB231" s="622"/>
      <c r="HC231" s="622"/>
      <c r="HD231" s="622"/>
      <c r="HE231" s="622"/>
      <c r="HF231" s="622"/>
      <c r="HG231" s="622"/>
      <c r="HH231" s="622"/>
      <c r="HI231" s="622"/>
      <c r="HJ231" s="622"/>
      <c r="HK231" s="622"/>
      <c r="HL231" s="622"/>
      <c r="HM231" s="622"/>
      <c r="HN231" s="622"/>
      <c r="HO231" s="622"/>
      <c r="HP231" s="622"/>
      <c r="HQ231" s="622"/>
      <c r="HR231" s="622"/>
      <c r="HS231" s="622"/>
      <c r="HT231" s="622"/>
      <c r="HU231" s="622"/>
      <c r="HV231" s="622"/>
      <c r="HW231" s="622"/>
      <c r="HX231" s="622"/>
      <c r="HY231" s="622"/>
      <c r="HZ231" s="622"/>
      <c r="IA231" s="622"/>
      <c r="IB231" s="622"/>
      <c r="IC231" s="622"/>
      <c r="ID231" s="622"/>
      <c r="IE231" s="622"/>
      <c r="IF231" s="622"/>
      <c r="IG231" s="622"/>
      <c r="IH231" s="622"/>
      <c r="II231" s="622"/>
      <c r="IJ231" s="622"/>
      <c r="IK231" s="622"/>
      <c r="IL231" s="622"/>
      <c r="IM231" s="622"/>
      <c r="IN231" s="622"/>
      <c r="IO231" s="622"/>
      <c r="IP231" s="622"/>
      <c r="IQ231" s="622"/>
      <c r="IR231" s="622"/>
      <c r="IS231" s="622"/>
      <c r="IT231" s="622"/>
      <c r="IU231" s="622"/>
      <c r="IV231" s="622"/>
      <c r="IW231" s="622"/>
      <c r="IX231" s="622"/>
      <c r="IY231" s="622"/>
      <c r="IZ231" s="622"/>
      <c r="JA231" s="622"/>
      <c r="JB231" s="622"/>
      <c r="JC231" s="622"/>
      <c r="JD231" s="622"/>
      <c r="JE231" s="622"/>
      <c r="JF231" s="622"/>
      <c r="JG231" s="622"/>
      <c r="JH231" s="622"/>
      <c r="JI231" s="622"/>
      <c r="JJ231" s="622"/>
      <c r="JK231" s="622"/>
      <c r="JL231" s="622"/>
      <c r="JM231" s="622"/>
      <c r="JN231" s="622"/>
      <c r="JO231" s="622"/>
      <c r="JP231" s="622"/>
      <c r="JQ231" s="622"/>
      <c r="JR231" s="622"/>
      <c r="JS231" s="622"/>
      <c r="JT231" s="622"/>
      <c r="JU231" s="622"/>
      <c r="JV231" s="622"/>
      <c r="JW231" s="622"/>
      <c r="JX231" s="622"/>
      <c r="JY231" s="622"/>
      <c r="JZ231" s="622"/>
      <c r="KA231" s="622"/>
      <c r="KB231" s="622"/>
      <c r="KC231" s="622"/>
      <c r="KD231" s="622"/>
      <c r="KE231" s="622"/>
      <c r="KF231" s="622"/>
      <c r="KG231" s="622"/>
      <c r="KH231" s="622"/>
      <c r="KI231" s="622"/>
      <c r="KJ231" s="622"/>
      <c r="KK231" s="622"/>
      <c r="KL231" s="622"/>
      <c r="KM231" s="622"/>
      <c r="KN231" s="622"/>
      <c r="KO231" s="622"/>
      <c r="KP231" s="622"/>
      <c r="KQ231" s="622"/>
      <c r="KR231" s="87"/>
      <c r="KS231" s="87"/>
      <c r="KT231" s="87"/>
      <c r="KU231" s="87"/>
      <c r="KV231" s="87"/>
      <c r="KW231" s="87"/>
      <c r="KX231" s="87"/>
      <c r="KY231" s="87"/>
      <c r="KZ231" s="87"/>
      <c r="LA231" s="87"/>
      <c r="LB231" s="87"/>
    </row>
    <row r="232" spans="4:314" s="6" customFormat="1" ht="15.75" customHeight="1" x14ac:dyDescent="0.25">
      <c r="D232" s="344"/>
      <c r="E232" s="344"/>
      <c r="F232" s="344"/>
      <c r="AZ232" s="549"/>
      <c r="EV232" s="152"/>
      <c r="EW232" s="152"/>
      <c r="EX232" s="152"/>
      <c r="EY232" s="152"/>
      <c r="EZ232" s="152"/>
      <c r="FA232" s="152"/>
      <c r="FD232" s="150"/>
      <c r="FE232" s="622"/>
      <c r="FF232" s="622"/>
      <c r="FG232" s="622"/>
      <c r="FH232" s="622"/>
      <c r="FI232" s="87"/>
      <c r="FJ232" s="87"/>
      <c r="FK232" s="87"/>
      <c r="FL232" s="87"/>
      <c r="FM232" s="87"/>
      <c r="FN232" s="87"/>
      <c r="FO232" s="87"/>
      <c r="FP232" s="87"/>
      <c r="FQ232" s="87"/>
      <c r="FR232" s="87"/>
      <c r="FS232" s="622"/>
      <c r="FT232" s="622"/>
      <c r="FU232" s="622"/>
      <c r="FV232" s="622"/>
      <c r="FW232" s="622"/>
      <c r="FX232" s="622"/>
      <c r="FY232" s="622"/>
      <c r="FZ232" s="622"/>
      <c r="GA232" s="633"/>
      <c r="GB232" s="637"/>
      <c r="GC232" s="622"/>
      <c r="GD232" s="622"/>
      <c r="GE232" s="622"/>
      <c r="GF232" s="622"/>
      <c r="GG232" s="622"/>
      <c r="GH232" s="622"/>
      <c r="GI232" s="622"/>
      <c r="GJ232" s="622"/>
      <c r="GK232" s="622"/>
      <c r="GL232" s="622"/>
      <c r="GM232" s="622"/>
      <c r="GN232" s="622"/>
      <c r="GO232" s="622"/>
      <c r="GP232" s="622"/>
      <c r="GQ232" s="622"/>
      <c r="GR232" s="622"/>
      <c r="GS232" s="622"/>
      <c r="GT232" s="622"/>
      <c r="GU232" s="622"/>
      <c r="GV232" s="622"/>
      <c r="GW232" s="622"/>
      <c r="GX232" s="622"/>
      <c r="GY232" s="622"/>
      <c r="GZ232" s="622"/>
      <c r="HA232" s="622"/>
      <c r="HB232" s="622"/>
      <c r="HC232" s="622"/>
      <c r="HD232" s="622"/>
      <c r="HE232" s="622"/>
      <c r="HF232" s="622"/>
      <c r="HG232" s="622"/>
      <c r="HH232" s="622"/>
      <c r="HI232" s="622"/>
      <c r="HJ232" s="622"/>
      <c r="HK232" s="622"/>
      <c r="HL232" s="622"/>
      <c r="HM232" s="622"/>
      <c r="HN232" s="622"/>
      <c r="HO232" s="622"/>
      <c r="HP232" s="622"/>
      <c r="HQ232" s="622"/>
      <c r="HR232" s="622"/>
      <c r="HS232" s="622"/>
      <c r="HT232" s="622"/>
      <c r="HU232" s="622"/>
      <c r="HV232" s="622"/>
      <c r="HW232" s="622"/>
      <c r="HX232" s="622"/>
      <c r="HY232" s="622"/>
      <c r="HZ232" s="622"/>
      <c r="IA232" s="622"/>
      <c r="IB232" s="622"/>
      <c r="IC232" s="622"/>
      <c r="ID232" s="622"/>
      <c r="IE232" s="622"/>
      <c r="IF232" s="622"/>
      <c r="IG232" s="622"/>
      <c r="IH232" s="622"/>
      <c r="II232" s="622"/>
      <c r="IJ232" s="622"/>
      <c r="IK232" s="622"/>
      <c r="IL232" s="622"/>
      <c r="IM232" s="622"/>
      <c r="IN232" s="622"/>
      <c r="IO232" s="622"/>
      <c r="IP232" s="622"/>
      <c r="IQ232" s="622"/>
      <c r="IR232" s="622"/>
      <c r="IS232" s="622"/>
      <c r="IT232" s="622"/>
      <c r="IU232" s="622"/>
      <c r="IV232" s="622"/>
      <c r="IW232" s="622"/>
      <c r="IX232" s="622"/>
      <c r="IY232" s="622"/>
      <c r="IZ232" s="622"/>
      <c r="JA232" s="622"/>
      <c r="JB232" s="622"/>
      <c r="JC232" s="622"/>
      <c r="JD232" s="622"/>
      <c r="JE232" s="622"/>
      <c r="JF232" s="622"/>
      <c r="JG232" s="622"/>
      <c r="JH232" s="622"/>
      <c r="JI232" s="622"/>
      <c r="JJ232" s="622"/>
      <c r="JK232" s="622"/>
      <c r="JL232" s="622"/>
      <c r="JM232" s="622"/>
      <c r="JN232" s="622"/>
      <c r="JO232" s="622"/>
      <c r="JP232" s="622"/>
      <c r="JQ232" s="622"/>
      <c r="JR232" s="622"/>
      <c r="JS232" s="622"/>
      <c r="JT232" s="622"/>
      <c r="JU232" s="622"/>
      <c r="JV232" s="622"/>
      <c r="JW232" s="622"/>
      <c r="JX232" s="622"/>
      <c r="JY232" s="622"/>
      <c r="JZ232" s="622"/>
      <c r="KA232" s="622"/>
      <c r="KB232" s="622"/>
      <c r="KC232" s="622"/>
      <c r="KD232" s="622"/>
      <c r="KE232" s="622"/>
      <c r="KF232" s="622"/>
      <c r="KG232" s="622"/>
      <c r="KH232" s="622"/>
      <c r="KI232" s="622"/>
      <c r="KJ232" s="622"/>
      <c r="KK232" s="622"/>
      <c r="KL232" s="622"/>
      <c r="KM232" s="622"/>
      <c r="KN232" s="622"/>
      <c r="KO232" s="622"/>
      <c r="KP232" s="622"/>
      <c r="KQ232" s="622"/>
      <c r="KR232" s="87"/>
      <c r="KS232" s="87"/>
      <c r="KT232" s="87"/>
      <c r="KU232" s="87"/>
      <c r="KV232" s="87"/>
      <c r="KW232" s="87"/>
      <c r="KX232" s="87"/>
      <c r="KY232" s="87"/>
      <c r="KZ232" s="87"/>
      <c r="LA232" s="87"/>
      <c r="LB232" s="87"/>
    </row>
    <row r="233" spans="4:314" s="6" customFormat="1" ht="15.75" customHeight="1" x14ac:dyDescent="0.25">
      <c r="D233" s="344"/>
      <c r="E233" s="344"/>
      <c r="F233" s="344"/>
      <c r="AZ233" s="549"/>
      <c r="FD233" s="150"/>
      <c r="FE233" s="622"/>
      <c r="FF233" s="622"/>
      <c r="FG233" s="622"/>
      <c r="FH233" s="622"/>
      <c r="FI233" s="87"/>
      <c r="FJ233" s="87"/>
      <c r="FK233" s="87"/>
      <c r="FL233" s="87"/>
      <c r="FM233" s="87"/>
      <c r="FN233" s="87"/>
      <c r="FO233" s="87"/>
      <c r="FP233" s="87"/>
      <c r="FQ233" s="87"/>
      <c r="FR233" s="87"/>
      <c r="FS233" s="622"/>
      <c r="FT233" s="622"/>
      <c r="FU233" s="622"/>
      <c r="FV233" s="622"/>
      <c r="FW233" s="622"/>
      <c r="FX233" s="622"/>
      <c r="FY233" s="622"/>
      <c r="FZ233" s="622"/>
      <c r="GA233" s="633"/>
      <c r="GB233" s="637"/>
      <c r="GC233" s="622"/>
      <c r="GD233" s="622"/>
      <c r="GE233" s="622"/>
      <c r="GF233" s="622"/>
      <c r="GG233" s="622"/>
      <c r="GH233" s="622"/>
      <c r="GI233" s="622"/>
      <c r="GJ233" s="622"/>
      <c r="GK233" s="622"/>
      <c r="GL233" s="622"/>
      <c r="GM233" s="622"/>
      <c r="GN233" s="622"/>
      <c r="GO233" s="622"/>
      <c r="GP233" s="622"/>
      <c r="GQ233" s="622"/>
      <c r="GR233" s="622"/>
      <c r="GS233" s="622"/>
      <c r="GT233" s="622"/>
      <c r="GU233" s="622"/>
      <c r="GV233" s="622"/>
      <c r="GW233" s="622"/>
      <c r="GX233" s="622"/>
      <c r="GY233" s="622"/>
      <c r="GZ233" s="622"/>
      <c r="HA233" s="622"/>
      <c r="HB233" s="622"/>
      <c r="HC233" s="622"/>
      <c r="HD233" s="622"/>
      <c r="HE233" s="622"/>
      <c r="HF233" s="622"/>
      <c r="HG233" s="622"/>
      <c r="HH233" s="622"/>
      <c r="HI233" s="622"/>
      <c r="HJ233" s="622"/>
      <c r="HK233" s="622"/>
      <c r="HL233" s="622"/>
      <c r="HM233" s="622"/>
      <c r="HN233" s="622"/>
      <c r="HO233" s="622"/>
      <c r="HP233" s="622"/>
      <c r="HQ233" s="622"/>
      <c r="HR233" s="622"/>
      <c r="HS233" s="622"/>
      <c r="HT233" s="622"/>
      <c r="HU233" s="622"/>
      <c r="HV233" s="622"/>
      <c r="HW233" s="622"/>
      <c r="HX233" s="622"/>
      <c r="HY233" s="622"/>
      <c r="HZ233" s="622"/>
      <c r="IA233" s="622"/>
      <c r="IB233" s="622"/>
      <c r="IC233" s="622"/>
      <c r="ID233" s="622"/>
      <c r="IE233" s="622"/>
      <c r="IF233" s="622"/>
      <c r="IG233" s="622"/>
      <c r="IH233" s="622"/>
      <c r="II233" s="622"/>
      <c r="IJ233" s="622"/>
      <c r="IK233" s="622"/>
      <c r="IL233" s="622"/>
      <c r="IM233" s="622"/>
      <c r="IN233" s="622"/>
      <c r="IO233" s="622"/>
      <c r="IP233" s="622"/>
      <c r="IQ233" s="622"/>
      <c r="IR233" s="622"/>
      <c r="IS233" s="622"/>
      <c r="IT233" s="622"/>
      <c r="IU233" s="622"/>
      <c r="IV233" s="622"/>
      <c r="IW233" s="622"/>
      <c r="IX233" s="622"/>
      <c r="IY233" s="622"/>
      <c r="IZ233" s="622"/>
      <c r="JA233" s="622"/>
      <c r="JB233" s="622"/>
      <c r="JC233" s="622"/>
      <c r="JD233" s="622"/>
      <c r="JE233" s="622"/>
      <c r="JF233" s="622"/>
      <c r="JG233" s="622"/>
      <c r="JH233" s="622"/>
      <c r="JI233" s="622"/>
      <c r="JJ233" s="622"/>
      <c r="JK233" s="622"/>
      <c r="JL233" s="622"/>
      <c r="JM233" s="622"/>
      <c r="JN233" s="622"/>
      <c r="JO233" s="622"/>
      <c r="JP233" s="622"/>
      <c r="JQ233" s="622"/>
      <c r="JR233" s="622"/>
      <c r="JS233" s="622"/>
      <c r="JT233" s="622"/>
      <c r="JU233" s="622"/>
      <c r="JV233" s="622"/>
      <c r="JW233" s="622"/>
      <c r="JX233" s="622"/>
      <c r="JY233" s="622"/>
      <c r="JZ233" s="622"/>
      <c r="KA233" s="622"/>
      <c r="KB233" s="622"/>
      <c r="KC233" s="622"/>
      <c r="KD233" s="622"/>
      <c r="KE233" s="622"/>
      <c r="KF233" s="622"/>
      <c r="KG233" s="622"/>
      <c r="KH233" s="622"/>
      <c r="KI233" s="622"/>
      <c r="KJ233" s="622"/>
      <c r="KK233" s="622"/>
      <c r="KL233" s="622"/>
      <c r="KM233" s="622"/>
      <c r="KN233" s="622"/>
      <c r="KO233" s="622"/>
      <c r="KP233" s="622"/>
      <c r="KQ233" s="622"/>
      <c r="KR233" s="87"/>
      <c r="KS233" s="87"/>
      <c r="KT233" s="87"/>
      <c r="KU233" s="87"/>
      <c r="KV233" s="87"/>
      <c r="KW233" s="87"/>
      <c r="KX233" s="87"/>
      <c r="KY233" s="87"/>
      <c r="KZ233" s="87"/>
      <c r="LA233" s="87"/>
      <c r="LB233" s="87"/>
    </row>
    <row r="234" spans="4:314" s="6" customFormat="1" ht="15.75" customHeight="1" x14ac:dyDescent="0.25">
      <c r="D234" s="344"/>
      <c r="E234" s="344"/>
      <c r="F234" s="344"/>
      <c r="AZ234" s="549"/>
      <c r="FD234" s="150"/>
      <c r="FE234" s="622"/>
      <c r="FF234" s="622"/>
      <c r="FG234" s="622"/>
      <c r="FH234" s="622"/>
      <c r="FI234" s="87"/>
      <c r="FJ234" s="87"/>
      <c r="FK234" s="87"/>
      <c r="FL234" s="87"/>
      <c r="FM234" s="87"/>
      <c r="FN234" s="87"/>
      <c r="FO234" s="87"/>
      <c r="FP234" s="87"/>
      <c r="FQ234" s="87"/>
      <c r="FR234" s="87"/>
      <c r="FS234" s="622"/>
      <c r="FT234" s="622"/>
      <c r="FU234" s="622"/>
      <c r="FV234" s="622"/>
      <c r="FW234" s="622"/>
      <c r="FX234" s="622"/>
      <c r="FY234" s="622"/>
      <c r="FZ234" s="622"/>
      <c r="GA234" s="633"/>
      <c r="GB234" s="637"/>
      <c r="GC234" s="622"/>
      <c r="GD234" s="622"/>
      <c r="GE234" s="622"/>
      <c r="GF234" s="622"/>
      <c r="GG234" s="622"/>
      <c r="GH234" s="622"/>
      <c r="GI234" s="622"/>
      <c r="GJ234" s="622"/>
      <c r="GK234" s="622"/>
      <c r="GL234" s="622"/>
      <c r="GM234" s="622"/>
      <c r="GN234" s="622"/>
      <c r="GO234" s="622"/>
      <c r="GP234" s="622"/>
      <c r="GQ234" s="622"/>
      <c r="GR234" s="622"/>
      <c r="GS234" s="622"/>
      <c r="GT234" s="622"/>
      <c r="GU234" s="622"/>
      <c r="GV234" s="622"/>
      <c r="GW234" s="622"/>
      <c r="GX234" s="622"/>
      <c r="GY234" s="622"/>
      <c r="GZ234" s="622"/>
      <c r="HA234" s="622"/>
      <c r="HB234" s="622"/>
      <c r="HC234" s="622"/>
      <c r="HD234" s="622"/>
      <c r="HE234" s="622"/>
      <c r="HF234" s="622"/>
      <c r="HG234" s="622"/>
      <c r="HH234" s="622"/>
      <c r="HI234" s="622"/>
      <c r="HJ234" s="622"/>
      <c r="HK234" s="622"/>
      <c r="HL234" s="622"/>
      <c r="HM234" s="622"/>
      <c r="HN234" s="622"/>
      <c r="HO234" s="622"/>
      <c r="HP234" s="622"/>
      <c r="HQ234" s="622"/>
      <c r="HR234" s="622"/>
      <c r="HS234" s="622"/>
      <c r="HT234" s="622"/>
      <c r="HU234" s="622"/>
      <c r="HV234" s="622"/>
      <c r="HW234" s="622"/>
      <c r="HX234" s="622"/>
      <c r="HY234" s="622"/>
      <c r="HZ234" s="622"/>
      <c r="IA234" s="622"/>
      <c r="IB234" s="622"/>
      <c r="IC234" s="622"/>
      <c r="ID234" s="622"/>
      <c r="IE234" s="622"/>
      <c r="IF234" s="622"/>
      <c r="IG234" s="622"/>
      <c r="IH234" s="622"/>
      <c r="II234" s="622"/>
      <c r="IJ234" s="622"/>
      <c r="IK234" s="622"/>
      <c r="IL234" s="622"/>
      <c r="IM234" s="622"/>
      <c r="IN234" s="622"/>
      <c r="IO234" s="622"/>
      <c r="IP234" s="622"/>
      <c r="IQ234" s="622"/>
      <c r="IR234" s="622"/>
      <c r="IS234" s="622"/>
      <c r="IT234" s="622"/>
      <c r="IU234" s="622"/>
      <c r="IV234" s="622"/>
      <c r="IW234" s="622"/>
      <c r="IX234" s="622"/>
      <c r="IY234" s="622"/>
      <c r="IZ234" s="622"/>
      <c r="JA234" s="622"/>
      <c r="JB234" s="622"/>
      <c r="JC234" s="622"/>
      <c r="JD234" s="622"/>
      <c r="JE234" s="622"/>
      <c r="JF234" s="622"/>
      <c r="JG234" s="622"/>
      <c r="JH234" s="622"/>
      <c r="JI234" s="622"/>
      <c r="JJ234" s="622"/>
      <c r="JK234" s="622"/>
      <c r="JL234" s="622"/>
      <c r="JM234" s="622"/>
      <c r="JN234" s="622"/>
      <c r="JO234" s="622"/>
      <c r="JP234" s="622"/>
      <c r="JQ234" s="622"/>
      <c r="JR234" s="622"/>
      <c r="JS234" s="622"/>
      <c r="JT234" s="622"/>
      <c r="JU234" s="622"/>
      <c r="JV234" s="622"/>
      <c r="JW234" s="622"/>
      <c r="JX234" s="622"/>
      <c r="JY234" s="622"/>
      <c r="JZ234" s="622"/>
      <c r="KA234" s="622"/>
      <c r="KB234" s="622"/>
      <c r="KC234" s="622"/>
      <c r="KD234" s="622"/>
      <c r="KE234" s="622"/>
      <c r="KF234" s="622"/>
      <c r="KG234" s="622"/>
      <c r="KH234" s="622"/>
      <c r="KI234" s="622"/>
      <c r="KJ234" s="622"/>
      <c r="KK234" s="622"/>
      <c r="KL234" s="622"/>
      <c r="KM234" s="622"/>
      <c r="KN234" s="622"/>
      <c r="KO234" s="622"/>
      <c r="KP234" s="622"/>
      <c r="KQ234" s="622"/>
      <c r="KR234" s="87"/>
      <c r="KS234" s="87"/>
      <c r="KT234" s="87"/>
      <c r="KU234" s="87"/>
      <c r="KV234" s="87"/>
      <c r="KW234" s="87"/>
      <c r="KX234" s="87"/>
      <c r="KY234" s="87"/>
      <c r="KZ234" s="87"/>
      <c r="LA234" s="87"/>
      <c r="LB234" s="87"/>
    </row>
    <row r="235" spans="4:314" s="6" customFormat="1" ht="15.75" customHeight="1" x14ac:dyDescent="0.25">
      <c r="D235" s="344"/>
      <c r="E235" s="344"/>
      <c r="F235" s="344"/>
      <c r="AZ235" s="549"/>
      <c r="FD235" s="150"/>
      <c r="FE235" s="622"/>
      <c r="FF235" s="622"/>
      <c r="FG235" s="622"/>
      <c r="FH235" s="622"/>
      <c r="FI235" s="87"/>
      <c r="FJ235" s="87"/>
      <c r="FK235" s="87"/>
      <c r="FL235" s="87"/>
      <c r="FM235" s="87"/>
      <c r="FN235" s="87"/>
      <c r="FO235" s="87"/>
      <c r="FP235" s="87"/>
      <c r="FQ235" s="87"/>
      <c r="FR235" s="87"/>
      <c r="FS235" s="622"/>
      <c r="FT235" s="622"/>
      <c r="FU235" s="622"/>
      <c r="FV235" s="622"/>
      <c r="FW235" s="622"/>
      <c r="FX235" s="622"/>
      <c r="FY235" s="622"/>
      <c r="FZ235" s="622"/>
      <c r="GA235" s="633"/>
      <c r="GB235" s="637"/>
      <c r="GC235" s="622"/>
      <c r="GD235" s="622"/>
      <c r="GE235" s="622"/>
      <c r="GF235" s="622"/>
      <c r="GG235" s="622"/>
      <c r="GH235" s="622"/>
      <c r="GI235" s="622"/>
      <c r="GJ235" s="622"/>
      <c r="GK235" s="622"/>
      <c r="GL235" s="622"/>
      <c r="GM235" s="622"/>
      <c r="GN235" s="622"/>
      <c r="GO235" s="622"/>
      <c r="GP235" s="622"/>
      <c r="GQ235" s="622"/>
      <c r="GR235" s="622"/>
      <c r="GS235" s="622"/>
      <c r="GT235" s="622"/>
      <c r="GU235" s="622"/>
      <c r="GV235" s="622"/>
      <c r="GW235" s="622"/>
      <c r="GX235" s="622"/>
      <c r="GY235" s="622"/>
      <c r="GZ235" s="622"/>
      <c r="HA235" s="622"/>
      <c r="HB235" s="622"/>
      <c r="HC235" s="622"/>
      <c r="HD235" s="622"/>
      <c r="HE235" s="622"/>
      <c r="HF235" s="622"/>
      <c r="HG235" s="622"/>
      <c r="HH235" s="622"/>
      <c r="HI235" s="622"/>
      <c r="HJ235" s="622"/>
      <c r="HK235" s="622"/>
      <c r="HL235" s="622"/>
      <c r="HM235" s="622"/>
      <c r="HN235" s="622"/>
      <c r="HO235" s="622"/>
      <c r="HP235" s="622"/>
      <c r="HQ235" s="622"/>
      <c r="HR235" s="622"/>
      <c r="HS235" s="622"/>
      <c r="HT235" s="622"/>
      <c r="HU235" s="622"/>
      <c r="HV235" s="622"/>
      <c r="HW235" s="622"/>
      <c r="HX235" s="622"/>
      <c r="HY235" s="622"/>
      <c r="HZ235" s="622"/>
      <c r="IA235" s="622"/>
      <c r="IB235" s="622"/>
      <c r="IC235" s="622"/>
      <c r="ID235" s="622"/>
      <c r="IE235" s="622"/>
      <c r="IF235" s="622"/>
      <c r="IG235" s="622"/>
      <c r="IH235" s="622"/>
      <c r="II235" s="622"/>
      <c r="IJ235" s="622"/>
      <c r="IK235" s="622"/>
      <c r="IL235" s="622"/>
      <c r="IM235" s="622"/>
      <c r="IN235" s="622"/>
      <c r="IO235" s="622"/>
      <c r="IP235" s="622"/>
      <c r="IQ235" s="622"/>
      <c r="IR235" s="622"/>
      <c r="IS235" s="622"/>
      <c r="IT235" s="622"/>
      <c r="IU235" s="622"/>
      <c r="IV235" s="622"/>
      <c r="IW235" s="622"/>
      <c r="IX235" s="622"/>
      <c r="IY235" s="622"/>
      <c r="IZ235" s="622"/>
      <c r="JA235" s="622"/>
      <c r="JB235" s="622"/>
      <c r="JC235" s="622"/>
      <c r="JD235" s="622"/>
      <c r="JE235" s="622"/>
      <c r="JF235" s="622"/>
      <c r="JG235" s="622"/>
      <c r="JH235" s="622"/>
      <c r="JI235" s="622"/>
      <c r="JJ235" s="622"/>
      <c r="JK235" s="622"/>
      <c r="JL235" s="622"/>
      <c r="JM235" s="622"/>
      <c r="JN235" s="622"/>
      <c r="JO235" s="622"/>
      <c r="JP235" s="622"/>
      <c r="JQ235" s="622"/>
      <c r="JR235" s="622"/>
      <c r="JS235" s="622"/>
      <c r="JT235" s="622"/>
      <c r="JU235" s="622"/>
      <c r="JV235" s="622"/>
      <c r="JW235" s="622"/>
      <c r="JX235" s="622"/>
      <c r="JY235" s="622"/>
      <c r="JZ235" s="622"/>
      <c r="KA235" s="622"/>
      <c r="KB235" s="622"/>
      <c r="KC235" s="622"/>
      <c r="KD235" s="622"/>
      <c r="KE235" s="622"/>
      <c r="KF235" s="622"/>
      <c r="KG235" s="622"/>
      <c r="KH235" s="622"/>
      <c r="KI235" s="622"/>
      <c r="KJ235" s="622"/>
      <c r="KK235" s="622"/>
      <c r="KL235" s="622"/>
      <c r="KM235" s="622"/>
      <c r="KN235" s="622"/>
      <c r="KO235" s="622"/>
      <c r="KP235" s="622"/>
      <c r="KQ235" s="622"/>
      <c r="KR235" s="87"/>
      <c r="KS235" s="87"/>
      <c r="KT235" s="87"/>
      <c r="KU235" s="87"/>
      <c r="KV235" s="87"/>
      <c r="KW235" s="87"/>
      <c r="KX235" s="87"/>
      <c r="KY235" s="87"/>
      <c r="KZ235" s="87"/>
      <c r="LA235" s="87"/>
      <c r="LB235" s="87"/>
    </row>
    <row r="236" spans="4:314" s="6" customFormat="1" ht="15.75" customHeight="1" x14ac:dyDescent="0.25">
      <c r="D236" s="344"/>
      <c r="E236" s="344"/>
      <c r="F236" s="344"/>
      <c r="AZ236" s="549"/>
      <c r="FD236" s="150"/>
      <c r="FE236" s="622"/>
      <c r="FF236" s="622"/>
      <c r="FG236" s="622"/>
      <c r="FH236" s="622"/>
      <c r="FI236" s="87"/>
      <c r="FJ236" s="87"/>
      <c r="FK236" s="87"/>
      <c r="FL236" s="87"/>
      <c r="FM236" s="87"/>
      <c r="FN236" s="87"/>
      <c r="FO236" s="87"/>
      <c r="FP236" s="87"/>
      <c r="FQ236" s="87"/>
      <c r="FR236" s="87"/>
      <c r="FS236" s="622"/>
      <c r="FT236" s="622"/>
      <c r="FU236" s="622"/>
      <c r="FV236" s="622"/>
      <c r="FW236" s="622"/>
      <c r="FX236" s="622"/>
      <c r="FY236" s="622"/>
      <c r="FZ236" s="622"/>
      <c r="GA236" s="633"/>
      <c r="GB236" s="637"/>
      <c r="GC236" s="622"/>
      <c r="GD236" s="622"/>
      <c r="GE236" s="622"/>
      <c r="GF236" s="622"/>
      <c r="GG236" s="622"/>
      <c r="GH236" s="622"/>
      <c r="GI236" s="622"/>
      <c r="GJ236" s="622"/>
      <c r="GK236" s="622"/>
      <c r="GL236" s="622"/>
      <c r="GM236" s="622"/>
      <c r="GN236" s="622"/>
      <c r="GO236" s="622"/>
      <c r="GP236" s="622"/>
      <c r="GQ236" s="622"/>
      <c r="GR236" s="622"/>
      <c r="GS236" s="622"/>
      <c r="GT236" s="622"/>
      <c r="GU236" s="622"/>
      <c r="GV236" s="622"/>
      <c r="GW236" s="622"/>
      <c r="GX236" s="622"/>
      <c r="GY236" s="622"/>
      <c r="GZ236" s="622"/>
      <c r="HA236" s="622"/>
      <c r="HB236" s="622"/>
      <c r="HC236" s="622"/>
      <c r="HD236" s="622"/>
      <c r="HE236" s="622"/>
      <c r="HF236" s="622"/>
      <c r="HG236" s="622"/>
      <c r="HH236" s="622"/>
      <c r="HI236" s="622"/>
      <c r="HJ236" s="622"/>
      <c r="HK236" s="622"/>
      <c r="HL236" s="622"/>
      <c r="HM236" s="622"/>
      <c r="HN236" s="622"/>
      <c r="HO236" s="622"/>
      <c r="HP236" s="622"/>
      <c r="HQ236" s="622"/>
      <c r="HR236" s="622"/>
      <c r="HS236" s="622"/>
      <c r="HT236" s="622"/>
      <c r="HU236" s="622"/>
      <c r="HV236" s="622"/>
      <c r="HW236" s="622"/>
      <c r="HX236" s="622"/>
      <c r="HY236" s="622"/>
      <c r="HZ236" s="622"/>
      <c r="IA236" s="622"/>
      <c r="IB236" s="622"/>
      <c r="IC236" s="622"/>
      <c r="ID236" s="622"/>
      <c r="IE236" s="622"/>
      <c r="IF236" s="622"/>
      <c r="IG236" s="622"/>
      <c r="IH236" s="622"/>
      <c r="II236" s="622"/>
      <c r="IJ236" s="622"/>
      <c r="IK236" s="622"/>
      <c r="IL236" s="622"/>
      <c r="IM236" s="622"/>
      <c r="IN236" s="622"/>
      <c r="IO236" s="622"/>
      <c r="IP236" s="622"/>
      <c r="IQ236" s="622"/>
      <c r="IR236" s="622"/>
      <c r="IS236" s="622"/>
      <c r="IT236" s="622"/>
      <c r="IU236" s="622"/>
      <c r="IV236" s="622"/>
      <c r="IW236" s="622"/>
      <c r="IX236" s="622"/>
      <c r="IY236" s="622"/>
      <c r="IZ236" s="622"/>
      <c r="JA236" s="622"/>
      <c r="JB236" s="622"/>
      <c r="JC236" s="622"/>
      <c r="JD236" s="622"/>
      <c r="JE236" s="622"/>
      <c r="JF236" s="622"/>
      <c r="JG236" s="622"/>
      <c r="JH236" s="622"/>
      <c r="JI236" s="622"/>
      <c r="JJ236" s="622"/>
      <c r="JK236" s="622"/>
      <c r="JL236" s="622"/>
      <c r="JM236" s="622"/>
      <c r="JN236" s="622"/>
      <c r="JO236" s="622"/>
      <c r="JP236" s="622"/>
      <c r="JQ236" s="622"/>
      <c r="JR236" s="622"/>
      <c r="JS236" s="622"/>
      <c r="JT236" s="622"/>
      <c r="JU236" s="622"/>
      <c r="JV236" s="622"/>
      <c r="JW236" s="622"/>
      <c r="JX236" s="622"/>
      <c r="JY236" s="622"/>
      <c r="JZ236" s="622"/>
      <c r="KA236" s="622"/>
      <c r="KB236" s="622"/>
      <c r="KC236" s="622"/>
      <c r="KD236" s="622"/>
      <c r="KE236" s="622"/>
      <c r="KF236" s="622"/>
      <c r="KG236" s="622"/>
      <c r="KH236" s="622"/>
      <c r="KI236" s="622"/>
      <c r="KJ236" s="622"/>
      <c r="KK236" s="622"/>
      <c r="KL236" s="622"/>
      <c r="KM236" s="622"/>
      <c r="KN236" s="622"/>
      <c r="KO236" s="622"/>
      <c r="KP236" s="622"/>
      <c r="KQ236" s="622"/>
      <c r="KR236" s="87"/>
      <c r="KS236" s="87"/>
      <c r="KT236" s="87"/>
      <c r="KU236" s="87"/>
      <c r="KV236" s="87"/>
      <c r="KW236" s="87"/>
      <c r="KX236" s="87"/>
      <c r="KY236" s="87"/>
      <c r="KZ236" s="87"/>
      <c r="LA236" s="87"/>
      <c r="LB236" s="87"/>
    </row>
    <row r="237" spans="4:314" s="6" customFormat="1" ht="15.75" customHeight="1" x14ac:dyDescent="0.25">
      <c r="D237" s="344"/>
      <c r="E237" s="344"/>
      <c r="F237" s="344"/>
      <c r="AZ237" s="549"/>
      <c r="FD237" s="150"/>
      <c r="FE237" s="622"/>
      <c r="FF237" s="622"/>
      <c r="FG237" s="622"/>
      <c r="FH237" s="622"/>
      <c r="FI237" s="87"/>
      <c r="FJ237" s="87"/>
      <c r="FK237" s="87"/>
      <c r="FL237" s="87"/>
      <c r="FM237" s="87"/>
      <c r="FN237" s="87"/>
      <c r="FO237" s="87"/>
      <c r="FP237" s="87"/>
      <c r="FQ237" s="87"/>
      <c r="FR237" s="87"/>
      <c r="FS237" s="622"/>
      <c r="FT237" s="622"/>
      <c r="FU237" s="622"/>
      <c r="FV237" s="622"/>
      <c r="FW237" s="622"/>
      <c r="FX237" s="622"/>
      <c r="FY237" s="622"/>
      <c r="FZ237" s="622"/>
      <c r="GA237" s="633"/>
      <c r="GB237" s="637"/>
      <c r="GC237" s="622"/>
      <c r="GD237" s="622"/>
      <c r="GE237" s="622"/>
      <c r="GF237" s="622"/>
      <c r="GG237" s="622"/>
      <c r="GH237" s="622"/>
      <c r="GI237" s="622"/>
      <c r="GJ237" s="622"/>
      <c r="GK237" s="622"/>
      <c r="GL237" s="622"/>
      <c r="GM237" s="622"/>
      <c r="GN237" s="622"/>
      <c r="GO237" s="622"/>
      <c r="GP237" s="622"/>
      <c r="GQ237" s="622"/>
      <c r="GR237" s="622"/>
      <c r="GS237" s="622"/>
      <c r="GT237" s="622"/>
      <c r="GU237" s="622"/>
      <c r="GV237" s="622"/>
      <c r="GW237" s="622"/>
      <c r="GX237" s="622"/>
      <c r="GY237" s="622"/>
      <c r="GZ237" s="622"/>
      <c r="HA237" s="622"/>
      <c r="HB237" s="622"/>
      <c r="HC237" s="622"/>
      <c r="HD237" s="622"/>
      <c r="HE237" s="622"/>
      <c r="HF237" s="622"/>
      <c r="HG237" s="622"/>
      <c r="HH237" s="622"/>
      <c r="HI237" s="622"/>
      <c r="HJ237" s="622"/>
      <c r="HK237" s="622"/>
      <c r="HL237" s="622"/>
      <c r="HM237" s="622"/>
      <c r="HN237" s="622"/>
      <c r="HO237" s="622"/>
      <c r="HP237" s="622"/>
      <c r="HQ237" s="622"/>
      <c r="HR237" s="622"/>
      <c r="HS237" s="622"/>
      <c r="HT237" s="622"/>
      <c r="HU237" s="622"/>
      <c r="HV237" s="622"/>
      <c r="HW237" s="622"/>
      <c r="HX237" s="622"/>
      <c r="HY237" s="622"/>
      <c r="HZ237" s="622"/>
      <c r="IA237" s="622"/>
      <c r="IB237" s="622"/>
      <c r="IC237" s="622"/>
      <c r="ID237" s="622"/>
      <c r="IE237" s="622"/>
      <c r="IF237" s="622"/>
      <c r="IG237" s="622"/>
      <c r="IH237" s="622"/>
      <c r="II237" s="622"/>
      <c r="IJ237" s="622"/>
      <c r="IK237" s="622"/>
      <c r="IL237" s="622"/>
      <c r="IM237" s="622"/>
      <c r="IN237" s="622"/>
      <c r="IO237" s="622"/>
      <c r="IP237" s="622"/>
      <c r="IQ237" s="622"/>
      <c r="IR237" s="622"/>
      <c r="IS237" s="622"/>
      <c r="IT237" s="622"/>
      <c r="IU237" s="622"/>
      <c r="IV237" s="622"/>
      <c r="IW237" s="622"/>
      <c r="IX237" s="622"/>
      <c r="IY237" s="622"/>
      <c r="IZ237" s="622"/>
      <c r="JA237" s="622"/>
      <c r="JB237" s="622"/>
      <c r="JC237" s="622"/>
      <c r="JD237" s="622"/>
      <c r="JE237" s="622"/>
      <c r="JF237" s="622"/>
      <c r="JG237" s="622"/>
      <c r="JH237" s="622"/>
      <c r="JI237" s="622"/>
      <c r="JJ237" s="622"/>
      <c r="JK237" s="622"/>
      <c r="JL237" s="622"/>
      <c r="JM237" s="622"/>
      <c r="JN237" s="622"/>
      <c r="JO237" s="622"/>
      <c r="JP237" s="622"/>
      <c r="JQ237" s="622"/>
      <c r="JR237" s="622"/>
      <c r="JS237" s="622"/>
      <c r="JT237" s="622"/>
      <c r="JU237" s="622"/>
      <c r="JV237" s="622"/>
      <c r="JW237" s="622"/>
      <c r="JX237" s="622"/>
      <c r="JY237" s="622"/>
      <c r="JZ237" s="622"/>
      <c r="KA237" s="622"/>
      <c r="KB237" s="622"/>
      <c r="KC237" s="622"/>
      <c r="KD237" s="622"/>
      <c r="KE237" s="622"/>
      <c r="KF237" s="622"/>
      <c r="KG237" s="622"/>
      <c r="KH237" s="622"/>
      <c r="KI237" s="622"/>
      <c r="KJ237" s="622"/>
      <c r="KK237" s="622"/>
      <c r="KL237" s="622"/>
      <c r="KM237" s="622"/>
      <c r="KN237" s="622"/>
      <c r="KO237" s="622"/>
      <c r="KP237" s="622"/>
      <c r="KQ237" s="622"/>
      <c r="KR237" s="87"/>
      <c r="KS237" s="87"/>
      <c r="KT237" s="87"/>
      <c r="KU237" s="87"/>
      <c r="KV237" s="87"/>
      <c r="KW237" s="87"/>
      <c r="KX237" s="87"/>
      <c r="KY237" s="87"/>
      <c r="KZ237" s="87"/>
      <c r="LA237" s="87"/>
      <c r="LB237" s="87"/>
    </row>
    <row r="238" spans="4:314" s="6" customFormat="1" ht="15.75" customHeight="1" x14ac:dyDescent="0.25">
      <c r="D238" s="344"/>
      <c r="E238" s="344"/>
      <c r="F238" s="344"/>
      <c r="AZ238" s="549"/>
      <c r="FD238" s="150"/>
      <c r="FE238" s="622"/>
      <c r="FF238" s="622"/>
      <c r="FG238" s="622"/>
      <c r="FH238" s="622"/>
      <c r="FI238" s="87"/>
      <c r="FJ238" s="87"/>
      <c r="FK238" s="87"/>
      <c r="FL238" s="87"/>
      <c r="FM238" s="87"/>
      <c r="FN238" s="87"/>
      <c r="FO238" s="87"/>
      <c r="FP238" s="87"/>
      <c r="FQ238" s="87"/>
      <c r="FR238" s="87"/>
      <c r="FS238" s="622"/>
      <c r="FT238" s="622"/>
      <c r="FU238" s="622"/>
      <c r="FV238" s="622"/>
      <c r="FW238" s="622"/>
      <c r="FX238" s="622"/>
      <c r="FY238" s="622"/>
      <c r="FZ238" s="622"/>
      <c r="GA238" s="633"/>
      <c r="GB238" s="637"/>
      <c r="GC238" s="622"/>
      <c r="GD238" s="622"/>
      <c r="GE238" s="622"/>
      <c r="GF238" s="622"/>
      <c r="GG238" s="622"/>
      <c r="GH238" s="622"/>
      <c r="GI238" s="622"/>
      <c r="GJ238" s="622"/>
      <c r="GK238" s="622"/>
      <c r="GL238" s="622"/>
      <c r="GM238" s="622"/>
      <c r="GN238" s="622"/>
      <c r="GO238" s="622"/>
      <c r="GP238" s="622"/>
      <c r="GQ238" s="622"/>
      <c r="GR238" s="622"/>
      <c r="GS238" s="622"/>
      <c r="GT238" s="622"/>
      <c r="GU238" s="622"/>
      <c r="GV238" s="622"/>
      <c r="GW238" s="622"/>
      <c r="GX238" s="622"/>
      <c r="GY238" s="622"/>
      <c r="GZ238" s="622"/>
      <c r="HA238" s="622"/>
      <c r="HB238" s="622"/>
      <c r="HC238" s="622"/>
      <c r="HD238" s="622"/>
      <c r="HE238" s="622"/>
      <c r="HF238" s="622"/>
      <c r="HG238" s="622"/>
      <c r="HH238" s="622"/>
      <c r="HI238" s="622"/>
      <c r="HJ238" s="622"/>
      <c r="HK238" s="622"/>
      <c r="HL238" s="622"/>
      <c r="HM238" s="622"/>
      <c r="HN238" s="622"/>
      <c r="HO238" s="622"/>
      <c r="HP238" s="622"/>
      <c r="HQ238" s="622"/>
      <c r="HR238" s="622"/>
      <c r="HS238" s="622"/>
      <c r="HT238" s="622"/>
      <c r="HU238" s="622"/>
      <c r="HV238" s="622"/>
      <c r="HW238" s="622"/>
      <c r="HX238" s="622"/>
      <c r="HY238" s="622"/>
      <c r="HZ238" s="622"/>
      <c r="IA238" s="622"/>
      <c r="IB238" s="622"/>
      <c r="IC238" s="622"/>
      <c r="ID238" s="622"/>
      <c r="IE238" s="622"/>
      <c r="IF238" s="622"/>
      <c r="IG238" s="622"/>
      <c r="IH238" s="622"/>
      <c r="II238" s="622"/>
      <c r="IJ238" s="622"/>
      <c r="IK238" s="622"/>
      <c r="IL238" s="622"/>
      <c r="IM238" s="622"/>
      <c r="IN238" s="622"/>
      <c r="IO238" s="622"/>
      <c r="IP238" s="622"/>
      <c r="IQ238" s="622"/>
      <c r="IR238" s="622"/>
      <c r="IS238" s="622"/>
      <c r="IT238" s="622"/>
      <c r="IU238" s="622"/>
      <c r="IV238" s="622"/>
      <c r="IW238" s="622"/>
      <c r="IX238" s="622"/>
      <c r="IY238" s="622"/>
      <c r="IZ238" s="622"/>
      <c r="JA238" s="622"/>
      <c r="JB238" s="622"/>
      <c r="JC238" s="622"/>
      <c r="JD238" s="622"/>
      <c r="JE238" s="622"/>
      <c r="JF238" s="622"/>
      <c r="JG238" s="622"/>
      <c r="JH238" s="622"/>
      <c r="JI238" s="622"/>
      <c r="JJ238" s="622"/>
      <c r="JK238" s="622"/>
      <c r="JL238" s="622"/>
      <c r="JM238" s="622"/>
      <c r="JN238" s="622"/>
      <c r="JO238" s="622"/>
      <c r="JP238" s="622"/>
      <c r="JQ238" s="622"/>
      <c r="JR238" s="622"/>
      <c r="JS238" s="622"/>
      <c r="JT238" s="622"/>
      <c r="JU238" s="622"/>
      <c r="JV238" s="622"/>
      <c r="JW238" s="622"/>
      <c r="JX238" s="622"/>
      <c r="JY238" s="622"/>
      <c r="JZ238" s="622"/>
      <c r="KA238" s="622"/>
      <c r="KB238" s="622"/>
      <c r="KC238" s="622"/>
      <c r="KD238" s="622"/>
      <c r="KE238" s="622"/>
      <c r="KF238" s="622"/>
      <c r="KG238" s="622"/>
      <c r="KH238" s="622"/>
      <c r="KI238" s="622"/>
      <c r="KJ238" s="622"/>
      <c r="KK238" s="622"/>
      <c r="KL238" s="622"/>
      <c r="KM238" s="622"/>
      <c r="KN238" s="622"/>
      <c r="KO238" s="622"/>
      <c r="KP238" s="622"/>
      <c r="KQ238" s="622"/>
      <c r="KR238" s="87"/>
      <c r="KS238" s="87"/>
      <c r="KT238" s="87"/>
      <c r="KU238" s="87"/>
      <c r="KV238" s="87"/>
      <c r="KW238" s="87"/>
      <c r="KX238" s="87"/>
      <c r="KY238" s="87"/>
      <c r="KZ238" s="87"/>
      <c r="LA238" s="87"/>
      <c r="LB238" s="87"/>
    </row>
    <row r="239" spans="4:314" s="6" customFormat="1" ht="15.75" customHeight="1" x14ac:dyDescent="0.25">
      <c r="D239" s="344"/>
      <c r="E239" s="344"/>
      <c r="F239" s="344"/>
      <c r="AZ239" s="549"/>
      <c r="FD239" s="150"/>
      <c r="FE239" s="622"/>
      <c r="FF239" s="622"/>
      <c r="FG239" s="622"/>
      <c r="FH239" s="622"/>
      <c r="FI239" s="87"/>
      <c r="FJ239" s="87"/>
      <c r="FK239" s="87"/>
      <c r="FL239" s="87"/>
      <c r="FM239" s="87"/>
      <c r="FN239" s="87"/>
      <c r="FO239" s="87"/>
      <c r="FP239" s="87"/>
      <c r="FQ239" s="87"/>
      <c r="FR239" s="87"/>
      <c r="FS239" s="622"/>
      <c r="FT239" s="622"/>
      <c r="FU239" s="622"/>
      <c r="FV239" s="622"/>
      <c r="FW239" s="622"/>
      <c r="FX239" s="622"/>
      <c r="FY239" s="622"/>
      <c r="FZ239" s="622"/>
      <c r="GA239" s="633"/>
      <c r="GB239" s="637"/>
      <c r="GC239" s="622"/>
      <c r="GD239" s="622"/>
      <c r="GE239" s="622"/>
      <c r="GF239" s="622"/>
      <c r="GG239" s="622"/>
      <c r="GH239" s="622"/>
      <c r="GI239" s="622"/>
      <c r="GJ239" s="622"/>
      <c r="GK239" s="622"/>
      <c r="GL239" s="622"/>
      <c r="GM239" s="622"/>
      <c r="GN239" s="622"/>
      <c r="GO239" s="622"/>
      <c r="GP239" s="622"/>
      <c r="GQ239" s="622"/>
      <c r="GR239" s="622"/>
      <c r="GS239" s="622"/>
      <c r="GT239" s="622"/>
      <c r="GU239" s="622"/>
      <c r="GV239" s="622"/>
      <c r="GW239" s="622"/>
      <c r="GX239" s="622"/>
      <c r="GY239" s="622"/>
      <c r="GZ239" s="622"/>
      <c r="HA239" s="622"/>
      <c r="HB239" s="622"/>
      <c r="HC239" s="622"/>
      <c r="HD239" s="622"/>
      <c r="HE239" s="622"/>
      <c r="HF239" s="622"/>
      <c r="HG239" s="622"/>
      <c r="HH239" s="622"/>
      <c r="HI239" s="622"/>
      <c r="HJ239" s="622"/>
      <c r="HK239" s="622"/>
      <c r="HL239" s="622"/>
      <c r="HM239" s="622"/>
      <c r="HN239" s="622"/>
      <c r="HO239" s="622"/>
      <c r="HP239" s="622"/>
      <c r="HQ239" s="622"/>
      <c r="HR239" s="622"/>
      <c r="HS239" s="622"/>
      <c r="HT239" s="622"/>
      <c r="HU239" s="622"/>
      <c r="HV239" s="622"/>
      <c r="HW239" s="622"/>
      <c r="HX239" s="622"/>
      <c r="HY239" s="622"/>
      <c r="HZ239" s="622"/>
      <c r="IA239" s="622"/>
      <c r="IB239" s="622"/>
      <c r="IC239" s="622"/>
      <c r="ID239" s="622"/>
      <c r="IE239" s="622"/>
      <c r="IF239" s="622"/>
      <c r="IG239" s="622"/>
      <c r="IH239" s="622"/>
      <c r="II239" s="622"/>
      <c r="IJ239" s="622"/>
      <c r="IK239" s="622"/>
      <c r="IL239" s="622"/>
      <c r="IM239" s="622"/>
      <c r="IN239" s="622"/>
      <c r="IO239" s="622"/>
      <c r="IP239" s="622"/>
      <c r="IQ239" s="622"/>
      <c r="IR239" s="622"/>
      <c r="IS239" s="622"/>
      <c r="IT239" s="622"/>
      <c r="IU239" s="622"/>
      <c r="IV239" s="622"/>
      <c r="IW239" s="622"/>
      <c r="IX239" s="622"/>
      <c r="IY239" s="622"/>
      <c r="IZ239" s="622"/>
      <c r="JA239" s="622"/>
      <c r="JB239" s="622"/>
      <c r="JC239" s="622"/>
      <c r="JD239" s="622"/>
      <c r="JE239" s="622"/>
      <c r="JF239" s="622"/>
      <c r="JG239" s="622"/>
      <c r="JH239" s="622"/>
      <c r="JI239" s="622"/>
      <c r="JJ239" s="622"/>
      <c r="JK239" s="622"/>
      <c r="JL239" s="622"/>
      <c r="JM239" s="622"/>
      <c r="JN239" s="622"/>
      <c r="JO239" s="622"/>
      <c r="JP239" s="622"/>
      <c r="JQ239" s="622"/>
      <c r="JR239" s="622"/>
      <c r="JS239" s="622"/>
      <c r="JT239" s="622"/>
      <c r="JU239" s="622"/>
      <c r="JV239" s="622"/>
      <c r="JW239" s="622"/>
      <c r="JX239" s="622"/>
      <c r="JY239" s="622"/>
      <c r="JZ239" s="622"/>
      <c r="KA239" s="622"/>
      <c r="KB239" s="622"/>
      <c r="KC239" s="622"/>
      <c r="KD239" s="622"/>
      <c r="KE239" s="622"/>
      <c r="KF239" s="622"/>
      <c r="KG239" s="622"/>
      <c r="KH239" s="622"/>
      <c r="KI239" s="622"/>
      <c r="KJ239" s="622"/>
      <c r="KK239" s="622"/>
      <c r="KL239" s="622"/>
      <c r="KM239" s="622"/>
      <c r="KN239" s="622"/>
      <c r="KO239" s="622"/>
      <c r="KP239" s="622"/>
      <c r="KQ239" s="622"/>
      <c r="KR239" s="87"/>
      <c r="KS239" s="87"/>
      <c r="KT239" s="87"/>
      <c r="KU239" s="87"/>
      <c r="KV239" s="87"/>
      <c r="KW239" s="87"/>
      <c r="KX239" s="87"/>
      <c r="KY239" s="87"/>
      <c r="KZ239" s="87"/>
      <c r="LA239" s="87"/>
      <c r="LB239" s="87"/>
    </row>
    <row r="240" spans="4:314" s="6" customFormat="1" ht="15.75" customHeight="1" x14ac:dyDescent="0.25">
      <c r="D240" s="344"/>
      <c r="E240" s="344"/>
      <c r="F240" s="344"/>
      <c r="AZ240" s="549"/>
      <c r="FD240" s="150"/>
      <c r="FE240" s="622"/>
      <c r="FF240" s="622"/>
      <c r="FG240" s="622"/>
      <c r="FH240" s="622"/>
      <c r="FI240" s="87"/>
      <c r="FJ240" s="87"/>
      <c r="FK240" s="87"/>
      <c r="FL240" s="87"/>
      <c r="FM240" s="87"/>
      <c r="FN240" s="87"/>
      <c r="FO240" s="87"/>
      <c r="FP240" s="87"/>
      <c r="FQ240" s="87"/>
      <c r="FR240" s="87"/>
      <c r="FS240" s="622"/>
      <c r="FT240" s="622"/>
      <c r="FU240" s="622"/>
      <c r="FV240" s="622"/>
      <c r="FW240" s="622"/>
      <c r="FX240" s="622"/>
      <c r="FY240" s="622"/>
      <c r="FZ240" s="622"/>
      <c r="GA240" s="633"/>
      <c r="GB240" s="637"/>
      <c r="GC240" s="622"/>
      <c r="GD240" s="622"/>
      <c r="GE240" s="622"/>
      <c r="GF240" s="622"/>
      <c r="GG240" s="622"/>
      <c r="GH240" s="622"/>
      <c r="GI240" s="622"/>
      <c r="GJ240" s="622"/>
      <c r="GK240" s="622"/>
      <c r="GL240" s="622"/>
      <c r="GM240" s="622"/>
      <c r="GN240" s="622"/>
      <c r="GO240" s="622"/>
      <c r="GP240" s="622"/>
      <c r="GQ240" s="622"/>
      <c r="GR240" s="622"/>
      <c r="GS240" s="622"/>
      <c r="GT240" s="622"/>
      <c r="GU240" s="622"/>
      <c r="GV240" s="622"/>
      <c r="GW240" s="622"/>
      <c r="GX240" s="622"/>
      <c r="GY240" s="622"/>
      <c r="GZ240" s="622"/>
      <c r="HA240" s="622"/>
      <c r="HB240" s="622"/>
      <c r="HC240" s="622"/>
      <c r="HD240" s="622"/>
      <c r="HE240" s="622"/>
      <c r="HF240" s="622"/>
      <c r="HG240" s="622"/>
      <c r="HH240" s="622"/>
      <c r="HI240" s="622"/>
      <c r="HJ240" s="622"/>
      <c r="HK240" s="622"/>
      <c r="HL240" s="622"/>
      <c r="HM240" s="622"/>
      <c r="HN240" s="622"/>
      <c r="HO240" s="622"/>
      <c r="HP240" s="622"/>
      <c r="HQ240" s="622"/>
      <c r="HR240" s="622"/>
      <c r="HS240" s="622"/>
      <c r="HT240" s="622"/>
      <c r="HU240" s="622"/>
      <c r="HV240" s="622"/>
      <c r="HW240" s="622"/>
      <c r="HX240" s="622"/>
      <c r="HY240" s="622"/>
      <c r="HZ240" s="622"/>
      <c r="IA240" s="622"/>
      <c r="IB240" s="622"/>
      <c r="IC240" s="622"/>
      <c r="ID240" s="622"/>
      <c r="IE240" s="622"/>
      <c r="IF240" s="622"/>
      <c r="IG240" s="622"/>
      <c r="IH240" s="622"/>
      <c r="II240" s="622"/>
      <c r="IJ240" s="622"/>
      <c r="IK240" s="622"/>
      <c r="IL240" s="622"/>
      <c r="IM240" s="622"/>
      <c r="IN240" s="622"/>
      <c r="IO240" s="622"/>
      <c r="IP240" s="622"/>
      <c r="IQ240" s="622"/>
      <c r="IR240" s="622"/>
      <c r="IS240" s="622"/>
      <c r="IT240" s="622"/>
      <c r="IU240" s="622"/>
      <c r="IV240" s="622"/>
      <c r="IW240" s="622"/>
      <c r="IX240" s="622"/>
      <c r="IY240" s="622"/>
      <c r="IZ240" s="622"/>
      <c r="JA240" s="622"/>
      <c r="JB240" s="622"/>
      <c r="JC240" s="622"/>
      <c r="JD240" s="622"/>
      <c r="JE240" s="622"/>
      <c r="JF240" s="622"/>
      <c r="JG240" s="622"/>
      <c r="JH240" s="622"/>
      <c r="JI240" s="622"/>
      <c r="JJ240" s="622"/>
      <c r="JK240" s="622"/>
      <c r="JL240" s="622"/>
      <c r="JM240" s="622"/>
      <c r="JN240" s="622"/>
      <c r="JO240" s="622"/>
      <c r="JP240" s="622"/>
      <c r="JQ240" s="622"/>
      <c r="JR240" s="622"/>
      <c r="JS240" s="622"/>
      <c r="JT240" s="622"/>
      <c r="JU240" s="622"/>
      <c r="JV240" s="622"/>
      <c r="JW240" s="622"/>
      <c r="JX240" s="622"/>
      <c r="JY240" s="622"/>
      <c r="JZ240" s="622"/>
      <c r="KA240" s="622"/>
      <c r="KB240" s="622"/>
      <c r="KC240" s="622"/>
      <c r="KD240" s="622"/>
      <c r="KE240" s="622"/>
      <c r="KF240" s="622"/>
      <c r="KG240" s="622"/>
      <c r="KH240" s="622"/>
      <c r="KI240" s="622"/>
      <c r="KJ240" s="622"/>
      <c r="KK240" s="622"/>
      <c r="KL240" s="622"/>
      <c r="KM240" s="622"/>
      <c r="KN240" s="622"/>
      <c r="KO240" s="622"/>
      <c r="KP240" s="622"/>
      <c r="KQ240" s="622"/>
      <c r="KR240" s="87"/>
      <c r="KS240" s="87"/>
      <c r="KT240" s="87"/>
      <c r="KU240" s="87"/>
      <c r="KV240" s="87"/>
      <c r="KW240" s="87"/>
      <c r="KX240" s="87"/>
      <c r="KY240" s="87"/>
      <c r="KZ240" s="87"/>
      <c r="LA240" s="87"/>
      <c r="LB240" s="87"/>
    </row>
    <row r="241" spans="4:314" s="6" customFormat="1" ht="15.75" customHeight="1" x14ac:dyDescent="0.25">
      <c r="D241" s="344"/>
      <c r="E241" s="344"/>
      <c r="F241" s="344"/>
      <c r="AZ241" s="549"/>
      <c r="FD241" s="150"/>
      <c r="FE241" s="622"/>
      <c r="FF241" s="622"/>
      <c r="FG241" s="622"/>
      <c r="FH241" s="622"/>
      <c r="FI241" s="87"/>
      <c r="FJ241" s="87"/>
      <c r="FK241" s="87"/>
      <c r="FL241" s="87"/>
      <c r="FM241" s="87"/>
      <c r="FN241" s="87"/>
      <c r="FO241" s="87"/>
      <c r="FP241" s="87"/>
      <c r="FQ241" s="87"/>
      <c r="FR241" s="87"/>
      <c r="FS241" s="622"/>
      <c r="FT241" s="622"/>
      <c r="FU241" s="622"/>
      <c r="FV241" s="622"/>
      <c r="FW241" s="622"/>
      <c r="FX241" s="622"/>
      <c r="FY241" s="622"/>
      <c r="FZ241" s="622"/>
      <c r="GA241" s="633"/>
      <c r="GB241" s="637"/>
      <c r="GC241" s="622"/>
      <c r="GD241" s="622"/>
      <c r="GE241" s="622"/>
      <c r="GF241" s="622"/>
      <c r="GG241" s="622"/>
      <c r="GH241" s="622"/>
      <c r="GI241" s="622"/>
      <c r="GJ241" s="622"/>
      <c r="GK241" s="622"/>
      <c r="GL241" s="622"/>
      <c r="GM241" s="622"/>
      <c r="GN241" s="622"/>
      <c r="GO241" s="622"/>
      <c r="GP241" s="622"/>
      <c r="GQ241" s="622"/>
      <c r="GR241" s="622"/>
      <c r="GS241" s="622"/>
      <c r="GT241" s="622"/>
      <c r="GU241" s="622"/>
      <c r="GV241" s="622"/>
      <c r="GW241" s="622"/>
      <c r="GX241" s="622"/>
      <c r="GY241" s="622"/>
      <c r="GZ241" s="622"/>
      <c r="HA241" s="622"/>
      <c r="HB241" s="622"/>
      <c r="HC241" s="622"/>
      <c r="HD241" s="622"/>
      <c r="HE241" s="622"/>
      <c r="HF241" s="622"/>
      <c r="HG241" s="622"/>
      <c r="HH241" s="622"/>
      <c r="HI241" s="622"/>
      <c r="HJ241" s="622"/>
      <c r="HK241" s="622"/>
      <c r="HL241" s="622"/>
      <c r="HM241" s="622"/>
      <c r="HN241" s="622"/>
      <c r="HO241" s="622"/>
      <c r="HP241" s="622"/>
      <c r="HQ241" s="622"/>
      <c r="HR241" s="622"/>
      <c r="HS241" s="622"/>
      <c r="HT241" s="622"/>
      <c r="HU241" s="622"/>
      <c r="HV241" s="622"/>
      <c r="HW241" s="622"/>
      <c r="HX241" s="622"/>
      <c r="HY241" s="622"/>
      <c r="HZ241" s="622"/>
      <c r="IA241" s="622"/>
      <c r="IB241" s="622"/>
      <c r="IC241" s="622"/>
      <c r="ID241" s="622"/>
      <c r="IE241" s="622"/>
      <c r="IF241" s="622"/>
      <c r="IG241" s="622"/>
      <c r="IH241" s="622"/>
      <c r="II241" s="622"/>
      <c r="IJ241" s="622"/>
      <c r="IK241" s="622"/>
      <c r="IL241" s="622"/>
      <c r="IM241" s="622"/>
      <c r="IN241" s="622"/>
      <c r="IO241" s="622"/>
      <c r="IP241" s="622"/>
      <c r="IQ241" s="622"/>
      <c r="IR241" s="622"/>
      <c r="IS241" s="622"/>
      <c r="IT241" s="622"/>
      <c r="IU241" s="622"/>
      <c r="IV241" s="622"/>
      <c r="IW241" s="622"/>
      <c r="IX241" s="622"/>
      <c r="IY241" s="622"/>
      <c r="IZ241" s="622"/>
      <c r="JA241" s="622"/>
      <c r="JB241" s="622"/>
      <c r="JC241" s="622"/>
      <c r="JD241" s="622"/>
      <c r="JE241" s="622"/>
      <c r="JF241" s="622"/>
      <c r="JG241" s="622"/>
      <c r="JH241" s="622"/>
      <c r="JI241" s="622"/>
      <c r="JJ241" s="622"/>
      <c r="JK241" s="622"/>
      <c r="JL241" s="622"/>
      <c r="JM241" s="622"/>
      <c r="JN241" s="622"/>
      <c r="JO241" s="622"/>
      <c r="JP241" s="622"/>
      <c r="JQ241" s="622"/>
      <c r="JR241" s="622"/>
      <c r="JS241" s="622"/>
      <c r="JT241" s="622"/>
      <c r="JU241" s="622"/>
      <c r="JV241" s="622"/>
      <c r="JW241" s="622"/>
      <c r="JX241" s="622"/>
      <c r="JY241" s="622"/>
      <c r="JZ241" s="622"/>
      <c r="KA241" s="622"/>
      <c r="KB241" s="622"/>
      <c r="KC241" s="622"/>
      <c r="KD241" s="622"/>
      <c r="KE241" s="622"/>
      <c r="KF241" s="622"/>
      <c r="KG241" s="622"/>
      <c r="KH241" s="622"/>
      <c r="KI241" s="622"/>
      <c r="KJ241" s="622"/>
      <c r="KK241" s="622"/>
      <c r="KL241" s="622"/>
      <c r="KM241" s="622"/>
      <c r="KN241" s="622"/>
      <c r="KO241" s="622"/>
      <c r="KP241" s="622"/>
      <c r="KQ241" s="622"/>
      <c r="KR241" s="87"/>
      <c r="KS241" s="87"/>
      <c r="KT241" s="87"/>
      <c r="KU241" s="87"/>
      <c r="KV241" s="87"/>
      <c r="KW241" s="87"/>
      <c r="KX241" s="87"/>
      <c r="KY241" s="87"/>
      <c r="KZ241" s="87"/>
      <c r="LA241" s="87"/>
      <c r="LB241" s="87"/>
    </row>
    <row r="242" spans="4:314" s="6" customFormat="1" ht="15.75" customHeight="1" x14ac:dyDescent="0.25">
      <c r="D242" s="344"/>
      <c r="E242" s="344"/>
      <c r="F242" s="344"/>
      <c r="AZ242" s="549"/>
      <c r="FD242" s="150"/>
      <c r="FE242" s="622"/>
      <c r="FF242" s="622"/>
      <c r="FG242" s="622"/>
      <c r="FH242" s="622"/>
      <c r="FI242" s="87"/>
      <c r="FJ242" s="87"/>
      <c r="FK242" s="87"/>
      <c r="FL242" s="87"/>
      <c r="FM242" s="87"/>
      <c r="FN242" s="87"/>
      <c r="FO242" s="87"/>
      <c r="FP242" s="87"/>
      <c r="FQ242" s="87"/>
      <c r="FR242" s="87"/>
      <c r="FS242" s="622"/>
      <c r="FT242" s="622"/>
      <c r="FU242" s="622"/>
      <c r="FV242" s="622"/>
      <c r="FW242" s="622"/>
      <c r="FX242" s="622"/>
      <c r="FY242" s="622"/>
      <c r="FZ242" s="622"/>
      <c r="GA242" s="633"/>
      <c r="GB242" s="637"/>
      <c r="GC242" s="622"/>
      <c r="GD242" s="622"/>
      <c r="GE242" s="622"/>
      <c r="GF242" s="622"/>
      <c r="GG242" s="622"/>
      <c r="GH242" s="622"/>
      <c r="GI242" s="622"/>
      <c r="GJ242" s="622"/>
      <c r="GK242" s="622"/>
      <c r="GL242" s="622"/>
      <c r="GM242" s="622"/>
      <c r="GN242" s="622"/>
      <c r="GO242" s="622"/>
      <c r="GP242" s="622"/>
      <c r="GQ242" s="622"/>
      <c r="GR242" s="622"/>
      <c r="GS242" s="622"/>
      <c r="GT242" s="622"/>
      <c r="GU242" s="622"/>
      <c r="GV242" s="622"/>
      <c r="GW242" s="622"/>
      <c r="GX242" s="622"/>
      <c r="GY242" s="622"/>
      <c r="GZ242" s="622"/>
      <c r="HA242" s="622"/>
      <c r="HB242" s="622"/>
      <c r="HC242" s="622"/>
      <c r="HD242" s="622"/>
      <c r="HE242" s="622"/>
      <c r="HF242" s="622"/>
      <c r="HG242" s="622"/>
      <c r="HH242" s="622"/>
      <c r="HI242" s="622"/>
      <c r="HJ242" s="622"/>
      <c r="HK242" s="622"/>
      <c r="HL242" s="622"/>
      <c r="HM242" s="622"/>
      <c r="HN242" s="622"/>
      <c r="HO242" s="622"/>
      <c r="HP242" s="622"/>
      <c r="HQ242" s="622"/>
      <c r="HR242" s="622"/>
      <c r="HS242" s="622"/>
      <c r="HT242" s="622"/>
      <c r="HU242" s="622"/>
      <c r="HV242" s="622"/>
      <c r="HW242" s="622"/>
      <c r="HX242" s="622"/>
      <c r="HY242" s="622"/>
      <c r="HZ242" s="622"/>
      <c r="IA242" s="622"/>
      <c r="IB242" s="622"/>
      <c r="IC242" s="622"/>
      <c r="ID242" s="622"/>
      <c r="IE242" s="622"/>
      <c r="IF242" s="622"/>
      <c r="IG242" s="622"/>
      <c r="IH242" s="622"/>
      <c r="II242" s="622"/>
      <c r="IJ242" s="622"/>
      <c r="IK242" s="622"/>
      <c r="IL242" s="622"/>
      <c r="IM242" s="622"/>
      <c r="IN242" s="622"/>
      <c r="IO242" s="622"/>
      <c r="IP242" s="622"/>
      <c r="IQ242" s="622"/>
      <c r="IR242" s="622"/>
      <c r="IS242" s="622"/>
      <c r="IT242" s="622"/>
      <c r="IU242" s="622"/>
      <c r="IV242" s="622"/>
      <c r="IW242" s="622"/>
      <c r="IX242" s="622"/>
      <c r="IY242" s="622"/>
      <c r="IZ242" s="622"/>
      <c r="JA242" s="622"/>
      <c r="JB242" s="622"/>
      <c r="JC242" s="622"/>
      <c r="JD242" s="622"/>
      <c r="JE242" s="622"/>
      <c r="JF242" s="622"/>
      <c r="JG242" s="622"/>
      <c r="JH242" s="622"/>
      <c r="JI242" s="622"/>
      <c r="JJ242" s="622"/>
      <c r="JK242" s="622"/>
      <c r="JL242" s="622"/>
      <c r="JM242" s="622"/>
      <c r="JN242" s="622"/>
      <c r="JO242" s="622"/>
      <c r="JP242" s="622"/>
      <c r="JQ242" s="622"/>
      <c r="JR242" s="622"/>
      <c r="JS242" s="622"/>
      <c r="JT242" s="622"/>
      <c r="JU242" s="622"/>
      <c r="JV242" s="622"/>
      <c r="JW242" s="622"/>
      <c r="JX242" s="622"/>
      <c r="JY242" s="622"/>
      <c r="JZ242" s="622"/>
      <c r="KA242" s="622"/>
      <c r="KB242" s="622"/>
      <c r="KC242" s="622"/>
      <c r="KD242" s="622"/>
      <c r="KE242" s="622"/>
      <c r="KF242" s="622"/>
      <c r="KG242" s="622"/>
      <c r="KH242" s="622"/>
      <c r="KI242" s="622"/>
      <c r="KJ242" s="622"/>
      <c r="KK242" s="622"/>
      <c r="KL242" s="622"/>
      <c r="KM242" s="622"/>
      <c r="KN242" s="622"/>
      <c r="KO242" s="622"/>
      <c r="KP242" s="622"/>
      <c r="KQ242" s="622"/>
      <c r="KR242" s="87"/>
      <c r="KS242" s="87"/>
      <c r="KT242" s="87"/>
      <c r="KU242" s="87"/>
      <c r="KV242" s="87"/>
      <c r="KW242" s="87"/>
      <c r="KX242" s="87"/>
      <c r="KY242" s="87"/>
      <c r="KZ242" s="87"/>
      <c r="LA242" s="87"/>
      <c r="LB242" s="87"/>
    </row>
    <row r="243" spans="4:314" s="6" customFormat="1" ht="15.75" customHeight="1" x14ac:dyDescent="0.25">
      <c r="D243" s="344"/>
      <c r="E243" s="344"/>
      <c r="F243" s="344"/>
      <c r="AZ243" s="549"/>
      <c r="FD243" s="150"/>
      <c r="FE243" s="622"/>
      <c r="FF243" s="622"/>
      <c r="FG243" s="622"/>
      <c r="FH243" s="622"/>
      <c r="FI243" s="87"/>
      <c r="FJ243" s="87"/>
      <c r="FK243" s="87"/>
      <c r="FL243" s="87"/>
      <c r="FM243" s="87"/>
      <c r="FN243" s="87"/>
      <c r="FO243" s="87"/>
      <c r="FP243" s="87"/>
      <c r="FQ243" s="87"/>
      <c r="FR243" s="87"/>
      <c r="FS243" s="622"/>
      <c r="FT243" s="622"/>
      <c r="FU243" s="622"/>
      <c r="FV243" s="622"/>
      <c r="FW243" s="622"/>
      <c r="FX243" s="622"/>
      <c r="FY243" s="622"/>
      <c r="FZ243" s="622"/>
      <c r="GA243" s="633"/>
      <c r="GB243" s="637"/>
      <c r="GC243" s="622"/>
      <c r="GD243" s="622"/>
      <c r="GE243" s="622"/>
      <c r="GF243" s="622"/>
      <c r="GG243" s="622"/>
      <c r="GH243" s="622"/>
      <c r="GI243" s="622"/>
      <c r="GJ243" s="622"/>
      <c r="GK243" s="622"/>
      <c r="GL243" s="622"/>
      <c r="GM243" s="622"/>
      <c r="GN243" s="622"/>
      <c r="GO243" s="622"/>
      <c r="GP243" s="622"/>
      <c r="GQ243" s="622"/>
      <c r="GR243" s="622"/>
      <c r="GS243" s="622"/>
      <c r="GT243" s="622"/>
      <c r="GU243" s="622"/>
      <c r="GV243" s="622"/>
      <c r="GW243" s="622"/>
      <c r="GX243" s="622"/>
      <c r="GY243" s="622"/>
      <c r="GZ243" s="622"/>
      <c r="HA243" s="622"/>
      <c r="HB243" s="622"/>
      <c r="HC243" s="622"/>
      <c r="HD243" s="622"/>
      <c r="HE243" s="622"/>
      <c r="HF243" s="622"/>
      <c r="HG243" s="622"/>
      <c r="HH243" s="622"/>
      <c r="HI243" s="622"/>
      <c r="HJ243" s="622"/>
      <c r="HK243" s="622"/>
      <c r="HL243" s="622"/>
      <c r="HM243" s="622"/>
      <c r="HN243" s="622"/>
      <c r="HO243" s="622"/>
      <c r="HP243" s="622"/>
      <c r="HQ243" s="622"/>
      <c r="HR243" s="622"/>
      <c r="HS243" s="622"/>
      <c r="HT243" s="622"/>
      <c r="HU243" s="622"/>
      <c r="HV243" s="622"/>
      <c r="HW243" s="622"/>
      <c r="HX243" s="622"/>
      <c r="HY243" s="622"/>
      <c r="HZ243" s="622"/>
      <c r="IA243" s="622"/>
      <c r="IB243" s="622"/>
      <c r="IC243" s="622"/>
      <c r="ID243" s="622"/>
      <c r="IE243" s="622"/>
      <c r="IF243" s="622"/>
      <c r="IG243" s="622"/>
      <c r="IH243" s="622"/>
      <c r="II243" s="622"/>
      <c r="IJ243" s="622"/>
      <c r="IK243" s="622"/>
      <c r="IL243" s="622"/>
      <c r="IM243" s="622"/>
      <c r="IN243" s="622"/>
      <c r="IO243" s="622"/>
      <c r="IP243" s="622"/>
      <c r="IQ243" s="622"/>
      <c r="IR243" s="622"/>
      <c r="IS243" s="622"/>
      <c r="IT243" s="622"/>
      <c r="IU243" s="622"/>
      <c r="IV243" s="622"/>
      <c r="IW243" s="622"/>
      <c r="IX243" s="622"/>
      <c r="IY243" s="622"/>
      <c r="IZ243" s="622"/>
      <c r="JA243" s="622"/>
      <c r="JB243" s="622"/>
      <c r="JC243" s="622"/>
      <c r="JD243" s="622"/>
      <c r="JE243" s="622"/>
      <c r="JF243" s="622"/>
      <c r="JG243" s="622"/>
      <c r="JH243" s="622"/>
      <c r="JI243" s="622"/>
      <c r="JJ243" s="622"/>
      <c r="JK243" s="622"/>
      <c r="JL243" s="622"/>
      <c r="JM243" s="622"/>
      <c r="JN243" s="622"/>
      <c r="JO243" s="622"/>
      <c r="JP243" s="622"/>
      <c r="JQ243" s="622"/>
      <c r="JR243" s="622"/>
      <c r="JS243" s="622"/>
      <c r="JT243" s="622"/>
      <c r="JU243" s="622"/>
      <c r="JV243" s="622"/>
      <c r="JW243" s="622"/>
      <c r="JX243" s="622"/>
      <c r="JY243" s="622"/>
      <c r="JZ243" s="622"/>
      <c r="KA243" s="622"/>
      <c r="KB243" s="622"/>
      <c r="KC243" s="622"/>
      <c r="KD243" s="622"/>
      <c r="KE243" s="622"/>
      <c r="KF243" s="622"/>
      <c r="KG243" s="622"/>
      <c r="KH243" s="622"/>
      <c r="KI243" s="622"/>
      <c r="KJ243" s="622"/>
      <c r="KK243" s="622"/>
      <c r="KL243" s="622"/>
      <c r="KM243" s="622"/>
      <c r="KN243" s="622"/>
      <c r="KO243" s="622"/>
      <c r="KP243" s="622"/>
      <c r="KQ243" s="622"/>
      <c r="KR243" s="87"/>
      <c r="KS243" s="87"/>
      <c r="KT243" s="87"/>
      <c r="KU243" s="87"/>
      <c r="KV243" s="87"/>
      <c r="KW243" s="87"/>
      <c r="KX243" s="87"/>
      <c r="KY243" s="87"/>
      <c r="KZ243" s="87"/>
      <c r="LA243" s="87"/>
      <c r="LB243" s="87"/>
    </row>
    <row r="244" spans="4:314" s="6" customFormat="1" ht="15.75" customHeight="1" x14ac:dyDescent="0.25">
      <c r="D244" s="344"/>
      <c r="E244" s="344"/>
      <c r="F244" s="344"/>
      <c r="AZ244" s="549"/>
      <c r="FD244" s="150"/>
      <c r="FE244" s="622"/>
      <c r="FF244" s="622"/>
      <c r="FG244" s="622"/>
      <c r="FH244" s="622"/>
      <c r="FI244" s="87"/>
      <c r="FJ244" s="87"/>
      <c r="FK244" s="87"/>
      <c r="FL244" s="87"/>
      <c r="FM244" s="87"/>
      <c r="FN244" s="87"/>
      <c r="FO244" s="87"/>
      <c r="FP244" s="87"/>
      <c r="FQ244" s="87"/>
      <c r="FR244" s="87"/>
      <c r="FS244" s="622"/>
      <c r="FT244" s="622"/>
      <c r="FU244" s="622"/>
      <c r="FV244" s="622"/>
      <c r="FW244" s="622"/>
      <c r="FX244" s="622"/>
      <c r="FY244" s="622"/>
      <c r="FZ244" s="622"/>
      <c r="GA244" s="633"/>
      <c r="GB244" s="637"/>
      <c r="GC244" s="622"/>
      <c r="GD244" s="622"/>
      <c r="GE244" s="622"/>
      <c r="GF244" s="622"/>
      <c r="GG244" s="622"/>
      <c r="GH244" s="622"/>
      <c r="GI244" s="622"/>
      <c r="GJ244" s="622"/>
      <c r="GK244" s="622"/>
      <c r="GL244" s="622"/>
      <c r="GM244" s="622"/>
      <c r="GN244" s="622"/>
      <c r="GO244" s="622"/>
      <c r="GP244" s="622"/>
      <c r="GQ244" s="622"/>
      <c r="GR244" s="622"/>
      <c r="GS244" s="622"/>
      <c r="GT244" s="622"/>
      <c r="GU244" s="622"/>
      <c r="GV244" s="622"/>
      <c r="GW244" s="622"/>
      <c r="GX244" s="622"/>
      <c r="GY244" s="622"/>
      <c r="GZ244" s="622"/>
      <c r="HA244" s="622"/>
      <c r="HB244" s="622"/>
      <c r="HC244" s="622"/>
      <c r="HD244" s="622"/>
      <c r="HE244" s="622"/>
      <c r="HF244" s="622"/>
      <c r="HG244" s="622"/>
      <c r="HH244" s="622"/>
      <c r="HI244" s="622"/>
      <c r="HJ244" s="622"/>
      <c r="HK244" s="622"/>
      <c r="HL244" s="622"/>
      <c r="HM244" s="622"/>
      <c r="HN244" s="622"/>
      <c r="HO244" s="622"/>
      <c r="HP244" s="622"/>
      <c r="HQ244" s="622"/>
      <c r="HR244" s="622"/>
      <c r="HS244" s="622"/>
      <c r="HT244" s="622"/>
      <c r="HU244" s="622"/>
      <c r="HV244" s="622"/>
      <c r="HW244" s="622"/>
      <c r="HX244" s="622"/>
      <c r="HY244" s="622"/>
      <c r="HZ244" s="622"/>
      <c r="IA244" s="622"/>
      <c r="IB244" s="622"/>
      <c r="IC244" s="622"/>
      <c r="ID244" s="622"/>
      <c r="IE244" s="622"/>
      <c r="IF244" s="622"/>
      <c r="IG244" s="622"/>
      <c r="IH244" s="622"/>
      <c r="II244" s="622"/>
      <c r="IJ244" s="622"/>
      <c r="IK244" s="622"/>
      <c r="IL244" s="622"/>
      <c r="IM244" s="622"/>
      <c r="IN244" s="622"/>
      <c r="IO244" s="622"/>
      <c r="IP244" s="622"/>
      <c r="IQ244" s="622"/>
      <c r="IR244" s="622"/>
      <c r="IS244" s="622"/>
      <c r="IT244" s="622"/>
      <c r="IU244" s="622"/>
      <c r="IV244" s="622"/>
      <c r="IW244" s="622"/>
      <c r="IX244" s="622"/>
      <c r="IY244" s="622"/>
      <c r="IZ244" s="622"/>
      <c r="JA244" s="622"/>
      <c r="JB244" s="622"/>
      <c r="JC244" s="622"/>
      <c r="JD244" s="622"/>
      <c r="JE244" s="622"/>
      <c r="JF244" s="622"/>
      <c r="JG244" s="622"/>
      <c r="JH244" s="622"/>
      <c r="JI244" s="622"/>
      <c r="JJ244" s="622"/>
      <c r="JK244" s="622"/>
      <c r="JL244" s="622"/>
      <c r="JM244" s="622"/>
      <c r="JN244" s="622"/>
      <c r="JO244" s="622"/>
      <c r="JP244" s="622"/>
      <c r="JQ244" s="622"/>
      <c r="JR244" s="622"/>
      <c r="JS244" s="622"/>
      <c r="JT244" s="622"/>
      <c r="JU244" s="622"/>
      <c r="JV244" s="622"/>
      <c r="JW244" s="622"/>
      <c r="JX244" s="622"/>
      <c r="JY244" s="622"/>
      <c r="JZ244" s="622"/>
      <c r="KA244" s="622"/>
      <c r="KB244" s="622"/>
      <c r="KC244" s="622"/>
      <c r="KD244" s="622"/>
      <c r="KE244" s="622"/>
      <c r="KF244" s="622"/>
      <c r="KG244" s="622"/>
      <c r="KH244" s="622"/>
      <c r="KI244" s="622"/>
      <c r="KJ244" s="622"/>
      <c r="KK244" s="622"/>
      <c r="KL244" s="622"/>
      <c r="KM244" s="622"/>
      <c r="KN244" s="622"/>
      <c r="KO244" s="622"/>
      <c r="KP244" s="622"/>
      <c r="KQ244" s="622"/>
      <c r="KR244" s="87"/>
      <c r="KS244" s="87"/>
      <c r="KT244" s="87"/>
      <c r="KU244" s="87"/>
      <c r="KV244" s="87"/>
      <c r="KW244" s="87"/>
      <c r="KX244" s="87"/>
      <c r="KY244" s="87"/>
      <c r="KZ244" s="87"/>
      <c r="LA244" s="87"/>
      <c r="LB244" s="87"/>
    </row>
    <row r="245" spans="4:314" s="6" customFormat="1" ht="15.75" customHeight="1" x14ac:dyDescent="0.25">
      <c r="D245" s="344"/>
      <c r="E245" s="344"/>
      <c r="F245" s="344"/>
      <c r="AZ245" s="549"/>
      <c r="FD245" s="150"/>
      <c r="FE245" s="622"/>
      <c r="FF245" s="622"/>
      <c r="FG245" s="622"/>
      <c r="FH245" s="622"/>
      <c r="FI245" s="87"/>
      <c r="FJ245" s="87"/>
      <c r="FK245" s="87"/>
      <c r="FL245" s="87"/>
      <c r="FM245" s="87"/>
      <c r="FN245" s="87"/>
      <c r="FO245" s="87"/>
      <c r="FP245" s="87"/>
      <c r="FQ245" s="87"/>
      <c r="FR245" s="87"/>
      <c r="FS245" s="622"/>
      <c r="FT245" s="622"/>
      <c r="FU245" s="622"/>
      <c r="FV245" s="622"/>
      <c r="FW245" s="622"/>
      <c r="FX245" s="622"/>
      <c r="FY245" s="622"/>
      <c r="FZ245" s="622"/>
      <c r="GA245" s="633"/>
      <c r="GB245" s="637"/>
      <c r="GC245" s="622"/>
      <c r="GD245" s="622"/>
      <c r="GE245" s="622"/>
      <c r="GF245" s="622"/>
      <c r="GG245" s="622"/>
      <c r="GH245" s="622"/>
      <c r="GI245" s="622"/>
      <c r="GJ245" s="622"/>
      <c r="GK245" s="622"/>
      <c r="GL245" s="622"/>
      <c r="GM245" s="622"/>
      <c r="GN245" s="622"/>
      <c r="GO245" s="622"/>
      <c r="GP245" s="622"/>
      <c r="GQ245" s="622"/>
      <c r="GR245" s="622"/>
      <c r="GS245" s="622"/>
      <c r="GT245" s="622"/>
      <c r="GU245" s="622"/>
      <c r="GV245" s="622"/>
      <c r="GW245" s="622"/>
      <c r="GX245" s="622"/>
      <c r="GY245" s="622"/>
      <c r="GZ245" s="622"/>
      <c r="HA245" s="622"/>
      <c r="HB245" s="622"/>
      <c r="HC245" s="622"/>
      <c r="HD245" s="622"/>
      <c r="HE245" s="622"/>
      <c r="HF245" s="622"/>
      <c r="HG245" s="622"/>
      <c r="HH245" s="622"/>
      <c r="HI245" s="622"/>
      <c r="HJ245" s="622"/>
      <c r="HK245" s="622"/>
      <c r="HL245" s="622"/>
      <c r="HM245" s="622"/>
      <c r="HN245" s="622"/>
      <c r="HO245" s="622"/>
      <c r="HP245" s="622"/>
      <c r="HQ245" s="622"/>
      <c r="HR245" s="622"/>
      <c r="HS245" s="622"/>
      <c r="HT245" s="622"/>
      <c r="HU245" s="622"/>
      <c r="HV245" s="622"/>
      <c r="HW245" s="622"/>
      <c r="HX245" s="622"/>
      <c r="HY245" s="622"/>
      <c r="HZ245" s="622"/>
      <c r="IA245" s="622"/>
      <c r="IB245" s="622"/>
      <c r="IC245" s="622"/>
      <c r="ID245" s="622"/>
      <c r="IE245" s="622"/>
      <c r="IF245" s="622"/>
      <c r="IG245" s="622"/>
      <c r="IH245" s="622"/>
      <c r="II245" s="622"/>
      <c r="IJ245" s="622"/>
      <c r="IK245" s="622"/>
      <c r="IL245" s="622"/>
      <c r="IM245" s="622"/>
      <c r="IN245" s="622"/>
      <c r="IO245" s="622"/>
      <c r="IP245" s="622"/>
      <c r="IQ245" s="622"/>
      <c r="IR245" s="622"/>
      <c r="IS245" s="622"/>
      <c r="IT245" s="622"/>
      <c r="IU245" s="622"/>
      <c r="IV245" s="622"/>
      <c r="IW245" s="622"/>
      <c r="IX245" s="622"/>
      <c r="IY245" s="622"/>
      <c r="IZ245" s="622"/>
      <c r="JA245" s="622"/>
      <c r="JB245" s="622"/>
      <c r="JC245" s="622"/>
      <c r="JD245" s="622"/>
      <c r="JE245" s="622"/>
      <c r="JF245" s="622"/>
      <c r="JG245" s="622"/>
      <c r="JH245" s="622"/>
      <c r="JI245" s="622"/>
      <c r="JJ245" s="622"/>
      <c r="JK245" s="622"/>
      <c r="JL245" s="622"/>
      <c r="JM245" s="622"/>
      <c r="JN245" s="622"/>
      <c r="JO245" s="622"/>
      <c r="JP245" s="622"/>
      <c r="JQ245" s="622"/>
      <c r="JR245" s="622"/>
      <c r="JS245" s="622"/>
      <c r="JT245" s="622"/>
      <c r="JU245" s="622"/>
      <c r="JV245" s="622"/>
      <c r="JW245" s="622"/>
      <c r="JX245" s="622"/>
      <c r="JY245" s="622"/>
      <c r="JZ245" s="622"/>
      <c r="KA245" s="622"/>
      <c r="KB245" s="622"/>
      <c r="KC245" s="622"/>
      <c r="KD245" s="622"/>
      <c r="KE245" s="622"/>
      <c r="KF245" s="622"/>
      <c r="KG245" s="622"/>
      <c r="KH245" s="622"/>
      <c r="KI245" s="622"/>
      <c r="KJ245" s="622"/>
      <c r="KK245" s="622"/>
      <c r="KL245" s="622"/>
      <c r="KM245" s="622"/>
      <c r="KN245" s="622"/>
      <c r="KO245" s="622"/>
      <c r="KP245" s="622"/>
      <c r="KQ245" s="622"/>
      <c r="KR245" s="87"/>
      <c r="KS245" s="87"/>
      <c r="KT245" s="87"/>
      <c r="KU245" s="87"/>
      <c r="KV245" s="87"/>
      <c r="KW245" s="87"/>
      <c r="KX245" s="87"/>
      <c r="KY245" s="87"/>
      <c r="KZ245" s="87"/>
      <c r="LA245" s="87"/>
      <c r="LB245" s="87"/>
    </row>
    <row r="246" spans="4:314" s="6" customFormat="1" ht="15.75" customHeight="1" x14ac:dyDescent="0.25">
      <c r="D246" s="344"/>
      <c r="E246" s="344"/>
      <c r="F246" s="344"/>
      <c r="AZ246" s="549"/>
      <c r="FD246" s="150"/>
      <c r="FE246" s="622"/>
      <c r="FF246" s="622"/>
      <c r="FG246" s="622"/>
      <c r="FH246" s="622"/>
      <c r="FI246" s="87"/>
      <c r="FJ246" s="87"/>
      <c r="FK246" s="87"/>
      <c r="FL246" s="87"/>
      <c r="FM246" s="87"/>
      <c r="FN246" s="87"/>
      <c r="FO246" s="87"/>
      <c r="FP246" s="87"/>
      <c r="FQ246" s="87"/>
      <c r="FR246" s="87"/>
      <c r="FS246" s="622"/>
      <c r="FT246" s="622"/>
      <c r="FU246" s="622"/>
      <c r="FV246" s="622"/>
      <c r="FW246" s="622"/>
      <c r="FX246" s="622"/>
      <c r="FY246" s="622"/>
      <c r="FZ246" s="622"/>
      <c r="GA246" s="633"/>
      <c r="GB246" s="637"/>
      <c r="GC246" s="622"/>
      <c r="GD246" s="622"/>
      <c r="GE246" s="622"/>
      <c r="GF246" s="622"/>
      <c r="GG246" s="622"/>
      <c r="GH246" s="622"/>
      <c r="GI246" s="622"/>
      <c r="GJ246" s="622"/>
      <c r="GK246" s="622"/>
      <c r="GL246" s="622"/>
      <c r="GM246" s="622"/>
      <c r="GN246" s="622"/>
      <c r="GO246" s="622"/>
      <c r="GP246" s="622"/>
      <c r="GQ246" s="622"/>
      <c r="GR246" s="622"/>
      <c r="GS246" s="622"/>
      <c r="GT246" s="622"/>
      <c r="GU246" s="622"/>
      <c r="GV246" s="622"/>
      <c r="GW246" s="622"/>
      <c r="GX246" s="622"/>
      <c r="GY246" s="622"/>
      <c r="GZ246" s="622"/>
      <c r="HA246" s="622"/>
      <c r="HB246" s="622"/>
      <c r="HC246" s="622"/>
      <c r="HD246" s="622"/>
      <c r="HE246" s="622"/>
      <c r="HF246" s="622"/>
      <c r="HG246" s="622"/>
      <c r="HH246" s="622"/>
      <c r="HI246" s="622"/>
      <c r="HJ246" s="622"/>
      <c r="HK246" s="622"/>
      <c r="HL246" s="622"/>
      <c r="HM246" s="622"/>
      <c r="HN246" s="622"/>
      <c r="HO246" s="622"/>
      <c r="HP246" s="622"/>
      <c r="HQ246" s="622"/>
      <c r="HR246" s="622"/>
      <c r="HS246" s="622"/>
      <c r="HT246" s="622"/>
      <c r="HU246" s="622"/>
      <c r="HV246" s="622"/>
      <c r="HW246" s="622"/>
      <c r="HX246" s="622"/>
      <c r="HY246" s="622"/>
      <c r="HZ246" s="622"/>
      <c r="IA246" s="622"/>
      <c r="IB246" s="622"/>
      <c r="IC246" s="622"/>
      <c r="ID246" s="622"/>
      <c r="IE246" s="622"/>
      <c r="IF246" s="622"/>
      <c r="IG246" s="622"/>
      <c r="IH246" s="622"/>
      <c r="II246" s="622"/>
      <c r="IJ246" s="622"/>
      <c r="IK246" s="622"/>
      <c r="IL246" s="622"/>
      <c r="IM246" s="622"/>
      <c r="IN246" s="622"/>
      <c r="IO246" s="622"/>
      <c r="IP246" s="622"/>
      <c r="IQ246" s="622"/>
      <c r="IR246" s="622"/>
      <c r="IS246" s="622"/>
      <c r="IT246" s="622"/>
      <c r="IU246" s="622"/>
      <c r="IV246" s="622"/>
      <c r="IW246" s="622"/>
      <c r="IX246" s="622"/>
      <c r="IY246" s="622"/>
      <c r="IZ246" s="622"/>
      <c r="JA246" s="622"/>
      <c r="JB246" s="622"/>
      <c r="JC246" s="622"/>
      <c r="JD246" s="622"/>
      <c r="JE246" s="622"/>
      <c r="JF246" s="622"/>
      <c r="JG246" s="622"/>
      <c r="JH246" s="622"/>
      <c r="JI246" s="622"/>
      <c r="JJ246" s="622"/>
      <c r="JK246" s="622"/>
      <c r="JL246" s="622"/>
      <c r="JM246" s="622"/>
      <c r="JN246" s="622"/>
      <c r="JO246" s="622"/>
      <c r="JP246" s="622"/>
      <c r="JQ246" s="622"/>
      <c r="JR246" s="622"/>
      <c r="JS246" s="622"/>
      <c r="JT246" s="622"/>
      <c r="JU246" s="622"/>
      <c r="JV246" s="622"/>
      <c r="JW246" s="622"/>
      <c r="JX246" s="622"/>
      <c r="JY246" s="622"/>
      <c r="JZ246" s="622"/>
      <c r="KA246" s="622"/>
      <c r="KB246" s="622"/>
      <c r="KC246" s="622"/>
      <c r="KD246" s="622"/>
      <c r="KE246" s="622"/>
      <c r="KF246" s="622"/>
      <c r="KG246" s="622"/>
      <c r="KH246" s="622"/>
      <c r="KI246" s="622"/>
      <c r="KJ246" s="622"/>
      <c r="KK246" s="622"/>
      <c r="KL246" s="622"/>
      <c r="KM246" s="622"/>
      <c r="KN246" s="622"/>
      <c r="KO246" s="622"/>
      <c r="KP246" s="622"/>
      <c r="KQ246" s="622"/>
      <c r="KR246" s="87"/>
      <c r="KS246" s="87"/>
      <c r="KT246" s="87"/>
      <c r="KU246" s="87"/>
      <c r="KV246" s="87"/>
      <c r="KW246" s="87"/>
      <c r="KX246" s="87"/>
      <c r="KY246" s="87"/>
      <c r="KZ246" s="87"/>
      <c r="LA246" s="87"/>
      <c r="LB246" s="87"/>
    </row>
    <row r="247" spans="4:314" s="6" customFormat="1" ht="15.75" customHeight="1" x14ac:dyDescent="0.25">
      <c r="D247" s="344"/>
      <c r="E247" s="344"/>
      <c r="F247" s="344"/>
      <c r="AZ247" s="549"/>
      <c r="FD247" s="150"/>
      <c r="FE247" s="622"/>
      <c r="FF247" s="622"/>
      <c r="FG247" s="622"/>
      <c r="FH247" s="622"/>
      <c r="FI247" s="87"/>
      <c r="FJ247" s="87"/>
      <c r="FK247" s="87"/>
      <c r="FL247" s="87"/>
      <c r="FM247" s="87"/>
      <c r="FN247" s="87"/>
      <c r="FO247" s="87"/>
      <c r="FP247" s="87"/>
      <c r="FQ247" s="87"/>
      <c r="FR247" s="87"/>
      <c r="FS247" s="622"/>
      <c r="FT247" s="622"/>
      <c r="FU247" s="622"/>
      <c r="FV247" s="622"/>
      <c r="FW247" s="622"/>
      <c r="FX247" s="622"/>
      <c r="FY247" s="622"/>
      <c r="FZ247" s="622"/>
      <c r="GA247" s="633"/>
      <c r="GB247" s="637"/>
      <c r="GC247" s="622"/>
      <c r="GD247" s="622"/>
      <c r="GE247" s="622"/>
      <c r="GF247" s="622"/>
      <c r="GG247" s="622"/>
      <c r="GH247" s="622"/>
      <c r="GI247" s="622"/>
      <c r="GJ247" s="622"/>
      <c r="GK247" s="622"/>
      <c r="GL247" s="622"/>
      <c r="GM247" s="622"/>
      <c r="GN247" s="622"/>
      <c r="GO247" s="622"/>
      <c r="GP247" s="622"/>
      <c r="GQ247" s="622"/>
      <c r="GR247" s="622"/>
      <c r="GS247" s="622"/>
      <c r="GT247" s="622"/>
      <c r="GU247" s="622"/>
      <c r="GV247" s="622"/>
      <c r="GW247" s="622"/>
      <c r="GX247" s="622"/>
      <c r="GY247" s="622"/>
      <c r="GZ247" s="622"/>
      <c r="HA247" s="622"/>
      <c r="HB247" s="622"/>
      <c r="HC247" s="622"/>
      <c r="HD247" s="622"/>
      <c r="HE247" s="622"/>
      <c r="HF247" s="622"/>
      <c r="HG247" s="622"/>
      <c r="HH247" s="622"/>
      <c r="HI247" s="622"/>
      <c r="HJ247" s="622"/>
      <c r="HK247" s="622"/>
      <c r="HL247" s="622"/>
      <c r="HM247" s="622"/>
      <c r="HN247" s="622"/>
      <c r="HO247" s="622"/>
      <c r="HP247" s="622"/>
      <c r="HQ247" s="622"/>
      <c r="HR247" s="622"/>
      <c r="HS247" s="622"/>
      <c r="HT247" s="622"/>
      <c r="HU247" s="622"/>
      <c r="HV247" s="622"/>
      <c r="HW247" s="622"/>
      <c r="HX247" s="622"/>
      <c r="HY247" s="622"/>
      <c r="HZ247" s="622"/>
      <c r="IA247" s="622"/>
      <c r="IB247" s="622"/>
      <c r="IC247" s="622"/>
      <c r="ID247" s="622"/>
      <c r="IE247" s="622"/>
      <c r="IF247" s="622"/>
      <c r="IG247" s="622"/>
      <c r="IH247" s="622"/>
      <c r="II247" s="622"/>
      <c r="IJ247" s="622"/>
      <c r="IK247" s="622"/>
      <c r="IL247" s="622"/>
      <c r="IM247" s="622"/>
      <c r="IN247" s="622"/>
      <c r="IO247" s="622"/>
      <c r="IP247" s="622"/>
      <c r="IQ247" s="622"/>
      <c r="IR247" s="622"/>
      <c r="IS247" s="622"/>
      <c r="IT247" s="622"/>
      <c r="IU247" s="622"/>
      <c r="IV247" s="622"/>
      <c r="IW247" s="622"/>
      <c r="IX247" s="622"/>
      <c r="IY247" s="622"/>
      <c r="IZ247" s="622"/>
      <c r="JA247" s="622"/>
      <c r="JB247" s="622"/>
      <c r="JC247" s="622"/>
      <c r="JD247" s="622"/>
      <c r="JE247" s="622"/>
      <c r="JF247" s="622"/>
      <c r="JG247" s="622"/>
      <c r="JH247" s="622"/>
      <c r="JI247" s="622"/>
      <c r="JJ247" s="622"/>
      <c r="JK247" s="622"/>
      <c r="JL247" s="622"/>
      <c r="JM247" s="622"/>
      <c r="JN247" s="622"/>
      <c r="JO247" s="622"/>
      <c r="JP247" s="622"/>
      <c r="JQ247" s="622"/>
      <c r="JR247" s="622"/>
      <c r="JS247" s="622"/>
      <c r="JT247" s="622"/>
      <c r="JU247" s="622"/>
      <c r="JV247" s="622"/>
      <c r="JW247" s="622"/>
      <c r="JX247" s="622"/>
      <c r="JY247" s="622"/>
      <c r="JZ247" s="622"/>
      <c r="KA247" s="622"/>
      <c r="KB247" s="622"/>
      <c r="KC247" s="622"/>
      <c r="KD247" s="622"/>
      <c r="KE247" s="622"/>
      <c r="KF247" s="622"/>
      <c r="KG247" s="622"/>
      <c r="KH247" s="622"/>
      <c r="KI247" s="622"/>
      <c r="KJ247" s="622"/>
      <c r="KK247" s="622"/>
      <c r="KL247" s="622"/>
      <c r="KM247" s="622"/>
      <c r="KN247" s="622"/>
      <c r="KO247" s="622"/>
      <c r="KP247" s="622"/>
      <c r="KQ247" s="622"/>
      <c r="KR247" s="87"/>
      <c r="KS247" s="87"/>
      <c r="KT247" s="87"/>
      <c r="KU247" s="87"/>
      <c r="KV247" s="87"/>
      <c r="KW247" s="87"/>
      <c r="KX247" s="87"/>
      <c r="KY247" s="87"/>
      <c r="KZ247" s="87"/>
      <c r="LA247" s="87"/>
      <c r="LB247" s="87"/>
    </row>
    <row r="248" spans="4:314" s="6" customFormat="1" ht="15.75" customHeight="1" x14ac:dyDescent="0.25">
      <c r="D248" s="344"/>
      <c r="E248" s="344"/>
      <c r="F248" s="344"/>
      <c r="AZ248" s="549"/>
      <c r="FD248" s="150"/>
      <c r="FE248" s="622"/>
      <c r="FF248" s="622"/>
      <c r="FG248" s="622"/>
      <c r="FH248" s="622"/>
      <c r="FI248" s="87"/>
      <c r="FJ248" s="87"/>
      <c r="FK248" s="87"/>
      <c r="FL248" s="87"/>
      <c r="FM248" s="87"/>
      <c r="FN248" s="87"/>
      <c r="FO248" s="87"/>
      <c r="FP248" s="87"/>
      <c r="FQ248" s="87"/>
      <c r="FR248" s="87"/>
      <c r="FS248" s="622"/>
      <c r="FT248" s="622"/>
      <c r="FU248" s="622"/>
      <c r="FV248" s="622"/>
      <c r="FW248" s="622"/>
      <c r="FX248" s="622"/>
      <c r="FY248" s="622"/>
      <c r="FZ248" s="622"/>
      <c r="GA248" s="633"/>
      <c r="GB248" s="637"/>
      <c r="GC248" s="622"/>
      <c r="GD248" s="622"/>
      <c r="GE248" s="622"/>
      <c r="GF248" s="622"/>
      <c r="GG248" s="622"/>
      <c r="GH248" s="622"/>
      <c r="GI248" s="622"/>
      <c r="GJ248" s="622"/>
      <c r="GK248" s="622"/>
      <c r="GL248" s="622"/>
      <c r="GM248" s="622"/>
      <c r="GN248" s="622"/>
      <c r="GO248" s="622"/>
      <c r="GP248" s="622"/>
      <c r="GQ248" s="622"/>
      <c r="GR248" s="622"/>
      <c r="GS248" s="622"/>
      <c r="GT248" s="622"/>
      <c r="GU248" s="622"/>
      <c r="GV248" s="622"/>
      <c r="GW248" s="622"/>
      <c r="GX248" s="622"/>
      <c r="GY248" s="622"/>
      <c r="GZ248" s="622"/>
      <c r="HA248" s="622"/>
      <c r="HB248" s="622"/>
      <c r="HC248" s="622"/>
      <c r="HD248" s="622"/>
      <c r="HE248" s="622"/>
      <c r="HF248" s="622"/>
      <c r="HG248" s="622"/>
      <c r="HH248" s="622"/>
      <c r="HI248" s="622"/>
      <c r="HJ248" s="622"/>
      <c r="HK248" s="622"/>
      <c r="HL248" s="622"/>
      <c r="HM248" s="622"/>
      <c r="HN248" s="622"/>
      <c r="HO248" s="622"/>
      <c r="HP248" s="622"/>
      <c r="HQ248" s="622"/>
      <c r="HR248" s="622"/>
      <c r="HS248" s="622"/>
      <c r="HT248" s="622"/>
      <c r="HU248" s="622"/>
      <c r="HV248" s="622"/>
      <c r="HW248" s="622"/>
      <c r="HX248" s="622"/>
      <c r="HY248" s="622"/>
      <c r="HZ248" s="622"/>
      <c r="IA248" s="622"/>
      <c r="IB248" s="622"/>
      <c r="IC248" s="622"/>
      <c r="ID248" s="622"/>
      <c r="IE248" s="622"/>
      <c r="IF248" s="622"/>
      <c r="IG248" s="622"/>
      <c r="IH248" s="622"/>
      <c r="II248" s="622"/>
      <c r="IJ248" s="622"/>
      <c r="IK248" s="622"/>
      <c r="IL248" s="622"/>
      <c r="IM248" s="622"/>
      <c r="IN248" s="622"/>
      <c r="IO248" s="622"/>
      <c r="IP248" s="622"/>
      <c r="IQ248" s="622"/>
      <c r="IR248" s="622"/>
      <c r="IS248" s="622"/>
      <c r="IT248" s="622"/>
      <c r="IU248" s="622"/>
      <c r="IV248" s="622"/>
      <c r="IW248" s="622"/>
      <c r="IX248" s="622"/>
      <c r="IY248" s="622"/>
      <c r="IZ248" s="622"/>
      <c r="JA248" s="622"/>
      <c r="JB248" s="622"/>
      <c r="JC248" s="622"/>
      <c r="JD248" s="622"/>
      <c r="JE248" s="622"/>
      <c r="JF248" s="622"/>
      <c r="JG248" s="622"/>
      <c r="JH248" s="622"/>
      <c r="JI248" s="622"/>
      <c r="JJ248" s="622"/>
      <c r="JK248" s="622"/>
      <c r="JL248" s="622"/>
      <c r="JM248" s="622"/>
      <c r="JN248" s="622"/>
      <c r="JO248" s="622"/>
      <c r="JP248" s="622"/>
      <c r="JQ248" s="622"/>
      <c r="JR248" s="622"/>
      <c r="JS248" s="622"/>
      <c r="JT248" s="622"/>
      <c r="JU248" s="622"/>
      <c r="JV248" s="622"/>
      <c r="JW248" s="622"/>
      <c r="JX248" s="622"/>
      <c r="JY248" s="622"/>
      <c r="JZ248" s="622"/>
      <c r="KA248" s="622"/>
      <c r="KB248" s="622"/>
      <c r="KC248" s="622"/>
      <c r="KD248" s="622"/>
      <c r="KE248" s="622"/>
      <c r="KF248" s="622"/>
      <c r="KG248" s="622"/>
      <c r="KH248" s="622"/>
      <c r="KI248" s="622"/>
      <c r="KJ248" s="622"/>
      <c r="KK248" s="622"/>
      <c r="KL248" s="622"/>
      <c r="KM248" s="622"/>
      <c r="KN248" s="622"/>
      <c r="KO248" s="622"/>
      <c r="KP248" s="622"/>
      <c r="KQ248" s="622"/>
      <c r="KR248" s="87"/>
      <c r="KS248" s="87"/>
      <c r="KT248" s="87"/>
      <c r="KU248" s="87"/>
      <c r="KV248" s="87"/>
      <c r="KW248" s="87"/>
      <c r="KX248" s="87"/>
      <c r="KY248" s="87"/>
      <c r="KZ248" s="87"/>
      <c r="LA248" s="87"/>
      <c r="LB248" s="87"/>
    </row>
    <row r="249" spans="4:314" s="6" customFormat="1" ht="15.75" customHeight="1" x14ac:dyDescent="0.25">
      <c r="D249" s="344"/>
      <c r="E249" s="344"/>
      <c r="F249" s="344"/>
      <c r="AZ249" s="549"/>
      <c r="FD249" s="150"/>
      <c r="FE249" s="622"/>
      <c r="FF249" s="622"/>
      <c r="FG249" s="622"/>
      <c r="FH249" s="622"/>
      <c r="FI249" s="87"/>
      <c r="FJ249" s="87"/>
      <c r="FK249" s="87"/>
      <c r="FL249" s="87"/>
      <c r="FM249" s="87"/>
      <c r="FN249" s="87"/>
      <c r="FO249" s="87"/>
      <c r="FP249" s="87"/>
      <c r="FQ249" s="87"/>
      <c r="FR249" s="87"/>
      <c r="FS249" s="622"/>
      <c r="FT249" s="622"/>
      <c r="FU249" s="622"/>
      <c r="FV249" s="622"/>
      <c r="FW249" s="622"/>
      <c r="FX249" s="622"/>
      <c r="FY249" s="622"/>
      <c r="FZ249" s="622"/>
      <c r="GA249" s="633"/>
      <c r="GB249" s="637"/>
      <c r="GC249" s="622"/>
      <c r="GD249" s="622"/>
      <c r="GE249" s="622"/>
      <c r="GF249" s="622"/>
      <c r="GG249" s="622"/>
      <c r="GH249" s="622"/>
      <c r="GI249" s="622"/>
      <c r="GJ249" s="622"/>
      <c r="GK249" s="622"/>
      <c r="GL249" s="622"/>
      <c r="GM249" s="622"/>
      <c r="GN249" s="622"/>
      <c r="GO249" s="622"/>
      <c r="GP249" s="622"/>
      <c r="GQ249" s="622"/>
      <c r="GR249" s="622"/>
      <c r="GS249" s="622"/>
      <c r="GT249" s="622"/>
      <c r="GU249" s="622"/>
      <c r="GV249" s="622"/>
      <c r="GW249" s="622"/>
      <c r="GX249" s="622"/>
      <c r="GY249" s="622"/>
      <c r="GZ249" s="622"/>
      <c r="HA249" s="622"/>
      <c r="HB249" s="622"/>
      <c r="HC249" s="622"/>
      <c r="HD249" s="622"/>
      <c r="HE249" s="622"/>
      <c r="HF249" s="622"/>
      <c r="HG249" s="622"/>
      <c r="HH249" s="622"/>
      <c r="HI249" s="622"/>
      <c r="HJ249" s="622"/>
      <c r="HK249" s="622"/>
      <c r="HL249" s="622"/>
      <c r="HM249" s="622"/>
      <c r="HN249" s="622"/>
      <c r="HO249" s="622"/>
      <c r="HP249" s="622"/>
      <c r="HQ249" s="622"/>
      <c r="HR249" s="622"/>
      <c r="HS249" s="622"/>
      <c r="HT249" s="622"/>
      <c r="HU249" s="622"/>
      <c r="HV249" s="622"/>
      <c r="HW249" s="622"/>
      <c r="HX249" s="622"/>
      <c r="HY249" s="622"/>
      <c r="HZ249" s="622"/>
      <c r="IA249" s="622"/>
      <c r="IB249" s="622"/>
      <c r="IC249" s="622"/>
      <c r="ID249" s="622"/>
      <c r="IE249" s="622"/>
      <c r="IF249" s="622"/>
      <c r="IG249" s="622"/>
      <c r="IH249" s="622"/>
      <c r="II249" s="622"/>
      <c r="IJ249" s="622"/>
      <c r="IK249" s="622"/>
      <c r="IL249" s="622"/>
      <c r="IM249" s="622"/>
      <c r="IN249" s="622"/>
      <c r="IO249" s="622"/>
      <c r="IP249" s="622"/>
      <c r="IQ249" s="622"/>
      <c r="IR249" s="622"/>
      <c r="IS249" s="622"/>
      <c r="IT249" s="622"/>
      <c r="IU249" s="622"/>
      <c r="IV249" s="622"/>
      <c r="IW249" s="622"/>
      <c r="IX249" s="622"/>
      <c r="IY249" s="622"/>
      <c r="IZ249" s="622"/>
      <c r="JA249" s="622"/>
      <c r="JB249" s="622"/>
      <c r="JC249" s="622"/>
      <c r="JD249" s="622"/>
      <c r="JE249" s="622"/>
      <c r="JF249" s="622"/>
      <c r="JG249" s="622"/>
      <c r="JH249" s="622"/>
      <c r="JI249" s="622"/>
      <c r="JJ249" s="622"/>
      <c r="JK249" s="622"/>
      <c r="JL249" s="622"/>
      <c r="JM249" s="622"/>
      <c r="JN249" s="622"/>
      <c r="JO249" s="622"/>
      <c r="JP249" s="622"/>
      <c r="JQ249" s="622"/>
      <c r="JR249" s="622"/>
      <c r="JS249" s="622"/>
      <c r="JT249" s="622"/>
      <c r="JU249" s="622"/>
      <c r="JV249" s="622"/>
      <c r="JW249" s="622"/>
      <c r="JX249" s="622"/>
      <c r="JY249" s="622"/>
      <c r="JZ249" s="622"/>
      <c r="KA249" s="622"/>
      <c r="KB249" s="622"/>
      <c r="KC249" s="622"/>
      <c r="KD249" s="622"/>
      <c r="KE249" s="622"/>
      <c r="KF249" s="622"/>
      <c r="KG249" s="622"/>
      <c r="KH249" s="622"/>
      <c r="KI249" s="622"/>
      <c r="KJ249" s="622"/>
      <c r="KK249" s="622"/>
      <c r="KL249" s="622"/>
      <c r="KM249" s="622"/>
      <c r="KN249" s="622"/>
      <c r="KO249" s="622"/>
      <c r="KP249" s="622"/>
      <c r="KQ249" s="622"/>
      <c r="KR249" s="87"/>
      <c r="KS249" s="87"/>
      <c r="KT249" s="87"/>
      <c r="KU249" s="87"/>
      <c r="KV249" s="87"/>
      <c r="KW249" s="87"/>
      <c r="KX249" s="87"/>
      <c r="KY249" s="87"/>
      <c r="KZ249" s="87"/>
      <c r="LA249" s="87"/>
      <c r="LB249" s="87"/>
    </row>
    <row r="250" spans="4:314" s="6" customFormat="1" ht="15.75" customHeight="1" x14ac:dyDescent="0.25">
      <c r="D250" s="344"/>
      <c r="E250" s="344"/>
      <c r="F250" s="344"/>
      <c r="AZ250" s="549"/>
      <c r="FD250" s="150"/>
      <c r="FE250" s="622"/>
      <c r="FF250" s="622"/>
      <c r="FG250" s="622"/>
      <c r="FH250" s="622"/>
      <c r="FI250" s="87"/>
      <c r="FJ250" s="87"/>
      <c r="FK250" s="87"/>
      <c r="FL250" s="87"/>
      <c r="FM250" s="87"/>
      <c r="FN250" s="87"/>
      <c r="FO250" s="87"/>
      <c r="FP250" s="87"/>
      <c r="FQ250" s="87"/>
      <c r="FR250" s="87"/>
      <c r="FS250" s="622"/>
      <c r="FT250" s="622"/>
      <c r="FU250" s="622"/>
      <c r="FV250" s="622"/>
      <c r="FW250" s="622"/>
      <c r="FX250" s="622"/>
      <c r="FY250" s="622"/>
      <c r="FZ250" s="622"/>
      <c r="GA250" s="633"/>
      <c r="GB250" s="637"/>
      <c r="GC250" s="622"/>
      <c r="GD250" s="622"/>
      <c r="GE250" s="622"/>
      <c r="GF250" s="622"/>
      <c r="GG250" s="622"/>
      <c r="GH250" s="622"/>
      <c r="GI250" s="622"/>
      <c r="GJ250" s="622"/>
      <c r="GK250" s="622"/>
      <c r="GL250" s="622"/>
      <c r="GM250" s="622"/>
      <c r="GN250" s="622"/>
      <c r="GO250" s="622"/>
      <c r="GP250" s="622"/>
      <c r="GQ250" s="622"/>
      <c r="GR250" s="622"/>
      <c r="GS250" s="622"/>
      <c r="GT250" s="622"/>
      <c r="GU250" s="622"/>
      <c r="GV250" s="622"/>
      <c r="GW250" s="622"/>
      <c r="GX250" s="622"/>
      <c r="GY250" s="622"/>
      <c r="GZ250" s="622"/>
      <c r="HA250" s="622"/>
      <c r="HB250" s="622"/>
      <c r="HC250" s="622"/>
      <c r="HD250" s="622"/>
      <c r="HE250" s="622"/>
      <c r="HF250" s="622"/>
      <c r="HG250" s="622"/>
      <c r="HH250" s="622"/>
      <c r="HI250" s="622"/>
      <c r="HJ250" s="622"/>
      <c r="HK250" s="622"/>
      <c r="HL250" s="622"/>
      <c r="HM250" s="622"/>
      <c r="HN250" s="622"/>
      <c r="HO250" s="622"/>
      <c r="HP250" s="622"/>
      <c r="HQ250" s="622"/>
      <c r="HR250" s="622"/>
      <c r="HS250" s="622"/>
      <c r="HT250" s="622"/>
      <c r="HU250" s="622"/>
      <c r="HV250" s="622"/>
      <c r="HW250" s="622"/>
      <c r="HX250" s="622"/>
      <c r="HY250" s="622"/>
      <c r="HZ250" s="622"/>
      <c r="IA250" s="622"/>
      <c r="IB250" s="622"/>
      <c r="IC250" s="622"/>
      <c r="ID250" s="622"/>
      <c r="IE250" s="622"/>
      <c r="IF250" s="622"/>
      <c r="IG250" s="622"/>
      <c r="IH250" s="622"/>
      <c r="II250" s="622"/>
      <c r="IJ250" s="622"/>
      <c r="IK250" s="622"/>
      <c r="IL250" s="622"/>
      <c r="IM250" s="622"/>
      <c r="IN250" s="622"/>
      <c r="IO250" s="622"/>
      <c r="IP250" s="622"/>
      <c r="IQ250" s="622"/>
      <c r="IR250" s="622"/>
      <c r="IS250" s="622"/>
      <c r="IT250" s="622"/>
      <c r="IU250" s="622"/>
      <c r="IV250" s="622"/>
      <c r="IW250" s="622"/>
      <c r="IX250" s="622"/>
      <c r="IY250" s="622"/>
      <c r="IZ250" s="622"/>
      <c r="JA250" s="622"/>
      <c r="JB250" s="622"/>
      <c r="JC250" s="622"/>
      <c r="JD250" s="622"/>
      <c r="JE250" s="622"/>
      <c r="JF250" s="622"/>
      <c r="JG250" s="622"/>
      <c r="JH250" s="622"/>
      <c r="JI250" s="622"/>
      <c r="JJ250" s="622"/>
      <c r="JK250" s="622"/>
      <c r="JL250" s="622"/>
      <c r="JM250" s="622"/>
      <c r="JN250" s="622"/>
      <c r="JO250" s="622"/>
      <c r="JP250" s="622"/>
      <c r="JQ250" s="622"/>
      <c r="JR250" s="622"/>
      <c r="JS250" s="622"/>
      <c r="JT250" s="622"/>
      <c r="JU250" s="622"/>
      <c r="JV250" s="622"/>
      <c r="JW250" s="622"/>
      <c r="JX250" s="622"/>
      <c r="JY250" s="622"/>
      <c r="JZ250" s="622"/>
      <c r="KA250" s="622"/>
      <c r="KB250" s="622"/>
      <c r="KC250" s="622"/>
      <c r="KD250" s="622"/>
      <c r="KE250" s="622"/>
      <c r="KF250" s="622"/>
      <c r="KG250" s="622"/>
      <c r="KH250" s="622"/>
      <c r="KI250" s="622"/>
      <c r="KJ250" s="622"/>
      <c r="KK250" s="622"/>
      <c r="KL250" s="622"/>
      <c r="KM250" s="622"/>
      <c r="KN250" s="622"/>
      <c r="KO250" s="622"/>
      <c r="KP250" s="622"/>
      <c r="KQ250" s="622"/>
      <c r="KR250" s="87"/>
      <c r="KS250" s="87"/>
      <c r="KT250" s="87"/>
      <c r="KU250" s="87"/>
      <c r="KV250" s="87"/>
      <c r="KW250" s="87"/>
      <c r="KX250" s="87"/>
      <c r="KY250" s="87"/>
      <c r="KZ250" s="87"/>
      <c r="LA250" s="87"/>
      <c r="LB250" s="87"/>
    </row>
    <row r="251" spans="4:314" s="6" customFormat="1" ht="15.75" customHeight="1" x14ac:dyDescent="0.25">
      <c r="D251" s="344"/>
      <c r="E251" s="344"/>
      <c r="F251" s="344"/>
      <c r="AZ251" s="549"/>
      <c r="FD251" s="150"/>
      <c r="FE251" s="622"/>
      <c r="FF251" s="622"/>
      <c r="FG251" s="622"/>
      <c r="FH251" s="622"/>
      <c r="FI251" s="87"/>
      <c r="FJ251" s="87"/>
      <c r="FK251" s="87"/>
      <c r="FL251" s="87"/>
      <c r="FM251" s="87"/>
      <c r="FN251" s="87"/>
      <c r="FO251" s="87"/>
      <c r="FP251" s="87"/>
      <c r="FQ251" s="87"/>
      <c r="FR251" s="87"/>
      <c r="FS251" s="622"/>
      <c r="FT251" s="622"/>
      <c r="FU251" s="622"/>
      <c r="FV251" s="622"/>
      <c r="FW251" s="622"/>
      <c r="FX251" s="622"/>
      <c r="FY251" s="622"/>
      <c r="FZ251" s="622"/>
      <c r="GA251" s="633"/>
      <c r="GB251" s="637"/>
      <c r="GC251" s="622"/>
      <c r="GD251" s="622"/>
      <c r="GE251" s="622"/>
      <c r="GF251" s="622"/>
      <c r="GG251" s="622"/>
      <c r="GH251" s="622"/>
      <c r="GI251" s="622"/>
      <c r="GJ251" s="622"/>
      <c r="GK251" s="622"/>
      <c r="GL251" s="622"/>
      <c r="GM251" s="622"/>
      <c r="GN251" s="622"/>
      <c r="GO251" s="622"/>
      <c r="GP251" s="622"/>
      <c r="GQ251" s="622"/>
      <c r="GR251" s="622"/>
      <c r="GS251" s="622"/>
      <c r="GT251" s="622"/>
      <c r="GU251" s="622"/>
      <c r="GV251" s="622"/>
      <c r="GW251" s="622"/>
      <c r="GX251" s="622"/>
      <c r="GY251" s="622"/>
      <c r="GZ251" s="622"/>
      <c r="HA251" s="622"/>
      <c r="HB251" s="622"/>
      <c r="HC251" s="622"/>
      <c r="HD251" s="622"/>
      <c r="HE251" s="622"/>
      <c r="HF251" s="622"/>
      <c r="HG251" s="622"/>
      <c r="HH251" s="622"/>
      <c r="HI251" s="622"/>
      <c r="HJ251" s="622"/>
      <c r="HK251" s="622"/>
      <c r="HL251" s="622"/>
      <c r="HM251" s="622"/>
      <c r="HN251" s="622"/>
      <c r="HO251" s="622"/>
      <c r="HP251" s="622"/>
      <c r="HQ251" s="622"/>
      <c r="HR251" s="622"/>
      <c r="HS251" s="622"/>
      <c r="HT251" s="622"/>
      <c r="HU251" s="622"/>
      <c r="HV251" s="622"/>
      <c r="HW251" s="622"/>
      <c r="HX251" s="622"/>
      <c r="HY251" s="622"/>
      <c r="HZ251" s="622"/>
      <c r="IA251" s="622"/>
      <c r="IB251" s="622"/>
      <c r="IC251" s="622"/>
      <c r="ID251" s="622"/>
      <c r="IE251" s="622"/>
      <c r="IF251" s="622"/>
      <c r="IG251" s="622"/>
      <c r="IH251" s="622"/>
      <c r="II251" s="622"/>
      <c r="IJ251" s="622"/>
      <c r="IK251" s="622"/>
      <c r="IL251" s="622"/>
      <c r="IM251" s="622"/>
      <c r="IN251" s="622"/>
      <c r="IO251" s="622"/>
      <c r="IP251" s="622"/>
      <c r="IQ251" s="622"/>
      <c r="IR251" s="622"/>
      <c r="IS251" s="622"/>
      <c r="IT251" s="622"/>
      <c r="IU251" s="622"/>
      <c r="IV251" s="622"/>
      <c r="IW251" s="622"/>
      <c r="IX251" s="622"/>
      <c r="IY251" s="622"/>
      <c r="IZ251" s="622"/>
      <c r="JA251" s="622"/>
      <c r="JB251" s="622"/>
      <c r="JC251" s="622"/>
      <c r="JD251" s="622"/>
      <c r="JE251" s="622"/>
      <c r="JF251" s="622"/>
      <c r="JG251" s="622"/>
      <c r="JH251" s="622"/>
      <c r="JI251" s="622"/>
      <c r="JJ251" s="622"/>
      <c r="JK251" s="622"/>
      <c r="JL251" s="622"/>
      <c r="JM251" s="622"/>
      <c r="JN251" s="622"/>
      <c r="JO251" s="622"/>
      <c r="JP251" s="622"/>
      <c r="JQ251" s="622"/>
      <c r="JR251" s="622"/>
      <c r="JS251" s="622"/>
      <c r="JT251" s="622"/>
      <c r="JU251" s="622"/>
      <c r="JV251" s="622"/>
      <c r="JW251" s="622"/>
      <c r="JX251" s="622"/>
      <c r="JY251" s="622"/>
      <c r="JZ251" s="622"/>
      <c r="KA251" s="622"/>
      <c r="KB251" s="622"/>
      <c r="KC251" s="622"/>
      <c r="KD251" s="622"/>
      <c r="KE251" s="622"/>
      <c r="KF251" s="622"/>
      <c r="KG251" s="622"/>
      <c r="KH251" s="622"/>
      <c r="KI251" s="622"/>
      <c r="KJ251" s="622"/>
      <c r="KK251" s="622"/>
      <c r="KL251" s="622"/>
      <c r="KM251" s="622"/>
      <c r="KN251" s="622"/>
      <c r="KO251" s="622"/>
      <c r="KP251" s="622"/>
      <c r="KQ251" s="622"/>
      <c r="KR251" s="87"/>
      <c r="KS251" s="87"/>
      <c r="KT251" s="87"/>
      <c r="KU251" s="87"/>
      <c r="KV251" s="87"/>
      <c r="KW251" s="87"/>
      <c r="KX251" s="87"/>
      <c r="KY251" s="87"/>
      <c r="KZ251" s="87"/>
      <c r="LA251" s="87"/>
      <c r="LB251" s="87"/>
    </row>
    <row r="252" spans="4:314" s="6" customFormat="1" ht="15.75" customHeight="1" x14ac:dyDescent="0.25">
      <c r="D252" s="344"/>
      <c r="E252" s="344"/>
      <c r="F252" s="344"/>
      <c r="AZ252" s="549"/>
      <c r="FD252" s="150"/>
      <c r="FE252" s="622"/>
      <c r="FF252" s="622"/>
      <c r="FG252" s="622"/>
      <c r="FH252" s="622"/>
      <c r="FI252" s="87"/>
      <c r="FJ252" s="87"/>
      <c r="FK252" s="87"/>
      <c r="FL252" s="87"/>
      <c r="FM252" s="87"/>
      <c r="FN252" s="87"/>
      <c r="FO252" s="87"/>
      <c r="FP252" s="87"/>
      <c r="FQ252" s="87"/>
      <c r="FR252" s="87"/>
      <c r="FS252" s="622"/>
      <c r="FT252" s="622"/>
      <c r="FU252" s="622"/>
      <c r="FV252" s="622"/>
      <c r="FW252" s="622"/>
      <c r="FX252" s="622"/>
      <c r="FY252" s="622"/>
      <c r="FZ252" s="622"/>
      <c r="GA252" s="633"/>
      <c r="GB252" s="637"/>
      <c r="GC252" s="622"/>
      <c r="GD252" s="622"/>
      <c r="GE252" s="622"/>
      <c r="GF252" s="622"/>
      <c r="GG252" s="622"/>
      <c r="GH252" s="622"/>
      <c r="GI252" s="622"/>
      <c r="GJ252" s="622"/>
      <c r="GK252" s="622"/>
      <c r="GL252" s="622"/>
      <c r="GM252" s="622"/>
      <c r="GN252" s="622"/>
      <c r="GO252" s="622"/>
      <c r="GP252" s="622"/>
      <c r="GQ252" s="622"/>
      <c r="GR252" s="622"/>
      <c r="GS252" s="622"/>
      <c r="GT252" s="622"/>
      <c r="GU252" s="622"/>
      <c r="GV252" s="622"/>
      <c r="GW252" s="622"/>
      <c r="GX252" s="622"/>
      <c r="GY252" s="622"/>
      <c r="GZ252" s="622"/>
      <c r="HA252" s="622"/>
      <c r="HB252" s="622"/>
      <c r="HC252" s="622"/>
      <c r="HD252" s="622"/>
      <c r="HE252" s="622"/>
      <c r="HF252" s="622"/>
      <c r="HG252" s="622"/>
      <c r="HH252" s="622"/>
      <c r="HI252" s="622"/>
      <c r="HJ252" s="622"/>
      <c r="HK252" s="622"/>
      <c r="HL252" s="622"/>
      <c r="HM252" s="622"/>
      <c r="HN252" s="622"/>
      <c r="HO252" s="622"/>
      <c r="HP252" s="622"/>
      <c r="HQ252" s="622"/>
      <c r="HR252" s="622"/>
      <c r="HS252" s="622"/>
      <c r="HT252" s="622"/>
      <c r="HU252" s="622"/>
      <c r="HV252" s="622"/>
      <c r="HW252" s="622"/>
      <c r="HX252" s="622"/>
      <c r="HY252" s="622"/>
      <c r="HZ252" s="622"/>
      <c r="IA252" s="622"/>
      <c r="IB252" s="622"/>
      <c r="IC252" s="622"/>
      <c r="ID252" s="622"/>
      <c r="IE252" s="622"/>
      <c r="IF252" s="622"/>
      <c r="IG252" s="622"/>
      <c r="IH252" s="622"/>
      <c r="II252" s="622"/>
      <c r="IJ252" s="622"/>
      <c r="IK252" s="622"/>
      <c r="IL252" s="622"/>
      <c r="IM252" s="622"/>
      <c r="IN252" s="622"/>
      <c r="IO252" s="622"/>
      <c r="IP252" s="622"/>
      <c r="IQ252" s="622"/>
      <c r="IR252" s="622"/>
      <c r="IS252" s="622"/>
      <c r="IT252" s="622"/>
      <c r="IU252" s="622"/>
      <c r="IV252" s="622"/>
      <c r="IW252" s="622"/>
      <c r="IX252" s="622"/>
      <c r="IY252" s="622"/>
      <c r="IZ252" s="622"/>
      <c r="JA252" s="622"/>
      <c r="JB252" s="622"/>
      <c r="JC252" s="622"/>
      <c r="JD252" s="622"/>
      <c r="JE252" s="622"/>
      <c r="JF252" s="622"/>
      <c r="JG252" s="622"/>
      <c r="JH252" s="622"/>
      <c r="JI252" s="622"/>
      <c r="JJ252" s="622"/>
      <c r="JK252" s="622"/>
      <c r="JL252" s="622"/>
      <c r="JM252" s="622"/>
      <c r="JN252" s="622"/>
      <c r="JO252" s="622"/>
      <c r="JP252" s="622"/>
      <c r="JQ252" s="622"/>
      <c r="JR252" s="622"/>
      <c r="JS252" s="622"/>
      <c r="JT252" s="622"/>
      <c r="JU252" s="622"/>
      <c r="JV252" s="622"/>
      <c r="JW252" s="622"/>
      <c r="JX252" s="622"/>
      <c r="JY252" s="622"/>
      <c r="JZ252" s="622"/>
      <c r="KA252" s="622"/>
      <c r="KB252" s="622"/>
      <c r="KC252" s="622"/>
      <c r="KD252" s="622"/>
      <c r="KE252" s="622"/>
      <c r="KF252" s="622"/>
      <c r="KG252" s="622"/>
      <c r="KH252" s="622"/>
      <c r="KI252" s="622"/>
      <c r="KJ252" s="622"/>
      <c r="KK252" s="622"/>
      <c r="KL252" s="622"/>
      <c r="KM252" s="622"/>
      <c r="KN252" s="622"/>
      <c r="KO252" s="622"/>
      <c r="KP252" s="622"/>
      <c r="KQ252" s="622"/>
      <c r="KR252" s="87"/>
      <c r="KS252" s="87"/>
      <c r="KT252" s="87"/>
      <c r="KU252" s="87"/>
      <c r="KV252" s="87"/>
      <c r="KW252" s="87"/>
      <c r="KX252" s="87"/>
      <c r="KY252" s="87"/>
      <c r="KZ252" s="87"/>
      <c r="LA252" s="87"/>
      <c r="LB252" s="87"/>
    </row>
    <row r="253" spans="4:314" s="6" customFormat="1" ht="15.75" customHeight="1" x14ac:dyDescent="0.25">
      <c r="D253" s="344"/>
      <c r="E253" s="344"/>
      <c r="F253" s="344"/>
      <c r="AZ253" s="549"/>
      <c r="FD253" s="150"/>
      <c r="FE253" s="622"/>
      <c r="FF253" s="622"/>
      <c r="FG253" s="622"/>
      <c r="FH253" s="622"/>
      <c r="FI253" s="87"/>
      <c r="FJ253" s="87"/>
      <c r="FK253" s="87"/>
      <c r="FL253" s="87"/>
      <c r="FM253" s="87"/>
      <c r="FN253" s="87"/>
      <c r="FO253" s="87"/>
      <c r="FP253" s="87"/>
      <c r="FQ253" s="87"/>
      <c r="FR253" s="87"/>
      <c r="FS253" s="622"/>
      <c r="FT253" s="622"/>
      <c r="FU253" s="622"/>
      <c r="FV253" s="622"/>
      <c r="FW253" s="622"/>
      <c r="FX253" s="622"/>
      <c r="FY253" s="622"/>
      <c r="FZ253" s="622"/>
      <c r="GA253" s="633"/>
      <c r="GB253" s="637"/>
      <c r="GC253" s="622"/>
      <c r="GD253" s="622"/>
      <c r="GE253" s="622"/>
      <c r="GF253" s="622"/>
      <c r="GG253" s="622"/>
      <c r="GH253" s="622"/>
      <c r="GI253" s="622"/>
      <c r="GJ253" s="622"/>
      <c r="GK253" s="622"/>
      <c r="GL253" s="622"/>
      <c r="GM253" s="622"/>
      <c r="GN253" s="622"/>
      <c r="GO253" s="622"/>
      <c r="GP253" s="622"/>
      <c r="GQ253" s="622"/>
      <c r="GR253" s="622"/>
      <c r="GS253" s="622"/>
      <c r="GT253" s="622"/>
      <c r="GU253" s="622"/>
      <c r="GV253" s="622"/>
      <c r="GW253" s="622"/>
      <c r="GX253" s="622"/>
      <c r="GY253" s="622"/>
      <c r="GZ253" s="622"/>
      <c r="HA253" s="622"/>
      <c r="HB253" s="622"/>
      <c r="HC253" s="622"/>
      <c r="HD253" s="622"/>
      <c r="HE253" s="622"/>
      <c r="HF253" s="622"/>
      <c r="HG253" s="622"/>
      <c r="HH253" s="622"/>
      <c r="HI253" s="622"/>
      <c r="HJ253" s="622"/>
      <c r="HK253" s="622"/>
      <c r="HL253" s="622"/>
      <c r="HM253" s="622"/>
      <c r="HN253" s="622"/>
      <c r="HO253" s="622"/>
      <c r="HP253" s="622"/>
      <c r="HQ253" s="622"/>
      <c r="HR253" s="622"/>
      <c r="HS253" s="622"/>
      <c r="HT253" s="622"/>
      <c r="HU253" s="622"/>
      <c r="HV253" s="622"/>
      <c r="HW253" s="622"/>
      <c r="HX253" s="622"/>
      <c r="HY253" s="622"/>
      <c r="HZ253" s="622"/>
      <c r="IA253" s="622"/>
      <c r="IB253" s="622"/>
      <c r="IC253" s="622"/>
      <c r="ID253" s="622"/>
      <c r="IE253" s="622"/>
      <c r="IF253" s="622"/>
      <c r="IG253" s="622"/>
      <c r="IH253" s="622"/>
      <c r="II253" s="622"/>
      <c r="IJ253" s="622"/>
      <c r="IK253" s="622"/>
      <c r="IL253" s="622"/>
      <c r="IM253" s="622"/>
      <c r="IN253" s="622"/>
      <c r="IO253" s="622"/>
      <c r="IP253" s="622"/>
      <c r="IQ253" s="622"/>
      <c r="IR253" s="622"/>
      <c r="IS253" s="622"/>
      <c r="IT253" s="622"/>
      <c r="IU253" s="622"/>
      <c r="IV253" s="622"/>
      <c r="IW253" s="622"/>
      <c r="IX253" s="622"/>
      <c r="IY253" s="622"/>
      <c r="IZ253" s="622"/>
      <c r="JA253" s="622"/>
      <c r="JB253" s="622"/>
      <c r="JC253" s="622"/>
      <c r="JD253" s="622"/>
      <c r="JE253" s="622"/>
      <c r="JF253" s="622"/>
      <c r="JG253" s="622"/>
      <c r="JH253" s="622"/>
      <c r="JI253" s="622"/>
      <c r="JJ253" s="622"/>
      <c r="JK253" s="622"/>
      <c r="JL253" s="622"/>
      <c r="JM253" s="622"/>
      <c r="JN253" s="622"/>
      <c r="JO253" s="622"/>
      <c r="JP253" s="622"/>
      <c r="JQ253" s="622"/>
      <c r="JR253" s="622"/>
      <c r="JS253" s="622"/>
      <c r="JT253" s="622"/>
      <c r="JU253" s="622"/>
      <c r="JV253" s="622"/>
      <c r="JW253" s="622"/>
      <c r="JX253" s="622"/>
      <c r="JY253" s="622"/>
      <c r="JZ253" s="622"/>
      <c r="KA253" s="622"/>
      <c r="KB253" s="622"/>
      <c r="KC253" s="622"/>
      <c r="KD253" s="622"/>
      <c r="KE253" s="622"/>
      <c r="KF253" s="622"/>
      <c r="KG253" s="622"/>
      <c r="KH253" s="622"/>
      <c r="KI253" s="622"/>
      <c r="KJ253" s="622"/>
      <c r="KK253" s="622"/>
      <c r="KL253" s="622"/>
      <c r="KM253" s="622"/>
      <c r="KN253" s="622"/>
      <c r="KO253" s="622"/>
      <c r="KP253" s="622"/>
      <c r="KQ253" s="622"/>
      <c r="KR253" s="87"/>
      <c r="KS253" s="87"/>
      <c r="KT253" s="87"/>
      <c r="KU253" s="87"/>
      <c r="KV253" s="87"/>
      <c r="KW253" s="87"/>
      <c r="KX253" s="87"/>
      <c r="KY253" s="87"/>
      <c r="KZ253" s="87"/>
      <c r="LA253" s="87"/>
      <c r="LB253" s="87"/>
    </row>
    <row r="254" spans="4:314" s="6" customFormat="1" ht="15.75" customHeight="1" x14ac:dyDescent="0.25">
      <c r="D254" s="344"/>
      <c r="E254" s="344"/>
      <c r="F254" s="344"/>
      <c r="AZ254" s="549"/>
      <c r="FD254" s="150"/>
      <c r="FE254" s="622"/>
      <c r="FF254" s="622"/>
      <c r="FG254" s="622"/>
      <c r="FH254" s="622"/>
      <c r="FI254" s="87"/>
      <c r="FJ254" s="87"/>
      <c r="FK254" s="87"/>
      <c r="FL254" s="87"/>
      <c r="FM254" s="87"/>
      <c r="FN254" s="87"/>
      <c r="FO254" s="87"/>
      <c r="FP254" s="87"/>
      <c r="FQ254" s="87"/>
      <c r="FR254" s="87"/>
      <c r="FS254" s="622"/>
      <c r="FT254" s="622"/>
      <c r="FU254" s="622"/>
      <c r="FV254" s="622"/>
      <c r="FW254" s="622"/>
      <c r="FX254" s="622"/>
      <c r="FY254" s="622"/>
      <c r="FZ254" s="622"/>
      <c r="GA254" s="633"/>
      <c r="GB254" s="637"/>
      <c r="GC254" s="622"/>
      <c r="GD254" s="622"/>
      <c r="GE254" s="622"/>
      <c r="GF254" s="622"/>
      <c r="GG254" s="622"/>
      <c r="GH254" s="622"/>
      <c r="GI254" s="622"/>
      <c r="GJ254" s="622"/>
      <c r="GK254" s="622"/>
      <c r="GL254" s="622"/>
      <c r="GM254" s="622"/>
      <c r="GN254" s="622"/>
      <c r="GO254" s="622"/>
      <c r="GP254" s="622"/>
      <c r="GQ254" s="622"/>
      <c r="GR254" s="622"/>
      <c r="GS254" s="622"/>
      <c r="GT254" s="622"/>
      <c r="GU254" s="622"/>
      <c r="GV254" s="622"/>
      <c r="GW254" s="622"/>
      <c r="GX254" s="622"/>
      <c r="GY254" s="622"/>
      <c r="GZ254" s="622"/>
      <c r="HA254" s="622"/>
      <c r="HB254" s="622"/>
      <c r="HC254" s="622"/>
      <c r="HD254" s="622"/>
      <c r="HE254" s="622"/>
      <c r="HF254" s="622"/>
      <c r="HG254" s="622"/>
      <c r="HH254" s="622"/>
      <c r="HI254" s="622"/>
      <c r="HJ254" s="622"/>
      <c r="HK254" s="622"/>
      <c r="HL254" s="622"/>
      <c r="HM254" s="622"/>
      <c r="HN254" s="622"/>
      <c r="HO254" s="622"/>
      <c r="HP254" s="622"/>
      <c r="HQ254" s="622"/>
      <c r="HR254" s="622"/>
      <c r="HS254" s="622"/>
      <c r="HT254" s="622"/>
      <c r="HU254" s="622"/>
      <c r="HV254" s="622"/>
      <c r="HW254" s="622"/>
      <c r="HX254" s="622"/>
      <c r="HY254" s="622"/>
      <c r="HZ254" s="622"/>
      <c r="IA254" s="622"/>
      <c r="IB254" s="622"/>
      <c r="IC254" s="622"/>
      <c r="ID254" s="622"/>
      <c r="IE254" s="622"/>
      <c r="IF254" s="622"/>
      <c r="IG254" s="622"/>
      <c r="IH254" s="622"/>
      <c r="II254" s="622"/>
      <c r="IJ254" s="622"/>
      <c r="IK254" s="622"/>
      <c r="IL254" s="622"/>
      <c r="IM254" s="622"/>
      <c r="IN254" s="622"/>
      <c r="IO254" s="622"/>
      <c r="IP254" s="622"/>
      <c r="IQ254" s="622"/>
      <c r="IR254" s="622"/>
      <c r="IS254" s="622"/>
      <c r="IT254" s="622"/>
      <c r="IU254" s="622"/>
      <c r="IV254" s="622"/>
      <c r="IW254" s="622"/>
      <c r="IX254" s="622"/>
      <c r="IY254" s="622"/>
      <c r="IZ254" s="622"/>
      <c r="JA254" s="622"/>
      <c r="JB254" s="622"/>
      <c r="JC254" s="622"/>
      <c r="JD254" s="622"/>
      <c r="JE254" s="622"/>
      <c r="JF254" s="622"/>
      <c r="JG254" s="622"/>
      <c r="JH254" s="622"/>
      <c r="JI254" s="622"/>
      <c r="JJ254" s="622"/>
      <c r="JK254" s="622"/>
      <c r="JL254" s="622"/>
      <c r="JM254" s="622"/>
      <c r="JN254" s="622"/>
      <c r="JO254" s="622"/>
      <c r="JP254" s="622"/>
      <c r="JQ254" s="622"/>
      <c r="JR254" s="622"/>
      <c r="JS254" s="622"/>
      <c r="JT254" s="622"/>
      <c r="JU254" s="622"/>
      <c r="JV254" s="622"/>
      <c r="JW254" s="622"/>
      <c r="JX254" s="622"/>
      <c r="JY254" s="622"/>
      <c r="JZ254" s="622"/>
      <c r="KA254" s="622"/>
      <c r="KB254" s="622"/>
      <c r="KC254" s="622"/>
      <c r="KD254" s="622"/>
      <c r="KE254" s="622"/>
      <c r="KF254" s="622"/>
      <c r="KG254" s="622"/>
      <c r="KH254" s="622"/>
      <c r="KI254" s="622"/>
      <c r="KJ254" s="622"/>
      <c r="KK254" s="622"/>
      <c r="KL254" s="622"/>
      <c r="KM254" s="622"/>
      <c r="KN254" s="622"/>
      <c r="KO254" s="622"/>
      <c r="KP254" s="622"/>
      <c r="KQ254" s="622"/>
      <c r="KR254" s="87"/>
      <c r="KS254" s="87"/>
      <c r="KT254" s="87"/>
      <c r="KU254" s="87"/>
      <c r="KV254" s="87"/>
      <c r="KW254" s="87"/>
      <c r="KX254" s="87"/>
      <c r="KY254" s="87"/>
      <c r="KZ254" s="87"/>
      <c r="LA254" s="87"/>
      <c r="LB254" s="87"/>
    </row>
    <row r="255" spans="4:314" s="6" customFormat="1" ht="15.75" customHeight="1" x14ac:dyDescent="0.25">
      <c r="D255" s="344"/>
      <c r="E255" s="344"/>
      <c r="F255" s="344"/>
      <c r="AZ255" s="549"/>
      <c r="FD255" s="150"/>
      <c r="FE255" s="622"/>
      <c r="FF255" s="622"/>
      <c r="FG255" s="622"/>
      <c r="FH255" s="622"/>
      <c r="FI255" s="87"/>
      <c r="FJ255" s="87"/>
      <c r="FK255" s="87"/>
      <c r="FL255" s="87"/>
      <c r="FM255" s="87"/>
      <c r="FN255" s="87"/>
      <c r="FO255" s="87"/>
      <c r="FP255" s="87"/>
      <c r="FQ255" s="87"/>
      <c r="FR255" s="87"/>
      <c r="FS255" s="622"/>
      <c r="FT255" s="622"/>
      <c r="FU255" s="622"/>
      <c r="FV255" s="622"/>
      <c r="FW255" s="622"/>
      <c r="FX255" s="622"/>
      <c r="FY255" s="622"/>
      <c r="FZ255" s="622"/>
      <c r="GA255" s="633"/>
      <c r="GB255" s="637"/>
      <c r="GC255" s="622"/>
      <c r="GD255" s="622"/>
      <c r="GE255" s="622"/>
      <c r="GF255" s="622"/>
      <c r="GG255" s="622"/>
      <c r="GH255" s="622"/>
      <c r="GI255" s="622"/>
      <c r="GJ255" s="622"/>
      <c r="GK255" s="622"/>
      <c r="GL255" s="622"/>
      <c r="GM255" s="622"/>
      <c r="GN255" s="622"/>
      <c r="GO255" s="622"/>
      <c r="GP255" s="622"/>
      <c r="GQ255" s="622"/>
      <c r="GR255" s="622"/>
      <c r="GS255" s="622"/>
      <c r="GT255" s="622"/>
      <c r="GU255" s="622"/>
      <c r="GV255" s="622"/>
      <c r="GW255" s="622"/>
      <c r="GX255" s="622"/>
      <c r="GY255" s="622"/>
      <c r="GZ255" s="622"/>
      <c r="HA255" s="622"/>
      <c r="HB255" s="622"/>
      <c r="HC255" s="622"/>
      <c r="HD255" s="622"/>
      <c r="HE255" s="622"/>
      <c r="HF255" s="622"/>
      <c r="HG255" s="622"/>
      <c r="HH255" s="622"/>
      <c r="HI255" s="622"/>
      <c r="HJ255" s="622"/>
      <c r="HK255" s="622"/>
      <c r="HL255" s="622"/>
      <c r="HM255" s="622"/>
      <c r="HN255" s="622"/>
      <c r="HO255" s="622"/>
      <c r="HP255" s="622"/>
      <c r="HQ255" s="622"/>
      <c r="HR255" s="622"/>
      <c r="HS255" s="622"/>
      <c r="HT255" s="622"/>
      <c r="HU255" s="622"/>
      <c r="HV255" s="622"/>
      <c r="HW255" s="622"/>
      <c r="HX255" s="622"/>
      <c r="HY255" s="622"/>
      <c r="HZ255" s="622"/>
      <c r="IA255" s="622"/>
      <c r="IB255" s="622"/>
      <c r="IC255" s="622"/>
      <c r="ID255" s="622"/>
      <c r="IE255" s="622"/>
      <c r="IF255" s="622"/>
      <c r="IG255" s="622"/>
      <c r="IH255" s="622"/>
      <c r="II255" s="622"/>
      <c r="IJ255" s="622"/>
      <c r="IK255" s="622"/>
      <c r="IL255" s="622"/>
      <c r="IM255" s="622"/>
      <c r="IN255" s="622"/>
      <c r="IO255" s="622"/>
      <c r="IP255" s="622"/>
      <c r="IQ255" s="622"/>
      <c r="IR255" s="622"/>
      <c r="IS255" s="622"/>
      <c r="IT255" s="622"/>
      <c r="IU255" s="622"/>
      <c r="IV255" s="622"/>
      <c r="IW255" s="622"/>
      <c r="IX255" s="622"/>
      <c r="IY255" s="622"/>
      <c r="IZ255" s="622"/>
      <c r="JA255" s="622"/>
      <c r="JB255" s="622"/>
      <c r="JC255" s="622"/>
      <c r="JD255" s="622"/>
      <c r="JE255" s="622"/>
      <c r="JF255" s="622"/>
      <c r="JG255" s="622"/>
      <c r="JH255" s="622"/>
      <c r="JI255" s="622"/>
      <c r="JJ255" s="622"/>
      <c r="JK255" s="622"/>
      <c r="JL255" s="622"/>
      <c r="JM255" s="622"/>
      <c r="JN255" s="622"/>
      <c r="JO255" s="622"/>
      <c r="JP255" s="622"/>
      <c r="JQ255" s="622"/>
      <c r="JR255" s="622"/>
      <c r="JS255" s="622"/>
      <c r="JT255" s="622"/>
      <c r="JU255" s="622"/>
      <c r="JV255" s="622"/>
      <c r="JW255" s="622"/>
      <c r="JX255" s="622"/>
      <c r="JY255" s="622"/>
      <c r="JZ255" s="622"/>
      <c r="KA255" s="622"/>
      <c r="KB255" s="622"/>
      <c r="KC255" s="622"/>
      <c r="KD255" s="622"/>
      <c r="KE255" s="622"/>
      <c r="KF255" s="622"/>
      <c r="KG255" s="622"/>
      <c r="KH255" s="622"/>
      <c r="KI255" s="622"/>
      <c r="KJ255" s="622"/>
      <c r="KK255" s="622"/>
      <c r="KL255" s="622"/>
      <c r="KM255" s="622"/>
      <c r="KN255" s="622"/>
      <c r="KO255" s="622"/>
      <c r="KP255" s="622"/>
      <c r="KQ255" s="622"/>
      <c r="KR255" s="87"/>
      <c r="KS255" s="87"/>
      <c r="KT255" s="87"/>
      <c r="KU255" s="87"/>
      <c r="KV255" s="87"/>
      <c r="KW255" s="87"/>
      <c r="KX255" s="87"/>
      <c r="KY255" s="87"/>
      <c r="KZ255" s="87"/>
      <c r="LA255" s="87"/>
      <c r="LB255" s="87"/>
    </row>
    <row r="256" spans="4:314" s="6" customFormat="1" ht="15.75" customHeight="1" x14ac:dyDescent="0.25">
      <c r="D256" s="344"/>
      <c r="E256" s="344"/>
      <c r="F256" s="344"/>
      <c r="AZ256" s="549"/>
      <c r="FD256" s="150"/>
      <c r="FE256" s="622"/>
      <c r="FF256" s="622"/>
      <c r="FG256" s="622"/>
      <c r="FH256" s="622"/>
      <c r="FI256" s="87"/>
      <c r="FJ256" s="87"/>
      <c r="FK256" s="87"/>
      <c r="FL256" s="87"/>
      <c r="FM256" s="87"/>
      <c r="FN256" s="87"/>
      <c r="FO256" s="87"/>
      <c r="FP256" s="87"/>
      <c r="FQ256" s="87"/>
      <c r="FR256" s="87"/>
      <c r="FS256" s="622"/>
      <c r="FT256" s="622"/>
      <c r="FU256" s="622"/>
      <c r="FV256" s="622"/>
      <c r="FW256" s="622"/>
      <c r="FX256" s="622"/>
      <c r="FY256" s="622"/>
      <c r="FZ256" s="622"/>
      <c r="GA256" s="633"/>
      <c r="GB256" s="637"/>
      <c r="GC256" s="622"/>
      <c r="GD256" s="622"/>
      <c r="GE256" s="622"/>
      <c r="GF256" s="622"/>
      <c r="GG256" s="622"/>
      <c r="GH256" s="622"/>
      <c r="GI256" s="622"/>
      <c r="GJ256" s="622"/>
      <c r="GK256" s="622"/>
      <c r="GL256" s="622"/>
      <c r="GM256" s="622"/>
      <c r="GN256" s="622"/>
      <c r="GO256" s="622"/>
      <c r="GP256" s="622"/>
      <c r="GQ256" s="622"/>
      <c r="GR256" s="622"/>
      <c r="GS256" s="622"/>
      <c r="GT256" s="622"/>
      <c r="GU256" s="622"/>
      <c r="GV256" s="622"/>
      <c r="GW256" s="622"/>
      <c r="GX256" s="622"/>
      <c r="GY256" s="622"/>
      <c r="GZ256" s="622"/>
      <c r="HA256" s="622"/>
      <c r="HB256" s="622"/>
      <c r="HC256" s="622"/>
      <c r="HD256" s="622"/>
      <c r="HE256" s="622"/>
      <c r="HF256" s="622"/>
      <c r="HG256" s="622"/>
      <c r="HH256" s="622"/>
      <c r="HI256" s="622"/>
      <c r="HJ256" s="622"/>
      <c r="HK256" s="622"/>
      <c r="HL256" s="622"/>
      <c r="HM256" s="622"/>
      <c r="HN256" s="622"/>
      <c r="HO256" s="622"/>
      <c r="HP256" s="622"/>
      <c r="HQ256" s="622"/>
      <c r="HR256" s="622"/>
      <c r="HS256" s="622"/>
      <c r="HT256" s="622"/>
      <c r="HU256" s="622"/>
      <c r="HV256" s="622"/>
      <c r="HW256" s="622"/>
      <c r="HX256" s="622"/>
      <c r="HY256" s="622"/>
      <c r="HZ256" s="622"/>
      <c r="IA256" s="622"/>
      <c r="IB256" s="622"/>
      <c r="IC256" s="622"/>
      <c r="ID256" s="622"/>
      <c r="IE256" s="622"/>
      <c r="IF256" s="622"/>
      <c r="IG256" s="622"/>
      <c r="IH256" s="622"/>
      <c r="II256" s="622"/>
      <c r="IJ256" s="622"/>
      <c r="IK256" s="622"/>
      <c r="IL256" s="622"/>
      <c r="IM256" s="622"/>
      <c r="IN256" s="622"/>
      <c r="IO256" s="622"/>
      <c r="IP256" s="622"/>
      <c r="IQ256" s="622"/>
      <c r="IR256" s="622"/>
      <c r="IS256" s="622"/>
      <c r="IT256" s="622"/>
      <c r="IU256" s="622"/>
      <c r="IV256" s="622"/>
      <c r="IW256" s="622"/>
      <c r="IX256" s="622"/>
      <c r="IY256" s="622"/>
      <c r="IZ256" s="622"/>
      <c r="JA256" s="622"/>
      <c r="JB256" s="622"/>
      <c r="JC256" s="622"/>
      <c r="JD256" s="622"/>
      <c r="JE256" s="622"/>
      <c r="JF256" s="622"/>
      <c r="JG256" s="622"/>
      <c r="JH256" s="622"/>
      <c r="JI256" s="622"/>
      <c r="JJ256" s="622"/>
      <c r="JK256" s="622"/>
      <c r="JL256" s="622"/>
      <c r="JM256" s="622"/>
      <c r="JN256" s="622"/>
      <c r="JO256" s="622"/>
      <c r="JP256" s="622"/>
      <c r="JQ256" s="622"/>
      <c r="JR256" s="622"/>
      <c r="JS256" s="622"/>
      <c r="JT256" s="622"/>
      <c r="JU256" s="622"/>
      <c r="JV256" s="622"/>
      <c r="JW256" s="622"/>
      <c r="JX256" s="622"/>
      <c r="JY256" s="622"/>
      <c r="JZ256" s="622"/>
      <c r="KA256" s="622"/>
      <c r="KB256" s="622"/>
      <c r="KC256" s="622"/>
      <c r="KD256" s="622"/>
      <c r="KE256" s="622"/>
      <c r="KF256" s="622"/>
      <c r="KG256" s="622"/>
      <c r="KH256" s="622"/>
      <c r="KI256" s="622"/>
      <c r="KJ256" s="622"/>
      <c r="KK256" s="622"/>
      <c r="KL256" s="622"/>
      <c r="KM256" s="622"/>
      <c r="KN256" s="622"/>
      <c r="KO256" s="622"/>
      <c r="KP256" s="622"/>
      <c r="KQ256" s="622"/>
      <c r="KR256" s="87"/>
      <c r="KS256" s="87"/>
      <c r="KT256" s="87"/>
      <c r="KU256" s="87"/>
      <c r="KV256" s="87"/>
      <c r="KW256" s="87"/>
      <c r="KX256" s="87"/>
      <c r="KY256" s="87"/>
      <c r="KZ256" s="87"/>
      <c r="LA256" s="87"/>
      <c r="LB256" s="87"/>
    </row>
    <row r="257" spans="4:314" s="6" customFormat="1" ht="15.75" customHeight="1" x14ac:dyDescent="0.25">
      <c r="D257" s="344"/>
      <c r="E257" s="344"/>
      <c r="F257" s="344"/>
      <c r="AZ257" s="549"/>
      <c r="FD257" s="150"/>
      <c r="FE257" s="622"/>
      <c r="FF257" s="622"/>
      <c r="FG257" s="622"/>
      <c r="FH257" s="622"/>
      <c r="FI257" s="87"/>
      <c r="FJ257" s="87"/>
      <c r="FK257" s="87"/>
      <c r="FL257" s="87"/>
      <c r="FM257" s="87"/>
      <c r="FN257" s="87"/>
      <c r="FO257" s="87"/>
      <c r="FP257" s="87"/>
      <c r="FQ257" s="87"/>
      <c r="FR257" s="87"/>
      <c r="FS257" s="622"/>
      <c r="FT257" s="622"/>
      <c r="FU257" s="622"/>
      <c r="FV257" s="622"/>
      <c r="FW257" s="622"/>
      <c r="FX257" s="622"/>
      <c r="FY257" s="622"/>
      <c r="FZ257" s="622"/>
      <c r="GA257" s="633"/>
      <c r="GB257" s="637"/>
      <c r="GC257" s="622"/>
      <c r="GD257" s="622"/>
      <c r="GE257" s="622"/>
      <c r="GF257" s="622"/>
      <c r="GG257" s="622"/>
      <c r="GH257" s="622"/>
      <c r="GI257" s="622"/>
      <c r="GJ257" s="622"/>
      <c r="GK257" s="622"/>
      <c r="GL257" s="622"/>
      <c r="GM257" s="622"/>
      <c r="GN257" s="622"/>
      <c r="GO257" s="622"/>
      <c r="GP257" s="622"/>
      <c r="GQ257" s="622"/>
      <c r="GR257" s="622"/>
      <c r="GS257" s="622"/>
      <c r="GT257" s="622"/>
      <c r="GU257" s="622"/>
      <c r="GV257" s="622"/>
      <c r="GW257" s="622"/>
      <c r="GX257" s="622"/>
      <c r="GY257" s="622"/>
      <c r="GZ257" s="622"/>
      <c r="HA257" s="622"/>
      <c r="HB257" s="622"/>
      <c r="HC257" s="622"/>
      <c r="HD257" s="622"/>
      <c r="HE257" s="622"/>
      <c r="HF257" s="622"/>
      <c r="HG257" s="622"/>
      <c r="HH257" s="622"/>
      <c r="HI257" s="622"/>
      <c r="HJ257" s="622"/>
      <c r="HK257" s="622"/>
      <c r="HL257" s="622"/>
      <c r="HM257" s="622"/>
      <c r="HN257" s="622"/>
      <c r="HO257" s="622"/>
      <c r="HP257" s="622"/>
      <c r="HQ257" s="622"/>
      <c r="HR257" s="622"/>
      <c r="HS257" s="622"/>
      <c r="HT257" s="622"/>
      <c r="HU257" s="622"/>
      <c r="HV257" s="622"/>
      <c r="HW257" s="622"/>
      <c r="HX257" s="622"/>
      <c r="HY257" s="622"/>
      <c r="HZ257" s="622"/>
      <c r="IA257" s="622"/>
      <c r="IB257" s="622"/>
      <c r="IC257" s="622"/>
      <c r="ID257" s="622"/>
      <c r="IE257" s="622"/>
      <c r="IF257" s="622"/>
      <c r="IG257" s="622"/>
      <c r="IH257" s="622"/>
      <c r="II257" s="622"/>
      <c r="IJ257" s="622"/>
      <c r="IK257" s="622"/>
      <c r="IL257" s="622"/>
      <c r="IM257" s="622"/>
      <c r="IN257" s="622"/>
      <c r="IO257" s="622"/>
      <c r="IP257" s="622"/>
      <c r="IQ257" s="622"/>
      <c r="IR257" s="622"/>
      <c r="IS257" s="622"/>
      <c r="IT257" s="622"/>
      <c r="IU257" s="622"/>
      <c r="IV257" s="622"/>
      <c r="IW257" s="622"/>
      <c r="IX257" s="622"/>
      <c r="IY257" s="622"/>
      <c r="IZ257" s="622"/>
      <c r="JA257" s="622"/>
      <c r="JB257" s="622"/>
      <c r="JC257" s="622"/>
      <c r="JD257" s="622"/>
      <c r="JE257" s="622"/>
      <c r="JF257" s="622"/>
      <c r="JG257" s="622"/>
      <c r="JH257" s="622"/>
      <c r="JI257" s="622"/>
      <c r="JJ257" s="622"/>
      <c r="JK257" s="622"/>
      <c r="JL257" s="622"/>
      <c r="JM257" s="622"/>
      <c r="JN257" s="622"/>
      <c r="JO257" s="622"/>
      <c r="JP257" s="622"/>
      <c r="JQ257" s="622"/>
      <c r="JR257" s="622"/>
      <c r="JS257" s="622"/>
      <c r="JT257" s="622"/>
      <c r="JU257" s="622"/>
      <c r="JV257" s="622"/>
      <c r="JW257" s="622"/>
      <c r="JX257" s="622"/>
      <c r="JY257" s="622"/>
      <c r="JZ257" s="622"/>
      <c r="KA257" s="622"/>
      <c r="KB257" s="622"/>
      <c r="KC257" s="622"/>
      <c r="KD257" s="622"/>
      <c r="KE257" s="622"/>
      <c r="KF257" s="622"/>
      <c r="KG257" s="622"/>
      <c r="KH257" s="622"/>
      <c r="KI257" s="622"/>
      <c r="KJ257" s="622"/>
      <c r="KK257" s="622"/>
      <c r="KL257" s="622"/>
      <c r="KM257" s="622"/>
      <c r="KN257" s="622"/>
      <c r="KO257" s="622"/>
      <c r="KP257" s="622"/>
      <c r="KQ257" s="622"/>
      <c r="KR257" s="87"/>
      <c r="KS257" s="87"/>
      <c r="KT257" s="87"/>
      <c r="KU257" s="87"/>
      <c r="KV257" s="87"/>
      <c r="KW257" s="87"/>
      <c r="KX257" s="87"/>
      <c r="KY257" s="87"/>
      <c r="KZ257" s="87"/>
      <c r="LA257" s="87"/>
      <c r="LB257" s="87"/>
    </row>
    <row r="258" spans="4:314" s="6" customFormat="1" ht="15.75" customHeight="1" x14ac:dyDescent="0.25">
      <c r="D258" s="344"/>
      <c r="E258" s="344"/>
      <c r="F258" s="344"/>
      <c r="AZ258" s="549"/>
      <c r="FD258" s="150"/>
      <c r="FE258" s="622"/>
      <c r="FF258" s="622"/>
      <c r="FG258" s="622"/>
      <c r="FH258" s="622"/>
      <c r="FI258" s="87"/>
      <c r="FJ258" s="87"/>
      <c r="FK258" s="87"/>
      <c r="FL258" s="87"/>
      <c r="FM258" s="87"/>
      <c r="FN258" s="87"/>
      <c r="FO258" s="87"/>
      <c r="FP258" s="87"/>
      <c r="FQ258" s="87"/>
      <c r="FR258" s="87"/>
      <c r="FS258" s="622"/>
      <c r="FT258" s="622"/>
      <c r="FU258" s="622"/>
      <c r="FV258" s="622"/>
      <c r="FW258" s="622"/>
      <c r="FX258" s="622"/>
      <c r="FY258" s="622"/>
      <c r="FZ258" s="622"/>
      <c r="GA258" s="633"/>
      <c r="GB258" s="637"/>
      <c r="GC258" s="622"/>
      <c r="GD258" s="622"/>
      <c r="GE258" s="622"/>
      <c r="GF258" s="622"/>
      <c r="GG258" s="622"/>
      <c r="GH258" s="622"/>
      <c r="GI258" s="622"/>
      <c r="GJ258" s="622"/>
      <c r="GK258" s="622"/>
      <c r="GL258" s="622"/>
      <c r="GM258" s="622"/>
      <c r="GN258" s="622"/>
      <c r="GO258" s="622"/>
      <c r="GP258" s="622"/>
      <c r="GQ258" s="622"/>
      <c r="GR258" s="622"/>
      <c r="GS258" s="622"/>
      <c r="GT258" s="622"/>
      <c r="GU258" s="622"/>
      <c r="GV258" s="622"/>
      <c r="GW258" s="622"/>
      <c r="GX258" s="622"/>
      <c r="GY258" s="622"/>
      <c r="GZ258" s="622"/>
      <c r="HA258" s="622"/>
      <c r="HB258" s="622"/>
      <c r="HC258" s="622"/>
      <c r="HD258" s="622"/>
      <c r="HE258" s="622"/>
      <c r="HF258" s="622"/>
      <c r="HG258" s="622"/>
      <c r="HH258" s="622"/>
      <c r="HI258" s="622"/>
      <c r="HJ258" s="622"/>
      <c r="HK258" s="622"/>
      <c r="HL258" s="622"/>
      <c r="HM258" s="622"/>
      <c r="HN258" s="622"/>
      <c r="HO258" s="622"/>
      <c r="HP258" s="622"/>
      <c r="HQ258" s="622"/>
      <c r="HR258" s="622"/>
      <c r="HS258" s="622"/>
      <c r="HT258" s="622"/>
      <c r="HU258" s="622"/>
      <c r="HV258" s="622"/>
      <c r="HW258" s="622"/>
      <c r="HX258" s="622"/>
      <c r="HY258" s="622"/>
      <c r="HZ258" s="622"/>
      <c r="IA258" s="622"/>
      <c r="IB258" s="622"/>
      <c r="IC258" s="622"/>
      <c r="ID258" s="622"/>
      <c r="IE258" s="622"/>
      <c r="IF258" s="622"/>
      <c r="IG258" s="622"/>
      <c r="IH258" s="622"/>
      <c r="II258" s="622"/>
      <c r="IJ258" s="622"/>
      <c r="IK258" s="622"/>
      <c r="IL258" s="622"/>
      <c r="IM258" s="622"/>
      <c r="IN258" s="622"/>
      <c r="IO258" s="622"/>
      <c r="IP258" s="622"/>
      <c r="IQ258" s="622"/>
      <c r="IR258" s="622"/>
      <c r="IS258" s="622"/>
      <c r="IT258" s="622"/>
      <c r="IU258" s="622"/>
      <c r="IV258" s="622"/>
      <c r="IW258" s="622"/>
      <c r="IX258" s="622"/>
      <c r="IY258" s="622"/>
      <c r="IZ258" s="622"/>
      <c r="JA258" s="622"/>
      <c r="JB258" s="622"/>
      <c r="JC258" s="622"/>
      <c r="JD258" s="622"/>
      <c r="JE258" s="622"/>
      <c r="JF258" s="622"/>
      <c r="JG258" s="622"/>
      <c r="JH258" s="622"/>
      <c r="JI258" s="622"/>
      <c r="JJ258" s="622"/>
      <c r="JK258" s="622"/>
      <c r="JL258" s="622"/>
      <c r="JM258" s="622"/>
      <c r="JN258" s="622"/>
      <c r="JO258" s="622"/>
      <c r="JP258" s="622"/>
      <c r="JQ258" s="622"/>
      <c r="JR258" s="622"/>
      <c r="JS258" s="622"/>
      <c r="JT258" s="622"/>
      <c r="JU258" s="622"/>
      <c r="JV258" s="622"/>
      <c r="JW258" s="622"/>
      <c r="JX258" s="622"/>
      <c r="JY258" s="622"/>
      <c r="JZ258" s="622"/>
      <c r="KA258" s="622"/>
      <c r="KB258" s="622"/>
      <c r="KC258" s="622"/>
      <c r="KD258" s="622"/>
      <c r="KE258" s="622"/>
      <c r="KF258" s="622"/>
      <c r="KG258" s="622"/>
      <c r="KH258" s="622"/>
      <c r="KI258" s="622"/>
      <c r="KJ258" s="622"/>
      <c r="KK258" s="622"/>
      <c r="KL258" s="622"/>
      <c r="KM258" s="622"/>
      <c r="KN258" s="622"/>
      <c r="KO258" s="622"/>
      <c r="KP258" s="622"/>
      <c r="KQ258" s="622"/>
      <c r="KR258" s="87"/>
      <c r="KS258" s="87"/>
      <c r="KT258" s="87"/>
      <c r="KU258" s="87"/>
      <c r="KV258" s="87"/>
      <c r="KW258" s="87"/>
      <c r="KX258" s="87"/>
      <c r="KY258" s="87"/>
      <c r="KZ258" s="87"/>
      <c r="LA258" s="87"/>
      <c r="LB258" s="87"/>
    </row>
    <row r="259" spans="4:314" s="6" customFormat="1" ht="15.75" customHeight="1" x14ac:dyDescent="0.25">
      <c r="D259" s="344"/>
      <c r="E259" s="344"/>
      <c r="F259" s="344"/>
      <c r="AZ259" s="549"/>
      <c r="FD259" s="150"/>
      <c r="FE259" s="622"/>
      <c r="FF259" s="622"/>
      <c r="FG259" s="622"/>
      <c r="FH259" s="622"/>
      <c r="FI259" s="87"/>
      <c r="FJ259" s="87"/>
      <c r="FK259" s="87"/>
      <c r="FL259" s="87"/>
      <c r="FM259" s="87"/>
      <c r="FN259" s="87"/>
      <c r="FO259" s="87"/>
      <c r="FP259" s="87"/>
      <c r="FQ259" s="87"/>
      <c r="FR259" s="87"/>
      <c r="FS259" s="622"/>
      <c r="FT259" s="622"/>
      <c r="FU259" s="622"/>
      <c r="FV259" s="622"/>
      <c r="FW259" s="622"/>
      <c r="FX259" s="622"/>
      <c r="FY259" s="622"/>
      <c r="FZ259" s="622"/>
      <c r="GA259" s="633"/>
      <c r="GB259" s="637"/>
      <c r="GC259" s="622"/>
      <c r="GD259" s="622"/>
      <c r="GE259" s="622"/>
      <c r="GF259" s="622"/>
      <c r="GG259" s="622"/>
      <c r="GH259" s="622"/>
      <c r="GI259" s="622"/>
      <c r="GJ259" s="622"/>
      <c r="GK259" s="622"/>
      <c r="GL259" s="622"/>
      <c r="GM259" s="622"/>
      <c r="GN259" s="622"/>
      <c r="GO259" s="622"/>
      <c r="GP259" s="622"/>
      <c r="GQ259" s="622"/>
      <c r="GR259" s="622"/>
      <c r="GS259" s="622"/>
      <c r="GT259" s="622"/>
      <c r="GU259" s="622"/>
      <c r="GV259" s="622"/>
      <c r="GW259" s="622"/>
      <c r="GX259" s="622"/>
      <c r="GY259" s="622"/>
      <c r="GZ259" s="622"/>
      <c r="HA259" s="622"/>
      <c r="HB259" s="622"/>
      <c r="HC259" s="622"/>
      <c r="HD259" s="622"/>
      <c r="HE259" s="622"/>
      <c r="HF259" s="622"/>
      <c r="HG259" s="622"/>
      <c r="HH259" s="622"/>
      <c r="HI259" s="622"/>
      <c r="HJ259" s="622"/>
      <c r="HK259" s="622"/>
      <c r="HL259" s="622"/>
      <c r="HM259" s="622"/>
      <c r="HN259" s="622"/>
      <c r="HO259" s="622"/>
      <c r="HP259" s="622"/>
      <c r="HQ259" s="622"/>
      <c r="HR259" s="622"/>
      <c r="HS259" s="622"/>
      <c r="HT259" s="622"/>
      <c r="HU259" s="622"/>
      <c r="HV259" s="622"/>
      <c r="HW259" s="622"/>
      <c r="HX259" s="622"/>
      <c r="HY259" s="622"/>
      <c r="HZ259" s="622"/>
      <c r="IA259" s="622"/>
      <c r="IB259" s="622"/>
      <c r="IC259" s="622"/>
      <c r="ID259" s="622"/>
      <c r="IE259" s="622"/>
      <c r="IF259" s="622"/>
      <c r="IG259" s="622"/>
      <c r="IH259" s="622"/>
      <c r="II259" s="622"/>
      <c r="IJ259" s="622"/>
      <c r="IK259" s="622"/>
      <c r="IL259" s="622"/>
      <c r="IM259" s="622"/>
      <c r="IN259" s="622"/>
      <c r="IO259" s="622"/>
      <c r="IP259" s="622"/>
      <c r="IQ259" s="622"/>
      <c r="IR259" s="622"/>
      <c r="IS259" s="622"/>
      <c r="IT259" s="622"/>
      <c r="IU259" s="622"/>
      <c r="IV259" s="622"/>
      <c r="IW259" s="622"/>
      <c r="IX259" s="622"/>
      <c r="IY259" s="622"/>
      <c r="IZ259" s="622"/>
      <c r="JA259" s="622"/>
      <c r="JB259" s="622"/>
      <c r="JC259" s="622"/>
      <c r="JD259" s="622"/>
      <c r="JE259" s="622"/>
      <c r="JF259" s="622"/>
      <c r="JG259" s="622"/>
      <c r="JH259" s="622"/>
      <c r="JI259" s="622"/>
      <c r="JJ259" s="622"/>
      <c r="JK259" s="622"/>
      <c r="JL259" s="622"/>
      <c r="JM259" s="622"/>
      <c r="JN259" s="622"/>
      <c r="JO259" s="622"/>
      <c r="JP259" s="622"/>
      <c r="JQ259" s="622"/>
      <c r="JR259" s="622"/>
      <c r="JS259" s="622"/>
      <c r="JT259" s="622"/>
      <c r="JU259" s="622"/>
      <c r="JV259" s="622"/>
      <c r="JW259" s="622"/>
      <c r="JX259" s="622"/>
      <c r="JY259" s="622"/>
      <c r="JZ259" s="622"/>
      <c r="KA259" s="622"/>
      <c r="KB259" s="622"/>
      <c r="KC259" s="622"/>
      <c r="KD259" s="622"/>
      <c r="KE259" s="622"/>
      <c r="KF259" s="622"/>
      <c r="KG259" s="622"/>
      <c r="KH259" s="622"/>
      <c r="KI259" s="622"/>
      <c r="KJ259" s="622"/>
      <c r="KK259" s="622"/>
      <c r="KL259" s="622"/>
      <c r="KM259" s="622"/>
      <c r="KN259" s="622"/>
      <c r="KO259" s="622"/>
      <c r="KP259" s="622"/>
      <c r="KQ259" s="622"/>
      <c r="KR259" s="87"/>
      <c r="KS259" s="87"/>
      <c r="KT259" s="87"/>
      <c r="KU259" s="87"/>
      <c r="KV259" s="87"/>
      <c r="KW259" s="87"/>
      <c r="KX259" s="87"/>
      <c r="KY259" s="87"/>
      <c r="KZ259" s="87"/>
      <c r="LA259" s="87"/>
      <c r="LB259" s="87"/>
    </row>
    <row r="260" spans="4:314" s="6" customFormat="1" ht="15.75" customHeight="1" x14ac:dyDescent="0.25">
      <c r="D260" s="344"/>
      <c r="E260" s="344"/>
      <c r="F260" s="344"/>
      <c r="AZ260" s="549"/>
      <c r="FD260" s="150"/>
      <c r="FE260" s="622"/>
      <c r="FF260" s="622"/>
      <c r="FG260" s="622"/>
      <c r="FH260" s="622"/>
      <c r="FI260" s="87"/>
      <c r="FJ260" s="87"/>
      <c r="FK260" s="87"/>
      <c r="FL260" s="87"/>
      <c r="FM260" s="87"/>
      <c r="FN260" s="87"/>
      <c r="FO260" s="87"/>
      <c r="FP260" s="87"/>
      <c r="FQ260" s="87"/>
      <c r="FR260" s="87"/>
      <c r="FS260" s="622"/>
      <c r="FT260" s="622"/>
      <c r="FU260" s="622"/>
      <c r="FV260" s="622"/>
      <c r="FW260" s="622"/>
      <c r="FX260" s="622"/>
      <c r="FY260" s="622"/>
      <c r="FZ260" s="622"/>
      <c r="GA260" s="633"/>
      <c r="GB260" s="637"/>
      <c r="GC260" s="622"/>
      <c r="GD260" s="622"/>
      <c r="GE260" s="622"/>
      <c r="GF260" s="622"/>
      <c r="GG260" s="622"/>
      <c r="GH260" s="622"/>
      <c r="GI260" s="622"/>
      <c r="GJ260" s="622"/>
      <c r="GK260" s="622"/>
      <c r="GL260" s="622"/>
      <c r="GM260" s="622"/>
      <c r="GN260" s="622"/>
      <c r="GO260" s="622"/>
      <c r="GP260" s="622"/>
      <c r="GQ260" s="622"/>
      <c r="GR260" s="622"/>
      <c r="GS260" s="622"/>
      <c r="GT260" s="622"/>
      <c r="GU260" s="622"/>
      <c r="GV260" s="622"/>
      <c r="GW260" s="622"/>
      <c r="GX260" s="622"/>
      <c r="GY260" s="622"/>
      <c r="GZ260" s="622"/>
      <c r="HA260" s="622"/>
      <c r="HB260" s="622"/>
      <c r="HC260" s="622"/>
      <c r="HD260" s="622"/>
      <c r="HE260" s="622"/>
      <c r="HF260" s="622"/>
      <c r="HG260" s="622"/>
      <c r="HH260" s="622"/>
      <c r="HI260" s="622"/>
      <c r="HJ260" s="622"/>
      <c r="HK260" s="622"/>
      <c r="HL260" s="622"/>
      <c r="HM260" s="622"/>
      <c r="HN260" s="622"/>
      <c r="HO260" s="622"/>
      <c r="HP260" s="622"/>
      <c r="HQ260" s="622"/>
      <c r="HR260" s="622"/>
      <c r="HS260" s="622"/>
      <c r="HT260" s="622"/>
      <c r="HU260" s="622"/>
      <c r="HV260" s="622"/>
      <c r="HW260" s="622"/>
      <c r="HX260" s="622"/>
      <c r="HY260" s="622"/>
      <c r="HZ260" s="622"/>
      <c r="IA260" s="622"/>
      <c r="IB260" s="622"/>
      <c r="IC260" s="622"/>
      <c r="ID260" s="622"/>
      <c r="IE260" s="622"/>
      <c r="IF260" s="622"/>
      <c r="IG260" s="622"/>
      <c r="IH260" s="622"/>
      <c r="II260" s="622"/>
      <c r="IJ260" s="622"/>
      <c r="IK260" s="622"/>
      <c r="IL260" s="622"/>
      <c r="IM260" s="622"/>
      <c r="IN260" s="622"/>
      <c r="IO260" s="622"/>
      <c r="IP260" s="622"/>
      <c r="IQ260" s="622"/>
      <c r="IR260" s="622"/>
      <c r="IS260" s="622"/>
      <c r="IT260" s="622"/>
      <c r="IU260" s="622"/>
      <c r="IV260" s="622"/>
      <c r="IW260" s="622"/>
      <c r="IX260" s="622"/>
      <c r="IY260" s="622"/>
      <c r="IZ260" s="622"/>
      <c r="JA260" s="622"/>
      <c r="JB260" s="622"/>
      <c r="JC260" s="622"/>
      <c r="JD260" s="622"/>
      <c r="JE260" s="622"/>
      <c r="JF260" s="622"/>
      <c r="JG260" s="622"/>
      <c r="JH260" s="622"/>
      <c r="JI260" s="622"/>
      <c r="JJ260" s="622"/>
      <c r="JK260" s="622"/>
      <c r="JL260" s="622"/>
      <c r="JM260" s="622"/>
      <c r="JN260" s="622"/>
      <c r="JO260" s="622"/>
      <c r="JP260" s="622"/>
      <c r="JQ260" s="622"/>
      <c r="JR260" s="622"/>
      <c r="JS260" s="622"/>
      <c r="JT260" s="622"/>
      <c r="JU260" s="622"/>
      <c r="JV260" s="622"/>
      <c r="JW260" s="622"/>
      <c r="JX260" s="622"/>
      <c r="JY260" s="622"/>
      <c r="JZ260" s="622"/>
      <c r="KA260" s="622"/>
      <c r="KB260" s="622"/>
      <c r="KC260" s="622"/>
      <c r="KD260" s="622"/>
      <c r="KE260" s="622"/>
      <c r="KF260" s="622"/>
      <c r="KG260" s="622"/>
      <c r="KH260" s="622"/>
      <c r="KI260" s="622"/>
      <c r="KJ260" s="622"/>
      <c r="KK260" s="622"/>
      <c r="KL260" s="622"/>
      <c r="KM260" s="622"/>
      <c r="KN260" s="622"/>
      <c r="KO260" s="622"/>
      <c r="KP260" s="622"/>
      <c r="KQ260" s="622"/>
      <c r="KR260" s="87"/>
      <c r="KS260" s="87"/>
      <c r="KT260" s="87"/>
      <c r="KU260" s="87"/>
      <c r="KV260" s="87"/>
      <c r="KW260" s="87"/>
      <c r="KX260" s="87"/>
      <c r="KY260" s="87"/>
      <c r="KZ260" s="87"/>
      <c r="LA260" s="87"/>
      <c r="LB260" s="87"/>
    </row>
    <row r="261" spans="4:314" s="6" customFormat="1" ht="15.75" customHeight="1" x14ac:dyDescent="0.25">
      <c r="D261" s="344"/>
      <c r="E261" s="344"/>
      <c r="F261" s="344"/>
      <c r="AZ261" s="549"/>
      <c r="FD261" s="150"/>
      <c r="FE261" s="622"/>
      <c r="FF261" s="622"/>
      <c r="FG261" s="622"/>
      <c r="FH261" s="622"/>
      <c r="FI261" s="87"/>
      <c r="FJ261" s="87"/>
      <c r="FK261" s="87"/>
      <c r="FL261" s="87"/>
      <c r="FM261" s="87"/>
      <c r="FN261" s="87"/>
      <c r="FO261" s="87"/>
      <c r="FP261" s="87"/>
      <c r="FQ261" s="87"/>
      <c r="FR261" s="87"/>
      <c r="FS261" s="622"/>
      <c r="FT261" s="622"/>
      <c r="FU261" s="622"/>
      <c r="FV261" s="622"/>
      <c r="FW261" s="622"/>
      <c r="FX261" s="622"/>
      <c r="FY261" s="622"/>
      <c r="FZ261" s="622"/>
      <c r="GA261" s="633"/>
      <c r="GB261" s="637"/>
      <c r="GC261" s="622"/>
      <c r="GD261" s="622"/>
      <c r="GE261" s="622"/>
      <c r="GF261" s="622"/>
      <c r="GG261" s="622"/>
      <c r="GH261" s="622"/>
      <c r="GI261" s="622"/>
      <c r="GJ261" s="622"/>
      <c r="GK261" s="622"/>
      <c r="GL261" s="622"/>
      <c r="GM261" s="622"/>
      <c r="GN261" s="622"/>
      <c r="GO261" s="622"/>
      <c r="GP261" s="622"/>
      <c r="GQ261" s="622"/>
      <c r="GR261" s="622"/>
      <c r="GS261" s="622"/>
      <c r="GT261" s="622"/>
      <c r="GU261" s="622"/>
      <c r="GV261" s="622"/>
      <c r="GW261" s="622"/>
      <c r="GX261" s="622"/>
      <c r="GY261" s="622"/>
      <c r="GZ261" s="622"/>
      <c r="HA261" s="622"/>
      <c r="HB261" s="622"/>
      <c r="HC261" s="622"/>
      <c r="HD261" s="622"/>
      <c r="HE261" s="622"/>
      <c r="HF261" s="622"/>
      <c r="HG261" s="622"/>
      <c r="HH261" s="622"/>
      <c r="HI261" s="622"/>
      <c r="HJ261" s="622"/>
      <c r="HK261" s="622"/>
      <c r="HL261" s="622"/>
      <c r="HM261" s="622"/>
      <c r="HN261" s="622"/>
      <c r="HO261" s="622"/>
      <c r="HP261" s="622"/>
      <c r="HQ261" s="622"/>
      <c r="HR261" s="622"/>
      <c r="HS261" s="622"/>
      <c r="HT261" s="622"/>
      <c r="HU261" s="622"/>
      <c r="HV261" s="622"/>
      <c r="HW261" s="622"/>
      <c r="HX261" s="622"/>
      <c r="HY261" s="622"/>
      <c r="HZ261" s="622"/>
      <c r="IA261" s="622"/>
      <c r="IB261" s="622"/>
      <c r="IC261" s="622"/>
      <c r="ID261" s="622"/>
      <c r="IE261" s="622"/>
      <c r="IF261" s="622"/>
      <c r="IG261" s="622"/>
      <c r="IH261" s="622"/>
      <c r="II261" s="622"/>
      <c r="IJ261" s="622"/>
      <c r="IK261" s="622"/>
      <c r="IL261" s="622"/>
      <c r="IM261" s="622"/>
      <c r="IN261" s="622"/>
      <c r="IO261" s="622"/>
      <c r="IP261" s="622"/>
      <c r="IQ261" s="622"/>
      <c r="IR261" s="622"/>
      <c r="IS261" s="622"/>
      <c r="IT261" s="622"/>
      <c r="IU261" s="622"/>
      <c r="IV261" s="622"/>
      <c r="IW261" s="622"/>
      <c r="IX261" s="622"/>
      <c r="IY261" s="622"/>
      <c r="IZ261" s="622"/>
      <c r="JA261" s="622"/>
      <c r="JB261" s="622"/>
      <c r="JC261" s="622"/>
      <c r="JD261" s="622"/>
      <c r="JE261" s="622"/>
      <c r="JF261" s="622"/>
      <c r="JG261" s="622"/>
      <c r="JH261" s="622"/>
      <c r="JI261" s="622"/>
      <c r="JJ261" s="622"/>
      <c r="JK261" s="622"/>
      <c r="JL261" s="622"/>
      <c r="JM261" s="622"/>
      <c r="JN261" s="622"/>
      <c r="JO261" s="622"/>
      <c r="JP261" s="622"/>
      <c r="JQ261" s="622"/>
      <c r="JR261" s="622"/>
      <c r="JS261" s="622"/>
      <c r="JT261" s="622"/>
      <c r="JU261" s="622"/>
      <c r="JV261" s="622"/>
      <c r="JW261" s="622"/>
      <c r="JX261" s="622"/>
      <c r="JY261" s="622"/>
      <c r="JZ261" s="622"/>
      <c r="KA261" s="622"/>
      <c r="KB261" s="622"/>
      <c r="KC261" s="622"/>
      <c r="KD261" s="622"/>
      <c r="KE261" s="622"/>
      <c r="KF261" s="622"/>
      <c r="KG261" s="622"/>
      <c r="KH261" s="622"/>
      <c r="KI261" s="622"/>
      <c r="KJ261" s="622"/>
      <c r="KK261" s="622"/>
      <c r="KL261" s="622"/>
      <c r="KM261" s="622"/>
      <c r="KN261" s="622"/>
      <c r="KO261" s="622"/>
      <c r="KP261" s="622"/>
      <c r="KQ261" s="622"/>
      <c r="KR261" s="87"/>
      <c r="KS261" s="87"/>
      <c r="KT261" s="87"/>
      <c r="KU261" s="87"/>
      <c r="KV261" s="87"/>
      <c r="KW261" s="87"/>
      <c r="KX261" s="87"/>
      <c r="KY261" s="87"/>
      <c r="KZ261" s="87"/>
      <c r="LA261" s="87"/>
      <c r="LB261" s="87"/>
    </row>
    <row r="262" spans="4:314" s="6" customFormat="1" ht="15.75" customHeight="1" x14ac:dyDescent="0.25">
      <c r="D262" s="344"/>
      <c r="E262" s="344"/>
      <c r="F262" s="344"/>
      <c r="AZ262" s="549"/>
      <c r="FD262" s="150"/>
      <c r="FE262" s="622"/>
      <c r="FF262" s="622"/>
      <c r="FG262" s="622"/>
      <c r="FH262" s="622"/>
      <c r="FI262" s="87"/>
      <c r="FJ262" s="87"/>
      <c r="FK262" s="87"/>
      <c r="FL262" s="87"/>
      <c r="FM262" s="87"/>
      <c r="FN262" s="87"/>
      <c r="FO262" s="87"/>
      <c r="FP262" s="87"/>
      <c r="FQ262" s="87"/>
      <c r="FR262" s="87"/>
      <c r="FS262" s="622"/>
      <c r="FT262" s="622"/>
      <c r="FU262" s="622"/>
      <c r="FV262" s="622"/>
      <c r="FW262" s="622"/>
      <c r="FX262" s="622"/>
      <c r="FY262" s="622"/>
      <c r="FZ262" s="622"/>
      <c r="GA262" s="633"/>
      <c r="GB262" s="637"/>
      <c r="GC262" s="622"/>
      <c r="GD262" s="622"/>
      <c r="GE262" s="622"/>
      <c r="GF262" s="622"/>
      <c r="GG262" s="622"/>
      <c r="GH262" s="622"/>
      <c r="GI262" s="622"/>
      <c r="GJ262" s="622"/>
      <c r="GK262" s="622"/>
      <c r="GL262" s="622"/>
      <c r="GM262" s="622"/>
      <c r="GN262" s="622"/>
      <c r="GO262" s="622"/>
      <c r="GP262" s="622"/>
      <c r="GQ262" s="622"/>
      <c r="GR262" s="622"/>
      <c r="GS262" s="622"/>
      <c r="GT262" s="622"/>
      <c r="GU262" s="622"/>
      <c r="GV262" s="622"/>
      <c r="GW262" s="622"/>
      <c r="GX262" s="622"/>
      <c r="GY262" s="622"/>
      <c r="GZ262" s="622"/>
      <c r="HA262" s="622"/>
      <c r="HB262" s="622"/>
      <c r="HC262" s="622"/>
      <c r="HD262" s="622"/>
      <c r="HE262" s="622"/>
      <c r="HF262" s="622"/>
      <c r="HG262" s="622"/>
      <c r="HH262" s="622"/>
      <c r="HI262" s="622"/>
      <c r="HJ262" s="622"/>
      <c r="HK262" s="622"/>
      <c r="HL262" s="622"/>
      <c r="HM262" s="622"/>
      <c r="HN262" s="622"/>
      <c r="HO262" s="622"/>
      <c r="HP262" s="622"/>
      <c r="HQ262" s="622"/>
      <c r="HR262" s="622"/>
      <c r="HS262" s="622"/>
      <c r="HT262" s="622"/>
      <c r="HU262" s="622"/>
      <c r="HV262" s="622"/>
      <c r="HW262" s="622"/>
      <c r="HX262" s="622"/>
      <c r="HY262" s="622"/>
      <c r="HZ262" s="622"/>
      <c r="IA262" s="622"/>
      <c r="IB262" s="622"/>
      <c r="IC262" s="622"/>
      <c r="ID262" s="622"/>
      <c r="IE262" s="622"/>
      <c r="IF262" s="622"/>
      <c r="IG262" s="622"/>
      <c r="IH262" s="622"/>
      <c r="II262" s="622"/>
      <c r="IJ262" s="622"/>
      <c r="IK262" s="622"/>
      <c r="IL262" s="622"/>
      <c r="IM262" s="622"/>
      <c r="IN262" s="622"/>
      <c r="IO262" s="622"/>
      <c r="IP262" s="622"/>
      <c r="IQ262" s="622"/>
      <c r="IR262" s="622"/>
      <c r="IS262" s="622"/>
      <c r="IT262" s="622"/>
      <c r="IU262" s="622"/>
      <c r="IV262" s="622"/>
      <c r="IW262" s="622"/>
      <c r="IX262" s="622"/>
      <c r="IY262" s="622"/>
      <c r="IZ262" s="622"/>
      <c r="JA262" s="622"/>
      <c r="JB262" s="622"/>
      <c r="JC262" s="622"/>
      <c r="JD262" s="622"/>
      <c r="JE262" s="622"/>
      <c r="JF262" s="622"/>
      <c r="JG262" s="622"/>
      <c r="JH262" s="622"/>
      <c r="JI262" s="622"/>
      <c r="JJ262" s="622"/>
      <c r="JK262" s="622"/>
      <c r="JL262" s="622"/>
      <c r="JM262" s="622"/>
      <c r="JN262" s="622"/>
      <c r="JO262" s="622"/>
      <c r="JP262" s="622"/>
      <c r="JQ262" s="622"/>
      <c r="JR262" s="622"/>
      <c r="JS262" s="622"/>
      <c r="JT262" s="622"/>
      <c r="JU262" s="622"/>
      <c r="JV262" s="622"/>
      <c r="JW262" s="622"/>
      <c r="JX262" s="622"/>
      <c r="JY262" s="622"/>
      <c r="JZ262" s="622"/>
      <c r="KA262" s="622"/>
      <c r="KB262" s="622"/>
      <c r="KC262" s="622"/>
      <c r="KD262" s="622"/>
      <c r="KE262" s="622"/>
      <c r="KF262" s="622"/>
      <c r="KG262" s="622"/>
      <c r="KH262" s="622"/>
      <c r="KI262" s="622"/>
      <c r="KJ262" s="622"/>
      <c r="KK262" s="622"/>
      <c r="KL262" s="622"/>
      <c r="KM262" s="622"/>
      <c r="KN262" s="622"/>
      <c r="KO262" s="622"/>
      <c r="KP262" s="622"/>
      <c r="KQ262" s="622"/>
      <c r="KR262" s="87"/>
      <c r="KS262" s="87"/>
      <c r="KT262" s="87"/>
      <c r="KU262" s="87"/>
      <c r="KV262" s="87"/>
      <c r="KW262" s="87"/>
      <c r="KX262" s="87"/>
      <c r="KY262" s="87"/>
      <c r="KZ262" s="87"/>
      <c r="LA262" s="87"/>
      <c r="LB262" s="87"/>
    </row>
    <row r="263" spans="4:314" s="6" customFormat="1" ht="15.75" customHeight="1" x14ac:dyDescent="0.25">
      <c r="D263" s="344"/>
      <c r="E263" s="344"/>
      <c r="F263" s="344"/>
      <c r="AZ263" s="549"/>
      <c r="FD263" s="150"/>
      <c r="FE263" s="622"/>
      <c r="FF263" s="622"/>
      <c r="FG263" s="622"/>
      <c r="FH263" s="622"/>
      <c r="FI263" s="87"/>
      <c r="FJ263" s="87"/>
      <c r="FK263" s="87"/>
      <c r="FL263" s="87"/>
      <c r="FM263" s="87"/>
      <c r="FN263" s="87"/>
      <c r="FO263" s="87"/>
      <c r="FP263" s="87"/>
      <c r="FQ263" s="87"/>
      <c r="FR263" s="87"/>
      <c r="FS263" s="622"/>
      <c r="FT263" s="622"/>
      <c r="FU263" s="622"/>
      <c r="FV263" s="622"/>
      <c r="FW263" s="622"/>
      <c r="FX263" s="622"/>
      <c r="FY263" s="622"/>
      <c r="FZ263" s="622"/>
      <c r="GA263" s="633"/>
      <c r="GB263" s="637"/>
      <c r="GC263" s="622"/>
      <c r="GD263" s="622"/>
      <c r="GE263" s="622"/>
      <c r="GF263" s="622"/>
      <c r="GG263" s="622"/>
      <c r="GH263" s="622"/>
      <c r="GI263" s="622"/>
      <c r="GJ263" s="622"/>
      <c r="GK263" s="622"/>
      <c r="GL263" s="622"/>
      <c r="GM263" s="622"/>
      <c r="GN263" s="622"/>
      <c r="GO263" s="622"/>
      <c r="GP263" s="622"/>
      <c r="GQ263" s="622"/>
      <c r="GR263" s="622"/>
      <c r="GS263" s="622"/>
      <c r="GT263" s="622"/>
      <c r="GU263" s="622"/>
      <c r="GV263" s="622"/>
      <c r="GW263" s="622"/>
      <c r="GX263" s="622"/>
      <c r="GY263" s="622"/>
      <c r="GZ263" s="622"/>
      <c r="HA263" s="622"/>
      <c r="HB263" s="622"/>
      <c r="HC263" s="622"/>
      <c r="HD263" s="622"/>
      <c r="HE263" s="622"/>
      <c r="HF263" s="622"/>
      <c r="HG263" s="622"/>
      <c r="HH263" s="622"/>
      <c r="HI263" s="622"/>
      <c r="HJ263" s="622"/>
      <c r="HK263" s="622"/>
      <c r="HL263" s="622"/>
      <c r="HM263" s="622"/>
      <c r="HN263" s="622"/>
      <c r="HO263" s="622"/>
      <c r="HP263" s="622"/>
      <c r="HQ263" s="622"/>
      <c r="HR263" s="622"/>
      <c r="HS263" s="622"/>
      <c r="HT263" s="622"/>
      <c r="HU263" s="622"/>
      <c r="HV263" s="622"/>
      <c r="HW263" s="622"/>
      <c r="HX263" s="622"/>
      <c r="HY263" s="622"/>
      <c r="HZ263" s="622"/>
      <c r="IA263" s="622"/>
      <c r="IB263" s="622"/>
      <c r="IC263" s="622"/>
      <c r="ID263" s="622"/>
      <c r="IE263" s="622"/>
      <c r="IF263" s="622"/>
      <c r="IG263" s="622"/>
      <c r="IH263" s="622"/>
      <c r="II263" s="622"/>
      <c r="IJ263" s="622"/>
      <c r="IK263" s="622"/>
      <c r="IL263" s="622"/>
      <c r="IM263" s="622"/>
      <c r="IN263" s="622"/>
      <c r="IO263" s="622"/>
      <c r="IP263" s="622"/>
      <c r="IQ263" s="622"/>
      <c r="IR263" s="622"/>
      <c r="IS263" s="622"/>
      <c r="IT263" s="622"/>
      <c r="IU263" s="622"/>
      <c r="IV263" s="622"/>
      <c r="IW263" s="622"/>
      <c r="IX263" s="622"/>
      <c r="IY263" s="622"/>
      <c r="IZ263" s="622"/>
      <c r="JA263" s="622"/>
      <c r="JB263" s="622"/>
      <c r="JC263" s="622"/>
      <c r="JD263" s="622"/>
      <c r="JE263" s="622"/>
      <c r="JF263" s="622"/>
      <c r="JG263" s="622"/>
      <c r="JH263" s="622"/>
      <c r="JI263" s="622"/>
      <c r="JJ263" s="622"/>
      <c r="JK263" s="622"/>
      <c r="JL263" s="622"/>
      <c r="JM263" s="622"/>
      <c r="JN263" s="622"/>
      <c r="JO263" s="622"/>
      <c r="JP263" s="622"/>
      <c r="JQ263" s="622"/>
      <c r="JR263" s="622"/>
      <c r="JS263" s="622"/>
      <c r="JT263" s="622"/>
      <c r="JU263" s="622"/>
      <c r="JV263" s="622"/>
      <c r="JW263" s="622"/>
      <c r="JX263" s="622"/>
      <c r="JY263" s="622"/>
      <c r="JZ263" s="622"/>
      <c r="KA263" s="622"/>
      <c r="KB263" s="622"/>
      <c r="KC263" s="622"/>
      <c r="KD263" s="622"/>
      <c r="KE263" s="622"/>
      <c r="KF263" s="622"/>
      <c r="KG263" s="622"/>
      <c r="KH263" s="622"/>
      <c r="KI263" s="622"/>
      <c r="KJ263" s="622"/>
      <c r="KK263" s="622"/>
      <c r="KL263" s="622"/>
      <c r="KM263" s="622"/>
      <c r="KN263" s="622"/>
      <c r="KO263" s="622"/>
      <c r="KP263" s="622"/>
      <c r="KQ263" s="622"/>
      <c r="KR263" s="87"/>
      <c r="KS263" s="87"/>
      <c r="KT263" s="87"/>
      <c r="KU263" s="87"/>
      <c r="KV263" s="87"/>
      <c r="KW263" s="87"/>
      <c r="KX263" s="87"/>
      <c r="KY263" s="87"/>
      <c r="KZ263" s="87"/>
      <c r="LA263" s="87"/>
      <c r="LB263" s="87"/>
    </row>
    <row r="264" spans="4:314" s="6" customFormat="1" ht="15.75" customHeight="1" x14ac:dyDescent="0.25">
      <c r="D264" s="344"/>
      <c r="E264" s="344"/>
      <c r="F264" s="344"/>
      <c r="AZ264" s="549"/>
      <c r="FD264" s="150"/>
      <c r="FE264" s="622"/>
      <c r="FF264" s="622"/>
      <c r="FG264" s="622"/>
      <c r="FH264" s="622"/>
      <c r="FI264" s="87"/>
      <c r="FJ264" s="87"/>
      <c r="FK264" s="87"/>
      <c r="FL264" s="87"/>
      <c r="FM264" s="87"/>
      <c r="FN264" s="87"/>
      <c r="FO264" s="87"/>
      <c r="FP264" s="87"/>
      <c r="FQ264" s="87"/>
      <c r="FR264" s="87"/>
      <c r="FS264" s="622"/>
      <c r="FT264" s="622"/>
      <c r="FU264" s="622"/>
      <c r="FV264" s="622"/>
      <c r="FW264" s="622"/>
      <c r="FX264" s="622"/>
      <c r="FY264" s="622"/>
      <c r="FZ264" s="622"/>
      <c r="GA264" s="633"/>
      <c r="GB264" s="637"/>
      <c r="GC264" s="622"/>
      <c r="GD264" s="622"/>
      <c r="GE264" s="622"/>
      <c r="GF264" s="622"/>
      <c r="GG264" s="622"/>
      <c r="GH264" s="622"/>
      <c r="GI264" s="622"/>
      <c r="GJ264" s="622"/>
      <c r="GK264" s="622"/>
      <c r="GL264" s="622"/>
      <c r="GM264" s="622"/>
      <c r="GN264" s="622"/>
      <c r="GO264" s="622"/>
      <c r="GP264" s="622"/>
      <c r="GQ264" s="622"/>
      <c r="GR264" s="622"/>
      <c r="GS264" s="622"/>
      <c r="GT264" s="622"/>
      <c r="GU264" s="622"/>
      <c r="GV264" s="622"/>
      <c r="GW264" s="622"/>
      <c r="GX264" s="622"/>
      <c r="GY264" s="622"/>
      <c r="GZ264" s="622"/>
      <c r="HA264" s="622"/>
      <c r="HB264" s="622"/>
      <c r="HC264" s="622"/>
      <c r="HD264" s="622"/>
      <c r="HE264" s="622"/>
      <c r="HF264" s="622"/>
      <c r="HG264" s="622"/>
      <c r="HH264" s="622"/>
      <c r="HI264" s="622"/>
      <c r="HJ264" s="622"/>
      <c r="HK264" s="622"/>
      <c r="HL264" s="622"/>
      <c r="HM264" s="622"/>
      <c r="HN264" s="622"/>
      <c r="HO264" s="622"/>
      <c r="HP264" s="622"/>
      <c r="HQ264" s="622"/>
      <c r="HR264" s="622"/>
      <c r="HS264" s="622"/>
      <c r="HT264" s="622"/>
      <c r="HU264" s="622"/>
      <c r="HV264" s="622"/>
      <c r="HW264" s="622"/>
      <c r="HX264" s="622"/>
      <c r="HY264" s="622"/>
      <c r="HZ264" s="622"/>
      <c r="IA264" s="622"/>
      <c r="IB264" s="622"/>
      <c r="IC264" s="622"/>
      <c r="ID264" s="622"/>
      <c r="IE264" s="622"/>
      <c r="IF264" s="622"/>
      <c r="IG264" s="622"/>
      <c r="IH264" s="622"/>
      <c r="II264" s="622"/>
      <c r="IJ264" s="622"/>
      <c r="IK264" s="622"/>
      <c r="IL264" s="622"/>
      <c r="IM264" s="622"/>
      <c r="IN264" s="622"/>
      <c r="IO264" s="622"/>
      <c r="IP264" s="622"/>
      <c r="IQ264" s="622"/>
      <c r="IR264" s="622"/>
      <c r="IS264" s="622"/>
      <c r="IT264" s="622"/>
      <c r="IU264" s="622"/>
      <c r="IV264" s="622"/>
      <c r="IW264" s="622"/>
      <c r="IX264" s="622"/>
      <c r="IY264" s="622"/>
      <c r="IZ264" s="622"/>
      <c r="JA264" s="622"/>
      <c r="JB264" s="622"/>
      <c r="JC264" s="622"/>
      <c r="JD264" s="622"/>
      <c r="JE264" s="622"/>
      <c r="JF264" s="622"/>
      <c r="JG264" s="622"/>
      <c r="JH264" s="622"/>
      <c r="JI264" s="622"/>
      <c r="JJ264" s="622"/>
      <c r="JK264" s="622"/>
      <c r="JL264" s="622"/>
      <c r="JM264" s="622"/>
      <c r="JN264" s="622"/>
      <c r="JO264" s="622"/>
      <c r="JP264" s="622"/>
      <c r="JQ264" s="622"/>
      <c r="JR264" s="622"/>
      <c r="JS264" s="622"/>
      <c r="JT264" s="622"/>
      <c r="JU264" s="622"/>
      <c r="JV264" s="622"/>
      <c r="JW264" s="622"/>
      <c r="JX264" s="622"/>
      <c r="JY264" s="622"/>
      <c r="JZ264" s="622"/>
      <c r="KA264" s="622"/>
      <c r="KB264" s="622"/>
      <c r="KC264" s="622"/>
      <c r="KD264" s="622"/>
      <c r="KE264" s="622"/>
      <c r="KF264" s="622"/>
      <c r="KG264" s="622"/>
      <c r="KH264" s="622"/>
      <c r="KI264" s="622"/>
      <c r="KJ264" s="622"/>
      <c r="KK264" s="622"/>
      <c r="KL264" s="622"/>
      <c r="KM264" s="622"/>
      <c r="KN264" s="622"/>
      <c r="KO264" s="622"/>
      <c r="KP264" s="622"/>
      <c r="KQ264" s="622"/>
      <c r="KR264" s="87"/>
      <c r="KS264" s="87"/>
      <c r="KT264" s="87"/>
      <c r="KU264" s="87"/>
      <c r="KV264" s="87"/>
      <c r="KW264" s="87"/>
      <c r="KX264" s="87"/>
      <c r="KY264" s="87"/>
      <c r="KZ264" s="87"/>
      <c r="LA264" s="87"/>
      <c r="LB264" s="87"/>
    </row>
    <row r="265" spans="4:314" s="6" customFormat="1" ht="15.75" customHeight="1" x14ac:dyDescent="0.25">
      <c r="D265" s="344"/>
      <c r="E265" s="344"/>
      <c r="F265" s="344"/>
      <c r="AZ265" s="549"/>
      <c r="FD265" s="150"/>
      <c r="FE265" s="622"/>
      <c r="FF265" s="622"/>
      <c r="FG265" s="622"/>
      <c r="FH265" s="622"/>
      <c r="FI265" s="87"/>
      <c r="FJ265" s="87"/>
      <c r="FK265" s="87"/>
      <c r="FL265" s="87"/>
      <c r="FM265" s="87"/>
      <c r="FN265" s="87"/>
      <c r="FO265" s="87"/>
      <c r="FP265" s="87"/>
      <c r="FQ265" s="87"/>
      <c r="FR265" s="87"/>
      <c r="FS265" s="622"/>
      <c r="FT265" s="622"/>
      <c r="FU265" s="622"/>
      <c r="FV265" s="622"/>
      <c r="FW265" s="622"/>
      <c r="FX265" s="622"/>
      <c r="FY265" s="622"/>
      <c r="FZ265" s="622"/>
      <c r="GA265" s="633"/>
      <c r="GB265" s="637"/>
      <c r="GC265" s="622"/>
      <c r="GD265" s="622"/>
      <c r="GE265" s="622"/>
      <c r="GF265" s="622"/>
      <c r="GG265" s="622"/>
      <c r="GH265" s="622"/>
      <c r="GI265" s="622"/>
      <c r="GJ265" s="622"/>
      <c r="GK265" s="622"/>
      <c r="GL265" s="622"/>
      <c r="GM265" s="622"/>
      <c r="GN265" s="622"/>
      <c r="GO265" s="622"/>
      <c r="GP265" s="622"/>
      <c r="GQ265" s="622"/>
      <c r="GR265" s="622"/>
      <c r="GS265" s="622"/>
      <c r="GT265" s="622"/>
      <c r="GU265" s="622"/>
      <c r="GV265" s="622"/>
      <c r="GW265" s="622"/>
      <c r="GX265" s="622"/>
      <c r="GY265" s="622"/>
      <c r="GZ265" s="622"/>
      <c r="HA265" s="622"/>
      <c r="HB265" s="622"/>
      <c r="HC265" s="622"/>
      <c r="HD265" s="622"/>
      <c r="HE265" s="622"/>
      <c r="HF265" s="622"/>
      <c r="HG265" s="622"/>
      <c r="HH265" s="622"/>
      <c r="HI265" s="622"/>
      <c r="HJ265" s="622"/>
      <c r="HK265" s="622"/>
      <c r="HL265" s="622"/>
      <c r="HM265" s="622"/>
      <c r="HN265" s="622"/>
      <c r="HO265" s="622"/>
      <c r="HP265" s="622"/>
      <c r="HQ265" s="622"/>
      <c r="HR265" s="622"/>
      <c r="HS265" s="622"/>
      <c r="HT265" s="622"/>
      <c r="HU265" s="622"/>
      <c r="HV265" s="622"/>
      <c r="HW265" s="622"/>
      <c r="HX265" s="622"/>
      <c r="HY265" s="622"/>
      <c r="HZ265" s="622"/>
      <c r="IA265" s="622"/>
      <c r="IB265" s="622"/>
      <c r="IC265" s="622"/>
      <c r="ID265" s="622"/>
      <c r="IE265" s="622"/>
      <c r="IF265" s="622"/>
      <c r="IG265" s="622"/>
      <c r="IH265" s="622"/>
      <c r="II265" s="622"/>
      <c r="IJ265" s="622"/>
      <c r="IK265" s="622"/>
      <c r="IL265" s="622"/>
      <c r="IM265" s="622"/>
      <c r="IN265" s="622"/>
      <c r="IO265" s="622"/>
      <c r="IP265" s="622"/>
      <c r="IQ265" s="622"/>
      <c r="IR265" s="622"/>
      <c r="IS265" s="622"/>
      <c r="IT265" s="622"/>
      <c r="IU265" s="622"/>
      <c r="IV265" s="622"/>
      <c r="IW265" s="622"/>
      <c r="IX265" s="622"/>
      <c r="IY265" s="622"/>
      <c r="IZ265" s="622"/>
      <c r="JA265" s="622"/>
      <c r="JB265" s="622"/>
      <c r="JC265" s="622"/>
      <c r="JD265" s="622"/>
      <c r="JE265" s="622"/>
      <c r="JF265" s="622"/>
      <c r="JG265" s="622"/>
      <c r="JH265" s="622"/>
      <c r="JI265" s="622"/>
      <c r="JJ265" s="622"/>
      <c r="JK265" s="622"/>
      <c r="JL265" s="622"/>
      <c r="JM265" s="622"/>
      <c r="JN265" s="622"/>
      <c r="JO265" s="622"/>
      <c r="JP265" s="622"/>
      <c r="JQ265" s="622"/>
      <c r="JR265" s="622"/>
      <c r="JS265" s="622"/>
      <c r="JT265" s="622"/>
      <c r="JU265" s="622"/>
      <c r="JV265" s="622"/>
      <c r="JW265" s="622"/>
      <c r="JX265" s="622"/>
      <c r="JY265" s="622"/>
      <c r="JZ265" s="622"/>
      <c r="KA265" s="622"/>
      <c r="KB265" s="622"/>
      <c r="KC265" s="622"/>
      <c r="KD265" s="622"/>
      <c r="KE265" s="622"/>
      <c r="KF265" s="622"/>
      <c r="KG265" s="622"/>
      <c r="KH265" s="622"/>
      <c r="KI265" s="622"/>
      <c r="KJ265" s="622"/>
      <c r="KK265" s="622"/>
      <c r="KL265" s="622"/>
      <c r="KM265" s="622"/>
      <c r="KN265" s="622"/>
      <c r="KO265" s="622"/>
      <c r="KP265" s="622"/>
      <c r="KQ265" s="622"/>
      <c r="KR265" s="87"/>
      <c r="KS265" s="87"/>
      <c r="KT265" s="87"/>
      <c r="KU265" s="87"/>
      <c r="KV265" s="87"/>
      <c r="KW265" s="87"/>
      <c r="KX265" s="87"/>
      <c r="KY265" s="87"/>
      <c r="KZ265" s="87"/>
      <c r="LA265" s="87"/>
      <c r="LB265" s="87"/>
    </row>
    <row r="266" spans="4:314" s="6" customFormat="1" ht="15.75" customHeight="1" x14ac:dyDescent="0.25">
      <c r="D266" s="344"/>
      <c r="E266" s="344"/>
      <c r="F266" s="344"/>
      <c r="AZ266" s="549"/>
      <c r="FD266" s="150"/>
      <c r="FE266" s="622"/>
      <c r="FF266" s="622"/>
      <c r="FG266" s="622"/>
      <c r="FH266" s="622"/>
      <c r="FI266" s="87"/>
      <c r="FJ266" s="87"/>
      <c r="FK266" s="87"/>
      <c r="FL266" s="87"/>
      <c r="FM266" s="87"/>
      <c r="FN266" s="87"/>
      <c r="FO266" s="87"/>
      <c r="FP266" s="87"/>
      <c r="FQ266" s="87"/>
      <c r="FR266" s="87"/>
      <c r="FS266" s="622"/>
      <c r="FT266" s="622"/>
      <c r="FU266" s="622"/>
      <c r="FV266" s="622"/>
      <c r="FW266" s="622"/>
      <c r="FX266" s="622"/>
      <c r="FY266" s="622"/>
      <c r="FZ266" s="622"/>
      <c r="GA266" s="633"/>
      <c r="GB266" s="637"/>
      <c r="GC266" s="622"/>
      <c r="GD266" s="622"/>
      <c r="GE266" s="622"/>
      <c r="GF266" s="622"/>
      <c r="GG266" s="622"/>
      <c r="GH266" s="622"/>
      <c r="GI266" s="622"/>
      <c r="GJ266" s="622"/>
      <c r="GK266" s="622"/>
      <c r="GL266" s="622"/>
      <c r="GM266" s="622"/>
      <c r="GN266" s="622"/>
      <c r="GO266" s="622"/>
      <c r="GP266" s="622"/>
      <c r="GQ266" s="622"/>
      <c r="GR266" s="622"/>
      <c r="GS266" s="622"/>
      <c r="GT266" s="622"/>
      <c r="GU266" s="622"/>
      <c r="GV266" s="622"/>
      <c r="GW266" s="622"/>
      <c r="GX266" s="622"/>
      <c r="GY266" s="622"/>
      <c r="GZ266" s="622"/>
      <c r="HA266" s="622"/>
      <c r="HB266" s="622"/>
      <c r="HC266" s="622"/>
      <c r="HD266" s="622"/>
      <c r="HE266" s="622"/>
      <c r="HF266" s="622"/>
      <c r="HG266" s="622"/>
      <c r="HH266" s="622"/>
      <c r="HI266" s="622"/>
      <c r="HJ266" s="622"/>
      <c r="HK266" s="622"/>
      <c r="HL266" s="622"/>
      <c r="HM266" s="622"/>
      <c r="HN266" s="622"/>
      <c r="HO266" s="622"/>
      <c r="HP266" s="622"/>
      <c r="HQ266" s="622"/>
      <c r="HR266" s="622"/>
      <c r="HS266" s="622"/>
      <c r="HT266" s="622"/>
      <c r="HU266" s="622"/>
      <c r="HV266" s="622"/>
      <c r="HW266" s="622"/>
      <c r="HX266" s="622"/>
      <c r="HY266" s="622"/>
      <c r="HZ266" s="622"/>
      <c r="IA266" s="622"/>
      <c r="IB266" s="622"/>
      <c r="IC266" s="622"/>
      <c r="ID266" s="622"/>
      <c r="IE266" s="622"/>
      <c r="IF266" s="622"/>
      <c r="IG266" s="622"/>
      <c r="IH266" s="622"/>
      <c r="II266" s="622"/>
      <c r="IJ266" s="622"/>
      <c r="IK266" s="622"/>
      <c r="IL266" s="622"/>
      <c r="IM266" s="622"/>
      <c r="IN266" s="622"/>
      <c r="IO266" s="622"/>
      <c r="IP266" s="622"/>
      <c r="IQ266" s="622"/>
      <c r="IR266" s="622"/>
      <c r="IS266" s="622"/>
      <c r="IT266" s="622"/>
      <c r="IU266" s="622"/>
      <c r="IV266" s="622"/>
      <c r="IW266" s="622"/>
      <c r="IX266" s="622"/>
      <c r="IY266" s="622"/>
      <c r="IZ266" s="622"/>
      <c r="JA266" s="622"/>
      <c r="JB266" s="622"/>
      <c r="JC266" s="622"/>
      <c r="JD266" s="622"/>
      <c r="JE266" s="622"/>
      <c r="JF266" s="622"/>
      <c r="JG266" s="622"/>
      <c r="JH266" s="622"/>
      <c r="JI266" s="622"/>
      <c r="JJ266" s="622"/>
      <c r="JK266" s="622"/>
      <c r="JL266" s="622"/>
      <c r="JM266" s="622"/>
      <c r="JN266" s="622"/>
      <c r="JO266" s="622"/>
      <c r="JP266" s="622"/>
      <c r="JQ266" s="622"/>
      <c r="JR266" s="622"/>
      <c r="JS266" s="622"/>
      <c r="JT266" s="622"/>
      <c r="JU266" s="622"/>
      <c r="JV266" s="622"/>
      <c r="JW266" s="622"/>
      <c r="JX266" s="622"/>
      <c r="JY266" s="622"/>
      <c r="JZ266" s="622"/>
      <c r="KA266" s="622"/>
      <c r="KB266" s="622"/>
      <c r="KC266" s="622"/>
      <c r="KD266" s="622"/>
      <c r="KE266" s="622"/>
      <c r="KF266" s="622"/>
      <c r="KG266" s="622"/>
      <c r="KH266" s="622"/>
      <c r="KI266" s="622"/>
      <c r="KJ266" s="622"/>
      <c r="KK266" s="622"/>
      <c r="KL266" s="622"/>
      <c r="KM266" s="622"/>
      <c r="KN266" s="622"/>
      <c r="KO266" s="622"/>
      <c r="KP266" s="622"/>
      <c r="KQ266" s="622"/>
      <c r="KR266" s="87"/>
      <c r="KS266" s="87"/>
      <c r="KT266" s="87"/>
      <c r="KU266" s="87"/>
      <c r="KV266" s="87"/>
      <c r="KW266" s="87"/>
      <c r="KX266" s="87"/>
      <c r="KY266" s="87"/>
      <c r="KZ266" s="87"/>
      <c r="LA266" s="87"/>
      <c r="LB266" s="87"/>
    </row>
    <row r="267" spans="4:314" s="6" customFormat="1" ht="15.75" customHeight="1" x14ac:dyDescent="0.25">
      <c r="D267" s="344"/>
      <c r="E267" s="344"/>
      <c r="F267" s="344"/>
      <c r="AZ267" s="549"/>
      <c r="FD267" s="150"/>
      <c r="FE267" s="622"/>
      <c r="FF267" s="622"/>
      <c r="FG267" s="622"/>
      <c r="FH267" s="622"/>
      <c r="FI267" s="87"/>
      <c r="FJ267" s="87"/>
      <c r="FK267" s="87"/>
      <c r="FL267" s="87"/>
      <c r="FM267" s="87"/>
      <c r="FN267" s="87"/>
      <c r="FO267" s="87"/>
      <c r="FP267" s="87"/>
      <c r="FQ267" s="87"/>
      <c r="FR267" s="87"/>
      <c r="FS267" s="622"/>
      <c r="FT267" s="622"/>
      <c r="FU267" s="622"/>
      <c r="FV267" s="622"/>
      <c r="FW267" s="622"/>
      <c r="FX267" s="622"/>
      <c r="FY267" s="622"/>
      <c r="FZ267" s="622"/>
      <c r="GA267" s="633"/>
      <c r="GB267" s="637"/>
      <c r="GC267" s="622"/>
      <c r="GD267" s="622"/>
      <c r="GE267" s="622"/>
      <c r="GF267" s="622"/>
      <c r="GG267" s="622"/>
      <c r="GH267" s="622"/>
      <c r="GI267" s="622"/>
      <c r="GJ267" s="622"/>
      <c r="GK267" s="622"/>
      <c r="GL267" s="622"/>
      <c r="GM267" s="622"/>
      <c r="GN267" s="622"/>
      <c r="GO267" s="622"/>
      <c r="GP267" s="622"/>
      <c r="GQ267" s="622"/>
      <c r="GR267" s="622"/>
      <c r="GS267" s="622"/>
      <c r="GT267" s="622"/>
      <c r="GU267" s="622"/>
      <c r="GV267" s="622"/>
      <c r="GW267" s="622"/>
      <c r="GX267" s="622"/>
      <c r="GY267" s="622"/>
      <c r="GZ267" s="622"/>
      <c r="HA267" s="622"/>
      <c r="HB267" s="622"/>
      <c r="HC267" s="622"/>
      <c r="HD267" s="622"/>
      <c r="HE267" s="622"/>
      <c r="HF267" s="622"/>
      <c r="HG267" s="622"/>
      <c r="HH267" s="622"/>
      <c r="HI267" s="622"/>
      <c r="HJ267" s="622"/>
      <c r="HK267" s="622"/>
      <c r="HL267" s="622"/>
      <c r="HM267" s="622"/>
      <c r="HN267" s="622"/>
      <c r="HO267" s="622"/>
      <c r="HP267" s="622"/>
      <c r="HQ267" s="622"/>
      <c r="HR267" s="622"/>
      <c r="HS267" s="622"/>
      <c r="HT267" s="622"/>
      <c r="HU267" s="622"/>
      <c r="HV267" s="622"/>
      <c r="HW267" s="622"/>
      <c r="HX267" s="622"/>
      <c r="HY267" s="622"/>
      <c r="HZ267" s="622"/>
      <c r="IA267" s="622"/>
      <c r="IB267" s="622"/>
      <c r="IC267" s="622"/>
      <c r="ID267" s="622"/>
      <c r="IE267" s="622"/>
      <c r="IF267" s="622"/>
      <c r="IG267" s="622"/>
      <c r="IH267" s="622"/>
      <c r="II267" s="622"/>
      <c r="IJ267" s="622"/>
      <c r="IK267" s="622"/>
      <c r="IL267" s="622"/>
      <c r="IM267" s="622"/>
      <c r="IN267" s="622"/>
      <c r="IO267" s="622"/>
      <c r="IP267" s="622"/>
      <c r="IQ267" s="622"/>
      <c r="IR267" s="622"/>
      <c r="IS267" s="622"/>
      <c r="IT267" s="622"/>
      <c r="IU267" s="622"/>
      <c r="IV267" s="622"/>
      <c r="IW267" s="622"/>
      <c r="IX267" s="622"/>
      <c r="IY267" s="622"/>
      <c r="IZ267" s="622"/>
      <c r="JA267" s="622"/>
      <c r="JB267" s="622"/>
      <c r="JC267" s="622"/>
      <c r="JD267" s="622"/>
      <c r="JE267" s="622"/>
      <c r="JF267" s="622"/>
      <c r="JG267" s="622"/>
      <c r="JH267" s="622"/>
      <c r="JI267" s="622"/>
      <c r="JJ267" s="622"/>
      <c r="JK267" s="622"/>
      <c r="JL267" s="622"/>
      <c r="JM267" s="622"/>
      <c r="JN267" s="622"/>
      <c r="JO267" s="622"/>
      <c r="JP267" s="622"/>
      <c r="JQ267" s="622"/>
      <c r="JR267" s="622"/>
      <c r="JS267" s="622"/>
      <c r="JT267" s="622"/>
      <c r="JU267" s="622"/>
      <c r="JV267" s="622"/>
      <c r="JW267" s="622"/>
      <c r="JX267" s="622"/>
      <c r="JY267" s="622"/>
      <c r="JZ267" s="622"/>
      <c r="KA267" s="622"/>
      <c r="KB267" s="622"/>
      <c r="KC267" s="622"/>
      <c r="KD267" s="622"/>
      <c r="KE267" s="622"/>
      <c r="KF267" s="622"/>
      <c r="KG267" s="622"/>
      <c r="KH267" s="622"/>
      <c r="KI267" s="622"/>
      <c r="KJ267" s="622"/>
      <c r="KK267" s="622"/>
      <c r="KL267" s="622"/>
      <c r="KM267" s="622"/>
      <c r="KN267" s="622"/>
      <c r="KO267" s="622"/>
      <c r="KP267" s="622"/>
      <c r="KQ267" s="622"/>
      <c r="KR267" s="87"/>
      <c r="KS267" s="87"/>
      <c r="KT267" s="87"/>
      <c r="KU267" s="87"/>
      <c r="KV267" s="87"/>
      <c r="KW267" s="87"/>
      <c r="KX267" s="87"/>
      <c r="KY267" s="87"/>
      <c r="KZ267" s="87"/>
      <c r="LA267" s="87"/>
      <c r="LB267" s="87"/>
    </row>
    <row r="268" spans="4:314" s="6" customFormat="1" ht="15.75" customHeight="1" x14ac:dyDescent="0.25">
      <c r="D268" s="344"/>
      <c r="E268" s="344"/>
      <c r="F268" s="344"/>
      <c r="AZ268" s="549"/>
      <c r="FD268" s="150"/>
      <c r="FE268" s="622"/>
      <c r="FF268" s="622"/>
      <c r="FG268" s="622"/>
      <c r="FH268" s="622"/>
      <c r="FI268" s="87"/>
      <c r="FJ268" s="87"/>
      <c r="FK268" s="87"/>
      <c r="FL268" s="87"/>
      <c r="FM268" s="87"/>
      <c r="FN268" s="87"/>
      <c r="FO268" s="87"/>
      <c r="FP268" s="87"/>
      <c r="FQ268" s="87"/>
      <c r="FR268" s="87"/>
      <c r="FS268" s="622"/>
      <c r="FT268" s="622"/>
      <c r="FU268" s="622"/>
      <c r="FV268" s="622"/>
      <c r="FW268" s="622"/>
      <c r="FX268" s="622"/>
      <c r="FY268" s="622"/>
      <c r="FZ268" s="622"/>
      <c r="GA268" s="633"/>
      <c r="GB268" s="637"/>
      <c r="GC268" s="622"/>
      <c r="GD268" s="622"/>
      <c r="GE268" s="622"/>
      <c r="GF268" s="622"/>
      <c r="GG268" s="622"/>
      <c r="GH268" s="622"/>
      <c r="GI268" s="622"/>
      <c r="GJ268" s="622"/>
      <c r="GK268" s="622"/>
      <c r="GL268" s="622"/>
      <c r="GM268" s="622"/>
      <c r="GN268" s="622"/>
      <c r="GO268" s="622"/>
      <c r="GP268" s="622"/>
      <c r="GQ268" s="622"/>
      <c r="GR268" s="622"/>
      <c r="GS268" s="622"/>
      <c r="GT268" s="622"/>
      <c r="GU268" s="622"/>
      <c r="GV268" s="622"/>
      <c r="GW268" s="622"/>
      <c r="GX268" s="622"/>
      <c r="GY268" s="622"/>
      <c r="GZ268" s="622"/>
      <c r="HA268" s="622"/>
      <c r="HB268" s="622"/>
      <c r="HC268" s="622"/>
      <c r="HD268" s="622"/>
      <c r="HE268" s="622"/>
      <c r="HF268" s="622"/>
      <c r="HG268" s="622"/>
      <c r="HH268" s="622"/>
      <c r="HI268" s="622"/>
      <c r="HJ268" s="622"/>
      <c r="HK268" s="622"/>
      <c r="HL268" s="622"/>
      <c r="HM268" s="622"/>
      <c r="HN268" s="622"/>
      <c r="HO268" s="622"/>
      <c r="HP268" s="622"/>
      <c r="HQ268" s="622"/>
      <c r="HR268" s="622"/>
      <c r="HS268" s="622"/>
      <c r="HT268" s="622"/>
      <c r="HU268" s="622"/>
      <c r="HV268" s="622"/>
      <c r="HW268" s="622"/>
      <c r="HX268" s="622"/>
      <c r="HY268" s="622"/>
      <c r="HZ268" s="622"/>
      <c r="IA268" s="622"/>
      <c r="IB268" s="622"/>
      <c r="IC268" s="622"/>
      <c r="ID268" s="622"/>
      <c r="IE268" s="622"/>
      <c r="IF268" s="622"/>
      <c r="IG268" s="622"/>
      <c r="IH268" s="622"/>
      <c r="II268" s="622"/>
      <c r="IJ268" s="622"/>
      <c r="IK268" s="622"/>
      <c r="IL268" s="622"/>
      <c r="IM268" s="622"/>
      <c r="IN268" s="622"/>
      <c r="IO268" s="622"/>
      <c r="IP268" s="622"/>
      <c r="IQ268" s="622"/>
      <c r="IR268" s="622"/>
      <c r="IS268" s="622"/>
      <c r="IT268" s="622"/>
      <c r="IU268" s="622"/>
      <c r="IV268" s="622"/>
      <c r="IW268" s="622"/>
      <c r="IX268" s="622"/>
      <c r="IY268" s="622"/>
      <c r="IZ268" s="622"/>
      <c r="JA268" s="622"/>
      <c r="JB268" s="622"/>
      <c r="JC268" s="622"/>
      <c r="JD268" s="622"/>
      <c r="JE268" s="622"/>
      <c r="JF268" s="622"/>
      <c r="JG268" s="622"/>
      <c r="JH268" s="622"/>
      <c r="JI268" s="622"/>
      <c r="JJ268" s="622"/>
      <c r="JK268" s="622"/>
      <c r="JL268" s="622"/>
      <c r="JM268" s="622"/>
      <c r="JN268" s="622"/>
      <c r="JO268" s="622"/>
      <c r="JP268" s="622"/>
      <c r="JQ268" s="622"/>
      <c r="JR268" s="622"/>
      <c r="JS268" s="622"/>
      <c r="JT268" s="622"/>
      <c r="JU268" s="622"/>
      <c r="JV268" s="622"/>
      <c r="JW268" s="622"/>
      <c r="JX268" s="622"/>
      <c r="JY268" s="622"/>
      <c r="JZ268" s="622"/>
      <c r="KA268" s="622"/>
      <c r="KB268" s="622"/>
      <c r="KC268" s="622"/>
      <c r="KD268" s="622"/>
      <c r="KE268" s="622"/>
      <c r="KF268" s="622"/>
      <c r="KG268" s="622"/>
      <c r="KH268" s="622"/>
      <c r="KI268" s="622"/>
      <c r="KJ268" s="622"/>
      <c r="KK268" s="622"/>
      <c r="KL268" s="622"/>
      <c r="KM268" s="622"/>
      <c r="KN268" s="622"/>
      <c r="KO268" s="622"/>
      <c r="KP268" s="622"/>
      <c r="KQ268" s="622"/>
      <c r="KR268" s="87"/>
      <c r="KS268" s="87"/>
      <c r="KT268" s="87"/>
      <c r="KU268" s="87"/>
      <c r="KV268" s="87"/>
      <c r="KW268" s="87"/>
      <c r="KX268" s="87"/>
      <c r="KY268" s="87"/>
      <c r="KZ268" s="87"/>
      <c r="LA268" s="87"/>
      <c r="LB268" s="87"/>
    </row>
    <row r="269" spans="4:314" s="6" customFormat="1" ht="15.75" customHeight="1" x14ac:dyDescent="0.25">
      <c r="D269" s="344"/>
      <c r="E269" s="344"/>
      <c r="F269" s="344"/>
      <c r="AZ269" s="549"/>
      <c r="FD269" s="150"/>
      <c r="FE269" s="622"/>
      <c r="FF269" s="622"/>
      <c r="FG269" s="622"/>
      <c r="FH269" s="622"/>
      <c r="FI269" s="87"/>
      <c r="FJ269" s="87"/>
      <c r="FK269" s="87"/>
      <c r="FL269" s="87"/>
      <c r="FM269" s="87"/>
      <c r="FN269" s="87"/>
      <c r="FO269" s="87"/>
      <c r="FP269" s="87"/>
      <c r="FQ269" s="87"/>
      <c r="FR269" s="87"/>
      <c r="FS269" s="622"/>
      <c r="FT269" s="622"/>
      <c r="FU269" s="622"/>
      <c r="FV269" s="622"/>
      <c r="FW269" s="622"/>
      <c r="FX269" s="622"/>
      <c r="FY269" s="622"/>
      <c r="FZ269" s="622"/>
      <c r="GA269" s="633"/>
      <c r="GB269" s="637"/>
      <c r="GC269" s="622"/>
      <c r="GD269" s="622"/>
      <c r="GE269" s="622"/>
      <c r="GF269" s="622"/>
      <c r="GG269" s="622"/>
      <c r="GH269" s="622"/>
      <c r="GI269" s="622"/>
      <c r="GJ269" s="622"/>
      <c r="GK269" s="622"/>
      <c r="GL269" s="622"/>
      <c r="GM269" s="622"/>
      <c r="GN269" s="622"/>
      <c r="GO269" s="622"/>
      <c r="GP269" s="622"/>
      <c r="GQ269" s="622"/>
      <c r="GR269" s="622"/>
      <c r="GS269" s="622"/>
      <c r="GT269" s="622"/>
      <c r="GU269" s="622"/>
      <c r="GV269" s="622"/>
      <c r="GW269" s="622"/>
      <c r="GX269" s="622"/>
      <c r="GY269" s="622"/>
      <c r="GZ269" s="622"/>
      <c r="HA269" s="622"/>
      <c r="HB269" s="622"/>
      <c r="HC269" s="622"/>
      <c r="HD269" s="622"/>
      <c r="HE269" s="622"/>
      <c r="HF269" s="622"/>
      <c r="HG269" s="622"/>
      <c r="HH269" s="622"/>
      <c r="HI269" s="622"/>
      <c r="HJ269" s="622"/>
      <c r="HK269" s="622"/>
      <c r="HL269" s="622"/>
      <c r="HM269" s="622"/>
      <c r="HN269" s="622"/>
      <c r="HO269" s="622"/>
      <c r="HP269" s="622"/>
      <c r="HQ269" s="622"/>
      <c r="HR269" s="622"/>
      <c r="HS269" s="622"/>
      <c r="HT269" s="622"/>
      <c r="HU269" s="622"/>
      <c r="HV269" s="622"/>
      <c r="HW269" s="622"/>
      <c r="HX269" s="622"/>
      <c r="HY269" s="622"/>
      <c r="HZ269" s="622"/>
      <c r="IA269" s="622"/>
      <c r="IB269" s="622"/>
      <c r="IC269" s="622"/>
      <c r="ID269" s="622"/>
      <c r="IE269" s="622"/>
      <c r="IF269" s="622"/>
      <c r="IG269" s="622"/>
      <c r="IH269" s="622"/>
      <c r="II269" s="622"/>
      <c r="IJ269" s="622"/>
      <c r="IK269" s="622"/>
      <c r="IL269" s="622"/>
      <c r="IM269" s="622"/>
      <c r="IN269" s="622"/>
      <c r="IO269" s="622"/>
      <c r="IP269" s="622"/>
      <c r="IQ269" s="622"/>
      <c r="IR269" s="622"/>
      <c r="IS269" s="622"/>
      <c r="IT269" s="622"/>
      <c r="IU269" s="622"/>
      <c r="IV269" s="622"/>
      <c r="IW269" s="622"/>
      <c r="IX269" s="622"/>
      <c r="IY269" s="622"/>
      <c r="IZ269" s="622"/>
      <c r="JA269" s="622"/>
      <c r="JB269" s="622"/>
      <c r="JC269" s="622"/>
      <c r="JD269" s="622"/>
      <c r="JE269" s="622"/>
      <c r="JF269" s="622"/>
      <c r="JG269" s="622"/>
      <c r="JH269" s="622"/>
      <c r="JI269" s="622"/>
      <c r="JJ269" s="622"/>
      <c r="JK269" s="622"/>
      <c r="JL269" s="622"/>
      <c r="JM269" s="622"/>
      <c r="JN269" s="622"/>
      <c r="JO269" s="622"/>
      <c r="JP269" s="622"/>
      <c r="JQ269" s="622"/>
      <c r="JR269" s="622"/>
      <c r="JS269" s="622"/>
      <c r="JT269" s="622"/>
      <c r="JU269" s="622"/>
      <c r="JV269" s="622"/>
      <c r="JW269" s="622"/>
      <c r="JX269" s="622"/>
      <c r="JY269" s="622"/>
      <c r="JZ269" s="622"/>
      <c r="KA269" s="622"/>
      <c r="KB269" s="622"/>
      <c r="KC269" s="622"/>
      <c r="KD269" s="622"/>
      <c r="KE269" s="622"/>
      <c r="KF269" s="622"/>
      <c r="KG269" s="622"/>
      <c r="KH269" s="622"/>
      <c r="KI269" s="622"/>
      <c r="KJ269" s="622"/>
      <c r="KK269" s="622"/>
      <c r="KL269" s="622"/>
      <c r="KM269" s="622"/>
      <c r="KN269" s="622"/>
      <c r="KO269" s="622"/>
      <c r="KP269" s="622"/>
      <c r="KQ269" s="622"/>
      <c r="KR269" s="87"/>
      <c r="KS269" s="87"/>
      <c r="KT269" s="87"/>
      <c r="KU269" s="87"/>
      <c r="KV269" s="87"/>
      <c r="KW269" s="87"/>
      <c r="KX269" s="87"/>
      <c r="KY269" s="87"/>
      <c r="KZ269" s="87"/>
      <c r="LA269" s="87"/>
      <c r="LB269" s="87"/>
    </row>
    <row r="270" spans="4:314" s="6" customFormat="1" ht="15.75" customHeight="1" x14ac:dyDescent="0.25">
      <c r="D270" s="344"/>
      <c r="E270" s="344"/>
      <c r="F270" s="344"/>
      <c r="AZ270" s="549"/>
      <c r="FD270" s="150"/>
      <c r="FE270" s="622"/>
      <c r="FF270" s="622"/>
      <c r="FG270" s="622"/>
      <c r="FH270" s="622"/>
      <c r="FI270" s="87"/>
      <c r="FJ270" s="87"/>
      <c r="FK270" s="87"/>
      <c r="FL270" s="87"/>
      <c r="FM270" s="87"/>
      <c r="FN270" s="87"/>
      <c r="FO270" s="87"/>
      <c r="FP270" s="87"/>
      <c r="FQ270" s="87"/>
      <c r="FR270" s="87"/>
      <c r="FS270" s="622"/>
      <c r="FT270" s="622"/>
      <c r="FU270" s="622"/>
      <c r="FV270" s="622"/>
      <c r="FW270" s="622"/>
      <c r="FX270" s="622"/>
      <c r="FY270" s="622"/>
      <c r="FZ270" s="622"/>
      <c r="GA270" s="633"/>
      <c r="GB270" s="637"/>
      <c r="GC270" s="622"/>
      <c r="GD270" s="622"/>
      <c r="GE270" s="622"/>
      <c r="GF270" s="622"/>
      <c r="GG270" s="622"/>
      <c r="GH270" s="622"/>
      <c r="GI270" s="622"/>
      <c r="GJ270" s="622"/>
      <c r="GK270" s="622"/>
      <c r="GL270" s="622"/>
      <c r="GM270" s="622"/>
      <c r="GN270" s="622"/>
      <c r="GO270" s="622"/>
      <c r="GP270" s="622"/>
      <c r="GQ270" s="622"/>
      <c r="GR270" s="622"/>
      <c r="GS270" s="622"/>
      <c r="GT270" s="622"/>
      <c r="GU270" s="622"/>
      <c r="GV270" s="622"/>
      <c r="GW270" s="622"/>
      <c r="GX270" s="622"/>
      <c r="GY270" s="622"/>
      <c r="GZ270" s="622"/>
      <c r="HA270" s="622"/>
      <c r="HB270" s="622"/>
      <c r="HC270" s="622"/>
      <c r="HD270" s="622"/>
      <c r="HE270" s="622"/>
      <c r="HF270" s="622"/>
      <c r="HG270" s="622"/>
      <c r="HH270" s="622"/>
      <c r="HI270" s="622"/>
      <c r="HJ270" s="622"/>
      <c r="HK270" s="622"/>
      <c r="HL270" s="622"/>
      <c r="HM270" s="622"/>
      <c r="HN270" s="622"/>
      <c r="HO270" s="622"/>
      <c r="HP270" s="622"/>
      <c r="HQ270" s="622"/>
      <c r="HR270" s="622"/>
      <c r="HS270" s="622"/>
      <c r="HT270" s="622"/>
      <c r="HU270" s="622"/>
      <c r="HV270" s="622"/>
      <c r="HW270" s="622"/>
      <c r="HX270" s="622"/>
      <c r="HY270" s="622"/>
      <c r="HZ270" s="622"/>
      <c r="IA270" s="622"/>
      <c r="IB270" s="622"/>
      <c r="IC270" s="622"/>
      <c r="ID270" s="622"/>
      <c r="IE270" s="622"/>
      <c r="IF270" s="622"/>
      <c r="IG270" s="622"/>
      <c r="IH270" s="622"/>
      <c r="II270" s="622"/>
      <c r="IJ270" s="622"/>
      <c r="IK270" s="622"/>
      <c r="IL270" s="622"/>
      <c r="IM270" s="622"/>
      <c r="IN270" s="622"/>
      <c r="IO270" s="622"/>
      <c r="IP270" s="622"/>
      <c r="IQ270" s="622"/>
      <c r="IR270" s="622"/>
      <c r="IS270" s="622"/>
      <c r="IT270" s="622"/>
      <c r="IU270" s="622"/>
      <c r="IV270" s="622"/>
      <c r="IW270" s="622"/>
      <c r="IX270" s="622"/>
      <c r="IY270" s="622"/>
      <c r="IZ270" s="622"/>
      <c r="JA270" s="622"/>
      <c r="JB270" s="622"/>
      <c r="JC270" s="622"/>
      <c r="JD270" s="622"/>
      <c r="JE270" s="622"/>
      <c r="JF270" s="622"/>
      <c r="JG270" s="622"/>
      <c r="JH270" s="622"/>
      <c r="JI270" s="622"/>
      <c r="JJ270" s="622"/>
      <c r="JK270" s="622"/>
      <c r="JL270" s="622"/>
      <c r="JM270" s="622"/>
      <c r="JN270" s="622"/>
      <c r="JO270" s="622"/>
      <c r="JP270" s="622"/>
      <c r="JQ270" s="622"/>
      <c r="JR270" s="622"/>
      <c r="JS270" s="622"/>
      <c r="JT270" s="622"/>
      <c r="JU270" s="622"/>
      <c r="JV270" s="622"/>
      <c r="JW270" s="622"/>
      <c r="JX270" s="622"/>
      <c r="JY270" s="622"/>
      <c r="JZ270" s="622"/>
      <c r="KA270" s="622"/>
      <c r="KB270" s="622"/>
      <c r="KC270" s="622"/>
      <c r="KD270" s="622"/>
      <c r="KE270" s="622"/>
      <c r="KF270" s="622"/>
      <c r="KG270" s="622"/>
      <c r="KH270" s="622"/>
      <c r="KI270" s="622"/>
      <c r="KJ270" s="622"/>
      <c r="KK270" s="622"/>
      <c r="KL270" s="622"/>
      <c r="KM270" s="622"/>
      <c r="KN270" s="622"/>
      <c r="KO270" s="622"/>
      <c r="KP270" s="622"/>
      <c r="KQ270" s="622"/>
      <c r="KR270" s="87"/>
      <c r="KS270" s="87"/>
      <c r="KT270" s="87"/>
      <c r="KU270" s="87"/>
      <c r="KV270" s="87"/>
      <c r="KW270" s="87"/>
      <c r="KX270" s="87"/>
      <c r="KY270" s="87"/>
      <c r="KZ270" s="87"/>
      <c r="LA270" s="87"/>
      <c r="LB270" s="87"/>
    </row>
    <row r="271" spans="4:314" s="6" customFormat="1" ht="15.75" customHeight="1" x14ac:dyDescent="0.25">
      <c r="D271" s="344"/>
      <c r="E271" s="344"/>
      <c r="F271" s="344"/>
      <c r="AZ271" s="549"/>
      <c r="FD271" s="150"/>
      <c r="FE271" s="622"/>
      <c r="FF271" s="622"/>
      <c r="FG271" s="622"/>
      <c r="FH271" s="622"/>
      <c r="FI271" s="87"/>
      <c r="FJ271" s="87"/>
      <c r="FK271" s="87"/>
      <c r="FL271" s="87"/>
      <c r="FM271" s="87"/>
      <c r="FN271" s="87"/>
      <c r="FO271" s="87"/>
      <c r="FP271" s="87"/>
      <c r="FQ271" s="87"/>
      <c r="FR271" s="87"/>
      <c r="FS271" s="622"/>
      <c r="FT271" s="622"/>
      <c r="FU271" s="622"/>
      <c r="FV271" s="622"/>
      <c r="FW271" s="622"/>
      <c r="FX271" s="622"/>
      <c r="FY271" s="622"/>
      <c r="FZ271" s="622"/>
      <c r="GA271" s="633"/>
      <c r="GB271" s="637"/>
      <c r="GC271" s="622"/>
      <c r="GD271" s="622"/>
      <c r="GE271" s="622"/>
      <c r="GF271" s="622"/>
      <c r="GG271" s="622"/>
      <c r="GH271" s="622"/>
      <c r="GI271" s="622"/>
      <c r="GJ271" s="622"/>
      <c r="GK271" s="622"/>
      <c r="GL271" s="622"/>
      <c r="GM271" s="622"/>
      <c r="GN271" s="622"/>
      <c r="GO271" s="622"/>
      <c r="GP271" s="622"/>
      <c r="GQ271" s="622"/>
      <c r="GR271" s="622"/>
      <c r="GS271" s="622"/>
      <c r="GT271" s="622"/>
      <c r="GU271" s="622"/>
      <c r="GV271" s="622"/>
      <c r="GW271" s="622"/>
      <c r="GX271" s="622"/>
      <c r="GY271" s="622"/>
      <c r="GZ271" s="622"/>
      <c r="HA271" s="622"/>
      <c r="HB271" s="622"/>
      <c r="HC271" s="622"/>
      <c r="HD271" s="622"/>
      <c r="HE271" s="622"/>
      <c r="HF271" s="622"/>
      <c r="HG271" s="622"/>
      <c r="HH271" s="622"/>
      <c r="HI271" s="622"/>
      <c r="HJ271" s="622"/>
      <c r="HK271" s="622"/>
      <c r="HL271" s="622"/>
      <c r="HM271" s="622"/>
      <c r="HN271" s="622"/>
      <c r="HO271" s="622"/>
      <c r="HP271" s="622"/>
      <c r="HQ271" s="622"/>
      <c r="HR271" s="622"/>
      <c r="HS271" s="622"/>
      <c r="HT271" s="622"/>
      <c r="HU271" s="622"/>
      <c r="HV271" s="622"/>
      <c r="HW271" s="622"/>
      <c r="HX271" s="622"/>
      <c r="HY271" s="622"/>
      <c r="HZ271" s="622"/>
      <c r="IA271" s="622"/>
      <c r="IB271" s="622"/>
      <c r="IC271" s="622"/>
      <c r="ID271" s="622"/>
      <c r="IE271" s="622"/>
      <c r="IF271" s="622"/>
      <c r="IG271" s="622"/>
      <c r="IH271" s="622"/>
      <c r="II271" s="622"/>
      <c r="IJ271" s="622"/>
      <c r="IK271" s="622"/>
      <c r="IL271" s="622"/>
      <c r="IM271" s="622"/>
      <c r="IN271" s="622"/>
      <c r="IO271" s="622"/>
      <c r="IP271" s="622"/>
      <c r="IQ271" s="622"/>
      <c r="IR271" s="622"/>
      <c r="IS271" s="622"/>
      <c r="IT271" s="622"/>
      <c r="IU271" s="622"/>
      <c r="IV271" s="622"/>
      <c r="IW271" s="622"/>
      <c r="IX271" s="622"/>
      <c r="IY271" s="622"/>
      <c r="IZ271" s="622"/>
      <c r="JA271" s="622"/>
      <c r="JB271" s="622"/>
      <c r="JC271" s="622"/>
      <c r="JD271" s="622"/>
      <c r="JE271" s="622"/>
      <c r="JF271" s="622"/>
      <c r="JG271" s="622"/>
      <c r="JH271" s="622"/>
      <c r="JI271" s="622"/>
      <c r="JJ271" s="622"/>
      <c r="JK271" s="622"/>
      <c r="JL271" s="622"/>
      <c r="JM271" s="622"/>
      <c r="JN271" s="622"/>
      <c r="JO271" s="622"/>
      <c r="JP271" s="622"/>
      <c r="JQ271" s="622"/>
      <c r="JR271" s="622"/>
      <c r="JS271" s="622"/>
      <c r="JT271" s="622"/>
      <c r="JU271" s="622"/>
      <c r="JV271" s="622"/>
      <c r="JW271" s="622"/>
      <c r="JX271" s="622"/>
      <c r="JY271" s="622"/>
      <c r="JZ271" s="622"/>
      <c r="KA271" s="622"/>
      <c r="KB271" s="622"/>
      <c r="KC271" s="622"/>
      <c r="KD271" s="622"/>
      <c r="KE271" s="622"/>
      <c r="KF271" s="622"/>
      <c r="KG271" s="622"/>
      <c r="KH271" s="622"/>
      <c r="KI271" s="622"/>
      <c r="KJ271" s="622"/>
      <c r="KK271" s="622"/>
      <c r="KL271" s="622"/>
      <c r="KM271" s="622"/>
      <c r="KN271" s="622"/>
      <c r="KO271" s="622"/>
      <c r="KP271" s="622"/>
      <c r="KQ271" s="622"/>
      <c r="KR271" s="87"/>
      <c r="KS271" s="87"/>
      <c r="KT271" s="87"/>
      <c r="KU271" s="87"/>
      <c r="KV271" s="87"/>
      <c r="KW271" s="87"/>
      <c r="KX271" s="87"/>
      <c r="KY271" s="87"/>
      <c r="KZ271" s="87"/>
      <c r="LA271" s="87"/>
      <c r="LB271" s="87"/>
    </row>
    <row r="272" spans="4:314" s="6" customFormat="1" ht="15.75" customHeight="1" x14ac:dyDescent="0.25">
      <c r="D272" s="344"/>
      <c r="E272" s="344"/>
      <c r="F272" s="344"/>
      <c r="AZ272" s="549"/>
      <c r="FD272" s="150"/>
      <c r="FE272" s="622"/>
      <c r="FF272" s="622"/>
      <c r="FG272" s="622"/>
      <c r="FH272" s="622"/>
      <c r="FI272" s="87"/>
      <c r="FJ272" s="87"/>
      <c r="FK272" s="87"/>
      <c r="FL272" s="87"/>
      <c r="FM272" s="87"/>
      <c r="FN272" s="87"/>
      <c r="FO272" s="87"/>
      <c r="FP272" s="87"/>
      <c r="FQ272" s="87"/>
      <c r="FR272" s="87"/>
      <c r="FS272" s="622"/>
      <c r="FT272" s="622"/>
      <c r="FU272" s="622"/>
      <c r="FV272" s="622"/>
      <c r="FW272" s="622"/>
      <c r="FX272" s="622"/>
      <c r="FY272" s="622"/>
      <c r="FZ272" s="622"/>
      <c r="GA272" s="633"/>
      <c r="GB272" s="637"/>
      <c r="GC272" s="622"/>
      <c r="GD272" s="622"/>
      <c r="GE272" s="622"/>
      <c r="GF272" s="622"/>
      <c r="GG272" s="622"/>
      <c r="GH272" s="622"/>
      <c r="GI272" s="622"/>
      <c r="GJ272" s="622"/>
      <c r="GK272" s="622"/>
      <c r="GL272" s="622"/>
      <c r="GM272" s="622"/>
      <c r="GN272" s="622"/>
      <c r="GO272" s="622"/>
      <c r="GP272" s="622"/>
      <c r="GQ272" s="622"/>
      <c r="GR272" s="622"/>
      <c r="GS272" s="622"/>
      <c r="GT272" s="622"/>
      <c r="GU272" s="622"/>
      <c r="GV272" s="622"/>
      <c r="GW272" s="622"/>
      <c r="GX272" s="622"/>
      <c r="GY272" s="622"/>
      <c r="GZ272" s="622"/>
      <c r="HA272" s="622"/>
      <c r="HB272" s="622"/>
      <c r="HC272" s="622"/>
      <c r="HD272" s="622"/>
      <c r="HE272" s="622"/>
      <c r="HF272" s="622"/>
      <c r="HG272" s="622"/>
      <c r="HH272" s="622"/>
      <c r="HI272" s="622"/>
      <c r="HJ272" s="622"/>
      <c r="HK272" s="622"/>
      <c r="HL272" s="622"/>
      <c r="HM272" s="622"/>
      <c r="HN272" s="622"/>
      <c r="HO272" s="622"/>
      <c r="HP272" s="622"/>
      <c r="HQ272" s="622"/>
      <c r="HR272" s="622"/>
      <c r="HS272" s="622"/>
      <c r="HT272" s="622"/>
      <c r="HU272" s="622"/>
      <c r="HV272" s="622"/>
      <c r="HW272" s="622"/>
      <c r="HX272" s="622"/>
      <c r="HY272" s="622"/>
      <c r="HZ272" s="622"/>
      <c r="IA272" s="622"/>
      <c r="IB272" s="622"/>
      <c r="IC272" s="622"/>
      <c r="ID272" s="622"/>
      <c r="IE272" s="622"/>
      <c r="IF272" s="622"/>
      <c r="IG272" s="622"/>
      <c r="IH272" s="622"/>
      <c r="II272" s="622"/>
      <c r="IJ272" s="622"/>
      <c r="IK272" s="622"/>
      <c r="IL272" s="622"/>
      <c r="IM272" s="622"/>
      <c r="IN272" s="622"/>
      <c r="IO272" s="622"/>
      <c r="IP272" s="622"/>
      <c r="IQ272" s="622"/>
      <c r="IR272" s="622"/>
      <c r="IS272" s="622"/>
      <c r="IT272" s="622"/>
      <c r="IU272" s="622"/>
      <c r="IV272" s="622"/>
      <c r="IW272" s="622"/>
      <c r="IX272" s="622"/>
      <c r="IY272" s="622"/>
      <c r="IZ272" s="622"/>
      <c r="JA272" s="622"/>
      <c r="JB272" s="622"/>
      <c r="JC272" s="622"/>
      <c r="JD272" s="622"/>
      <c r="JE272" s="622"/>
      <c r="JF272" s="622"/>
      <c r="JG272" s="622"/>
      <c r="JH272" s="622"/>
      <c r="JI272" s="622"/>
      <c r="JJ272" s="622"/>
      <c r="JK272" s="622"/>
      <c r="JL272" s="622"/>
      <c r="JM272" s="622"/>
      <c r="JN272" s="622"/>
      <c r="JO272" s="622"/>
      <c r="JP272" s="622"/>
      <c r="JQ272" s="622"/>
      <c r="JR272" s="622"/>
      <c r="JS272" s="622"/>
      <c r="JT272" s="622"/>
      <c r="JU272" s="622"/>
      <c r="JV272" s="622"/>
      <c r="JW272" s="622"/>
      <c r="JX272" s="622"/>
      <c r="JY272" s="622"/>
      <c r="JZ272" s="622"/>
      <c r="KA272" s="622"/>
      <c r="KB272" s="622"/>
      <c r="KC272" s="622"/>
      <c r="KD272" s="622"/>
      <c r="KE272" s="622"/>
      <c r="KF272" s="622"/>
      <c r="KG272" s="622"/>
      <c r="KH272" s="622"/>
      <c r="KI272" s="622"/>
      <c r="KJ272" s="622"/>
      <c r="KK272" s="622"/>
      <c r="KL272" s="622"/>
      <c r="KM272" s="622"/>
      <c r="KN272" s="622"/>
      <c r="KO272" s="622"/>
      <c r="KP272" s="622"/>
      <c r="KQ272" s="622"/>
      <c r="KR272" s="87"/>
      <c r="KS272" s="87"/>
      <c r="KT272" s="87"/>
      <c r="KU272" s="87"/>
      <c r="KV272" s="87"/>
      <c r="KW272" s="87"/>
      <c r="KX272" s="87"/>
      <c r="KY272" s="87"/>
      <c r="KZ272" s="87"/>
      <c r="LA272" s="87"/>
      <c r="LB272" s="87"/>
    </row>
    <row r="273" spans="4:314" s="6" customFormat="1" ht="15.75" customHeight="1" x14ac:dyDescent="0.25">
      <c r="D273" s="344"/>
      <c r="E273" s="344"/>
      <c r="F273" s="344"/>
      <c r="AZ273" s="549"/>
      <c r="FD273" s="150"/>
      <c r="FE273" s="622"/>
      <c r="FF273" s="622"/>
      <c r="FG273" s="622"/>
      <c r="FH273" s="622"/>
      <c r="FI273" s="87"/>
      <c r="FJ273" s="87"/>
      <c r="FK273" s="87"/>
      <c r="FL273" s="87"/>
      <c r="FM273" s="87"/>
      <c r="FN273" s="87"/>
      <c r="FO273" s="87"/>
      <c r="FP273" s="87"/>
      <c r="FQ273" s="87"/>
      <c r="FR273" s="87"/>
      <c r="FS273" s="622"/>
      <c r="FT273" s="622"/>
      <c r="FU273" s="622"/>
      <c r="FV273" s="622"/>
      <c r="FW273" s="622"/>
      <c r="FX273" s="622"/>
      <c r="FY273" s="622"/>
      <c r="FZ273" s="622"/>
      <c r="GA273" s="633"/>
      <c r="GB273" s="637"/>
      <c r="GC273" s="622"/>
      <c r="GD273" s="622"/>
      <c r="GE273" s="622"/>
      <c r="GF273" s="622"/>
      <c r="GG273" s="622"/>
      <c r="GH273" s="622"/>
      <c r="GI273" s="622"/>
      <c r="GJ273" s="622"/>
      <c r="GK273" s="622"/>
      <c r="GL273" s="622"/>
      <c r="GM273" s="622"/>
      <c r="GN273" s="622"/>
      <c r="GO273" s="622"/>
      <c r="GP273" s="622"/>
      <c r="GQ273" s="622"/>
      <c r="GR273" s="622"/>
      <c r="GS273" s="622"/>
      <c r="GT273" s="622"/>
      <c r="GU273" s="622"/>
      <c r="GV273" s="622"/>
      <c r="GW273" s="622"/>
      <c r="GX273" s="622"/>
      <c r="GY273" s="622"/>
      <c r="GZ273" s="622"/>
      <c r="HA273" s="622"/>
      <c r="HB273" s="622"/>
      <c r="HC273" s="622"/>
      <c r="HD273" s="622"/>
      <c r="HE273" s="622"/>
      <c r="HF273" s="622"/>
      <c r="HG273" s="622"/>
      <c r="HH273" s="622"/>
      <c r="HI273" s="622"/>
      <c r="HJ273" s="622"/>
      <c r="HK273" s="622"/>
      <c r="HL273" s="622"/>
      <c r="HM273" s="622"/>
      <c r="HN273" s="622"/>
      <c r="HO273" s="622"/>
      <c r="HP273" s="622"/>
      <c r="HQ273" s="622"/>
      <c r="HR273" s="622"/>
      <c r="HS273" s="622"/>
      <c r="HT273" s="622"/>
      <c r="HU273" s="622"/>
      <c r="HV273" s="622"/>
      <c r="HW273" s="622"/>
      <c r="HX273" s="622"/>
      <c r="HY273" s="622"/>
      <c r="HZ273" s="622"/>
      <c r="IA273" s="622"/>
      <c r="IB273" s="622"/>
      <c r="IC273" s="622"/>
      <c r="ID273" s="622"/>
      <c r="IE273" s="622"/>
      <c r="IF273" s="622"/>
      <c r="IG273" s="622"/>
      <c r="IH273" s="622"/>
      <c r="II273" s="622"/>
      <c r="IJ273" s="622"/>
      <c r="IK273" s="622"/>
      <c r="IL273" s="622"/>
      <c r="IM273" s="622"/>
      <c r="IN273" s="622"/>
      <c r="IO273" s="622"/>
      <c r="IP273" s="622"/>
      <c r="IQ273" s="622"/>
      <c r="IR273" s="622"/>
      <c r="IS273" s="622"/>
      <c r="IT273" s="622"/>
      <c r="IU273" s="622"/>
      <c r="IV273" s="622"/>
      <c r="IW273" s="622"/>
      <c r="IX273" s="622"/>
      <c r="IY273" s="622"/>
      <c r="IZ273" s="622"/>
      <c r="JA273" s="622"/>
      <c r="JB273" s="622"/>
      <c r="JC273" s="622"/>
      <c r="JD273" s="622"/>
      <c r="JE273" s="622"/>
      <c r="JF273" s="622"/>
      <c r="JG273" s="622"/>
      <c r="JH273" s="622"/>
      <c r="JI273" s="622"/>
      <c r="JJ273" s="622"/>
      <c r="JK273" s="622"/>
      <c r="JL273" s="622"/>
      <c r="JM273" s="622"/>
      <c r="JN273" s="622"/>
      <c r="JO273" s="622"/>
      <c r="JP273" s="622"/>
      <c r="JQ273" s="622"/>
      <c r="JR273" s="622"/>
      <c r="JS273" s="622"/>
      <c r="JT273" s="622"/>
      <c r="JU273" s="622"/>
      <c r="JV273" s="622"/>
      <c r="JW273" s="622"/>
      <c r="JX273" s="622"/>
      <c r="JY273" s="622"/>
      <c r="JZ273" s="622"/>
      <c r="KA273" s="622"/>
      <c r="KB273" s="622"/>
      <c r="KC273" s="622"/>
      <c r="KD273" s="622"/>
      <c r="KE273" s="622"/>
      <c r="KF273" s="622"/>
      <c r="KG273" s="622"/>
      <c r="KH273" s="622"/>
      <c r="KI273" s="622"/>
      <c r="KJ273" s="622"/>
      <c r="KK273" s="622"/>
      <c r="KL273" s="622"/>
      <c r="KM273" s="622"/>
      <c r="KN273" s="622"/>
      <c r="KO273" s="622"/>
      <c r="KP273" s="622"/>
      <c r="KQ273" s="622"/>
      <c r="KR273" s="87"/>
      <c r="KS273" s="87"/>
      <c r="KT273" s="87"/>
      <c r="KU273" s="87"/>
      <c r="KV273" s="87"/>
      <c r="KW273" s="87"/>
      <c r="KX273" s="87"/>
      <c r="KY273" s="87"/>
      <c r="KZ273" s="87"/>
      <c r="LA273" s="87"/>
      <c r="LB273" s="87"/>
    </row>
    <row r="274" spans="4:314" s="6" customFormat="1" ht="15.75" customHeight="1" x14ac:dyDescent="0.25">
      <c r="D274" s="344"/>
      <c r="E274" s="344"/>
      <c r="F274" s="344"/>
      <c r="AZ274" s="549"/>
      <c r="FD274" s="150"/>
      <c r="FE274" s="622"/>
      <c r="FF274" s="622"/>
      <c r="FG274" s="622"/>
      <c r="FH274" s="622"/>
      <c r="FI274" s="87"/>
      <c r="FJ274" s="87"/>
      <c r="FK274" s="87"/>
      <c r="FL274" s="87"/>
      <c r="FM274" s="87"/>
      <c r="FN274" s="87"/>
      <c r="FO274" s="87"/>
      <c r="FP274" s="87"/>
      <c r="FQ274" s="87"/>
      <c r="FR274" s="87"/>
      <c r="FS274" s="622"/>
      <c r="FT274" s="622"/>
      <c r="FU274" s="622"/>
      <c r="FV274" s="622"/>
      <c r="FW274" s="622"/>
      <c r="FX274" s="622"/>
      <c r="FY274" s="622"/>
      <c r="FZ274" s="622"/>
      <c r="GA274" s="633"/>
      <c r="GB274" s="637"/>
      <c r="GC274" s="622"/>
      <c r="GD274" s="622"/>
      <c r="GE274" s="622"/>
      <c r="GF274" s="622"/>
      <c r="GG274" s="622"/>
      <c r="GH274" s="622"/>
      <c r="GI274" s="622"/>
      <c r="GJ274" s="622"/>
      <c r="GK274" s="622"/>
      <c r="GL274" s="622"/>
      <c r="GM274" s="622"/>
      <c r="GN274" s="622"/>
      <c r="GO274" s="622"/>
      <c r="GP274" s="622"/>
      <c r="GQ274" s="622"/>
      <c r="GR274" s="622"/>
      <c r="GS274" s="622"/>
      <c r="GT274" s="622"/>
      <c r="GU274" s="622"/>
      <c r="GV274" s="622"/>
      <c r="GW274" s="622"/>
      <c r="GX274" s="622"/>
      <c r="GY274" s="622"/>
      <c r="GZ274" s="622"/>
      <c r="HA274" s="622"/>
      <c r="HB274" s="622"/>
      <c r="HC274" s="622"/>
      <c r="HD274" s="622"/>
      <c r="HE274" s="622"/>
      <c r="HF274" s="622"/>
      <c r="HG274" s="622"/>
      <c r="HH274" s="622"/>
      <c r="HI274" s="622"/>
      <c r="HJ274" s="622"/>
      <c r="HK274" s="622"/>
      <c r="HL274" s="622"/>
      <c r="HM274" s="622"/>
      <c r="HN274" s="622"/>
      <c r="HO274" s="622"/>
      <c r="HP274" s="622"/>
      <c r="HQ274" s="622"/>
      <c r="HR274" s="622"/>
      <c r="HS274" s="622"/>
      <c r="HT274" s="622"/>
      <c r="HU274" s="622"/>
      <c r="HV274" s="622"/>
      <c r="HW274" s="622"/>
      <c r="HX274" s="622"/>
      <c r="HY274" s="622"/>
      <c r="HZ274" s="622"/>
      <c r="IA274" s="622"/>
      <c r="IB274" s="622"/>
      <c r="IC274" s="622"/>
      <c r="ID274" s="622"/>
      <c r="IE274" s="622"/>
      <c r="IF274" s="622"/>
      <c r="IG274" s="622"/>
      <c r="IH274" s="622"/>
      <c r="II274" s="622"/>
      <c r="IJ274" s="622"/>
      <c r="IK274" s="622"/>
      <c r="IL274" s="622"/>
      <c r="IM274" s="622"/>
      <c r="IN274" s="622"/>
      <c r="IO274" s="622"/>
      <c r="IP274" s="622"/>
      <c r="IQ274" s="622"/>
      <c r="IR274" s="622"/>
      <c r="IS274" s="622"/>
      <c r="IT274" s="622"/>
      <c r="IU274" s="622"/>
      <c r="IV274" s="622"/>
      <c r="IW274" s="622"/>
      <c r="IX274" s="622"/>
      <c r="IY274" s="622"/>
      <c r="IZ274" s="622"/>
      <c r="JA274" s="622"/>
      <c r="JB274" s="622"/>
      <c r="JC274" s="622"/>
      <c r="JD274" s="622"/>
      <c r="JE274" s="622"/>
      <c r="JF274" s="622"/>
      <c r="JG274" s="622"/>
      <c r="JH274" s="622"/>
      <c r="JI274" s="622"/>
      <c r="JJ274" s="622"/>
      <c r="JK274" s="622"/>
      <c r="JL274" s="622"/>
      <c r="JM274" s="622"/>
      <c r="JN274" s="622"/>
      <c r="JO274" s="622"/>
      <c r="JP274" s="622"/>
      <c r="JQ274" s="622"/>
      <c r="JR274" s="622"/>
      <c r="JS274" s="622"/>
      <c r="JT274" s="622"/>
      <c r="JU274" s="622"/>
      <c r="JV274" s="622"/>
      <c r="JW274" s="622"/>
      <c r="JX274" s="622"/>
      <c r="JY274" s="622"/>
      <c r="JZ274" s="622"/>
      <c r="KA274" s="622"/>
      <c r="KB274" s="622"/>
      <c r="KC274" s="622"/>
      <c r="KD274" s="622"/>
      <c r="KE274" s="622"/>
      <c r="KF274" s="622"/>
      <c r="KG274" s="622"/>
      <c r="KH274" s="622"/>
      <c r="KI274" s="622"/>
      <c r="KJ274" s="622"/>
      <c r="KK274" s="622"/>
      <c r="KL274" s="622"/>
      <c r="KM274" s="622"/>
      <c r="KN274" s="622"/>
      <c r="KO274" s="622"/>
      <c r="KP274" s="622"/>
      <c r="KQ274" s="622"/>
      <c r="KR274" s="87"/>
      <c r="KS274" s="87"/>
      <c r="KT274" s="87"/>
      <c r="KU274" s="87"/>
      <c r="KV274" s="87"/>
      <c r="KW274" s="87"/>
      <c r="KX274" s="87"/>
      <c r="KY274" s="87"/>
      <c r="KZ274" s="87"/>
      <c r="LA274" s="87"/>
      <c r="LB274" s="87"/>
    </row>
    <row r="275" spans="4:314" s="6" customFormat="1" ht="15.75" customHeight="1" x14ac:dyDescent="0.25">
      <c r="D275" s="344"/>
      <c r="E275" s="344"/>
      <c r="F275" s="344"/>
      <c r="AZ275" s="549"/>
      <c r="FD275" s="150"/>
      <c r="FE275" s="622"/>
      <c r="FF275" s="622"/>
      <c r="FG275" s="622"/>
      <c r="FH275" s="622"/>
      <c r="FI275" s="87"/>
      <c r="FJ275" s="87"/>
      <c r="FK275" s="87"/>
      <c r="FL275" s="87"/>
      <c r="FM275" s="87"/>
      <c r="FN275" s="87"/>
      <c r="FO275" s="87"/>
      <c r="FP275" s="87"/>
      <c r="FQ275" s="87"/>
      <c r="FR275" s="87"/>
      <c r="FS275" s="622"/>
      <c r="FT275" s="622"/>
      <c r="FU275" s="622"/>
      <c r="FV275" s="622"/>
      <c r="FW275" s="622"/>
      <c r="FX275" s="622"/>
      <c r="FY275" s="622"/>
      <c r="FZ275" s="622"/>
      <c r="GA275" s="633"/>
      <c r="GB275" s="637"/>
      <c r="GC275" s="622"/>
      <c r="GD275" s="622"/>
      <c r="GE275" s="622"/>
      <c r="GF275" s="622"/>
      <c r="GG275" s="622"/>
      <c r="GH275" s="622"/>
      <c r="GI275" s="622"/>
      <c r="GJ275" s="622"/>
      <c r="GK275" s="622"/>
      <c r="GL275" s="622"/>
      <c r="GM275" s="622"/>
      <c r="GN275" s="622"/>
      <c r="GO275" s="622"/>
      <c r="GP275" s="622"/>
      <c r="GQ275" s="622"/>
      <c r="GR275" s="622"/>
      <c r="GS275" s="622"/>
      <c r="GT275" s="622"/>
      <c r="GU275" s="622"/>
      <c r="GV275" s="622"/>
      <c r="GW275" s="622"/>
      <c r="GX275" s="622"/>
      <c r="GY275" s="622"/>
      <c r="GZ275" s="622"/>
      <c r="HA275" s="622"/>
      <c r="HB275" s="622"/>
      <c r="HC275" s="622"/>
      <c r="HD275" s="622"/>
      <c r="HE275" s="622"/>
      <c r="HF275" s="622"/>
      <c r="HG275" s="622"/>
      <c r="HH275" s="622"/>
      <c r="HI275" s="622"/>
      <c r="HJ275" s="622"/>
      <c r="HK275" s="622"/>
      <c r="HL275" s="622"/>
      <c r="HM275" s="622"/>
      <c r="HN275" s="622"/>
      <c r="HO275" s="622"/>
      <c r="HP275" s="622"/>
      <c r="HQ275" s="622"/>
      <c r="HR275" s="622"/>
      <c r="HS275" s="622"/>
      <c r="HT275" s="622"/>
      <c r="HU275" s="622"/>
      <c r="HV275" s="622"/>
      <c r="HW275" s="622"/>
      <c r="HX275" s="622"/>
      <c r="HY275" s="622"/>
      <c r="HZ275" s="622"/>
      <c r="IA275" s="622"/>
      <c r="IB275" s="622"/>
      <c r="IC275" s="622"/>
      <c r="ID275" s="622"/>
      <c r="IE275" s="622"/>
      <c r="IF275" s="622"/>
      <c r="IG275" s="622"/>
      <c r="IH275" s="622"/>
      <c r="II275" s="622"/>
      <c r="IJ275" s="622"/>
      <c r="IK275" s="622"/>
      <c r="IL275" s="622"/>
      <c r="IM275" s="622"/>
      <c r="IN275" s="622"/>
      <c r="IO275" s="622"/>
      <c r="IP275" s="622"/>
      <c r="IQ275" s="622"/>
      <c r="IR275" s="622"/>
      <c r="IS275" s="622"/>
      <c r="IT275" s="622"/>
      <c r="IU275" s="622"/>
      <c r="IV275" s="622"/>
      <c r="IW275" s="622"/>
      <c r="IX275" s="622"/>
      <c r="IY275" s="622"/>
      <c r="IZ275" s="622"/>
      <c r="JA275" s="622"/>
      <c r="JB275" s="622"/>
      <c r="JC275" s="622"/>
      <c r="JD275" s="622"/>
      <c r="JE275" s="622"/>
      <c r="JF275" s="622"/>
      <c r="JG275" s="622"/>
      <c r="JH275" s="622"/>
      <c r="JI275" s="622"/>
      <c r="JJ275" s="622"/>
      <c r="JK275" s="622"/>
      <c r="JL275" s="622"/>
      <c r="JM275" s="622"/>
      <c r="JN275" s="622"/>
      <c r="JO275" s="622"/>
      <c r="JP275" s="622"/>
      <c r="JQ275" s="622"/>
      <c r="JR275" s="622"/>
      <c r="JS275" s="622"/>
      <c r="JT275" s="622"/>
      <c r="JU275" s="622"/>
      <c r="JV275" s="622"/>
      <c r="JW275" s="622"/>
      <c r="JX275" s="622"/>
      <c r="JY275" s="622"/>
      <c r="JZ275" s="622"/>
      <c r="KA275" s="622"/>
      <c r="KB275" s="622"/>
      <c r="KC275" s="622"/>
      <c r="KD275" s="622"/>
      <c r="KE275" s="622"/>
      <c r="KF275" s="622"/>
      <c r="KG275" s="622"/>
      <c r="KH275" s="622"/>
      <c r="KI275" s="622"/>
      <c r="KJ275" s="622"/>
      <c r="KK275" s="622"/>
      <c r="KL275" s="622"/>
      <c r="KM275" s="622"/>
      <c r="KN275" s="622"/>
      <c r="KO275" s="622"/>
      <c r="KP275" s="622"/>
      <c r="KQ275" s="622"/>
      <c r="KR275" s="87"/>
      <c r="KS275" s="87"/>
      <c r="KT275" s="87"/>
      <c r="KU275" s="87"/>
      <c r="KV275" s="87"/>
      <c r="KW275" s="87"/>
      <c r="KX275" s="87"/>
      <c r="KY275" s="87"/>
      <c r="KZ275" s="87"/>
      <c r="LA275" s="87"/>
      <c r="LB275" s="87"/>
    </row>
    <row r="276" spans="4:314" s="6" customFormat="1" ht="15.75" customHeight="1" x14ac:dyDescent="0.25">
      <c r="D276" s="344"/>
      <c r="E276" s="344"/>
      <c r="F276" s="344"/>
      <c r="AZ276" s="549"/>
      <c r="FD276" s="150"/>
      <c r="FE276" s="622"/>
      <c r="FF276" s="622"/>
      <c r="FG276" s="622"/>
      <c r="FH276" s="622"/>
      <c r="FI276" s="87"/>
      <c r="FJ276" s="87"/>
      <c r="FK276" s="87"/>
      <c r="FL276" s="87"/>
      <c r="FM276" s="87"/>
      <c r="FN276" s="87"/>
      <c r="FO276" s="87"/>
      <c r="FP276" s="87"/>
      <c r="FQ276" s="87"/>
      <c r="FR276" s="87"/>
      <c r="FS276" s="622"/>
      <c r="FT276" s="622"/>
      <c r="FU276" s="622"/>
      <c r="FV276" s="622"/>
      <c r="FW276" s="622"/>
      <c r="FX276" s="622"/>
      <c r="FY276" s="622"/>
      <c r="FZ276" s="622"/>
      <c r="GA276" s="633"/>
      <c r="GB276" s="637"/>
      <c r="GC276" s="622"/>
      <c r="GD276" s="622"/>
      <c r="GE276" s="622"/>
      <c r="GF276" s="622"/>
      <c r="GG276" s="622"/>
      <c r="GH276" s="622"/>
      <c r="GI276" s="622"/>
      <c r="GJ276" s="622"/>
      <c r="GK276" s="622"/>
      <c r="GL276" s="622"/>
      <c r="GM276" s="622"/>
      <c r="GN276" s="622"/>
      <c r="GO276" s="622"/>
      <c r="GP276" s="622"/>
      <c r="GQ276" s="622"/>
      <c r="GR276" s="622"/>
      <c r="GS276" s="622"/>
      <c r="GT276" s="622"/>
      <c r="GU276" s="622"/>
      <c r="GV276" s="622"/>
      <c r="GW276" s="622"/>
      <c r="GX276" s="622"/>
      <c r="GY276" s="622"/>
      <c r="GZ276" s="622"/>
      <c r="HA276" s="622"/>
      <c r="HB276" s="622"/>
      <c r="HC276" s="622"/>
      <c r="HD276" s="622"/>
      <c r="HE276" s="622"/>
      <c r="HF276" s="622"/>
      <c r="HG276" s="622"/>
      <c r="HH276" s="622"/>
      <c r="HI276" s="622"/>
      <c r="HJ276" s="622"/>
      <c r="HK276" s="622"/>
      <c r="HL276" s="622"/>
      <c r="HM276" s="622"/>
      <c r="HN276" s="622"/>
      <c r="HO276" s="622"/>
      <c r="HP276" s="622"/>
      <c r="HQ276" s="622"/>
      <c r="HR276" s="622"/>
      <c r="HS276" s="622"/>
      <c r="HT276" s="622"/>
      <c r="HU276" s="622"/>
      <c r="HV276" s="622"/>
      <c r="HW276" s="622"/>
      <c r="HX276" s="622"/>
      <c r="HY276" s="622"/>
      <c r="HZ276" s="622"/>
      <c r="IA276" s="622"/>
      <c r="IB276" s="622"/>
      <c r="IC276" s="622"/>
      <c r="ID276" s="622"/>
      <c r="IE276" s="622"/>
      <c r="IF276" s="622"/>
      <c r="IG276" s="622"/>
      <c r="IH276" s="622"/>
      <c r="II276" s="622"/>
      <c r="IJ276" s="622"/>
      <c r="IK276" s="622"/>
      <c r="IL276" s="622"/>
      <c r="IM276" s="622"/>
      <c r="IN276" s="622"/>
      <c r="IO276" s="622"/>
      <c r="IP276" s="622"/>
      <c r="IQ276" s="622"/>
      <c r="IR276" s="622"/>
      <c r="IS276" s="622"/>
      <c r="IT276" s="622"/>
      <c r="IU276" s="622"/>
      <c r="IV276" s="622"/>
      <c r="IW276" s="622"/>
      <c r="IX276" s="622"/>
      <c r="IY276" s="622"/>
      <c r="IZ276" s="622"/>
      <c r="JA276" s="622"/>
      <c r="JB276" s="622"/>
      <c r="JC276" s="622"/>
      <c r="JD276" s="622"/>
      <c r="JE276" s="622"/>
      <c r="JF276" s="622"/>
      <c r="JG276" s="622"/>
      <c r="JH276" s="622"/>
      <c r="JI276" s="622"/>
      <c r="JJ276" s="622"/>
      <c r="JK276" s="622"/>
      <c r="JL276" s="622"/>
      <c r="JM276" s="622"/>
      <c r="JN276" s="622"/>
      <c r="JO276" s="622"/>
      <c r="JP276" s="622"/>
      <c r="JQ276" s="622"/>
      <c r="JR276" s="622"/>
      <c r="JS276" s="622"/>
      <c r="JT276" s="622"/>
      <c r="JU276" s="622"/>
      <c r="JV276" s="622"/>
      <c r="JW276" s="622"/>
      <c r="JX276" s="622"/>
      <c r="JY276" s="622"/>
      <c r="JZ276" s="622"/>
      <c r="KA276" s="622"/>
      <c r="KB276" s="622"/>
      <c r="KC276" s="622"/>
      <c r="KD276" s="622"/>
      <c r="KE276" s="622"/>
      <c r="KF276" s="622"/>
      <c r="KG276" s="622"/>
      <c r="KH276" s="622"/>
      <c r="KI276" s="622"/>
      <c r="KJ276" s="622"/>
      <c r="KK276" s="622"/>
      <c r="KL276" s="622"/>
      <c r="KM276" s="622"/>
      <c r="KN276" s="622"/>
      <c r="KO276" s="622"/>
      <c r="KP276" s="622"/>
      <c r="KQ276" s="622"/>
      <c r="KR276" s="87"/>
      <c r="KS276" s="87"/>
      <c r="KT276" s="87"/>
      <c r="KU276" s="87"/>
      <c r="KV276" s="87"/>
      <c r="KW276" s="87"/>
      <c r="KX276" s="87"/>
      <c r="KY276" s="87"/>
      <c r="KZ276" s="87"/>
      <c r="LA276" s="87"/>
      <c r="LB276" s="87"/>
    </row>
    <row r="277" spans="4:314" s="6" customFormat="1" ht="15.75" customHeight="1" x14ac:dyDescent="0.25">
      <c r="D277" s="344"/>
      <c r="E277" s="344"/>
      <c r="F277" s="344"/>
      <c r="AZ277" s="549"/>
      <c r="FD277" s="150"/>
      <c r="FE277" s="622"/>
      <c r="FF277" s="622"/>
      <c r="FG277" s="622"/>
      <c r="FH277" s="622"/>
      <c r="FI277" s="87"/>
      <c r="FJ277" s="87"/>
      <c r="FK277" s="87"/>
      <c r="FL277" s="87"/>
      <c r="FM277" s="87"/>
      <c r="FN277" s="87"/>
      <c r="FO277" s="87"/>
      <c r="FP277" s="87"/>
      <c r="FQ277" s="87"/>
      <c r="FR277" s="87"/>
      <c r="FS277" s="622"/>
      <c r="FT277" s="622"/>
      <c r="FU277" s="622"/>
      <c r="FV277" s="622"/>
      <c r="FW277" s="622"/>
      <c r="FX277" s="622"/>
      <c r="FY277" s="622"/>
      <c r="FZ277" s="622"/>
      <c r="GA277" s="633"/>
      <c r="GB277" s="637"/>
      <c r="GC277" s="622"/>
      <c r="GD277" s="622"/>
      <c r="GE277" s="622"/>
      <c r="GF277" s="622"/>
      <c r="GG277" s="622"/>
      <c r="GH277" s="622"/>
      <c r="GI277" s="622"/>
      <c r="GJ277" s="622"/>
      <c r="GK277" s="622"/>
      <c r="GL277" s="622"/>
      <c r="GM277" s="622"/>
      <c r="GN277" s="622"/>
      <c r="GO277" s="622"/>
      <c r="GP277" s="622"/>
      <c r="GQ277" s="622"/>
      <c r="GR277" s="622"/>
      <c r="GS277" s="622"/>
      <c r="GT277" s="622"/>
      <c r="GU277" s="622"/>
      <c r="GV277" s="622"/>
      <c r="GW277" s="622"/>
      <c r="GX277" s="622"/>
      <c r="GY277" s="622"/>
      <c r="GZ277" s="622"/>
      <c r="HA277" s="622"/>
      <c r="HB277" s="622"/>
      <c r="HC277" s="622"/>
      <c r="HD277" s="622"/>
      <c r="HE277" s="622"/>
      <c r="HF277" s="622"/>
      <c r="HG277" s="622"/>
      <c r="HH277" s="622"/>
      <c r="HI277" s="622"/>
      <c r="HJ277" s="622"/>
      <c r="HK277" s="622"/>
      <c r="HL277" s="622"/>
      <c r="HM277" s="622"/>
      <c r="HN277" s="622"/>
      <c r="HO277" s="622"/>
      <c r="HP277" s="622"/>
      <c r="HQ277" s="622"/>
      <c r="HR277" s="622"/>
      <c r="HS277" s="622"/>
      <c r="HT277" s="622"/>
      <c r="HU277" s="622"/>
      <c r="HV277" s="622"/>
      <c r="HW277" s="622"/>
      <c r="HX277" s="622"/>
      <c r="HY277" s="622"/>
      <c r="HZ277" s="622"/>
      <c r="IA277" s="622"/>
      <c r="IB277" s="622"/>
      <c r="IC277" s="622"/>
      <c r="ID277" s="622"/>
      <c r="IE277" s="622"/>
      <c r="IF277" s="622"/>
      <c r="IG277" s="622"/>
      <c r="IH277" s="622"/>
      <c r="II277" s="622"/>
      <c r="IJ277" s="622"/>
      <c r="IK277" s="622"/>
      <c r="IL277" s="622"/>
      <c r="IM277" s="622"/>
      <c r="IN277" s="622"/>
      <c r="IO277" s="622"/>
      <c r="IP277" s="622"/>
      <c r="IQ277" s="622"/>
      <c r="IR277" s="622"/>
      <c r="IS277" s="622"/>
      <c r="IT277" s="622"/>
      <c r="IU277" s="622"/>
      <c r="IV277" s="622"/>
      <c r="IW277" s="622"/>
      <c r="IX277" s="622"/>
      <c r="IY277" s="622"/>
      <c r="IZ277" s="622"/>
      <c r="JA277" s="622"/>
      <c r="JB277" s="622"/>
      <c r="JC277" s="622"/>
      <c r="JD277" s="622"/>
      <c r="JE277" s="622"/>
      <c r="JF277" s="622"/>
      <c r="JG277" s="622"/>
      <c r="JH277" s="622"/>
      <c r="JI277" s="622"/>
      <c r="JJ277" s="622"/>
      <c r="JK277" s="622"/>
      <c r="JL277" s="622"/>
      <c r="JM277" s="622"/>
      <c r="JN277" s="622"/>
      <c r="JO277" s="622"/>
      <c r="JP277" s="622"/>
      <c r="JQ277" s="622"/>
      <c r="JR277" s="622"/>
      <c r="JS277" s="622"/>
      <c r="JT277" s="622"/>
      <c r="JU277" s="622"/>
      <c r="JV277" s="622"/>
      <c r="JW277" s="622"/>
      <c r="JX277" s="622"/>
      <c r="JY277" s="622"/>
      <c r="JZ277" s="622"/>
      <c r="KA277" s="622"/>
      <c r="KB277" s="622"/>
      <c r="KC277" s="622"/>
      <c r="KD277" s="622"/>
      <c r="KE277" s="622"/>
      <c r="KF277" s="622"/>
      <c r="KG277" s="622"/>
      <c r="KH277" s="622"/>
      <c r="KI277" s="622"/>
      <c r="KJ277" s="622"/>
      <c r="KK277" s="622"/>
      <c r="KL277" s="622"/>
      <c r="KM277" s="622"/>
      <c r="KN277" s="622"/>
      <c r="KO277" s="622"/>
      <c r="KP277" s="622"/>
      <c r="KQ277" s="622"/>
      <c r="KR277" s="87"/>
      <c r="KS277" s="87"/>
      <c r="KT277" s="87"/>
      <c r="KU277" s="87"/>
      <c r="KV277" s="87"/>
      <c r="KW277" s="87"/>
      <c r="KX277" s="87"/>
      <c r="KY277" s="87"/>
      <c r="KZ277" s="87"/>
      <c r="LA277" s="87"/>
      <c r="LB277" s="87"/>
    </row>
    <row r="278" spans="4:314" s="6" customFormat="1" ht="15.75" customHeight="1" x14ac:dyDescent="0.25">
      <c r="D278" s="344"/>
      <c r="E278" s="344"/>
      <c r="F278" s="344"/>
      <c r="AZ278" s="549"/>
      <c r="FD278" s="150"/>
      <c r="FE278" s="622"/>
      <c r="FF278" s="622"/>
      <c r="FG278" s="622"/>
      <c r="FH278" s="622"/>
      <c r="FI278" s="87"/>
      <c r="FJ278" s="87"/>
      <c r="FK278" s="87"/>
      <c r="FL278" s="87"/>
      <c r="FM278" s="87"/>
      <c r="FN278" s="87"/>
      <c r="FO278" s="87"/>
      <c r="FP278" s="87"/>
      <c r="FQ278" s="87"/>
      <c r="FR278" s="87"/>
      <c r="FS278" s="622"/>
      <c r="FT278" s="622"/>
      <c r="FU278" s="622"/>
      <c r="FV278" s="622"/>
      <c r="FW278" s="622"/>
      <c r="FX278" s="622"/>
      <c r="FY278" s="622"/>
      <c r="FZ278" s="622"/>
      <c r="GA278" s="633"/>
      <c r="GB278" s="637"/>
      <c r="GC278" s="622"/>
      <c r="GD278" s="622"/>
      <c r="GE278" s="622"/>
      <c r="GF278" s="622"/>
      <c r="GG278" s="622"/>
      <c r="GH278" s="622"/>
      <c r="GI278" s="622"/>
      <c r="GJ278" s="622"/>
      <c r="GK278" s="622"/>
      <c r="GL278" s="622"/>
      <c r="GM278" s="622"/>
      <c r="GN278" s="622"/>
      <c r="GO278" s="622"/>
      <c r="GP278" s="622"/>
      <c r="GQ278" s="622"/>
      <c r="GR278" s="622"/>
      <c r="GS278" s="622"/>
      <c r="GT278" s="622"/>
      <c r="GU278" s="622"/>
      <c r="GV278" s="622"/>
      <c r="GW278" s="622"/>
      <c r="GX278" s="622"/>
      <c r="GY278" s="622"/>
      <c r="GZ278" s="622"/>
      <c r="HA278" s="622"/>
      <c r="HB278" s="622"/>
      <c r="HC278" s="622"/>
      <c r="HD278" s="622"/>
      <c r="HE278" s="622"/>
      <c r="HF278" s="622"/>
      <c r="HG278" s="622"/>
      <c r="HH278" s="622"/>
      <c r="HI278" s="622"/>
      <c r="HJ278" s="622"/>
      <c r="HK278" s="622"/>
      <c r="HL278" s="622"/>
      <c r="HM278" s="622"/>
      <c r="HN278" s="622"/>
      <c r="HO278" s="622"/>
      <c r="HP278" s="622"/>
      <c r="HQ278" s="622"/>
      <c r="HR278" s="622"/>
      <c r="HS278" s="622"/>
      <c r="HT278" s="622"/>
      <c r="HU278" s="622"/>
      <c r="HV278" s="622"/>
      <c r="HW278" s="622"/>
      <c r="HX278" s="622"/>
      <c r="HY278" s="622"/>
      <c r="HZ278" s="622"/>
      <c r="IA278" s="622"/>
      <c r="IB278" s="622"/>
      <c r="IC278" s="622"/>
      <c r="ID278" s="622"/>
      <c r="IE278" s="622"/>
      <c r="IF278" s="622"/>
      <c r="IG278" s="622"/>
      <c r="IH278" s="622"/>
      <c r="II278" s="622"/>
      <c r="IJ278" s="622"/>
      <c r="IK278" s="622"/>
      <c r="IL278" s="622"/>
      <c r="IM278" s="622"/>
      <c r="IN278" s="622"/>
      <c r="IO278" s="622"/>
      <c r="IP278" s="622"/>
      <c r="IQ278" s="622"/>
      <c r="IR278" s="622"/>
      <c r="IS278" s="622"/>
      <c r="IT278" s="622"/>
      <c r="IU278" s="622"/>
      <c r="IV278" s="622"/>
      <c r="IW278" s="622"/>
      <c r="IX278" s="622"/>
      <c r="IY278" s="622"/>
      <c r="IZ278" s="622"/>
      <c r="JA278" s="622"/>
      <c r="JB278" s="622"/>
      <c r="JC278" s="622"/>
      <c r="JD278" s="622"/>
      <c r="JE278" s="622"/>
      <c r="JF278" s="622"/>
      <c r="JG278" s="622"/>
      <c r="JH278" s="622"/>
      <c r="JI278" s="622"/>
      <c r="JJ278" s="622"/>
      <c r="JK278" s="622"/>
      <c r="JL278" s="622"/>
      <c r="JM278" s="622"/>
      <c r="JN278" s="622"/>
      <c r="JO278" s="622"/>
      <c r="JP278" s="622"/>
      <c r="JQ278" s="622"/>
      <c r="JR278" s="622"/>
      <c r="JS278" s="622"/>
      <c r="JT278" s="622"/>
      <c r="JU278" s="622"/>
      <c r="JV278" s="622"/>
      <c r="JW278" s="622"/>
      <c r="JX278" s="622"/>
      <c r="JY278" s="622"/>
      <c r="JZ278" s="622"/>
      <c r="KA278" s="622"/>
      <c r="KB278" s="622"/>
      <c r="KC278" s="622"/>
      <c r="KD278" s="622"/>
      <c r="KE278" s="622"/>
      <c r="KF278" s="622"/>
      <c r="KG278" s="622"/>
      <c r="KH278" s="622"/>
      <c r="KI278" s="622"/>
      <c r="KJ278" s="622"/>
      <c r="KK278" s="622"/>
      <c r="KL278" s="622"/>
      <c r="KM278" s="622"/>
      <c r="KN278" s="622"/>
      <c r="KO278" s="622"/>
      <c r="KP278" s="622"/>
      <c r="KQ278" s="622"/>
      <c r="KR278" s="87"/>
      <c r="KS278" s="87"/>
      <c r="KT278" s="87"/>
      <c r="KU278" s="87"/>
      <c r="KV278" s="87"/>
      <c r="KW278" s="87"/>
      <c r="KX278" s="87"/>
      <c r="KY278" s="87"/>
      <c r="KZ278" s="87"/>
      <c r="LA278" s="87"/>
      <c r="LB278" s="87"/>
    </row>
    <row r="279" spans="4:314" s="6" customFormat="1" ht="15.75" customHeight="1" x14ac:dyDescent="0.25">
      <c r="D279" s="344"/>
      <c r="E279" s="344"/>
      <c r="F279" s="344"/>
      <c r="AZ279" s="549"/>
      <c r="FD279" s="150"/>
      <c r="FE279" s="622"/>
      <c r="FF279" s="622"/>
      <c r="FG279" s="622"/>
      <c r="FH279" s="622"/>
      <c r="FI279" s="87"/>
      <c r="FJ279" s="87"/>
      <c r="FK279" s="87"/>
      <c r="FL279" s="87"/>
      <c r="FM279" s="87"/>
      <c r="FN279" s="87"/>
      <c r="FO279" s="87"/>
      <c r="FP279" s="87"/>
      <c r="FQ279" s="87"/>
      <c r="FR279" s="87"/>
      <c r="FS279" s="622"/>
      <c r="FT279" s="622"/>
      <c r="FU279" s="622"/>
      <c r="FV279" s="622"/>
      <c r="FW279" s="622"/>
      <c r="FX279" s="622"/>
      <c r="FY279" s="622"/>
      <c r="FZ279" s="622"/>
      <c r="GA279" s="633"/>
      <c r="GB279" s="637"/>
      <c r="GC279" s="622"/>
      <c r="GD279" s="622"/>
      <c r="GE279" s="622"/>
      <c r="GF279" s="622"/>
      <c r="GG279" s="622"/>
      <c r="GH279" s="622"/>
      <c r="GI279" s="622"/>
      <c r="GJ279" s="622"/>
      <c r="GK279" s="622"/>
      <c r="GL279" s="622"/>
      <c r="GM279" s="622"/>
      <c r="GN279" s="622"/>
      <c r="GO279" s="622"/>
      <c r="GP279" s="622"/>
      <c r="GQ279" s="622"/>
      <c r="GR279" s="622"/>
      <c r="GS279" s="622"/>
      <c r="GT279" s="622"/>
      <c r="GU279" s="622"/>
      <c r="GV279" s="622"/>
      <c r="GW279" s="622"/>
      <c r="GX279" s="622"/>
      <c r="GY279" s="622"/>
      <c r="GZ279" s="622"/>
      <c r="HA279" s="622"/>
      <c r="HB279" s="622"/>
      <c r="HC279" s="622"/>
      <c r="HD279" s="622"/>
      <c r="HE279" s="622"/>
      <c r="HF279" s="622"/>
      <c r="HG279" s="622"/>
      <c r="HH279" s="622"/>
      <c r="HI279" s="622"/>
      <c r="HJ279" s="622"/>
      <c r="HK279" s="622"/>
      <c r="HL279" s="622"/>
      <c r="HM279" s="622"/>
      <c r="HN279" s="622"/>
      <c r="HO279" s="622"/>
      <c r="HP279" s="622"/>
      <c r="HQ279" s="622"/>
      <c r="HR279" s="622"/>
      <c r="HS279" s="622"/>
      <c r="HT279" s="622"/>
      <c r="HU279" s="622"/>
      <c r="HV279" s="622"/>
      <c r="HW279" s="622"/>
      <c r="HX279" s="622"/>
      <c r="HY279" s="622"/>
      <c r="HZ279" s="622"/>
      <c r="IA279" s="622"/>
      <c r="IB279" s="622"/>
      <c r="IC279" s="622"/>
      <c r="ID279" s="622"/>
      <c r="IE279" s="622"/>
      <c r="IF279" s="622"/>
      <c r="IG279" s="622"/>
      <c r="IH279" s="622"/>
      <c r="II279" s="622"/>
      <c r="IJ279" s="622"/>
      <c r="IK279" s="622"/>
      <c r="IL279" s="622"/>
      <c r="IM279" s="622"/>
      <c r="IN279" s="622"/>
      <c r="IO279" s="622"/>
      <c r="IP279" s="622"/>
      <c r="IQ279" s="622"/>
      <c r="IR279" s="622"/>
      <c r="IS279" s="622"/>
      <c r="IT279" s="622"/>
      <c r="IU279" s="622"/>
      <c r="IV279" s="622"/>
      <c r="IW279" s="622"/>
      <c r="IX279" s="622"/>
      <c r="IY279" s="622"/>
      <c r="IZ279" s="622"/>
      <c r="JA279" s="622"/>
      <c r="JB279" s="622"/>
      <c r="JC279" s="622"/>
      <c r="JD279" s="622"/>
      <c r="JE279" s="622"/>
      <c r="JF279" s="622"/>
      <c r="JG279" s="622"/>
      <c r="JH279" s="622"/>
      <c r="JI279" s="622"/>
      <c r="JJ279" s="622"/>
      <c r="JK279" s="622"/>
      <c r="JL279" s="622"/>
      <c r="JM279" s="622"/>
      <c r="JN279" s="622"/>
      <c r="JO279" s="622"/>
      <c r="JP279" s="622"/>
      <c r="JQ279" s="622"/>
      <c r="JR279" s="622"/>
      <c r="JS279" s="622"/>
      <c r="JT279" s="622"/>
      <c r="JU279" s="622"/>
      <c r="JV279" s="622"/>
      <c r="JW279" s="622"/>
      <c r="JX279" s="622"/>
      <c r="JY279" s="622"/>
      <c r="JZ279" s="622"/>
      <c r="KA279" s="622"/>
      <c r="KB279" s="622"/>
      <c r="KC279" s="622"/>
      <c r="KD279" s="622"/>
      <c r="KE279" s="622"/>
      <c r="KF279" s="622"/>
      <c r="KG279" s="622"/>
      <c r="KH279" s="622"/>
      <c r="KI279" s="622"/>
      <c r="KJ279" s="622"/>
      <c r="KK279" s="622"/>
      <c r="KL279" s="622"/>
      <c r="KM279" s="622"/>
      <c r="KN279" s="622"/>
      <c r="KO279" s="622"/>
      <c r="KP279" s="622"/>
      <c r="KQ279" s="622"/>
      <c r="KR279" s="87"/>
      <c r="KS279" s="87"/>
      <c r="KT279" s="87"/>
      <c r="KU279" s="87"/>
      <c r="KV279" s="87"/>
      <c r="KW279" s="87"/>
      <c r="KX279" s="87"/>
      <c r="KY279" s="87"/>
      <c r="KZ279" s="87"/>
      <c r="LA279" s="87"/>
      <c r="LB279" s="87"/>
    </row>
    <row r="280" spans="4:314" s="6" customFormat="1" ht="15.75" customHeight="1" x14ac:dyDescent="0.25">
      <c r="D280" s="344"/>
      <c r="E280" s="344"/>
      <c r="F280" s="344"/>
      <c r="AZ280" s="549"/>
      <c r="FD280" s="150"/>
      <c r="FE280" s="622"/>
      <c r="FF280" s="622"/>
      <c r="FG280" s="622"/>
      <c r="FH280" s="622"/>
      <c r="FI280" s="87"/>
      <c r="FJ280" s="87"/>
      <c r="FK280" s="87"/>
      <c r="FL280" s="87"/>
      <c r="FM280" s="87"/>
      <c r="FN280" s="87"/>
      <c r="FO280" s="87"/>
      <c r="FP280" s="87"/>
      <c r="FQ280" s="87"/>
      <c r="FR280" s="87"/>
      <c r="FS280" s="622"/>
      <c r="FT280" s="622"/>
      <c r="FU280" s="622"/>
      <c r="FV280" s="622"/>
      <c r="FW280" s="622"/>
      <c r="FX280" s="622"/>
      <c r="FY280" s="622"/>
      <c r="FZ280" s="622"/>
      <c r="GA280" s="633"/>
      <c r="GB280" s="637"/>
      <c r="GC280" s="622"/>
      <c r="GD280" s="622"/>
      <c r="GE280" s="622"/>
      <c r="GF280" s="622"/>
      <c r="GG280" s="622"/>
      <c r="GH280" s="622"/>
      <c r="GI280" s="622"/>
      <c r="GJ280" s="622"/>
      <c r="GK280" s="622"/>
      <c r="GL280" s="622"/>
      <c r="GM280" s="622"/>
      <c r="GN280" s="622"/>
      <c r="GO280" s="622"/>
      <c r="GP280" s="622"/>
      <c r="GQ280" s="622"/>
      <c r="GR280" s="622"/>
      <c r="GS280" s="622"/>
      <c r="GT280" s="622"/>
      <c r="GU280" s="622"/>
      <c r="GV280" s="622"/>
      <c r="GW280" s="622"/>
      <c r="GX280" s="622"/>
      <c r="GY280" s="622"/>
      <c r="GZ280" s="622"/>
      <c r="HA280" s="622"/>
      <c r="HB280" s="622"/>
      <c r="HC280" s="622"/>
      <c r="HD280" s="622"/>
      <c r="HE280" s="622"/>
      <c r="HF280" s="622"/>
      <c r="HG280" s="622"/>
      <c r="HH280" s="622"/>
      <c r="HI280" s="622"/>
      <c r="HJ280" s="622"/>
      <c r="HK280" s="622"/>
      <c r="HL280" s="622"/>
      <c r="HM280" s="622"/>
      <c r="HN280" s="622"/>
      <c r="HO280" s="622"/>
      <c r="HP280" s="622"/>
      <c r="HQ280" s="622"/>
      <c r="HR280" s="622"/>
      <c r="HS280" s="622"/>
      <c r="HT280" s="622"/>
      <c r="HU280" s="622"/>
      <c r="HV280" s="622"/>
      <c r="HW280" s="622"/>
      <c r="HX280" s="622"/>
      <c r="HY280" s="622"/>
      <c r="HZ280" s="622"/>
      <c r="IA280" s="622"/>
      <c r="IB280" s="622"/>
      <c r="IC280" s="622"/>
      <c r="ID280" s="622"/>
      <c r="IE280" s="622"/>
      <c r="IF280" s="622"/>
      <c r="IG280" s="622"/>
      <c r="IH280" s="622"/>
      <c r="II280" s="622"/>
      <c r="IJ280" s="622"/>
      <c r="IK280" s="622"/>
      <c r="IL280" s="622"/>
      <c r="IM280" s="622"/>
      <c r="IN280" s="622"/>
      <c r="IO280" s="622"/>
      <c r="IP280" s="622"/>
      <c r="IQ280" s="622"/>
      <c r="IR280" s="622"/>
      <c r="IS280" s="622"/>
      <c r="IT280" s="622"/>
      <c r="IU280" s="622"/>
      <c r="IV280" s="622"/>
      <c r="IW280" s="622"/>
      <c r="IX280" s="622"/>
      <c r="IY280" s="622"/>
      <c r="IZ280" s="622"/>
      <c r="JA280" s="622"/>
      <c r="JB280" s="622"/>
      <c r="JC280" s="622"/>
      <c r="JD280" s="622"/>
      <c r="JE280" s="622"/>
      <c r="JF280" s="622"/>
      <c r="JG280" s="622"/>
      <c r="JH280" s="622"/>
      <c r="JI280" s="622"/>
      <c r="JJ280" s="622"/>
      <c r="JK280" s="622"/>
      <c r="JL280" s="622"/>
      <c r="JM280" s="622"/>
      <c r="JN280" s="622"/>
      <c r="JO280" s="622"/>
      <c r="JP280" s="622"/>
      <c r="JQ280" s="622"/>
      <c r="JR280" s="622"/>
      <c r="JS280" s="622"/>
      <c r="JT280" s="622"/>
      <c r="JU280" s="622"/>
      <c r="JV280" s="622"/>
      <c r="JW280" s="622"/>
      <c r="JX280" s="622"/>
      <c r="JY280" s="622"/>
      <c r="JZ280" s="622"/>
      <c r="KA280" s="622"/>
      <c r="KB280" s="622"/>
      <c r="KC280" s="622"/>
      <c r="KD280" s="622"/>
      <c r="KE280" s="622"/>
      <c r="KF280" s="622"/>
      <c r="KG280" s="622"/>
      <c r="KH280" s="622"/>
      <c r="KI280" s="622"/>
      <c r="KJ280" s="622"/>
      <c r="KK280" s="622"/>
      <c r="KL280" s="622"/>
      <c r="KM280" s="622"/>
      <c r="KN280" s="622"/>
      <c r="KO280" s="622"/>
      <c r="KP280" s="622"/>
      <c r="KQ280" s="622"/>
      <c r="KR280" s="87"/>
      <c r="KS280" s="87"/>
      <c r="KT280" s="87"/>
      <c r="KU280" s="87"/>
      <c r="KV280" s="87"/>
      <c r="KW280" s="87"/>
      <c r="KX280" s="87"/>
      <c r="KY280" s="87"/>
      <c r="KZ280" s="87"/>
      <c r="LA280" s="87"/>
      <c r="LB280" s="87"/>
    </row>
    <row r="281" spans="4:314" s="6" customFormat="1" ht="15.75" customHeight="1" x14ac:dyDescent="0.25">
      <c r="D281" s="344"/>
      <c r="E281" s="344"/>
      <c r="F281" s="344"/>
      <c r="AZ281" s="549"/>
      <c r="FD281" s="150"/>
      <c r="FE281" s="622"/>
      <c r="FF281" s="622"/>
      <c r="FG281" s="622"/>
      <c r="FH281" s="622"/>
      <c r="FI281" s="87"/>
      <c r="FJ281" s="87"/>
      <c r="FK281" s="87"/>
      <c r="FL281" s="87"/>
      <c r="FM281" s="87"/>
      <c r="FN281" s="87"/>
      <c r="FO281" s="87"/>
      <c r="FP281" s="87"/>
      <c r="FQ281" s="87"/>
      <c r="FR281" s="87"/>
      <c r="FS281" s="622"/>
      <c r="FT281" s="622"/>
      <c r="FU281" s="622"/>
      <c r="FV281" s="622"/>
      <c r="FW281" s="622"/>
      <c r="FX281" s="622"/>
      <c r="FY281" s="622"/>
      <c r="FZ281" s="622"/>
      <c r="GA281" s="633"/>
      <c r="GB281" s="637"/>
      <c r="GC281" s="622"/>
      <c r="GD281" s="622"/>
      <c r="GE281" s="622"/>
      <c r="GF281" s="622"/>
      <c r="GG281" s="622"/>
      <c r="GH281" s="622"/>
      <c r="GI281" s="622"/>
      <c r="GJ281" s="622"/>
      <c r="GK281" s="622"/>
      <c r="GL281" s="622"/>
      <c r="GM281" s="622"/>
      <c r="GN281" s="622"/>
      <c r="GO281" s="622"/>
      <c r="GP281" s="622"/>
      <c r="GQ281" s="622"/>
      <c r="GR281" s="622"/>
      <c r="GS281" s="622"/>
      <c r="GT281" s="622"/>
      <c r="GU281" s="622"/>
      <c r="GV281" s="622"/>
      <c r="GW281" s="622"/>
      <c r="GX281" s="622"/>
      <c r="GY281" s="622"/>
      <c r="GZ281" s="622"/>
      <c r="HA281" s="622"/>
      <c r="HB281" s="622"/>
      <c r="HC281" s="622"/>
      <c r="HD281" s="622"/>
      <c r="HE281" s="622"/>
      <c r="HF281" s="622"/>
      <c r="HG281" s="622"/>
      <c r="HH281" s="622"/>
      <c r="HI281" s="622"/>
      <c r="HJ281" s="622"/>
      <c r="HK281" s="622"/>
      <c r="HL281" s="622"/>
      <c r="HM281" s="622"/>
      <c r="HN281" s="622"/>
      <c r="HO281" s="622"/>
      <c r="HP281" s="622"/>
      <c r="HQ281" s="622"/>
      <c r="HR281" s="622"/>
      <c r="HS281" s="622"/>
      <c r="HT281" s="622"/>
      <c r="HU281" s="622"/>
      <c r="HV281" s="622"/>
      <c r="HW281" s="622"/>
      <c r="HX281" s="622"/>
      <c r="HY281" s="622"/>
      <c r="HZ281" s="622"/>
      <c r="IA281" s="622"/>
      <c r="IB281" s="622"/>
      <c r="IC281" s="622"/>
      <c r="ID281" s="622"/>
      <c r="IE281" s="622"/>
      <c r="IF281" s="622"/>
      <c r="IG281" s="622"/>
      <c r="IH281" s="622"/>
      <c r="II281" s="622"/>
      <c r="IJ281" s="622"/>
      <c r="IK281" s="622"/>
      <c r="IL281" s="622"/>
      <c r="IM281" s="622"/>
      <c r="IN281" s="622"/>
      <c r="IO281" s="622"/>
      <c r="IP281" s="622"/>
      <c r="IQ281" s="622"/>
      <c r="IR281" s="622"/>
      <c r="IS281" s="622"/>
      <c r="IT281" s="622"/>
      <c r="IU281" s="622"/>
      <c r="IV281" s="622"/>
      <c r="IW281" s="622"/>
      <c r="IX281" s="622"/>
      <c r="IY281" s="622"/>
      <c r="IZ281" s="622"/>
      <c r="JA281" s="622"/>
      <c r="JB281" s="622"/>
      <c r="JC281" s="622"/>
      <c r="JD281" s="622"/>
      <c r="JE281" s="622"/>
      <c r="JF281" s="622"/>
      <c r="JG281" s="622"/>
      <c r="JH281" s="622"/>
      <c r="JI281" s="622"/>
      <c r="JJ281" s="622"/>
      <c r="JK281" s="622"/>
      <c r="JL281" s="622"/>
      <c r="JM281" s="622"/>
      <c r="JN281" s="622"/>
      <c r="JO281" s="622"/>
      <c r="JP281" s="622"/>
      <c r="JQ281" s="622"/>
      <c r="JR281" s="622"/>
      <c r="JS281" s="622"/>
      <c r="JT281" s="622"/>
      <c r="JU281" s="622"/>
      <c r="JV281" s="622"/>
      <c r="JW281" s="622"/>
      <c r="JX281" s="622"/>
      <c r="JY281" s="622"/>
      <c r="JZ281" s="622"/>
      <c r="KA281" s="622"/>
      <c r="KB281" s="622"/>
      <c r="KC281" s="622"/>
      <c r="KD281" s="622"/>
      <c r="KE281" s="622"/>
      <c r="KF281" s="622"/>
      <c r="KG281" s="622"/>
      <c r="KH281" s="622"/>
      <c r="KI281" s="622"/>
      <c r="KJ281" s="622"/>
      <c r="KK281" s="622"/>
      <c r="KL281" s="622"/>
      <c r="KM281" s="622"/>
      <c r="KN281" s="622"/>
      <c r="KO281" s="622"/>
      <c r="KP281" s="622"/>
      <c r="KQ281" s="622"/>
      <c r="KR281" s="87"/>
      <c r="KS281" s="87"/>
      <c r="KT281" s="87"/>
      <c r="KU281" s="87"/>
      <c r="KV281" s="87"/>
      <c r="KW281" s="87"/>
      <c r="KX281" s="87"/>
      <c r="KY281" s="87"/>
      <c r="KZ281" s="87"/>
      <c r="LA281" s="87"/>
      <c r="LB281" s="87"/>
    </row>
    <row r="282" spans="4:314" s="6" customFormat="1" ht="15.75" customHeight="1" x14ac:dyDescent="0.25">
      <c r="D282" s="344"/>
      <c r="E282" s="344"/>
      <c r="F282" s="344"/>
      <c r="AZ282" s="549"/>
      <c r="FD282" s="150"/>
      <c r="FE282" s="622"/>
      <c r="FF282" s="622"/>
      <c r="FG282" s="622"/>
      <c r="FH282" s="622"/>
      <c r="FI282" s="87"/>
      <c r="FJ282" s="87"/>
      <c r="FK282" s="87"/>
      <c r="FL282" s="87"/>
      <c r="FM282" s="87"/>
      <c r="FN282" s="87"/>
      <c r="FO282" s="87"/>
      <c r="FP282" s="87"/>
      <c r="FQ282" s="87"/>
      <c r="FR282" s="87"/>
      <c r="FS282" s="622"/>
      <c r="FT282" s="622"/>
      <c r="FU282" s="622"/>
      <c r="FV282" s="622"/>
      <c r="FW282" s="622"/>
      <c r="FX282" s="622"/>
      <c r="FY282" s="622"/>
      <c r="FZ282" s="622"/>
      <c r="GA282" s="633"/>
      <c r="GB282" s="637"/>
      <c r="GC282" s="622"/>
      <c r="GD282" s="622"/>
      <c r="GE282" s="622"/>
      <c r="GF282" s="622"/>
      <c r="GG282" s="622"/>
      <c r="GH282" s="622"/>
      <c r="GI282" s="622"/>
      <c r="GJ282" s="622"/>
      <c r="GK282" s="622"/>
      <c r="GL282" s="622"/>
      <c r="GM282" s="622"/>
      <c r="GN282" s="622"/>
      <c r="GO282" s="622"/>
      <c r="GP282" s="622"/>
      <c r="GQ282" s="622"/>
      <c r="GR282" s="622"/>
      <c r="GS282" s="622"/>
      <c r="GT282" s="622"/>
      <c r="GU282" s="622"/>
      <c r="GV282" s="622"/>
      <c r="GW282" s="622"/>
      <c r="GX282" s="622"/>
      <c r="GY282" s="622"/>
      <c r="GZ282" s="622"/>
      <c r="HA282" s="622"/>
      <c r="HB282" s="622"/>
      <c r="HC282" s="622"/>
      <c r="HD282" s="622"/>
      <c r="HE282" s="622"/>
      <c r="HF282" s="622"/>
      <c r="HG282" s="622"/>
      <c r="HH282" s="622"/>
      <c r="HI282" s="622"/>
      <c r="HJ282" s="622"/>
      <c r="HK282" s="622"/>
      <c r="HL282" s="622"/>
      <c r="HM282" s="622"/>
      <c r="HN282" s="622"/>
      <c r="HO282" s="622"/>
      <c r="HP282" s="622"/>
      <c r="HQ282" s="622"/>
      <c r="HR282" s="622"/>
      <c r="HS282" s="622"/>
      <c r="HT282" s="622"/>
      <c r="HU282" s="622"/>
      <c r="HV282" s="622"/>
      <c r="HW282" s="622"/>
      <c r="HX282" s="622"/>
      <c r="HY282" s="622"/>
      <c r="HZ282" s="622"/>
      <c r="IA282" s="622"/>
      <c r="IB282" s="622"/>
      <c r="IC282" s="622"/>
      <c r="ID282" s="622"/>
      <c r="IE282" s="622"/>
      <c r="IF282" s="622"/>
      <c r="IG282" s="622"/>
      <c r="IH282" s="622"/>
      <c r="II282" s="622"/>
      <c r="IJ282" s="622"/>
      <c r="IK282" s="622"/>
      <c r="IL282" s="622"/>
      <c r="IM282" s="622"/>
      <c r="IN282" s="622"/>
      <c r="IO282" s="622"/>
      <c r="IP282" s="622"/>
      <c r="IQ282" s="622"/>
      <c r="IR282" s="622"/>
      <c r="IS282" s="622"/>
      <c r="IT282" s="622"/>
      <c r="IU282" s="622"/>
      <c r="IV282" s="622"/>
      <c r="IW282" s="622"/>
      <c r="IX282" s="622"/>
      <c r="IY282" s="622"/>
      <c r="IZ282" s="622"/>
      <c r="JA282" s="622"/>
      <c r="JB282" s="622"/>
      <c r="JC282" s="622"/>
      <c r="JD282" s="622"/>
      <c r="JE282" s="622"/>
      <c r="JF282" s="622"/>
      <c r="JG282" s="622"/>
      <c r="JH282" s="622"/>
      <c r="JI282" s="622"/>
      <c r="JJ282" s="622"/>
      <c r="JK282" s="622"/>
      <c r="JL282" s="622"/>
      <c r="JM282" s="622"/>
      <c r="JN282" s="622"/>
      <c r="JO282" s="622"/>
      <c r="JP282" s="622"/>
      <c r="JQ282" s="622"/>
      <c r="JR282" s="622"/>
      <c r="JS282" s="622"/>
      <c r="JT282" s="622"/>
      <c r="JU282" s="622"/>
      <c r="JV282" s="622"/>
      <c r="JW282" s="622"/>
      <c r="JX282" s="622"/>
      <c r="JY282" s="622"/>
      <c r="JZ282" s="622"/>
      <c r="KA282" s="622"/>
      <c r="KB282" s="622"/>
      <c r="KC282" s="622"/>
      <c r="KD282" s="622"/>
      <c r="KE282" s="622"/>
      <c r="KF282" s="622"/>
      <c r="KG282" s="622"/>
      <c r="KH282" s="622"/>
      <c r="KI282" s="622"/>
      <c r="KJ282" s="622"/>
      <c r="KK282" s="622"/>
      <c r="KL282" s="622"/>
      <c r="KM282" s="622"/>
      <c r="KN282" s="622"/>
      <c r="KO282" s="622"/>
      <c r="KP282" s="622"/>
      <c r="KQ282" s="622"/>
      <c r="KR282" s="87"/>
      <c r="KS282" s="87"/>
      <c r="KT282" s="87"/>
      <c r="KU282" s="87"/>
      <c r="KV282" s="87"/>
      <c r="KW282" s="87"/>
      <c r="KX282" s="87"/>
      <c r="KY282" s="87"/>
      <c r="KZ282" s="87"/>
      <c r="LA282" s="87"/>
      <c r="LB282" s="87"/>
    </row>
    <row r="283" spans="4:314" s="6" customFormat="1" ht="15.75" customHeight="1" x14ac:dyDescent="0.25">
      <c r="D283" s="344"/>
      <c r="E283" s="344"/>
      <c r="F283" s="344"/>
      <c r="AZ283" s="549"/>
      <c r="FD283" s="150"/>
      <c r="FE283" s="622"/>
      <c r="FF283" s="622"/>
      <c r="FG283" s="622"/>
      <c r="FH283" s="622"/>
      <c r="FI283" s="87"/>
      <c r="FJ283" s="87"/>
      <c r="FK283" s="87"/>
      <c r="FL283" s="87"/>
      <c r="FM283" s="87"/>
      <c r="FN283" s="87"/>
      <c r="FO283" s="87"/>
      <c r="FP283" s="87"/>
      <c r="FQ283" s="87"/>
      <c r="FR283" s="87"/>
      <c r="FS283" s="622"/>
      <c r="FT283" s="622"/>
      <c r="FU283" s="622"/>
      <c r="FV283" s="622"/>
      <c r="FW283" s="622"/>
      <c r="FX283" s="622"/>
      <c r="FY283" s="622"/>
      <c r="FZ283" s="622"/>
      <c r="GA283" s="633"/>
      <c r="GB283" s="637"/>
      <c r="GC283" s="622"/>
      <c r="GD283" s="622"/>
      <c r="GE283" s="622"/>
      <c r="GF283" s="622"/>
      <c r="GG283" s="622"/>
      <c r="GH283" s="622"/>
      <c r="GI283" s="622"/>
      <c r="GJ283" s="622"/>
      <c r="GK283" s="622"/>
      <c r="GL283" s="622"/>
      <c r="GM283" s="622"/>
      <c r="GN283" s="622"/>
      <c r="GO283" s="622"/>
      <c r="GP283" s="622"/>
      <c r="GQ283" s="622"/>
      <c r="GR283" s="622"/>
      <c r="GS283" s="622"/>
      <c r="GT283" s="622"/>
      <c r="GU283" s="622"/>
      <c r="GV283" s="622"/>
      <c r="GW283" s="622"/>
      <c r="GX283" s="622"/>
      <c r="GY283" s="622"/>
      <c r="GZ283" s="622"/>
      <c r="HA283" s="622"/>
      <c r="HB283" s="622"/>
      <c r="HC283" s="622"/>
      <c r="HD283" s="622"/>
      <c r="HE283" s="622"/>
      <c r="HF283" s="622"/>
      <c r="HG283" s="622"/>
      <c r="HH283" s="622"/>
      <c r="HI283" s="622"/>
      <c r="HJ283" s="622"/>
      <c r="HK283" s="622"/>
      <c r="HL283" s="622"/>
      <c r="HM283" s="622"/>
      <c r="HN283" s="622"/>
      <c r="HO283" s="622"/>
      <c r="HP283" s="622"/>
      <c r="HQ283" s="622"/>
      <c r="HR283" s="622"/>
      <c r="HS283" s="622"/>
      <c r="HT283" s="622"/>
      <c r="HU283" s="622"/>
      <c r="HV283" s="622"/>
      <c r="HW283" s="622"/>
      <c r="HX283" s="622"/>
      <c r="HY283" s="622"/>
      <c r="HZ283" s="622"/>
      <c r="IA283" s="622"/>
      <c r="IB283" s="622"/>
      <c r="IC283" s="622"/>
      <c r="ID283" s="622"/>
      <c r="IE283" s="622"/>
      <c r="IF283" s="622"/>
      <c r="IG283" s="622"/>
      <c r="IH283" s="622"/>
      <c r="II283" s="622"/>
      <c r="IJ283" s="622"/>
      <c r="IK283" s="622"/>
      <c r="IL283" s="622"/>
      <c r="IM283" s="622"/>
      <c r="IN283" s="622"/>
      <c r="IO283" s="622"/>
      <c r="IP283" s="622"/>
      <c r="IQ283" s="622"/>
      <c r="IR283" s="622"/>
      <c r="IS283" s="622"/>
      <c r="IT283" s="622"/>
      <c r="IU283" s="622"/>
      <c r="IV283" s="622"/>
      <c r="IW283" s="622"/>
      <c r="IX283" s="622"/>
      <c r="IY283" s="622"/>
      <c r="IZ283" s="622"/>
      <c r="JA283" s="622"/>
      <c r="JB283" s="622"/>
      <c r="JC283" s="622"/>
      <c r="JD283" s="622"/>
      <c r="JE283" s="622"/>
      <c r="JF283" s="622"/>
      <c r="JG283" s="622"/>
      <c r="JH283" s="622"/>
      <c r="JI283" s="622"/>
      <c r="JJ283" s="622"/>
      <c r="JK283" s="622"/>
      <c r="JL283" s="622"/>
      <c r="JM283" s="622"/>
      <c r="JN283" s="622"/>
      <c r="JO283" s="622"/>
      <c r="JP283" s="622"/>
      <c r="JQ283" s="622"/>
      <c r="JR283" s="622"/>
      <c r="JS283" s="622"/>
      <c r="JT283" s="622"/>
      <c r="JU283" s="622"/>
      <c r="JV283" s="622"/>
      <c r="JW283" s="622"/>
      <c r="JX283" s="622"/>
      <c r="JY283" s="622"/>
      <c r="JZ283" s="622"/>
      <c r="KA283" s="622"/>
      <c r="KB283" s="622"/>
      <c r="KC283" s="622"/>
      <c r="KD283" s="622"/>
      <c r="KE283" s="622"/>
      <c r="KF283" s="622"/>
      <c r="KG283" s="622"/>
      <c r="KH283" s="622"/>
      <c r="KI283" s="622"/>
      <c r="KJ283" s="622"/>
      <c r="KK283" s="622"/>
      <c r="KL283" s="622"/>
      <c r="KM283" s="622"/>
      <c r="KN283" s="622"/>
      <c r="KO283" s="622"/>
      <c r="KP283" s="622"/>
      <c r="KQ283" s="622"/>
      <c r="KR283" s="87"/>
      <c r="KS283" s="87"/>
      <c r="KT283" s="87"/>
      <c r="KU283" s="87"/>
      <c r="KV283" s="87"/>
      <c r="KW283" s="87"/>
      <c r="KX283" s="87"/>
      <c r="KY283" s="87"/>
      <c r="KZ283" s="87"/>
      <c r="LA283" s="87"/>
      <c r="LB283" s="87"/>
    </row>
    <row r="284" spans="4:314" s="6" customFormat="1" ht="15.75" customHeight="1" x14ac:dyDescent="0.25">
      <c r="D284" s="344"/>
      <c r="E284" s="344"/>
      <c r="F284" s="344"/>
      <c r="AZ284" s="549"/>
      <c r="FD284" s="150"/>
      <c r="FE284" s="622"/>
      <c r="FF284" s="622"/>
      <c r="FG284" s="622"/>
      <c r="FH284" s="622"/>
      <c r="FI284" s="87"/>
      <c r="FJ284" s="87"/>
      <c r="FK284" s="87"/>
      <c r="FL284" s="87"/>
      <c r="FM284" s="87"/>
      <c r="FN284" s="87"/>
      <c r="FO284" s="87"/>
      <c r="FP284" s="87"/>
      <c r="FQ284" s="87"/>
      <c r="FR284" s="87"/>
      <c r="FS284" s="622"/>
      <c r="FT284" s="622"/>
      <c r="FU284" s="622"/>
      <c r="FV284" s="622"/>
      <c r="FW284" s="622"/>
      <c r="FX284" s="622"/>
      <c r="FY284" s="622"/>
      <c r="FZ284" s="622"/>
      <c r="GA284" s="633"/>
      <c r="GB284" s="637"/>
      <c r="GC284" s="622"/>
      <c r="GD284" s="622"/>
      <c r="GE284" s="622"/>
      <c r="GF284" s="622"/>
      <c r="GG284" s="622"/>
      <c r="GH284" s="622"/>
      <c r="GI284" s="622"/>
      <c r="GJ284" s="622"/>
      <c r="GK284" s="622"/>
      <c r="GL284" s="622"/>
      <c r="GM284" s="622"/>
      <c r="GN284" s="622"/>
      <c r="GO284" s="622"/>
      <c r="GP284" s="622"/>
      <c r="GQ284" s="622"/>
      <c r="GR284" s="622"/>
      <c r="GS284" s="622"/>
      <c r="GT284" s="622"/>
      <c r="GU284" s="622"/>
      <c r="GV284" s="622"/>
      <c r="GW284" s="622"/>
      <c r="GX284" s="622"/>
      <c r="GY284" s="622"/>
      <c r="GZ284" s="622"/>
      <c r="HA284" s="622"/>
      <c r="HB284" s="622"/>
      <c r="HC284" s="622"/>
      <c r="HD284" s="622"/>
      <c r="HE284" s="622"/>
      <c r="HF284" s="622"/>
      <c r="HG284" s="622"/>
      <c r="HH284" s="622"/>
      <c r="HI284" s="622"/>
      <c r="HJ284" s="622"/>
      <c r="HK284" s="622"/>
      <c r="HL284" s="622"/>
      <c r="HM284" s="622"/>
      <c r="HN284" s="622"/>
      <c r="HO284" s="622"/>
      <c r="HP284" s="622"/>
      <c r="HQ284" s="622"/>
      <c r="HR284" s="622"/>
      <c r="HS284" s="622"/>
      <c r="HT284" s="622"/>
      <c r="HU284" s="622"/>
      <c r="HV284" s="622"/>
      <c r="HW284" s="622"/>
      <c r="HX284" s="622"/>
      <c r="HY284" s="622"/>
      <c r="HZ284" s="622"/>
      <c r="IA284" s="622"/>
      <c r="IB284" s="622"/>
      <c r="IC284" s="622"/>
      <c r="ID284" s="622"/>
      <c r="IE284" s="622"/>
      <c r="IF284" s="622"/>
      <c r="IG284" s="622"/>
      <c r="IH284" s="622"/>
      <c r="II284" s="622"/>
      <c r="IJ284" s="622"/>
      <c r="IK284" s="622"/>
      <c r="IL284" s="622"/>
      <c r="IM284" s="622"/>
      <c r="IN284" s="622"/>
      <c r="IO284" s="622"/>
      <c r="IP284" s="622"/>
      <c r="IQ284" s="622"/>
      <c r="IR284" s="622"/>
      <c r="IS284" s="622"/>
      <c r="IT284" s="622"/>
      <c r="IU284" s="622"/>
      <c r="IV284" s="622"/>
      <c r="IW284" s="622"/>
      <c r="IX284" s="622"/>
      <c r="IY284" s="622"/>
      <c r="IZ284" s="622"/>
      <c r="JA284" s="622"/>
      <c r="JB284" s="622"/>
      <c r="JC284" s="622"/>
      <c r="JD284" s="622"/>
      <c r="JE284" s="622"/>
      <c r="JF284" s="622"/>
      <c r="JG284" s="622"/>
      <c r="JH284" s="622"/>
      <c r="JI284" s="622"/>
      <c r="JJ284" s="622"/>
      <c r="JK284" s="622"/>
      <c r="JL284" s="622"/>
      <c r="JM284" s="622"/>
      <c r="JN284" s="622"/>
      <c r="JO284" s="622"/>
      <c r="JP284" s="622"/>
      <c r="JQ284" s="622"/>
      <c r="JR284" s="622"/>
      <c r="JS284" s="622"/>
      <c r="JT284" s="622"/>
      <c r="JU284" s="622"/>
      <c r="JV284" s="622"/>
      <c r="JW284" s="622"/>
      <c r="JX284" s="622"/>
      <c r="JY284" s="622"/>
      <c r="JZ284" s="622"/>
      <c r="KA284" s="622"/>
      <c r="KB284" s="622"/>
      <c r="KC284" s="622"/>
      <c r="KD284" s="622"/>
      <c r="KE284" s="622"/>
      <c r="KF284" s="622"/>
      <c r="KG284" s="622"/>
      <c r="KH284" s="622"/>
      <c r="KI284" s="622"/>
      <c r="KJ284" s="622"/>
      <c r="KK284" s="622"/>
      <c r="KL284" s="622"/>
      <c r="KM284" s="622"/>
      <c r="KN284" s="622"/>
      <c r="KO284" s="622"/>
      <c r="KP284" s="622"/>
      <c r="KQ284" s="622"/>
      <c r="KR284" s="87"/>
      <c r="KS284" s="87"/>
      <c r="KT284" s="87"/>
      <c r="KU284" s="87"/>
      <c r="KV284" s="87"/>
      <c r="KW284" s="87"/>
      <c r="KX284" s="87"/>
      <c r="KY284" s="87"/>
      <c r="KZ284" s="87"/>
      <c r="LA284" s="87"/>
      <c r="LB284" s="87"/>
    </row>
    <row r="285" spans="4:314" s="6" customFormat="1" ht="15.75" customHeight="1" x14ac:dyDescent="0.25">
      <c r="D285" s="344"/>
      <c r="E285" s="344"/>
      <c r="F285" s="344"/>
      <c r="AZ285" s="549"/>
      <c r="FD285" s="150"/>
      <c r="FE285" s="622"/>
      <c r="FF285" s="622"/>
      <c r="FG285" s="622"/>
      <c r="FH285" s="622"/>
      <c r="FI285" s="87"/>
      <c r="FJ285" s="87"/>
      <c r="FK285" s="87"/>
      <c r="FL285" s="87"/>
      <c r="FM285" s="87"/>
      <c r="FN285" s="87"/>
      <c r="FO285" s="87"/>
      <c r="FP285" s="87"/>
      <c r="FQ285" s="87"/>
      <c r="FR285" s="87"/>
      <c r="FS285" s="622"/>
      <c r="FT285" s="622"/>
      <c r="FU285" s="622"/>
      <c r="FV285" s="622"/>
      <c r="FW285" s="622"/>
      <c r="FX285" s="622"/>
      <c r="FY285" s="622"/>
      <c r="FZ285" s="622"/>
      <c r="GA285" s="633"/>
      <c r="GB285" s="637"/>
      <c r="GC285" s="622"/>
      <c r="GD285" s="622"/>
      <c r="GE285" s="622"/>
      <c r="GF285" s="622"/>
      <c r="GG285" s="622"/>
      <c r="GH285" s="622"/>
      <c r="GI285" s="622"/>
      <c r="GJ285" s="622"/>
      <c r="GK285" s="622"/>
      <c r="GL285" s="622"/>
      <c r="GM285" s="622"/>
      <c r="GN285" s="622"/>
      <c r="GO285" s="622"/>
      <c r="GP285" s="622"/>
      <c r="GQ285" s="622"/>
      <c r="GR285" s="622"/>
      <c r="GS285" s="622"/>
      <c r="GT285" s="622"/>
      <c r="GU285" s="622"/>
      <c r="GV285" s="622"/>
      <c r="GW285" s="622"/>
      <c r="GX285" s="622"/>
      <c r="GY285" s="622"/>
      <c r="GZ285" s="622"/>
      <c r="HA285" s="622"/>
      <c r="HB285" s="622"/>
      <c r="HC285" s="622"/>
      <c r="HD285" s="622"/>
      <c r="HE285" s="622"/>
      <c r="HF285" s="622"/>
      <c r="HG285" s="622"/>
      <c r="HH285" s="622"/>
      <c r="HI285" s="622"/>
      <c r="HJ285" s="622"/>
      <c r="HK285" s="622"/>
      <c r="HL285" s="622"/>
      <c r="HM285" s="622"/>
      <c r="HN285" s="622"/>
      <c r="HO285" s="622"/>
      <c r="HP285" s="622"/>
      <c r="HQ285" s="622"/>
      <c r="HR285" s="622"/>
      <c r="HS285" s="622"/>
      <c r="HT285" s="622"/>
      <c r="HU285" s="622"/>
      <c r="HV285" s="622"/>
      <c r="HW285" s="622"/>
      <c r="HX285" s="622"/>
      <c r="HY285" s="622"/>
      <c r="HZ285" s="622"/>
      <c r="IA285" s="622"/>
      <c r="IB285" s="622"/>
      <c r="IC285" s="622"/>
      <c r="ID285" s="622"/>
      <c r="IE285" s="622"/>
      <c r="IF285" s="622"/>
      <c r="IG285" s="622"/>
      <c r="IH285" s="622"/>
      <c r="II285" s="622"/>
      <c r="IJ285" s="622"/>
      <c r="IK285" s="622"/>
      <c r="IL285" s="622"/>
      <c r="IM285" s="622"/>
      <c r="IN285" s="622"/>
      <c r="IO285" s="622"/>
      <c r="IP285" s="622"/>
      <c r="IQ285" s="622"/>
      <c r="IR285" s="622"/>
      <c r="IS285" s="622"/>
      <c r="IT285" s="622"/>
      <c r="IU285" s="622"/>
      <c r="IV285" s="622"/>
      <c r="IW285" s="622"/>
      <c r="IX285" s="622"/>
      <c r="IY285" s="622"/>
      <c r="IZ285" s="622"/>
      <c r="JA285" s="622"/>
      <c r="JB285" s="622"/>
      <c r="JC285" s="622"/>
      <c r="JD285" s="622"/>
      <c r="JE285" s="622"/>
      <c r="JF285" s="622"/>
      <c r="JG285" s="622"/>
      <c r="JH285" s="622"/>
      <c r="JI285" s="622"/>
      <c r="JJ285" s="622"/>
      <c r="JK285" s="622"/>
      <c r="JL285" s="622"/>
      <c r="JM285" s="622"/>
      <c r="JN285" s="622"/>
      <c r="JO285" s="622"/>
      <c r="JP285" s="622"/>
      <c r="JQ285" s="622"/>
      <c r="JR285" s="622"/>
      <c r="JS285" s="622"/>
      <c r="JT285" s="622"/>
      <c r="JU285" s="622"/>
      <c r="JV285" s="622"/>
      <c r="JW285" s="622"/>
      <c r="JX285" s="622"/>
      <c r="JY285" s="622"/>
      <c r="JZ285" s="622"/>
      <c r="KA285" s="622"/>
      <c r="KB285" s="622"/>
      <c r="KC285" s="622"/>
      <c r="KD285" s="622"/>
      <c r="KE285" s="622"/>
      <c r="KF285" s="622"/>
      <c r="KG285" s="622"/>
      <c r="KH285" s="622"/>
      <c r="KI285" s="622"/>
      <c r="KJ285" s="622"/>
      <c r="KK285" s="622"/>
      <c r="KL285" s="622"/>
      <c r="KM285" s="622"/>
      <c r="KN285" s="622"/>
      <c r="KO285" s="622"/>
      <c r="KP285" s="622"/>
      <c r="KQ285" s="622"/>
      <c r="KR285" s="87"/>
      <c r="KS285" s="87"/>
      <c r="KT285" s="87"/>
      <c r="KU285" s="87"/>
      <c r="KV285" s="87"/>
      <c r="KW285" s="87"/>
      <c r="KX285" s="87"/>
      <c r="KY285" s="87"/>
      <c r="KZ285" s="87"/>
      <c r="LA285" s="87"/>
      <c r="LB285" s="87"/>
    </row>
    <row r="286" spans="4:314" s="6" customFormat="1" ht="15.75" customHeight="1" x14ac:dyDescent="0.25">
      <c r="D286" s="344"/>
      <c r="E286" s="344"/>
      <c r="F286" s="344"/>
      <c r="AZ286" s="549"/>
      <c r="FD286" s="150"/>
      <c r="FE286" s="622"/>
      <c r="FF286" s="622"/>
      <c r="FG286" s="622"/>
      <c r="FH286" s="622"/>
      <c r="FI286" s="87"/>
      <c r="FJ286" s="87"/>
      <c r="FK286" s="87"/>
      <c r="FL286" s="87"/>
      <c r="FM286" s="87"/>
      <c r="FN286" s="87"/>
      <c r="FO286" s="87"/>
      <c r="FP286" s="87"/>
      <c r="FQ286" s="87"/>
      <c r="FR286" s="87"/>
      <c r="FS286" s="622"/>
      <c r="FT286" s="622"/>
      <c r="FU286" s="622"/>
      <c r="FV286" s="622"/>
      <c r="FW286" s="622"/>
      <c r="FX286" s="622"/>
      <c r="FY286" s="622"/>
      <c r="FZ286" s="622"/>
      <c r="GA286" s="633"/>
      <c r="GB286" s="637"/>
      <c r="GC286" s="622"/>
      <c r="GD286" s="622"/>
      <c r="GE286" s="622"/>
      <c r="GF286" s="622"/>
      <c r="GG286" s="622"/>
      <c r="GH286" s="622"/>
      <c r="GI286" s="622"/>
      <c r="GJ286" s="622"/>
      <c r="GK286" s="622"/>
      <c r="GL286" s="622"/>
      <c r="GM286" s="622"/>
      <c r="GN286" s="622"/>
      <c r="GO286" s="622"/>
      <c r="GP286" s="622"/>
      <c r="GQ286" s="622"/>
      <c r="GR286" s="622"/>
      <c r="GS286" s="622"/>
      <c r="GT286" s="622"/>
      <c r="GU286" s="622"/>
      <c r="GV286" s="622"/>
      <c r="GW286" s="622"/>
      <c r="GX286" s="622"/>
      <c r="GY286" s="622"/>
      <c r="GZ286" s="622"/>
      <c r="HA286" s="622"/>
      <c r="HB286" s="622"/>
      <c r="HC286" s="622"/>
      <c r="HD286" s="622"/>
      <c r="HE286" s="622"/>
      <c r="HF286" s="622"/>
      <c r="HG286" s="622"/>
      <c r="HH286" s="622"/>
      <c r="HI286" s="622"/>
      <c r="HJ286" s="622"/>
      <c r="HK286" s="622"/>
      <c r="HL286" s="622"/>
      <c r="HM286" s="622"/>
      <c r="HN286" s="622"/>
      <c r="HO286" s="622"/>
      <c r="HP286" s="622"/>
      <c r="HQ286" s="622"/>
      <c r="HR286" s="622"/>
      <c r="HS286" s="622"/>
      <c r="HT286" s="622"/>
      <c r="HU286" s="622"/>
      <c r="HV286" s="622"/>
      <c r="HW286" s="622"/>
      <c r="HX286" s="622"/>
      <c r="HY286" s="622"/>
      <c r="HZ286" s="622"/>
      <c r="IA286" s="622"/>
      <c r="IB286" s="622"/>
      <c r="IC286" s="622"/>
      <c r="ID286" s="622"/>
      <c r="IE286" s="622"/>
      <c r="IF286" s="622"/>
      <c r="IG286" s="622"/>
      <c r="IH286" s="622"/>
      <c r="II286" s="622"/>
      <c r="IJ286" s="622"/>
      <c r="IK286" s="622"/>
      <c r="IL286" s="622"/>
      <c r="IM286" s="622"/>
      <c r="IN286" s="622"/>
      <c r="IO286" s="622"/>
      <c r="IP286" s="622"/>
      <c r="IQ286" s="622"/>
      <c r="IR286" s="622"/>
      <c r="IS286" s="622"/>
      <c r="IT286" s="622"/>
      <c r="IU286" s="622"/>
      <c r="IV286" s="622"/>
      <c r="IW286" s="622"/>
      <c r="IX286" s="622"/>
      <c r="IY286" s="622"/>
      <c r="IZ286" s="622"/>
      <c r="JA286" s="622"/>
      <c r="JB286" s="622"/>
      <c r="JC286" s="622"/>
      <c r="JD286" s="622"/>
      <c r="JE286" s="622"/>
      <c r="JF286" s="622"/>
      <c r="JG286" s="622"/>
      <c r="JH286" s="622"/>
      <c r="JI286" s="622"/>
      <c r="JJ286" s="622"/>
      <c r="JK286" s="622"/>
      <c r="JL286" s="622"/>
      <c r="JM286" s="622"/>
      <c r="JN286" s="622"/>
      <c r="JO286" s="622"/>
      <c r="JP286" s="622"/>
      <c r="JQ286" s="622"/>
      <c r="JR286" s="622"/>
      <c r="JS286" s="622"/>
      <c r="JT286" s="622"/>
      <c r="JU286" s="622"/>
      <c r="JV286" s="622"/>
      <c r="JW286" s="622"/>
      <c r="JX286" s="622"/>
      <c r="JY286" s="622"/>
      <c r="JZ286" s="622"/>
      <c r="KA286" s="622"/>
      <c r="KB286" s="622"/>
      <c r="KC286" s="622"/>
      <c r="KD286" s="622"/>
      <c r="KE286" s="622"/>
      <c r="KF286" s="622"/>
      <c r="KG286" s="622"/>
      <c r="KH286" s="622"/>
      <c r="KI286" s="622"/>
      <c r="KJ286" s="622"/>
      <c r="KK286" s="622"/>
      <c r="KL286" s="622"/>
      <c r="KM286" s="622"/>
      <c r="KN286" s="622"/>
      <c r="KO286" s="622"/>
      <c r="KP286" s="622"/>
      <c r="KQ286" s="622"/>
      <c r="KR286" s="87"/>
      <c r="KS286" s="87"/>
      <c r="KT286" s="87"/>
      <c r="KU286" s="87"/>
      <c r="KV286" s="87"/>
      <c r="KW286" s="87"/>
      <c r="KX286" s="87"/>
      <c r="KY286" s="87"/>
      <c r="KZ286" s="87"/>
      <c r="LA286" s="87"/>
      <c r="LB286" s="87"/>
    </row>
    <row r="287" spans="4:314" s="6" customFormat="1" ht="15.75" customHeight="1" x14ac:dyDescent="0.25">
      <c r="D287" s="344"/>
      <c r="E287" s="344"/>
      <c r="F287" s="344"/>
      <c r="AZ287" s="549"/>
      <c r="FD287" s="150"/>
      <c r="FE287" s="622"/>
      <c r="FF287" s="622"/>
      <c r="FG287" s="622"/>
      <c r="FH287" s="622"/>
      <c r="FI287" s="87"/>
      <c r="FJ287" s="87"/>
      <c r="FK287" s="87"/>
      <c r="FL287" s="87"/>
      <c r="FM287" s="87"/>
      <c r="FN287" s="87"/>
      <c r="FO287" s="87"/>
      <c r="FP287" s="87"/>
      <c r="FQ287" s="87"/>
      <c r="FR287" s="87"/>
      <c r="FS287" s="622"/>
      <c r="FT287" s="622"/>
      <c r="FU287" s="622"/>
      <c r="FV287" s="622"/>
      <c r="FW287" s="622"/>
      <c r="FX287" s="622"/>
      <c r="FY287" s="622"/>
      <c r="FZ287" s="622"/>
      <c r="GA287" s="633"/>
      <c r="GB287" s="637"/>
      <c r="GC287" s="622"/>
      <c r="GD287" s="622"/>
      <c r="GE287" s="622"/>
      <c r="GF287" s="622"/>
      <c r="GG287" s="622"/>
      <c r="GH287" s="622"/>
      <c r="GI287" s="622"/>
      <c r="GJ287" s="622"/>
      <c r="GK287" s="622"/>
      <c r="GL287" s="622"/>
      <c r="GM287" s="622"/>
      <c r="GN287" s="622"/>
      <c r="GO287" s="622"/>
      <c r="GP287" s="622"/>
      <c r="GQ287" s="622"/>
      <c r="GR287" s="622"/>
      <c r="GS287" s="622"/>
      <c r="GT287" s="622"/>
      <c r="GU287" s="622"/>
      <c r="GV287" s="622"/>
      <c r="GW287" s="622"/>
      <c r="GX287" s="622"/>
      <c r="GY287" s="622"/>
      <c r="GZ287" s="622"/>
      <c r="HA287" s="622"/>
      <c r="HB287" s="622"/>
      <c r="HC287" s="622"/>
      <c r="HD287" s="622"/>
      <c r="HE287" s="622"/>
      <c r="HF287" s="622"/>
      <c r="HG287" s="622"/>
      <c r="HH287" s="622"/>
      <c r="HI287" s="622"/>
      <c r="HJ287" s="622"/>
      <c r="HK287" s="622"/>
      <c r="HL287" s="622"/>
      <c r="HM287" s="622"/>
      <c r="HN287" s="622"/>
      <c r="HO287" s="622"/>
      <c r="HP287" s="622"/>
      <c r="HQ287" s="622"/>
      <c r="HR287" s="622"/>
      <c r="HS287" s="622"/>
      <c r="HT287" s="622"/>
      <c r="HU287" s="622"/>
      <c r="HV287" s="622"/>
      <c r="HW287" s="622"/>
      <c r="HX287" s="622"/>
      <c r="HY287" s="622"/>
      <c r="HZ287" s="622"/>
      <c r="IA287" s="622"/>
      <c r="IB287" s="622"/>
      <c r="IC287" s="622"/>
      <c r="ID287" s="622"/>
      <c r="IE287" s="622"/>
      <c r="IF287" s="622"/>
      <c r="IG287" s="622"/>
      <c r="IH287" s="622"/>
      <c r="II287" s="622"/>
      <c r="IJ287" s="622"/>
      <c r="IK287" s="622"/>
      <c r="IL287" s="622"/>
      <c r="IM287" s="622"/>
      <c r="IN287" s="622"/>
      <c r="IO287" s="622"/>
      <c r="IP287" s="622"/>
      <c r="IQ287" s="622"/>
      <c r="IR287" s="622"/>
      <c r="IS287" s="622"/>
      <c r="IT287" s="622"/>
      <c r="IU287" s="622"/>
      <c r="IV287" s="622"/>
      <c r="IW287" s="622"/>
      <c r="IX287" s="622"/>
      <c r="IY287" s="622"/>
      <c r="IZ287" s="622"/>
      <c r="JA287" s="622"/>
      <c r="JB287" s="622"/>
      <c r="JC287" s="622"/>
      <c r="JD287" s="622"/>
      <c r="JE287" s="622"/>
      <c r="JF287" s="622"/>
      <c r="JG287" s="622"/>
      <c r="JH287" s="622"/>
      <c r="JI287" s="622"/>
      <c r="JJ287" s="622"/>
      <c r="JK287" s="622"/>
      <c r="JL287" s="622"/>
      <c r="JM287" s="622"/>
      <c r="JN287" s="622"/>
      <c r="JO287" s="622"/>
      <c r="JP287" s="622"/>
      <c r="JQ287" s="622"/>
      <c r="JR287" s="622"/>
      <c r="JS287" s="622"/>
      <c r="JT287" s="622"/>
      <c r="JU287" s="622"/>
      <c r="JV287" s="622"/>
      <c r="JW287" s="622"/>
      <c r="JX287" s="622"/>
      <c r="JY287" s="622"/>
      <c r="JZ287" s="622"/>
      <c r="KA287" s="622"/>
      <c r="KB287" s="622"/>
      <c r="KC287" s="622"/>
      <c r="KD287" s="622"/>
      <c r="KE287" s="622"/>
      <c r="KF287" s="622"/>
      <c r="KG287" s="622"/>
      <c r="KH287" s="622"/>
      <c r="KI287" s="622"/>
      <c r="KJ287" s="622"/>
      <c r="KK287" s="622"/>
      <c r="KL287" s="622"/>
      <c r="KM287" s="622"/>
      <c r="KN287" s="622"/>
      <c r="KO287" s="622"/>
      <c r="KP287" s="622"/>
      <c r="KQ287" s="622"/>
      <c r="KR287" s="87"/>
      <c r="KS287" s="87"/>
      <c r="KT287" s="87"/>
      <c r="KU287" s="87"/>
      <c r="KV287" s="87"/>
      <c r="KW287" s="87"/>
      <c r="KX287" s="87"/>
      <c r="KY287" s="87"/>
      <c r="KZ287" s="87"/>
      <c r="LA287" s="87"/>
      <c r="LB287" s="87"/>
    </row>
    <row r="288" spans="4:314" s="6" customFormat="1" ht="15.75" customHeight="1" x14ac:dyDescent="0.25">
      <c r="D288" s="344"/>
      <c r="E288" s="344"/>
      <c r="F288" s="344"/>
      <c r="AZ288" s="549"/>
      <c r="FD288" s="150"/>
      <c r="FE288" s="622"/>
      <c r="FF288" s="622"/>
      <c r="FG288" s="622"/>
      <c r="FH288" s="622"/>
      <c r="FI288" s="87"/>
      <c r="FJ288" s="87"/>
      <c r="FK288" s="87"/>
      <c r="FL288" s="87"/>
      <c r="FM288" s="87"/>
      <c r="FN288" s="87"/>
      <c r="FO288" s="87"/>
      <c r="FP288" s="87"/>
      <c r="FQ288" s="87"/>
      <c r="FR288" s="87"/>
      <c r="FS288" s="622"/>
      <c r="FT288" s="622"/>
      <c r="FU288" s="622"/>
      <c r="FV288" s="622"/>
      <c r="FW288" s="622"/>
      <c r="FX288" s="622"/>
      <c r="FY288" s="622"/>
      <c r="FZ288" s="622"/>
      <c r="GA288" s="633"/>
      <c r="GB288" s="637"/>
      <c r="GC288" s="622"/>
      <c r="GD288" s="622"/>
      <c r="GE288" s="622"/>
      <c r="GF288" s="622"/>
      <c r="GG288" s="622"/>
      <c r="GH288" s="622"/>
      <c r="GI288" s="622"/>
      <c r="GJ288" s="622"/>
      <c r="GK288" s="622"/>
      <c r="GL288" s="622"/>
      <c r="GM288" s="622"/>
      <c r="GN288" s="622"/>
      <c r="GO288" s="622"/>
      <c r="GP288" s="622"/>
      <c r="GQ288" s="622"/>
      <c r="GR288" s="622"/>
      <c r="GS288" s="622"/>
      <c r="GT288" s="622"/>
      <c r="GU288" s="622"/>
      <c r="GV288" s="622"/>
      <c r="GW288" s="622"/>
      <c r="GX288" s="622"/>
      <c r="GY288" s="622"/>
      <c r="GZ288" s="622"/>
      <c r="HA288" s="622"/>
      <c r="HB288" s="622"/>
      <c r="HC288" s="622"/>
      <c r="HD288" s="622"/>
      <c r="HE288" s="622"/>
      <c r="HF288" s="622"/>
      <c r="HG288" s="622"/>
      <c r="HH288" s="622"/>
      <c r="HI288" s="622"/>
      <c r="HJ288" s="622"/>
      <c r="HK288" s="622"/>
      <c r="HL288" s="622"/>
      <c r="HM288" s="622"/>
      <c r="HN288" s="622"/>
      <c r="HO288" s="622"/>
      <c r="HP288" s="622"/>
      <c r="HQ288" s="622"/>
      <c r="HR288" s="622"/>
      <c r="HS288" s="622"/>
      <c r="HT288" s="622"/>
      <c r="HU288" s="622"/>
      <c r="HV288" s="622"/>
      <c r="HW288" s="622"/>
      <c r="HX288" s="622"/>
      <c r="HY288" s="622"/>
      <c r="HZ288" s="622"/>
      <c r="IA288" s="622"/>
      <c r="IB288" s="622"/>
      <c r="IC288" s="622"/>
      <c r="ID288" s="622"/>
      <c r="IE288" s="622"/>
      <c r="IF288" s="622"/>
      <c r="IG288" s="622"/>
      <c r="IH288" s="622"/>
      <c r="II288" s="622"/>
      <c r="IJ288" s="622"/>
      <c r="IK288" s="622"/>
      <c r="IL288" s="622"/>
      <c r="IM288" s="622"/>
      <c r="IN288" s="622"/>
      <c r="IO288" s="622"/>
      <c r="IP288" s="622"/>
      <c r="IQ288" s="622"/>
      <c r="IR288" s="622"/>
      <c r="IS288" s="622"/>
      <c r="IT288" s="622"/>
      <c r="IU288" s="622"/>
      <c r="IV288" s="622"/>
      <c r="IW288" s="622"/>
      <c r="IX288" s="622"/>
      <c r="IY288" s="622"/>
      <c r="IZ288" s="622"/>
      <c r="JA288" s="622"/>
      <c r="JB288" s="622"/>
      <c r="JC288" s="622"/>
      <c r="JD288" s="622"/>
      <c r="JE288" s="622"/>
      <c r="JF288" s="622"/>
      <c r="JG288" s="622"/>
      <c r="JH288" s="622"/>
      <c r="JI288" s="622"/>
      <c r="JJ288" s="622"/>
      <c r="JK288" s="622"/>
      <c r="JL288" s="622"/>
      <c r="JM288" s="622"/>
      <c r="JN288" s="622"/>
      <c r="JO288" s="622"/>
      <c r="JP288" s="622"/>
      <c r="JQ288" s="622"/>
      <c r="JR288" s="622"/>
      <c r="JS288" s="622"/>
      <c r="JT288" s="622"/>
      <c r="JU288" s="622"/>
      <c r="JV288" s="622"/>
      <c r="JW288" s="622"/>
      <c r="JX288" s="622"/>
      <c r="JY288" s="622"/>
      <c r="JZ288" s="622"/>
      <c r="KA288" s="622"/>
      <c r="KB288" s="622"/>
      <c r="KC288" s="622"/>
      <c r="KD288" s="622"/>
      <c r="KE288" s="622"/>
      <c r="KF288" s="622"/>
      <c r="KG288" s="622"/>
      <c r="KH288" s="622"/>
      <c r="KI288" s="622"/>
      <c r="KJ288" s="622"/>
      <c r="KK288" s="622"/>
      <c r="KL288" s="622"/>
      <c r="KM288" s="622"/>
      <c r="KN288" s="622"/>
      <c r="KO288" s="622"/>
      <c r="KP288" s="622"/>
      <c r="KQ288" s="622"/>
      <c r="KR288" s="87"/>
      <c r="KS288" s="87"/>
      <c r="KT288" s="87"/>
      <c r="KU288" s="87"/>
      <c r="KV288" s="87"/>
      <c r="KW288" s="87"/>
      <c r="KX288" s="87"/>
      <c r="KY288" s="87"/>
      <c r="KZ288" s="87"/>
      <c r="LA288" s="87"/>
      <c r="LB288" s="87"/>
    </row>
    <row r="289" spans="1:314" s="6" customFormat="1" ht="15.75" customHeight="1" x14ac:dyDescent="0.25">
      <c r="D289" s="344"/>
      <c r="E289" s="344"/>
      <c r="F289" s="344"/>
      <c r="AZ289" s="549"/>
      <c r="FD289" s="150"/>
      <c r="FE289" s="622"/>
      <c r="FF289" s="622"/>
      <c r="FG289" s="622"/>
      <c r="FH289" s="622"/>
      <c r="FI289" s="87"/>
      <c r="FJ289" s="87"/>
      <c r="FK289" s="87"/>
      <c r="FL289" s="87"/>
      <c r="FM289" s="87"/>
      <c r="FN289" s="87"/>
      <c r="FO289" s="87"/>
      <c r="FP289" s="87"/>
      <c r="FQ289" s="87"/>
      <c r="FR289" s="87"/>
      <c r="FS289" s="622"/>
      <c r="FT289" s="622"/>
      <c r="FU289" s="622"/>
      <c r="FV289" s="622"/>
      <c r="FW289" s="622"/>
      <c r="FX289" s="622"/>
      <c r="FY289" s="622"/>
      <c r="FZ289" s="622"/>
      <c r="GA289" s="633"/>
      <c r="GB289" s="637"/>
      <c r="GC289" s="622"/>
      <c r="GD289" s="622"/>
      <c r="GE289" s="622"/>
      <c r="GF289" s="622"/>
      <c r="GG289" s="622"/>
      <c r="GH289" s="622"/>
      <c r="GI289" s="622"/>
      <c r="GJ289" s="622"/>
      <c r="GK289" s="622"/>
      <c r="GL289" s="622"/>
      <c r="GM289" s="622"/>
      <c r="GN289" s="622"/>
      <c r="GO289" s="622"/>
      <c r="GP289" s="622"/>
      <c r="GQ289" s="622"/>
      <c r="GR289" s="622"/>
      <c r="GS289" s="622"/>
      <c r="GT289" s="622"/>
      <c r="GU289" s="622"/>
      <c r="GV289" s="622"/>
      <c r="GW289" s="622"/>
      <c r="GX289" s="622"/>
      <c r="GY289" s="622"/>
      <c r="GZ289" s="622"/>
      <c r="HA289" s="622"/>
      <c r="HB289" s="622"/>
      <c r="HC289" s="622"/>
      <c r="HD289" s="622"/>
      <c r="HE289" s="622"/>
      <c r="HF289" s="622"/>
      <c r="HG289" s="622"/>
      <c r="HH289" s="622"/>
      <c r="HI289" s="622"/>
      <c r="HJ289" s="622"/>
      <c r="HK289" s="622"/>
      <c r="HL289" s="622"/>
      <c r="HM289" s="622"/>
      <c r="HN289" s="622"/>
      <c r="HO289" s="622"/>
      <c r="HP289" s="622"/>
      <c r="HQ289" s="622"/>
      <c r="HR289" s="622"/>
      <c r="HS289" s="622"/>
      <c r="HT289" s="622"/>
      <c r="HU289" s="622"/>
      <c r="HV289" s="622"/>
      <c r="HW289" s="622"/>
      <c r="HX289" s="622"/>
      <c r="HY289" s="622"/>
      <c r="HZ289" s="622"/>
      <c r="IA289" s="622"/>
      <c r="IB289" s="622"/>
      <c r="IC289" s="622"/>
      <c r="ID289" s="622"/>
      <c r="IE289" s="622"/>
      <c r="IF289" s="622"/>
      <c r="IG289" s="622"/>
      <c r="IH289" s="622"/>
      <c r="II289" s="622"/>
      <c r="IJ289" s="622"/>
      <c r="IK289" s="622"/>
      <c r="IL289" s="622"/>
      <c r="IM289" s="622"/>
      <c r="IN289" s="622"/>
      <c r="IO289" s="622"/>
      <c r="IP289" s="622"/>
      <c r="IQ289" s="622"/>
      <c r="IR289" s="622"/>
      <c r="IS289" s="622"/>
      <c r="IT289" s="622"/>
      <c r="IU289" s="622"/>
      <c r="IV289" s="622"/>
      <c r="IW289" s="622"/>
      <c r="IX289" s="622"/>
      <c r="IY289" s="622"/>
      <c r="IZ289" s="622"/>
      <c r="JA289" s="622"/>
      <c r="JB289" s="622"/>
      <c r="JC289" s="622"/>
      <c r="JD289" s="622"/>
      <c r="JE289" s="622"/>
      <c r="JF289" s="622"/>
      <c r="JG289" s="622"/>
      <c r="JH289" s="622"/>
      <c r="JI289" s="622"/>
      <c r="JJ289" s="622"/>
      <c r="JK289" s="622"/>
      <c r="JL289" s="622"/>
      <c r="JM289" s="622"/>
      <c r="JN289" s="622"/>
      <c r="JO289" s="622"/>
      <c r="JP289" s="622"/>
      <c r="JQ289" s="622"/>
      <c r="JR289" s="622"/>
      <c r="JS289" s="622"/>
      <c r="JT289" s="622"/>
      <c r="JU289" s="622"/>
      <c r="JV289" s="622"/>
      <c r="JW289" s="622"/>
      <c r="JX289" s="622"/>
      <c r="JY289" s="622"/>
      <c r="JZ289" s="622"/>
      <c r="KA289" s="622"/>
      <c r="KB289" s="622"/>
      <c r="KC289" s="622"/>
      <c r="KD289" s="622"/>
      <c r="KE289" s="622"/>
      <c r="KF289" s="622"/>
      <c r="KG289" s="622"/>
      <c r="KH289" s="622"/>
      <c r="KI289" s="622"/>
      <c r="KJ289" s="622"/>
      <c r="KK289" s="622"/>
      <c r="KL289" s="622"/>
      <c r="KM289" s="622"/>
      <c r="KN289" s="622"/>
      <c r="KO289" s="622"/>
      <c r="KP289" s="622"/>
      <c r="KQ289" s="622"/>
      <c r="KR289" s="87"/>
      <c r="KS289" s="87"/>
      <c r="KT289" s="87"/>
      <c r="KU289" s="87"/>
      <c r="KV289" s="87"/>
      <c r="KW289" s="87"/>
      <c r="KX289" s="87"/>
      <c r="KY289" s="87"/>
      <c r="KZ289" s="87"/>
      <c r="LA289" s="87"/>
      <c r="LB289" s="87"/>
    </row>
    <row r="290" spans="1:314" s="6" customFormat="1" ht="15.75" customHeight="1" x14ac:dyDescent="0.25">
      <c r="D290" s="344"/>
      <c r="E290" s="344"/>
      <c r="F290" s="344"/>
      <c r="AZ290" s="549"/>
      <c r="FD290" s="150"/>
      <c r="FE290" s="622"/>
      <c r="FF290" s="622"/>
      <c r="FG290" s="622"/>
      <c r="FH290" s="622"/>
      <c r="FI290" s="87"/>
      <c r="FJ290" s="87"/>
      <c r="FK290" s="87"/>
      <c r="FL290" s="87"/>
      <c r="FM290" s="87"/>
      <c r="FN290" s="87"/>
      <c r="FO290" s="87"/>
      <c r="FP290" s="87"/>
      <c r="FQ290" s="87"/>
      <c r="FR290" s="87"/>
      <c r="FS290" s="622"/>
      <c r="FT290" s="622"/>
      <c r="FU290" s="622"/>
      <c r="FV290" s="622"/>
      <c r="FW290" s="622"/>
      <c r="FX290" s="622"/>
      <c r="FY290" s="622"/>
      <c r="FZ290" s="622"/>
      <c r="GA290" s="633"/>
      <c r="GB290" s="637"/>
      <c r="GC290" s="622"/>
      <c r="GD290" s="622"/>
      <c r="GE290" s="622"/>
      <c r="GF290" s="622"/>
      <c r="GG290" s="622"/>
      <c r="GH290" s="622"/>
      <c r="GI290" s="622"/>
      <c r="GJ290" s="622"/>
      <c r="GK290" s="622"/>
      <c r="GL290" s="622"/>
      <c r="GM290" s="622"/>
      <c r="GN290" s="622"/>
      <c r="GO290" s="622"/>
      <c r="GP290" s="622"/>
      <c r="GQ290" s="622"/>
      <c r="GR290" s="622"/>
      <c r="GS290" s="622"/>
      <c r="GT290" s="622"/>
      <c r="GU290" s="622"/>
      <c r="GV290" s="622"/>
      <c r="GW290" s="622"/>
      <c r="GX290" s="622"/>
      <c r="GY290" s="622"/>
      <c r="GZ290" s="622"/>
      <c r="HA290" s="622"/>
      <c r="HB290" s="622"/>
      <c r="HC290" s="622"/>
      <c r="HD290" s="622"/>
      <c r="HE290" s="622"/>
      <c r="HF290" s="622"/>
      <c r="HG290" s="622"/>
      <c r="HH290" s="622"/>
      <c r="HI290" s="622"/>
      <c r="HJ290" s="622"/>
      <c r="HK290" s="622"/>
      <c r="HL290" s="622"/>
      <c r="HM290" s="622"/>
      <c r="HN290" s="622"/>
      <c r="HO290" s="622"/>
      <c r="HP290" s="622"/>
      <c r="HQ290" s="622"/>
      <c r="HR290" s="622"/>
      <c r="HS290" s="622"/>
      <c r="HT290" s="622"/>
      <c r="HU290" s="622"/>
      <c r="HV290" s="622"/>
      <c r="HW290" s="622"/>
      <c r="HX290" s="622"/>
      <c r="HY290" s="622"/>
      <c r="HZ290" s="622"/>
      <c r="IA290" s="622"/>
      <c r="IB290" s="622"/>
      <c r="IC290" s="622"/>
      <c r="ID290" s="622"/>
      <c r="IE290" s="622"/>
      <c r="IF290" s="622"/>
      <c r="IG290" s="622"/>
      <c r="IH290" s="622"/>
      <c r="II290" s="622"/>
      <c r="IJ290" s="622"/>
      <c r="IK290" s="622"/>
      <c r="IL290" s="622"/>
      <c r="IM290" s="622"/>
      <c r="IN290" s="622"/>
      <c r="IO290" s="622"/>
      <c r="IP290" s="622"/>
      <c r="IQ290" s="622"/>
      <c r="IR290" s="622"/>
      <c r="IS290" s="622"/>
      <c r="IT290" s="622"/>
      <c r="IU290" s="622"/>
      <c r="IV290" s="622"/>
      <c r="IW290" s="622"/>
      <c r="IX290" s="622"/>
      <c r="IY290" s="622"/>
      <c r="IZ290" s="622"/>
      <c r="JA290" s="622"/>
      <c r="JB290" s="622"/>
      <c r="JC290" s="622"/>
      <c r="JD290" s="622"/>
      <c r="JE290" s="622"/>
      <c r="JF290" s="622"/>
      <c r="JG290" s="622"/>
      <c r="JH290" s="622"/>
      <c r="JI290" s="622"/>
      <c r="JJ290" s="622"/>
      <c r="JK290" s="622"/>
      <c r="JL290" s="622"/>
      <c r="JM290" s="622"/>
      <c r="JN290" s="622"/>
      <c r="JO290" s="622"/>
      <c r="JP290" s="622"/>
      <c r="JQ290" s="622"/>
      <c r="JR290" s="622"/>
      <c r="JS290" s="622"/>
      <c r="JT290" s="622"/>
      <c r="JU290" s="622"/>
      <c r="JV290" s="622"/>
      <c r="JW290" s="622"/>
      <c r="JX290" s="622"/>
      <c r="JY290" s="622"/>
      <c r="JZ290" s="622"/>
      <c r="KA290" s="622"/>
      <c r="KB290" s="622"/>
      <c r="KC290" s="622"/>
      <c r="KD290" s="622"/>
      <c r="KE290" s="622"/>
      <c r="KF290" s="622"/>
      <c r="KG290" s="622"/>
      <c r="KH290" s="622"/>
      <c r="KI290" s="622"/>
      <c r="KJ290" s="622"/>
      <c r="KK290" s="622"/>
      <c r="KL290" s="622"/>
      <c r="KM290" s="622"/>
      <c r="KN290" s="622"/>
      <c r="KO290" s="622"/>
      <c r="KP290" s="622"/>
      <c r="KQ290" s="622"/>
      <c r="KR290" s="87"/>
      <c r="KS290" s="87"/>
      <c r="KT290" s="87"/>
      <c r="KU290" s="87"/>
      <c r="KV290" s="87"/>
      <c r="KW290" s="87"/>
      <c r="KX290" s="87"/>
      <c r="KY290" s="87"/>
      <c r="KZ290" s="87"/>
      <c r="LA290" s="87"/>
      <c r="LB290" s="87"/>
    </row>
    <row r="291" spans="1:314" s="6" customFormat="1" ht="15.75" customHeight="1" x14ac:dyDescent="0.25">
      <c r="D291" s="344"/>
      <c r="E291" s="344"/>
      <c r="F291" s="344"/>
      <c r="AZ291" s="549"/>
      <c r="FD291" s="150"/>
      <c r="FE291" s="622"/>
      <c r="FF291" s="622"/>
      <c r="FG291" s="622"/>
      <c r="FH291" s="622"/>
      <c r="FI291" s="87"/>
      <c r="FJ291" s="87"/>
      <c r="FK291" s="87"/>
      <c r="FL291" s="87"/>
      <c r="FM291" s="87"/>
      <c r="FN291" s="87"/>
      <c r="FO291" s="87"/>
      <c r="FP291" s="87"/>
      <c r="FQ291" s="87"/>
      <c r="FR291" s="87"/>
      <c r="FS291" s="622"/>
      <c r="FT291" s="622"/>
      <c r="FU291" s="622"/>
      <c r="FV291" s="622"/>
      <c r="FW291" s="622"/>
      <c r="FX291" s="622"/>
      <c r="FY291" s="622"/>
      <c r="FZ291" s="622"/>
      <c r="GA291" s="633"/>
      <c r="GB291" s="637"/>
      <c r="GC291" s="622"/>
      <c r="GD291" s="622"/>
      <c r="GE291" s="622"/>
      <c r="GF291" s="622"/>
      <c r="GG291" s="622"/>
      <c r="GH291" s="622"/>
      <c r="GI291" s="622"/>
      <c r="GJ291" s="622"/>
      <c r="GK291" s="622"/>
      <c r="GL291" s="622"/>
      <c r="GM291" s="622"/>
      <c r="GN291" s="622"/>
      <c r="GO291" s="622"/>
      <c r="GP291" s="622"/>
      <c r="GQ291" s="622"/>
      <c r="GR291" s="622"/>
      <c r="GS291" s="622"/>
      <c r="GT291" s="622"/>
      <c r="GU291" s="622"/>
      <c r="GV291" s="622"/>
      <c r="GW291" s="622"/>
      <c r="GX291" s="622"/>
      <c r="GY291" s="622"/>
      <c r="GZ291" s="622"/>
      <c r="HA291" s="622"/>
      <c r="HB291" s="622"/>
      <c r="HC291" s="622"/>
      <c r="HD291" s="622"/>
      <c r="HE291" s="622"/>
      <c r="HF291" s="622"/>
      <c r="HG291" s="622"/>
      <c r="HH291" s="622"/>
      <c r="HI291" s="622"/>
      <c r="HJ291" s="622"/>
      <c r="HK291" s="622"/>
      <c r="HL291" s="622"/>
      <c r="HM291" s="622"/>
      <c r="HN291" s="622"/>
      <c r="HO291" s="622"/>
      <c r="HP291" s="622"/>
      <c r="HQ291" s="622"/>
      <c r="HR291" s="622"/>
      <c r="HS291" s="622"/>
      <c r="HT291" s="622"/>
      <c r="HU291" s="622"/>
      <c r="HV291" s="622"/>
      <c r="HW291" s="622"/>
      <c r="HX291" s="622"/>
      <c r="HY291" s="622"/>
      <c r="HZ291" s="622"/>
      <c r="IA291" s="622"/>
      <c r="IB291" s="622"/>
      <c r="IC291" s="622"/>
      <c r="ID291" s="622"/>
      <c r="IE291" s="622"/>
      <c r="IF291" s="622"/>
      <c r="IG291" s="622"/>
      <c r="IH291" s="622"/>
      <c r="II291" s="622"/>
      <c r="IJ291" s="622"/>
      <c r="IK291" s="622"/>
      <c r="IL291" s="622"/>
      <c r="IM291" s="622"/>
      <c r="IN291" s="622"/>
      <c r="IO291" s="622"/>
      <c r="IP291" s="622"/>
      <c r="IQ291" s="622"/>
      <c r="IR291" s="622"/>
      <c r="IS291" s="622"/>
      <c r="IT291" s="622"/>
      <c r="IU291" s="622"/>
      <c r="IV291" s="622"/>
      <c r="IW291" s="622"/>
      <c r="IX291" s="622"/>
      <c r="IY291" s="622"/>
      <c r="IZ291" s="622"/>
      <c r="JA291" s="622"/>
      <c r="JB291" s="622"/>
      <c r="JC291" s="622"/>
      <c r="JD291" s="622"/>
      <c r="JE291" s="622"/>
      <c r="JF291" s="622"/>
      <c r="JG291" s="622"/>
      <c r="JH291" s="622"/>
      <c r="JI291" s="622"/>
      <c r="JJ291" s="622"/>
      <c r="JK291" s="622"/>
      <c r="JL291" s="622"/>
      <c r="JM291" s="622"/>
      <c r="JN291" s="622"/>
      <c r="JO291" s="622"/>
      <c r="JP291" s="622"/>
      <c r="JQ291" s="622"/>
      <c r="JR291" s="622"/>
      <c r="JS291" s="622"/>
      <c r="JT291" s="622"/>
      <c r="JU291" s="622"/>
      <c r="JV291" s="622"/>
      <c r="JW291" s="622"/>
      <c r="JX291" s="622"/>
      <c r="JY291" s="622"/>
      <c r="JZ291" s="622"/>
      <c r="KA291" s="622"/>
      <c r="KB291" s="622"/>
      <c r="KC291" s="622"/>
      <c r="KD291" s="622"/>
      <c r="KE291" s="622"/>
      <c r="KF291" s="622"/>
      <c r="KG291" s="622"/>
      <c r="KH291" s="622"/>
      <c r="KI291" s="622"/>
      <c r="KJ291" s="622"/>
      <c r="KK291" s="622"/>
      <c r="KL291" s="622"/>
      <c r="KM291" s="622"/>
      <c r="KN291" s="622"/>
      <c r="KO291" s="622"/>
      <c r="KP291" s="622"/>
      <c r="KQ291" s="622"/>
      <c r="KR291" s="87"/>
      <c r="KS291" s="87"/>
      <c r="KT291" s="87"/>
      <c r="KU291" s="87"/>
      <c r="KV291" s="87"/>
      <c r="KW291" s="87"/>
      <c r="KX291" s="87"/>
      <c r="KY291" s="87"/>
      <c r="KZ291" s="87"/>
      <c r="LA291" s="87"/>
      <c r="LB291" s="87"/>
    </row>
    <row r="292" spans="1:314" s="6" customFormat="1" ht="15.75" customHeight="1" x14ac:dyDescent="0.25">
      <c r="D292" s="344"/>
      <c r="E292" s="344"/>
      <c r="F292" s="344"/>
      <c r="AZ292" s="549"/>
      <c r="FD292" s="150"/>
      <c r="FE292" s="622"/>
      <c r="FF292" s="622"/>
      <c r="FG292" s="622"/>
      <c r="FH292" s="622"/>
      <c r="FI292" s="87"/>
      <c r="FJ292" s="87"/>
      <c r="FK292" s="87"/>
      <c r="FL292" s="87"/>
      <c r="FM292" s="87"/>
      <c r="FN292" s="87"/>
      <c r="FO292" s="87"/>
      <c r="FP292" s="87"/>
      <c r="FQ292" s="87"/>
      <c r="FR292" s="87"/>
      <c r="FS292" s="622"/>
      <c r="FT292" s="622"/>
      <c r="FU292" s="622"/>
      <c r="FV292" s="622"/>
      <c r="FW292" s="622"/>
      <c r="FX292" s="622"/>
      <c r="FY292" s="622"/>
      <c r="FZ292" s="622"/>
      <c r="GA292" s="633"/>
      <c r="GB292" s="637"/>
      <c r="GC292" s="622"/>
      <c r="GD292" s="622"/>
      <c r="GE292" s="622"/>
      <c r="GF292" s="622"/>
      <c r="GG292" s="622"/>
      <c r="GH292" s="622"/>
      <c r="GI292" s="622"/>
      <c r="GJ292" s="622"/>
      <c r="GK292" s="622"/>
      <c r="GL292" s="622"/>
      <c r="GM292" s="622"/>
      <c r="GN292" s="622"/>
      <c r="GO292" s="622"/>
      <c r="GP292" s="622"/>
      <c r="GQ292" s="622"/>
      <c r="GR292" s="622"/>
      <c r="GS292" s="622"/>
      <c r="GT292" s="622"/>
      <c r="GU292" s="622"/>
      <c r="GV292" s="622"/>
      <c r="GW292" s="622"/>
      <c r="GX292" s="622"/>
      <c r="GY292" s="622"/>
      <c r="GZ292" s="622"/>
      <c r="HA292" s="622"/>
      <c r="HB292" s="622"/>
      <c r="HC292" s="622"/>
      <c r="HD292" s="622"/>
      <c r="HE292" s="622"/>
      <c r="HF292" s="622"/>
      <c r="HG292" s="622"/>
      <c r="HH292" s="622"/>
      <c r="HI292" s="622"/>
      <c r="HJ292" s="622"/>
      <c r="HK292" s="622"/>
      <c r="HL292" s="622"/>
      <c r="HM292" s="622"/>
      <c r="HN292" s="622"/>
      <c r="HO292" s="622"/>
      <c r="HP292" s="622"/>
      <c r="HQ292" s="622"/>
      <c r="HR292" s="622"/>
      <c r="HS292" s="622"/>
      <c r="HT292" s="622"/>
      <c r="HU292" s="622"/>
      <c r="HV292" s="622"/>
      <c r="HW292" s="622"/>
      <c r="HX292" s="622"/>
      <c r="HY292" s="622"/>
      <c r="HZ292" s="622"/>
      <c r="IA292" s="622"/>
      <c r="IB292" s="622"/>
      <c r="IC292" s="622"/>
      <c r="ID292" s="622"/>
      <c r="IE292" s="622"/>
      <c r="IF292" s="622"/>
      <c r="IG292" s="622"/>
      <c r="IH292" s="622"/>
      <c r="II292" s="622"/>
      <c r="IJ292" s="622"/>
      <c r="IK292" s="622"/>
      <c r="IL292" s="622"/>
      <c r="IM292" s="622"/>
      <c r="IN292" s="622"/>
      <c r="IO292" s="622"/>
      <c r="IP292" s="622"/>
      <c r="IQ292" s="622"/>
      <c r="IR292" s="622"/>
      <c r="IS292" s="622"/>
      <c r="IT292" s="622"/>
      <c r="IU292" s="622"/>
      <c r="IV292" s="622"/>
      <c r="IW292" s="622"/>
      <c r="IX292" s="622"/>
      <c r="IY292" s="622"/>
      <c r="IZ292" s="622"/>
      <c r="JA292" s="622"/>
      <c r="JB292" s="622"/>
      <c r="JC292" s="622"/>
      <c r="JD292" s="622"/>
      <c r="JE292" s="622"/>
      <c r="JF292" s="622"/>
      <c r="JG292" s="622"/>
      <c r="JH292" s="622"/>
      <c r="JI292" s="622"/>
      <c r="JJ292" s="622"/>
      <c r="JK292" s="622"/>
      <c r="JL292" s="622"/>
      <c r="JM292" s="622"/>
      <c r="JN292" s="622"/>
      <c r="JO292" s="622"/>
      <c r="JP292" s="622"/>
      <c r="JQ292" s="622"/>
      <c r="JR292" s="622"/>
      <c r="JS292" s="622"/>
      <c r="JT292" s="622"/>
      <c r="JU292" s="622"/>
      <c r="JV292" s="622"/>
      <c r="JW292" s="622"/>
      <c r="JX292" s="622"/>
      <c r="JY292" s="622"/>
      <c r="JZ292" s="622"/>
      <c r="KA292" s="622"/>
      <c r="KB292" s="622"/>
      <c r="KC292" s="622"/>
      <c r="KD292" s="622"/>
      <c r="KE292" s="622"/>
      <c r="KF292" s="622"/>
      <c r="KG292" s="622"/>
      <c r="KH292" s="622"/>
      <c r="KI292" s="622"/>
      <c r="KJ292" s="622"/>
      <c r="KK292" s="622"/>
      <c r="KL292" s="622"/>
      <c r="KM292" s="622"/>
      <c r="KN292" s="622"/>
      <c r="KO292" s="622"/>
      <c r="KP292" s="622"/>
      <c r="KQ292" s="622"/>
      <c r="KR292" s="87"/>
      <c r="KS292" s="87"/>
      <c r="KT292" s="87"/>
      <c r="KU292" s="87"/>
      <c r="KV292" s="87"/>
      <c r="KW292" s="87"/>
      <c r="KX292" s="87"/>
      <c r="KY292" s="87"/>
      <c r="KZ292" s="87"/>
      <c r="LA292" s="87"/>
      <c r="LB292" s="87"/>
    </row>
    <row r="293" spans="1:314" s="6" customFormat="1" ht="15.75" customHeight="1" x14ac:dyDescent="0.25">
      <c r="D293" s="344"/>
      <c r="E293" s="344"/>
      <c r="F293" s="344"/>
      <c r="AZ293" s="549"/>
      <c r="FD293" s="150"/>
      <c r="FE293" s="622"/>
      <c r="FF293" s="622"/>
      <c r="FG293" s="622"/>
      <c r="FH293" s="622"/>
      <c r="FI293" s="87"/>
      <c r="FJ293" s="87"/>
      <c r="FK293" s="87"/>
      <c r="FL293" s="87"/>
      <c r="FM293" s="87"/>
      <c r="FN293" s="87"/>
      <c r="FO293" s="87"/>
      <c r="FP293" s="87"/>
      <c r="FQ293" s="87"/>
      <c r="FR293" s="87"/>
      <c r="FS293" s="622"/>
      <c r="FT293" s="622"/>
      <c r="FU293" s="622"/>
      <c r="FV293" s="622"/>
      <c r="FW293" s="622"/>
      <c r="FX293" s="622"/>
      <c r="FY293" s="622"/>
      <c r="FZ293" s="622"/>
      <c r="GA293" s="633"/>
      <c r="GB293" s="637"/>
      <c r="GC293" s="622"/>
      <c r="GD293" s="622"/>
      <c r="GE293" s="622"/>
      <c r="GF293" s="622"/>
      <c r="GG293" s="622"/>
      <c r="GH293" s="622"/>
      <c r="GI293" s="622"/>
      <c r="GJ293" s="622"/>
      <c r="GK293" s="622"/>
      <c r="GL293" s="622"/>
      <c r="GM293" s="622"/>
      <c r="GN293" s="622"/>
      <c r="GO293" s="622"/>
      <c r="GP293" s="622"/>
      <c r="GQ293" s="622"/>
      <c r="GR293" s="622"/>
      <c r="GS293" s="622"/>
      <c r="GT293" s="622"/>
      <c r="GU293" s="622"/>
      <c r="GV293" s="622"/>
      <c r="GW293" s="622"/>
      <c r="GX293" s="622"/>
      <c r="GY293" s="622"/>
      <c r="GZ293" s="622"/>
      <c r="HA293" s="622"/>
      <c r="HB293" s="622"/>
      <c r="HC293" s="622"/>
      <c r="HD293" s="622"/>
      <c r="HE293" s="622"/>
      <c r="HF293" s="622"/>
      <c r="HG293" s="622"/>
      <c r="HH293" s="622"/>
      <c r="HI293" s="622"/>
      <c r="HJ293" s="622"/>
      <c r="HK293" s="622"/>
      <c r="HL293" s="622"/>
      <c r="HM293" s="622"/>
      <c r="HN293" s="622"/>
      <c r="HO293" s="622"/>
      <c r="HP293" s="622"/>
      <c r="HQ293" s="622"/>
      <c r="HR293" s="622"/>
      <c r="HS293" s="622"/>
      <c r="HT293" s="622"/>
      <c r="HU293" s="622"/>
      <c r="HV293" s="622"/>
      <c r="HW293" s="622"/>
      <c r="HX293" s="622"/>
      <c r="HY293" s="622"/>
      <c r="HZ293" s="622"/>
      <c r="IA293" s="622"/>
      <c r="IB293" s="622"/>
      <c r="IC293" s="622"/>
      <c r="ID293" s="622"/>
      <c r="IE293" s="622"/>
      <c r="IF293" s="622"/>
      <c r="IG293" s="622"/>
      <c r="IH293" s="622"/>
      <c r="II293" s="622"/>
      <c r="IJ293" s="622"/>
      <c r="IK293" s="622"/>
      <c r="IL293" s="622"/>
      <c r="IM293" s="622"/>
      <c r="IN293" s="622"/>
      <c r="IO293" s="622"/>
      <c r="IP293" s="622"/>
      <c r="IQ293" s="622"/>
      <c r="IR293" s="622"/>
      <c r="IS293" s="622"/>
      <c r="IT293" s="622"/>
      <c r="IU293" s="622"/>
      <c r="IV293" s="622"/>
      <c r="IW293" s="622"/>
      <c r="IX293" s="622"/>
      <c r="IY293" s="622"/>
      <c r="IZ293" s="622"/>
      <c r="JA293" s="622"/>
      <c r="JB293" s="622"/>
      <c r="JC293" s="622"/>
      <c r="JD293" s="622"/>
      <c r="JE293" s="622"/>
      <c r="JF293" s="622"/>
      <c r="JG293" s="622"/>
      <c r="JH293" s="622"/>
      <c r="JI293" s="622"/>
      <c r="JJ293" s="622"/>
      <c r="JK293" s="622"/>
      <c r="JL293" s="622"/>
      <c r="JM293" s="622"/>
      <c r="JN293" s="622"/>
      <c r="JO293" s="622"/>
      <c r="JP293" s="622"/>
      <c r="JQ293" s="622"/>
      <c r="JR293" s="622"/>
      <c r="JS293" s="622"/>
      <c r="JT293" s="622"/>
      <c r="JU293" s="622"/>
      <c r="JV293" s="622"/>
      <c r="JW293" s="622"/>
      <c r="JX293" s="622"/>
      <c r="JY293" s="622"/>
      <c r="JZ293" s="622"/>
      <c r="KA293" s="622"/>
      <c r="KB293" s="622"/>
      <c r="KC293" s="622"/>
      <c r="KD293" s="622"/>
      <c r="KE293" s="622"/>
      <c r="KF293" s="622"/>
      <c r="KG293" s="622"/>
      <c r="KH293" s="622"/>
      <c r="KI293" s="622"/>
      <c r="KJ293" s="622"/>
      <c r="KK293" s="622"/>
      <c r="KL293" s="622"/>
      <c r="KM293" s="622"/>
      <c r="KN293" s="622"/>
      <c r="KO293" s="622"/>
      <c r="KP293" s="622"/>
      <c r="KQ293" s="622"/>
      <c r="KR293" s="87"/>
      <c r="KS293" s="87"/>
      <c r="KT293" s="87"/>
      <c r="KU293" s="87"/>
      <c r="KV293" s="87"/>
      <c r="KW293" s="87"/>
      <c r="KX293" s="87"/>
      <c r="KY293" s="87"/>
      <c r="KZ293" s="87"/>
      <c r="LA293" s="87"/>
      <c r="LB293" s="87"/>
    </row>
    <row r="294" spans="1:314" s="6" customFormat="1" ht="15.75" customHeight="1" x14ac:dyDescent="0.25">
      <c r="B294" s="343"/>
      <c r="C294" s="343"/>
      <c r="D294" s="348"/>
      <c r="E294" s="348"/>
      <c r="F294" s="348"/>
      <c r="G294" s="343"/>
      <c r="H294" s="343"/>
      <c r="I294" s="343"/>
      <c r="J294" s="343"/>
      <c r="K294" s="343"/>
      <c r="M294" s="343"/>
      <c r="N294" s="343"/>
      <c r="O294" s="343"/>
      <c r="P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558"/>
      <c r="BA294" s="343"/>
      <c r="BB294" s="343"/>
      <c r="BC294" s="343"/>
      <c r="BD294" s="343"/>
      <c r="BE294" s="343"/>
      <c r="BF294" s="343"/>
      <c r="BG294" s="343"/>
      <c r="BH294" s="343"/>
      <c r="BI294" s="343"/>
      <c r="BJ294" s="343"/>
      <c r="BK294" s="343"/>
      <c r="BL294" s="343"/>
      <c r="BM294" s="343"/>
      <c r="BN294" s="343"/>
      <c r="BO294" s="343"/>
      <c r="BP294" s="343"/>
      <c r="BQ294" s="343"/>
      <c r="BR294" s="343"/>
      <c r="BS294" s="343"/>
      <c r="BT294" s="343"/>
      <c r="BU294" s="343"/>
      <c r="BV294" s="343"/>
      <c r="BW294" s="343"/>
      <c r="BX294" s="343"/>
      <c r="BY294" s="343"/>
      <c r="CA294" s="343"/>
      <c r="CB294" s="343"/>
      <c r="CC294" s="343"/>
      <c r="CD294" s="343"/>
      <c r="CE294" s="343"/>
      <c r="CF294" s="343"/>
      <c r="CG294" s="343"/>
      <c r="CH294" s="343"/>
      <c r="CI294" s="343"/>
      <c r="CK294" s="343"/>
      <c r="CL294" s="343"/>
      <c r="CM294" s="343"/>
      <c r="CN294" s="343"/>
      <c r="CO294" s="343"/>
      <c r="CP294" s="343"/>
      <c r="CQ294" s="343"/>
      <c r="CR294" s="343"/>
      <c r="CS294" s="343"/>
      <c r="CU294" s="343"/>
      <c r="CV294" s="343"/>
      <c r="CW294" s="343"/>
      <c r="CX294" s="343"/>
      <c r="CY294" s="343"/>
      <c r="CZ294" s="343"/>
      <c r="DA294" s="343"/>
      <c r="DB294" s="343"/>
      <c r="DC294" s="343"/>
      <c r="DE294" s="343"/>
      <c r="DF294" s="343"/>
      <c r="DG294" s="343"/>
      <c r="DH294" s="343"/>
      <c r="DI294" s="343"/>
      <c r="DJ294" s="343"/>
      <c r="DK294" s="343"/>
      <c r="DL294" s="343"/>
      <c r="DM294" s="343"/>
      <c r="DO294" s="343"/>
      <c r="DP294" s="343"/>
      <c r="DQ294" s="343"/>
      <c r="DR294" s="343"/>
      <c r="DS294" s="343"/>
      <c r="DT294" s="343"/>
      <c r="DU294" s="343"/>
      <c r="DV294" s="343"/>
      <c r="DW294" s="343"/>
      <c r="DY294" s="343"/>
      <c r="DZ294" s="343"/>
      <c r="EA294" s="343"/>
      <c r="EB294" s="343"/>
      <c r="EC294" s="343"/>
      <c r="ED294" s="343"/>
      <c r="EE294" s="343"/>
      <c r="EF294" s="343"/>
      <c r="EG294" s="343"/>
      <c r="EH294" s="343"/>
      <c r="EI294" s="343"/>
      <c r="EJ294" s="343"/>
      <c r="EK294" s="343"/>
      <c r="EL294" s="343"/>
      <c r="EM294" s="343"/>
      <c r="EN294" s="343"/>
      <c r="EO294" s="343"/>
      <c r="EP294" s="343"/>
      <c r="EQ294" s="343"/>
      <c r="ER294" s="343"/>
      <c r="ES294" s="343"/>
      <c r="FD294" s="150"/>
      <c r="FE294" s="622"/>
      <c r="FF294" s="622"/>
      <c r="FG294" s="622"/>
      <c r="FH294" s="622"/>
      <c r="FI294" s="342"/>
      <c r="FJ294" s="342"/>
      <c r="FK294" s="342"/>
      <c r="FL294" s="342"/>
      <c r="FM294" s="342"/>
      <c r="FN294" s="342"/>
      <c r="FO294" s="342"/>
      <c r="FP294" s="342"/>
      <c r="FQ294" s="342"/>
      <c r="FR294" s="342"/>
      <c r="FS294" s="622"/>
      <c r="FT294" s="622"/>
      <c r="FU294" s="622"/>
      <c r="FV294" s="622"/>
      <c r="FW294" s="622"/>
      <c r="FX294" s="622"/>
      <c r="FY294" s="622"/>
      <c r="FZ294" s="622"/>
      <c r="GA294" s="633"/>
      <c r="GB294" s="637"/>
      <c r="GC294" s="622"/>
      <c r="GD294" s="622"/>
      <c r="GE294" s="622"/>
      <c r="GF294" s="622"/>
      <c r="GG294" s="622"/>
      <c r="GH294" s="622"/>
      <c r="GI294" s="622"/>
      <c r="GJ294" s="622"/>
      <c r="GK294" s="622"/>
      <c r="GL294" s="622"/>
      <c r="GM294" s="622"/>
      <c r="GN294" s="622"/>
      <c r="GO294" s="622"/>
      <c r="GP294" s="622"/>
      <c r="GQ294" s="622"/>
      <c r="GR294" s="622"/>
      <c r="GS294" s="622"/>
      <c r="GT294" s="622"/>
      <c r="GU294" s="622"/>
      <c r="GV294" s="622"/>
      <c r="GW294" s="622"/>
      <c r="GX294" s="622"/>
      <c r="GY294" s="622"/>
      <c r="GZ294" s="622"/>
      <c r="HA294" s="622"/>
      <c r="HB294" s="622"/>
      <c r="HC294" s="622"/>
      <c r="HD294" s="622"/>
      <c r="HE294" s="622"/>
      <c r="HF294" s="622"/>
      <c r="HG294" s="622"/>
      <c r="HH294" s="622"/>
      <c r="HI294" s="622"/>
      <c r="HJ294" s="622"/>
      <c r="HK294" s="622"/>
      <c r="HL294" s="622"/>
      <c r="HM294" s="622"/>
      <c r="HN294" s="622"/>
      <c r="HO294" s="622"/>
      <c r="HP294" s="622"/>
      <c r="HQ294" s="622"/>
      <c r="HR294" s="622"/>
      <c r="HS294" s="622"/>
      <c r="HT294" s="622"/>
      <c r="HU294" s="622"/>
      <c r="HV294" s="622"/>
      <c r="HW294" s="622"/>
      <c r="HX294" s="622"/>
      <c r="HY294" s="622"/>
      <c r="HZ294" s="622"/>
      <c r="IA294" s="622"/>
      <c r="IB294" s="622"/>
      <c r="IC294" s="622"/>
      <c r="ID294" s="622"/>
      <c r="IE294" s="622"/>
      <c r="IF294" s="622"/>
      <c r="IG294" s="622"/>
      <c r="IH294" s="622"/>
      <c r="II294" s="622"/>
      <c r="IJ294" s="622"/>
      <c r="IK294" s="622"/>
      <c r="IL294" s="622"/>
      <c r="IM294" s="622"/>
      <c r="IN294" s="622"/>
      <c r="IO294" s="622"/>
      <c r="IP294" s="622"/>
      <c r="IQ294" s="622"/>
      <c r="IR294" s="622"/>
      <c r="IS294" s="622"/>
      <c r="IT294" s="622"/>
      <c r="IU294" s="622"/>
      <c r="IV294" s="622"/>
      <c r="IW294" s="622"/>
      <c r="IX294" s="622"/>
      <c r="IY294" s="622"/>
      <c r="IZ294" s="622"/>
      <c r="JA294" s="622"/>
      <c r="JB294" s="622"/>
      <c r="JC294" s="622"/>
      <c r="JD294" s="622"/>
      <c r="JE294" s="622"/>
      <c r="JF294" s="622"/>
      <c r="JG294" s="622"/>
      <c r="JH294" s="622"/>
      <c r="JI294" s="622"/>
      <c r="JJ294" s="622"/>
      <c r="JK294" s="622"/>
      <c r="JL294" s="622"/>
      <c r="JM294" s="622"/>
      <c r="JN294" s="622"/>
      <c r="JO294" s="622"/>
      <c r="JP294" s="622"/>
      <c r="JQ294" s="622"/>
      <c r="JR294" s="622"/>
      <c r="JS294" s="622"/>
      <c r="JT294" s="622"/>
      <c r="JU294" s="622"/>
      <c r="JV294" s="622"/>
      <c r="JW294" s="622"/>
      <c r="JX294" s="622"/>
      <c r="JY294" s="622"/>
      <c r="JZ294" s="622"/>
      <c r="KA294" s="622"/>
      <c r="KB294" s="622"/>
      <c r="KC294" s="622"/>
      <c r="KD294" s="622"/>
      <c r="KE294" s="622"/>
      <c r="KF294" s="622"/>
      <c r="KG294" s="622"/>
      <c r="KH294" s="622"/>
      <c r="KI294" s="622"/>
      <c r="KJ294" s="622"/>
      <c r="KK294" s="622"/>
      <c r="KL294" s="622"/>
      <c r="KM294" s="622"/>
      <c r="KN294" s="622"/>
      <c r="KO294" s="622"/>
      <c r="KP294" s="622"/>
      <c r="KQ294" s="622"/>
      <c r="KR294" s="342"/>
      <c r="KS294" s="342"/>
      <c r="KT294" s="342"/>
      <c r="KU294" s="342"/>
      <c r="KV294" s="342"/>
      <c r="KW294" s="342"/>
      <c r="KX294" s="342"/>
      <c r="KY294" s="342"/>
      <c r="KZ294" s="342"/>
      <c r="LA294" s="342"/>
      <c r="LB294" s="342"/>
    </row>
    <row r="295" spans="1:314" s="6" customFormat="1" ht="15.75" customHeight="1" x14ac:dyDescent="0.25">
      <c r="A295" s="343"/>
      <c r="B295" s="343"/>
      <c r="C295" s="343"/>
      <c r="D295" s="348"/>
      <c r="E295" s="348"/>
      <c r="F295" s="348"/>
      <c r="G295" s="343"/>
      <c r="H295" s="343"/>
      <c r="I295" s="343"/>
      <c r="J295" s="343"/>
      <c r="K295" s="343"/>
      <c r="M295" s="343"/>
      <c r="N295" s="343"/>
      <c r="O295" s="343"/>
      <c r="P295" s="343"/>
      <c r="S295" s="343"/>
      <c r="T295" s="343"/>
      <c r="U295" s="343"/>
      <c r="V295" s="343"/>
      <c r="W295" s="343"/>
      <c r="X295" s="343"/>
      <c r="Y295" s="343"/>
      <c r="Z295" s="343"/>
      <c r="AA295" s="343"/>
      <c r="AB295" s="343"/>
      <c r="AC295" s="343"/>
      <c r="AD295" s="343"/>
      <c r="AE295" s="343"/>
      <c r="AF295" s="343"/>
      <c r="AG295" s="343"/>
      <c r="AH295" s="343"/>
      <c r="AI295" s="343"/>
      <c r="AJ295" s="343"/>
      <c r="AK295" s="343"/>
      <c r="AL295" s="343"/>
      <c r="AM295" s="343"/>
      <c r="AN295" s="343"/>
      <c r="AO295" s="343"/>
      <c r="AP295" s="343"/>
      <c r="AQ295" s="343"/>
      <c r="AR295" s="343"/>
      <c r="AS295" s="343"/>
      <c r="AT295" s="343"/>
      <c r="AU295" s="343"/>
      <c r="AV295" s="343"/>
      <c r="AW295" s="343"/>
      <c r="AX295" s="343"/>
      <c r="AY295" s="343"/>
      <c r="AZ295" s="558"/>
      <c r="BA295" s="343"/>
      <c r="BB295" s="343"/>
      <c r="BC295" s="343"/>
      <c r="BD295" s="343"/>
      <c r="BE295" s="343"/>
      <c r="BF295" s="343"/>
      <c r="BG295" s="343"/>
      <c r="BH295" s="343"/>
      <c r="BI295" s="343"/>
      <c r="BJ295" s="343"/>
      <c r="BK295" s="343"/>
      <c r="BL295" s="343"/>
      <c r="BM295" s="343"/>
      <c r="BN295" s="343"/>
      <c r="BO295" s="343"/>
      <c r="BP295" s="343"/>
      <c r="BQ295" s="343"/>
      <c r="BR295" s="343"/>
      <c r="BS295" s="343"/>
      <c r="BT295" s="343"/>
      <c r="BU295" s="343"/>
      <c r="BV295" s="343"/>
      <c r="BW295" s="343"/>
      <c r="BX295" s="343"/>
      <c r="BY295" s="343"/>
      <c r="CA295" s="343"/>
      <c r="CB295" s="343"/>
      <c r="CC295" s="343"/>
      <c r="CD295" s="343"/>
      <c r="CE295" s="343"/>
      <c r="CF295" s="343"/>
      <c r="CG295" s="343"/>
      <c r="CH295" s="343"/>
      <c r="CI295" s="343"/>
      <c r="CK295" s="343"/>
      <c r="CL295" s="343"/>
      <c r="CM295" s="343"/>
      <c r="CN295" s="343"/>
      <c r="CO295" s="343"/>
      <c r="CP295" s="343"/>
      <c r="CQ295" s="343"/>
      <c r="CR295" s="343"/>
      <c r="CS295" s="343"/>
      <c r="CU295" s="343"/>
      <c r="CV295" s="343"/>
      <c r="CW295" s="343"/>
      <c r="CX295" s="343"/>
      <c r="CY295" s="343"/>
      <c r="CZ295" s="343"/>
      <c r="DA295" s="343"/>
      <c r="DB295" s="343"/>
      <c r="DC295" s="343"/>
      <c r="DE295" s="343"/>
      <c r="DF295" s="343"/>
      <c r="DG295" s="343"/>
      <c r="DH295" s="343"/>
      <c r="DI295" s="343"/>
      <c r="DJ295" s="343"/>
      <c r="DK295" s="343"/>
      <c r="DL295" s="343"/>
      <c r="DM295" s="343"/>
      <c r="DO295" s="343"/>
      <c r="DP295" s="343"/>
      <c r="DQ295" s="343"/>
      <c r="DR295" s="343"/>
      <c r="DS295" s="343"/>
      <c r="DT295" s="343"/>
      <c r="DU295" s="343"/>
      <c r="DV295" s="343"/>
      <c r="DW295" s="343"/>
      <c r="DY295" s="343"/>
      <c r="DZ295" s="343"/>
      <c r="EA295" s="343"/>
      <c r="EB295" s="343"/>
      <c r="EC295" s="343"/>
      <c r="ED295" s="343"/>
      <c r="EE295" s="343"/>
      <c r="EF295" s="343"/>
      <c r="EG295" s="343"/>
      <c r="EH295" s="343"/>
      <c r="EI295" s="343"/>
      <c r="EJ295" s="343"/>
      <c r="EK295" s="343"/>
      <c r="EL295" s="343"/>
      <c r="EM295" s="343"/>
      <c r="EN295" s="343"/>
      <c r="EO295" s="343"/>
      <c r="EP295" s="343"/>
      <c r="EQ295" s="343"/>
      <c r="ER295" s="343"/>
      <c r="ES295" s="343"/>
      <c r="FD295" s="150"/>
      <c r="FE295" s="622"/>
      <c r="FF295" s="622"/>
      <c r="FG295" s="622"/>
      <c r="FH295" s="622"/>
      <c r="FI295" s="342"/>
      <c r="FJ295" s="342"/>
      <c r="FK295" s="342"/>
      <c r="FL295" s="342"/>
      <c r="FM295" s="342"/>
      <c r="FN295" s="342"/>
      <c r="FO295" s="342"/>
      <c r="FP295" s="342"/>
      <c r="FQ295" s="342"/>
      <c r="FR295" s="342"/>
      <c r="FS295" s="622"/>
      <c r="FT295" s="622"/>
      <c r="FU295" s="622"/>
      <c r="FV295" s="622"/>
      <c r="FW295" s="622"/>
      <c r="FX295" s="622"/>
      <c r="FY295" s="622"/>
      <c r="FZ295" s="622"/>
      <c r="GA295" s="633"/>
      <c r="GB295" s="637"/>
      <c r="GC295" s="622"/>
      <c r="GD295" s="622"/>
      <c r="GE295" s="622"/>
      <c r="GF295" s="622"/>
      <c r="GG295" s="622"/>
      <c r="GH295" s="622"/>
      <c r="GI295" s="622"/>
      <c r="GJ295" s="622"/>
      <c r="GK295" s="622"/>
      <c r="GL295" s="622"/>
      <c r="GM295" s="622"/>
      <c r="GN295" s="622"/>
      <c r="GO295" s="622"/>
      <c r="GP295" s="622"/>
      <c r="GQ295" s="622"/>
      <c r="GR295" s="622"/>
      <c r="GS295" s="622"/>
      <c r="GT295" s="622"/>
      <c r="GU295" s="622"/>
      <c r="GV295" s="622"/>
      <c r="GW295" s="622"/>
      <c r="GX295" s="622"/>
      <c r="GY295" s="622"/>
      <c r="GZ295" s="622"/>
      <c r="HA295" s="622"/>
      <c r="HB295" s="622"/>
      <c r="HC295" s="622"/>
      <c r="HD295" s="622"/>
      <c r="HE295" s="622"/>
      <c r="HF295" s="622"/>
      <c r="HG295" s="622"/>
      <c r="HH295" s="622"/>
      <c r="HI295" s="622"/>
      <c r="HJ295" s="622"/>
      <c r="HK295" s="622"/>
      <c r="HL295" s="622"/>
      <c r="HM295" s="622"/>
      <c r="HN295" s="622"/>
      <c r="HO295" s="622"/>
      <c r="HP295" s="622"/>
      <c r="HQ295" s="622"/>
      <c r="HR295" s="622"/>
      <c r="HS295" s="622"/>
      <c r="HT295" s="622"/>
      <c r="HU295" s="622"/>
      <c r="HV295" s="622"/>
      <c r="HW295" s="622"/>
      <c r="HX295" s="622"/>
      <c r="HY295" s="622"/>
      <c r="HZ295" s="622"/>
      <c r="IA295" s="622"/>
      <c r="IB295" s="622"/>
      <c r="IC295" s="622"/>
      <c r="ID295" s="622"/>
      <c r="IE295" s="622"/>
      <c r="IF295" s="622"/>
      <c r="IG295" s="622"/>
      <c r="IH295" s="622"/>
      <c r="II295" s="622"/>
      <c r="IJ295" s="622"/>
      <c r="IK295" s="622"/>
      <c r="IL295" s="622"/>
      <c r="IM295" s="622"/>
      <c r="IN295" s="622"/>
      <c r="IO295" s="622"/>
      <c r="IP295" s="622"/>
      <c r="IQ295" s="622"/>
      <c r="IR295" s="622"/>
      <c r="IS295" s="622"/>
      <c r="IT295" s="622"/>
      <c r="IU295" s="622"/>
      <c r="IV295" s="622"/>
      <c r="IW295" s="622"/>
      <c r="IX295" s="622"/>
      <c r="IY295" s="622"/>
      <c r="IZ295" s="622"/>
      <c r="JA295" s="622"/>
      <c r="JB295" s="622"/>
      <c r="JC295" s="622"/>
      <c r="JD295" s="622"/>
      <c r="JE295" s="622"/>
      <c r="JF295" s="622"/>
      <c r="JG295" s="622"/>
      <c r="JH295" s="622"/>
      <c r="JI295" s="622"/>
      <c r="JJ295" s="622"/>
      <c r="JK295" s="622"/>
      <c r="JL295" s="622"/>
      <c r="JM295" s="622"/>
      <c r="JN295" s="622"/>
      <c r="JO295" s="622"/>
      <c r="JP295" s="622"/>
      <c r="JQ295" s="622"/>
      <c r="JR295" s="622"/>
      <c r="JS295" s="622"/>
      <c r="JT295" s="622"/>
      <c r="JU295" s="622"/>
      <c r="JV295" s="622"/>
      <c r="JW295" s="622"/>
      <c r="JX295" s="622"/>
      <c r="JY295" s="622"/>
      <c r="JZ295" s="622"/>
      <c r="KA295" s="622"/>
      <c r="KB295" s="622"/>
      <c r="KC295" s="622"/>
      <c r="KD295" s="622"/>
      <c r="KE295" s="622"/>
      <c r="KF295" s="622"/>
      <c r="KG295" s="622"/>
      <c r="KH295" s="622"/>
      <c r="KI295" s="622"/>
      <c r="KJ295" s="622"/>
      <c r="KK295" s="622"/>
      <c r="KL295" s="622"/>
      <c r="KM295" s="622"/>
      <c r="KN295" s="622"/>
      <c r="KO295" s="622"/>
      <c r="KP295" s="622"/>
      <c r="KQ295" s="622"/>
      <c r="KR295" s="342"/>
      <c r="KS295" s="342"/>
      <c r="KT295" s="342"/>
      <c r="KU295" s="342"/>
      <c r="KV295" s="342"/>
      <c r="KW295" s="342"/>
      <c r="KX295" s="342"/>
      <c r="KY295" s="342"/>
      <c r="KZ295" s="342"/>
      <c r="LA295" s="342"/>
      <c r="LB295" s="342"/>
    </row>
    <row r="296" spans="1:314" s="6" customFormat="1" ht="15.75" customHeight="1" x14ac:dyDescent="0.25">
      <c r="A296" s="343"/>
      <c r="B296" s="343"/>
      <c r="C296" s="343"/>
      <c r="D296" s="348"/>
      <c r="E296" s="348"/>
      <c r="F296" s="348"/>
      <c r="G296" s="343"/>
      <c r="H296" s="343"/>
      <c r="I296" s="343"/>
      <c r="J296" s="343"/>
      <c r="K296" s="343"/>
      <c r="M296" s="343"/>
      <c r="N296" s="343"/>
      <c r="O296" s="343"/>
      <c r="P296" s="343"/>
      <c r="S296" s="343"/>
      <c r="T296" s="343"/>
      <c r="U296" s="343"/>
      <c r="V296" s="343"/>
      <c r="W296" s="343"/>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c r="AS296" s="343"/>
      <c r="AT296" s="343"/>
      <c r="AU296" s="343"/>
      <c r="AV296" s="343"/>
      <c r="AW296" s="343"/>
      <c r="AX296" s="343"/>
      <c r="AY296" s="343"/>
      <c r="AZ296" s="558"/>
      <c r="BA296" s="343"/>
      <c r="BB296" s="343"/>
      <c r="BC296" s="343"/>
      <c r="BD296" s="343"/>
      <c r="BE296" s="343"/>
      <c r="BF296" s="343"/>
      <c r="BG296" s="343"/>
      <c r="BH296" s="343"/>
      <c r="BI296" s="343"/>
      <c r="BJ296" s="343"/>
      <c r="BK296" s="343"/>
      <c r="BL296" s="343"/>
      <c r="BM296" s="343"/>
      <c r="BN296" s="343"/>
      <c r="BO296" s="343"/>
      <c r="BP296" s="343"/>
      <c r="BQ296" s="343"/>
      <c r="BR296" s="343"/>
      <c r="BS296" s="343"/>
      <c r="BT296" s="343"/>
      <c r="BU296" s="343"/>
      <c r="BV296" s="343"/>
      <c r="BW296" s="343"/>
      <c r="BX296" s="343"/>
      <c r="BY296" s="343"/>
      <c r="CA296" s="343"/>
      <c r="CB296" s="343"/>
      <c r="CC296" s="343"/>
      <c r="CD296" s="343"/>
      <c r="CE296" s="343"/>
      <c r="CF296" s="343"/>
      <c r="CG296" s="343"/>
      <c r="CH296" s="343"/>
      <c r="CI296" s="343"/>
      <c r="CK296" s="343"/>
      <c r="CL296" s="343"/>
      <c r="CM296" s="343"/>
      <c r="CN296" s="343"/>
      <c r="CO296" s="343"/>
      <c r="CP296" s="343"/>
      <c r="CQ296" s="343"/>
      <c r="CR296" s="343"/>
      <c r="CS296" s="343"/>
      <c r="CU296" s="343"/>
      <c r="CV296" s="343"/>
      <c r="CW296" s="343"/>
      <c r="CX296" s="343"/>
      <c r="CY296" s="343"/>
      <c r="CZ296" s="343"/>
      <c r="DA296" s="343"/>
      <c r="DB296" s="343"/>
      <c r="DC296" s="343"/>
      <c r="DE296" s="343"/>
      <c r="DF296" s="343"/>
      <c r="DG296" s="343"/>
      <c r="DH296" s="343"/>
      <c r="DI296" s="343"/>
      <c r="DJ296" s="343"/>
      <c r="DK296" s="343"/>
      <c r="DL296" s="343"/>
      <c r="DM296" s="343"/>
      <c r="DO296" s="343"/>
      <c r="DP296" s="343"/>
      <c r="DQ296" s="343"/>
      <c r="DR296" s="343"/>
      <c r="DS296" s="343"/>
      <c r="DT296" s="343"/>
      <c r="DU296" s="343"/>
      <c r="DV296" s="343"/>
      <c r="DW296" s="343"/>
      <c r="DY296" s="343"/>
      <c r="DZ296" s="343"/>
      <c r="EA296" s="343"/>
      <c r="EB296" s="343"/>
      <c r="EC296" s="343"/>
      <c r="ED296" s="343"/>
      <c r="EE296" s="343"/>
      <c r="EF296" s="343"/>
      <c r="EG296" s="343"/>
      <c r="EH296" s="343"/>
      <c r="EI296" s="343"/>
      <c r="EJ296" s="343"/>
      <c r="EK296" s="343"/>
      <c r="EL296" s="343"/>
      <c r="EM296" s="343"/>
      <c r="EN296" s="343"/>
      <c r="EO296" s="343"/>
      <c r="EP296" s="343"/>
      <c r="EQ296" s="343"/>
      <c r="ER296" s="343"/>
      <c r="ES296" s="343"/>
      <c r="FD296" s="150"/>
      <c r="FE296" s="622"/>
      <c r="FF296" s="622"/>
      <c r="FG296" s="622"/>
      <c r="FH296" s="622"/>
      <c r="FI296" s="342"/>
      <c r="FJ296" s="342"/>
      <c r="FK296" s="342"/>
      <c r="FL296" s="342"/>
      <c r="FM296" s="342"/>
      <c r="FN296" s="342"/>
      <c r="FO296" s="342"/>
      <c r="FP296" s="342"/>
      <c r="FQ296" s="342"/>
      <c r="FR296" s="342"/>
      <c r="FS296" s="622"/>
      <c r="FT296" s="622"/>
      <c r="FU296" s="622"/>
      <c r="FV296" s="622"/>
      <c r="FW296" s="622"/>
      <c r="FX296" s="622"/>
      <c r="FY296" s="622"/>
      <c r="FZ296" s="622"/>
      <c r="GA296" s="633"/>
      <c r="GB296" s="637"/>
      <c r="GC296" s="622"/>
      <c r="GD296" s="622"/>
      <c r="GE296" s="622"/>
      <c r="GF296" s="622"/>
      <c r="GG296" s="622"/>
      <c r="GH296" s="622"/>
      <c r="GI296" s="622"/>
      <c r="GJ296" s="622"/>
      <c r="GK296" s="622"/>
      <c r="GL296" s="622"/>
      <c r="GM296" s="622"/>
      <c r="GN296" s="622"/>
      <c r="GO296" s="622"/>
      <c r="GP296" s="622"/>
      <c r="GQ296" s="622"/>
      <c r="GR296" s="622"/>
      <c r="GS296" s="622"/>
      <c r="GT296" s="622"/>
      <c r="GU296" s="622"/>
      <c r="GV296" s="622"/>
      <c r="GW296" s="622"/>
      <c r="GX296" s="622"/>
      <c r="GY296" s="622"/>
      <c r="GZ296" s="622"/>
      <c r="HA296" s="622"/>
      <c r="HB296" s="622"/>
      <c r="HC296" s="622"/>
      <c r="HD296" s="622"/>
      <c r="HE296" s="622"/>
      <c r="HF296" s="622"/>
      <c r="HG296" s="622"/>
      <c r="HH296" s="622"/>
      <c r="HI296" s="622"/>
      <c r="HJ296" s="622"/>
      <c r="HK296" s="622"/>
      <c r="HL296" s="622"/>
      <c r="HM296" s="622"/>
      <c r="HN296" s="622"/>
      <c r="HO296" s="622"/>
      <c r="HP296" s="622"/>
      <c r="HQ296" s="622"/>
      <c r="HR296" s="622"/>
      <c r="HS296" s="622"/>
      <c r="HT296" s="622"/>
      <c r="HU296" s="622"/>
      <c r="HV296" s="622"/>
      <c r="HW296" s="622"/>
      <c r="HX296" s="622"/>
      <c r="HY296" s="622"/>
      <c r="HZ296" s="622"/>
      <c r="IA296" s="622"/>
      <c r="IB296" s="622"/>
      <c r="IC296" s="622"/>
      <c r="ID296" s="622"/>
      <c r="IE296" s="622"/>
      <c r="IF296" s="622"/>
      <c r="IG296" s="622"/>
      <c r="IH296" s="622"/>
      <c r="II296" s="622"/>
      <c r="IJ296" s="622"/>
      <c r="IK296" s="622"/>
      <c r="IL296" s="622"/>
      <c r="IM296" s="622"/>
      <c r="IN296" s="622"/>
      <c r="IO296" s="622"/>
      <c r="IP296" s="622"/>
      <c r="IQ296" s="622"/>
      <c r="IR296" s="622"/>
      <c r="IS296" s="622"/>
      <c r="IT296" s="622"/>
      <c r="IU296" s="622"/>
      <c r="IV296" s="622"/>
      <c r="IW296" s="622"/>
      <c r="IX296" s="622"/>
      <c r="IY296" s="622"/>
      <c r="IZ296" s="622"/>
      <c r="JA296" s="622"/>
      <c r="JB296" s="622"/>
      <c r="JC296" s="622"/>
      <c r="JD296" s="622"/>
      <c r="JE296" s="622"/>
      <c r="JF296" s="622"/>
      <c r="JG296" s="622"/>
      <c r="JH296" s="622"/>
      <c r="JI296" s="622"/>
      <c r="JJ296" s="622"/>
      <c r="JK296" s="622"/>
      <c r="JL296" s="622"/>
      <c r="JM296" s="622"/>
      <c r="JN296" s="622"/>
      <c r="JO296" s="622"/>
      <c r="JP296" s="622"/>
      <c r="JQ296" s="622"/>
      <c r="JR296" s="622"/>
      <c r="JS296" s="622"/>
      <c r="JT296" s="622"/>
      <c r="JU296" s="622"/>
      <c r="JV296" s="622"/>
      <c r="JW296" s="622"/>
      <c r="JX296" s="622"/>
      <c r="JY296" s="622"/>
      <c r="JZ296" s="622"/>
      <c r="KA296" s="622"/>
      <c r="KB296" s="622"/>
      <c r="KC296" s="622"/>
      <c r="KD296" s="622"/>
      <c r="KE296" s="622"/>
      <c r="KF296" s="622"/>
      <c r="KG296" s="622"/>
      <c r="KH296" s="622"/>
      <c r="KI296" s="622"/>
      <c r="KJ296" s="622"/>
      <c r="KK296" s="622"/>
      <c r="KL296" s="622"/>
      <c r="KM296" s="622"/>
      <c r="KN296" s="622"/>
      <c r="KO296" s="622"/>
      <c r="KP296" s="622"/>
      <c r="KQ296" s="622"/>
      <c r="KR296" s="342"/>
      <c r="KS296" s="342"/>
      <c r="KT296" s="342"/>
      <c r="KU296" s="342"/>
      <c r="KV296" s="342"/>
      <c r="KW296" s="342"/>
      <c r="KX296" s="342"/>
      <c r="KY296" s="342"/>
      <c r="KZ296" s="342"/>
      <c r="LA296" s="342"/>
      <c r="LB296" s="342"/>
    </row>
    <row r="297" spans="1:314" s="6" customFormat="1" ht="15.75" customHeight="1" x14ac:dyDescent="0.25">
      <c r="A297" s="343"/>
      <c r="B297" s="343"/>
      <c r="C297" s="343"/>
      <c r="D297" s="348"/>
      <c r="E297" s="348"/>
      <c r="F297" s="348"/>
      <c r="G297" s="343"/>
      <c r="H297" s="343"/>
      <c r="I297" s="343"/>
      <c r="J297" s="343"/>
      <c r="K297" s="343"/>
      <c r="M297" s="343"/>
      <c r="N297" s="343"/>
      <c r="O297" s="343"/>
      <c r="P297" s="343"/>
      <c r="S297" s="343"/>
      <c r="T297" s="343"/>
      <c r="U297" s="343"/>
      <c r="V297" s="343"/>
      <c r="W297" s="343"/>
      <c r="X297" s="343"/>
      <c r="Y297" s="343"/>
      <c r="Z297" s="343"/>
      <c r="AA297" s="343"/>
      <c r="AB297" s="343"/>
      <c r="AC297" s="343"/>
      <c r="AD297" s="343"/>
      <c r="AE297" s="343"/>
      <c r="AF297" s="343"/>
      <c r="AG297" s="343"/>
      <c r="AH297" s="343"/>
      <c r="AI297" s="343"/>
      <c r="AJ297" s="343"/>
      <c r="AK297" s="343"/>
      <c r="AL297" s="343"/>
      <c r="AM297" s="343"/>
      <c r="AN297" s="343"/>
      <c r="AO297" s="343"/>
      <c r="AP297" s="343"/>
      <c r="AQ297" s="343"/>
      <c r="AR297" s="343"/>
      <c r="AS297" s="343"/>
      <c r="AT297" s="343"/>
      <c r="AU297" s="343"/>
      <c r="AV297" s="343"/>
      <c r="AW297" s="343"/>
      <c r="AX297" s="343"/>
      <c r="AY297" s="343"/>
      <c r="AZ297" s="558"/>
      <c r="BA297" s="343"/>
      <c r="BB297" s="343"/>
      <c r="BC297" s="343"/>
      <c r="BD297" s="343"/>
      <c r="BE297" s="343"/>
      <c r="BF297" s="343"/>
      <c r="BG297" s="343"/>
      <c r="BH297" s="343"/>
      <c r="BI297" s="343"/>
      <c r="BJ297" s="343"/>
      <c r="BK297" s="343"/>
      <c r="BL297" s="343"/>
      <c r="BM297" s="343"/>
      <c r="BN297" s="343"/>
      <c r="BO297" s="343"/>
      <c r="BP297" s="343"/>
      <c r="BQ297" s="343"/>
      <c r="BR297" s="343"/>
      <c r="BS297" s="343"/>
      <c r="BT297" s="343"/>
      <c r="BU297" s="343"/>
      <c r="BV297" s="343"/>
      <c r="BW297" s="343"/>
      <c r="BX297" s="343"/>
      <c r="BY297" s="343"/>
      <c r="CA297" s="343"/>
      <c r="CB297" s="343"/>
      <c r="CC297" s="343"/>
      <c r="CD297" s="343"/>
      <c r="CE297" s="343"/>
      <c r="CF297" s="343"/>
      <c r="CG297" s="343"/>
      <c r="CH297" s="343"/>
      <c r="CI297" s="343"/>
      <c r="CK297" s="343"/>
      <c r="CL297" s="343"/>
      <c r="CM297" s="343"/>
      <c r="CN297" s="343"/>
      <c r="CO297" s="343"/>
      <c r="CP297" s="343"/>
      <c r="CQ297" s="343"/>
      <c r="CR297" s="343"/>
      <c r="CS297" s="343"/>
      <c r="CU297" s="343"/>
      <c r="CV297" s="343"/>
      <c r="CW297" s="343"/>
      <c r="CX297" s="343"/>
      <c r="CY297" s="343"/>
      <c r="CZ297" s="343"/>
      <c r="DA297" s="343"/>
      <c r="DB297" s="343"/>
      <c r="DC297" s="343"/>
      <c r="DE297" s="343"/>
      <c r="DF297" s="343"/>
      <c r="DG297" s="343"/>
      <c r="DH297" s="343"/>
      <c r="DI297" s="343"/>
      <c r="DJ297" s="343"/>
      <c r="DK297" s="343"/>
      <c r="DL297" s="343"/>
      <c r="DM297" s="343"/>
      <c r="DO297" s="343"/>
      <c r="DP297" s="343"/>
      <c r="DQ297" s="343"/>
      <c r="DR297" s="343"/>
      <c r="DS297" s="343"/>
      <c r="DT297" s="343"/>
      <c r="DU297" s="343"/>
      <c r="DV297" s="343"/>
      <c r="DW297" s="343"/>
      <c r="DY297" s="343"/>
      <c r="DZ297" s="343"/>
      <c r="EA297" s="343"/>
      <c r="EB297" s="343"/>
      <c r="EC297" s="343"/>
      <c r="ED297" s="343"/>
      <c r="EE297" s="343"/>
      <c r="EF297" s="343"/>
      <c r="EG297" s="343"/>
      <c r="EH297" s="343"/>
      <c r="EI297" s="343"/>
      <c r="EJ297" s="343"/>
      <c r="EK297" s="343"/>
      <c r="EL297" s="343"/>
      <c r="EM297" s="343"/>
      <c r="EN297" s="343"/>
      <c r="EO297" s="343"/>
      <c r="EP297" s="343"/>
      <c r="EQ297" s="343"/>
      <c r="ER297" s="343"/>
      <c r="ES297" s="343"/>
      <c r="FD297" s="150"/>
      <c r="FE297" s="622"/>
      <c r="FF297" s="622"/>
      <c r="FG297" s="622"/>
      <c r="FH297" s="622"/>
      <c r="FI297" s="342"/>
      <c r="FJ297" s="342"/>
      <c r="FK297" s="342"/>
      <c r="FL297" s="342"/>
      <c r="FM297" s="342"/>
      <c r="FN297" s="342"/>
      <c r="FO297" s="342"/>
      <c r="FP297" s="342"/>
      <c r="FQ297" s="342"/>
      <c r="FR297" s="342"/>
      <c r="FS297" s="622"/>
      <c r="FT297" s="622"/>
      <c r="FU297" s="622"/>
      <c r="FV297" s="622"/>
      <c r="FW297" s="622"/>
      <c r="FX297" s="622"/>
      <c r="FY297" s="622"/>
      <c r="FZ297" s="622"/>
      <c r="GA297" s="633"/>
      <c r="GB297" s="637"/>
      <c r="GC297" s="622"/>
      <c r="GD297" s="622"/>
      <c r="GE297" s="622"/>
      <c r="GF297" s="622"/>
      <c r="GG297" s="622"/>
      <c r="GH297" s="622"/>
      <c r="GI297" s="622"/>
      <c r="GJ297" s="622"/>
      <c r="GK297" s="622"/>
      <c r="GL297" s="622"/>
      <c r="GM297" s="622"/>
      <c r="GN297" s="622"/>
      <c r="GO297" s="622"/>
      <c r="GP297" s="622"/>
      <c r="GQ297" s="622"/>
      <c r="GR297" s="622"/>
      <c r="GS297" s="622"/>
      <c r="GT297" s="622"/>
      <c r="GU297" s="622"/>
      <c r="GV297" s="622"/>
      <c r="GW297" s="622"/>
      <c r="GX297" s="622"/>
      <c r="GY297" s="622"/>
      <c r="GZ297" s="622"/>
      <c r="HA297" s="622"/>
      <c r="HB297" s="622"/>
      <c r="HC297" s="622"/>
      <c r="HD297" s="622"/>
      <c r="HE297" s="622"/>
      <c r="HF297" s="622"/>
      <c r="HG297" s="622"/>
      <c r="HH297" s="622"/>
      <c r="HI297" s="622"/>
      <c r="HJ297" s="622"/>
      <c r="HK297" s="622"/>
      <c r="HL297" s="622"/>
      <c r="HM297" s="622"/>
      <c r="HN297" s="622"/>
      <c r="HO297" s="622"/>
      <c r="HP297" s="622"/>
      <c r="HQ297" s="622"/>
      <c r="HR297" s="622"/>
      <c r="HS297" s="622"/>
      <c r="HT297" s="622"/>
      <c r="HU297" s="622"/>
      <c r="HV297" s="622"/>
      <c r="HW297" s="622"/>
      <c r="HX297" s="622"/>
      <c r="HY297" s="622"/>
      <c r="HZ297" s="622"/>
      <c r="IA297" s="622"/>
      <c r="IB297" s="622"/>
      <c r="IC297" s="622"/>
      <c r="ID297" s="622"/>
      <c r="IE297" s="622"/>
      <c r="IF297" s="622"/>
      <c r="IG297" s="622"/>
      <c r="IH297" s="622"/>
      <c r="II297" s="622"/>
      <c r="IJ297" s="622"/>
      <c r="IK297" s="622"/>
      <c r="IL297" s="622"/>
      <c r="IM297" s="622"/>
      <c r="IN297" s="622"/>
      <c r="IO297" s="622"/>
      <c r="IP297" s="622"/>
      <c r="IQ297" s="622"/>
      <c r="IR297" s="622"/>
      <c r="IS297" s="622"/>
      <c r="IT297" s="622"/>
      <c r="IU297" s="622"/>
      <c r="IV297" s="622"/>
      <c r="IW297" s="622"/>
      <c r="IX297" s="622"/>
      <c r="IY297" s="622"/>
      <c r="IZ297" s="622"/>
      <c r="JA297" s="622"/>
      <c r="JB297" s="622"/>
      <c r="JC297" s="622"/>
      <c r="JD297" s="622"/>
      <c r="JE297" s="622"/>
      <c r="JF297" s="622"/>
      <c r="JG297" s="622"/>
      <c r="JH297" s="622"/>
      <c r="JI297" s="622"/>
      <c r="JJ297" s="622"/>
      <c r="JK297" s="622"/>
      <c r="JL297" s="622"/>
      <c r="JM297" s="622"/>
      <c r="JN297" s="622"/>
      <c r="JO297" s="622"/>
      <c r="JP297" s="622"/>
      <c r="JQ297" s="622"/>
      <c r="JR297" s="622"/>
      <c r="JS297" s="622"/>
      <c r="JT297" s="622"/>
      <c r="JU297" s="622"/>
      <c r="JV297" s="622"/>
      <c r="JW297" s="622"/>
      <c r="JX297" s="622"/>
      <c r="JY297" s="622"/>
      <c r="JZ297" s="622"/>
      <c r="KA297" s="622"/>
      <c r="KB297" s="622"/>
      <c r="KC297" s="622"/>
      <c r="KD297" s="622"/>
      <c r="KE297" s="622"/>
      <c r="KF297" s="622"/>
      <c r="KG297" s="622"/>
      <c r="KH297" s="622"/>
      <c r="KI297" s="622"/>
      <c r="KJ297" s="622"/>
      <c r="KK297" s="622"/>
      <c r="KL297" s="622"/>
      <c r="KM297" s="622"/>
      <c r="KN297" s="622"/>
      <c r="KO297" s="622"/>
      <c r="KP297" s="622"/>
      <c r="KQ297" s="622"/>
      <c r="KR297" s="342"/>
      <c r="KS297" s="342"/>
      <c r="KT297" s="342"/>
      <c r="KU297" s="342"/>
      <c r="KV297" s="342"/>
      <c r="KW297" s="342"/>
      <c r="KX297" s="342"/>
      <c r="KY297" s="342"/>
      <c r="KZ297" s="342"/>
      <c r="LA297" s="342"/>
      <c r="LB297" s="342"/>
    </row>
    <row r="298" spans="1:314" s="6" customFormat="1" ht="15.75" customHeight="1" x14ac:dyDescent="0.25">
      <c r="A298" s="343"/>
      <c r="B298" s="343"/>
      <c r="C298" s="343"/>
      <c r="D298" s="348"/>
      <c r="E298" s="348"/>
      <c r="F298" s="348"/>
      <c r="G298" s="343"/>
      <c r="H298" s="343"/>
      <c r="I298" s="343"/>
      <c r="J298" s="343"/>
      <c r="K298" s="343"/>
      <c r="M298" s="343"/>
      <c r="N298" s="343"/>
      <c r="O298" s="343"/>
      <c r="P298" s="343"/>
      <c r="S298" s="343"/>
      <c r="T298" s="343"/>
      <c r="U298" s="343"/>
      <c r="V298" s="343"/>
      <c r="W298" s="343"/>
      <c r="X298" s="343"/>
      <c r="Y298" s="343"/>
      <c r="Z298" s="343"/>
      <c r="AA298" s="343"/>
      <c r="AB298" s="343"/>
      <c r="AC298" s="343"/>
      <c r="AD298" s="343"/>
      <c r="AE298" s="343"/>
      <c r="AF298" s="343"/>
      <c r="AG298" s="343"/>
      <c r="AH298" s="343"/>
      <c r="AI298" s="343"/>
      <c r="AJ298" s="343"/>
      <c r="AK298" s="343"/>
      <c r="AL298" s="343"/>
      <c r="AM298" s="343"/>
      <c r="AN298" s="343"/>
      <c r="AO298" s="343"/>
      <c r="AP298" s="343"/>
      <c r="AQ298" s="343"/>
      <c r="AR298" s="343"/>
      <c r="AS298" s="343"/>
      <c r="AT298" s="343"/>
      <c r="AU298" s="343"/>
      <c r="AV298" s="343"/>
      <c r="AW298" s="343"/>
      <c r="AX298" s="343"/>
      <c r="AY298" s="343"/>
      <c r="AZ298" s="558"/>
      <c r="BA298" s="343"/>
      <c r="BB298" s="343"/>
      <c r="BC298" s="343"/>
      <c r="BD298" s="343"/>
      <c r="BE298" s="343"/>
      <c r="BF298" s="343"/>
      <c r="BG298" s="343"/>
      <c r="BH298" s="343"/>
      <c r="BI298" s="343"/>
      <c r="BJ298" s="343"/>
      <c r="BK298" s="343"/>
      <c r="BL298" s="343"/>
      <c r="BM298" s="343"/>
      <c r="BN298" s="343"/>
      <c r="BO298" s="343"/>
      <c r="BP298" s="343"/>
      <c r="BQ298" s="343"/>
      <c r="BR298" s="343"/>
      <c r="BS298" s="343"/>
      <c r="BT298" s="343"/>
      <c r="BU298" s="343"/>
      <c r="BV298" s="343"/>
      <c r="BW298" s="343"/>
      <c r="BX298" s="343"/>
      <c r="BY298" s="343"/>
      <c r="CA298" s="343"/>
      <c r="CB298" s="343"/>
      <c r="CC298" s="343"/>
      <c r="CD298" s="343"/>
      <c r="CE298" s="343"/>
      <c r="CF298" s="343"/>
      <c r="CG298" s="343"/>
      <c r="CH298" s="343"/>
      <c r="CI298" s="343"/>
      <c r="CK298" s="343"/>
      <c r="CL298" s="343"/>
      <c r="CM298" s="343"/>
      <c r="CN298" s="343"/>
      <c r="CO298" s="343"/>
      <c r="CP298" s="343"/>
      <c r="CQ298" s="343"/>
      <c r="CR298" s="343"/>
      <c r="CS298" s="343"/>
      <c r="CU298" s="343"/>
      <c r="CV298" s="343"/>
      <c r="CW298" s="343"/>
      <c r="CX298" s="343"/>
      <c r="CY298" s="343"/>
      <c r="CZ298" s="343"/>
      <c r="DA298" s="343"/>
      <c r="DB298" s="343"/>
      <c r="DC298" s="343"/>
      <c r="DE298" s="343"/>
      <c r="DF298" s="343"/>
      <c r="DG298" s="343"/>
      <c r="DH298" s="343"/>
      <c r="DI298" s="343"/>
      <c r="DJ298" s="343"/>
      <c r="DK298" s="343"/>
      <c r="DL298" s="343"/>
      <c r="DM298" s="343"/>
      <c r="DO298" s="343"/>
      <c r="DP298" s="343"/>
      <c r="DQ298" s="343"/>
      <c r="DR298" s="343"/>
      <c r="DS298" s="343"/>
      <c r="DT298" s="343"/>
      <c r="DU298" s="343"/>
      <c r="DV298" s="343"/>
      <c r="DW298" s="343"/>
      <c r="DY298" s="343"/>
      <c r="DZ298" s="343"/>
      <c r="EA298" s="343"/>
      <c r="EB298" s="343"/>
      <c r="EC298" s="343"/>
      <c r="ED298" s="343"/>
      <c r="EE298" s="343"/>
      <c r="EF298" s="343"/>
      <c r="EG298" s="343"/>
      <c r="EH298" s="343"/>
      <c r="EI298" s="343"/>
      <c r="EJ298" s="343"/>
      <c r="EK298" s="343"/>
      <c r="EL298" s="343"/>
      <c r="EM298" s="343"/>
      <c r="EN298" s="343"/>
      <c r="EO298" s="343"/>
      <c r="EP298" s="343"/>
      <c r="EQ298" s="343"/>
      <c r="ER298" s="343"/>
      <c r="ES298" s="343"/>
      <c r="FD298" s="150"/>
      <c r="FE298" s="622"/>
      <c r="FF298" s="622"/>
      <c r="FG298" s="622"/>
      <c r="FH298" s="622"/>
      <c r="FI298" s="342"/>
      <c r="FJ298" s="342"/>
      <c r="FK298" s="342"/>
      <c r="FL298" s="342"/>
      <c r="FM298" s="342"/>
      <c r="FN298" s="342"/>
      <c r="FO298" s="342"/>
      <c r="FP298" s="342"/>
      <c r="FQ298" s="342"/>
      <c r="FR298" s="342"/>
      <c r="FS298" s="622"/>
      <c r="FT298" s="622"/>
      <c r="FU298" s="622"/>
      <c r="FV298" s="622"/>
      <c r="FW298" s="622"/>
      <c r="FX298" s="622"/>
      <c r="FY298" s="622"/>
      <c r="FZ298" s="622"/>
      <c r="GA298" s="633"/>
      <c r="GB298" s="637"/>
      <c r="GC298" s="622"/>
      <c r="GD298" s="622"/>
      <c r="GE298" s="622"/>
      <c r="GF298" s="622"/>
      <c r="GG298" s="622"/>
      <c r="GH298" s="622"/>
      <c r="GI298" s="622"/>
      <c r="GJ298" s="622"/>
      <c r="GK298" s="622"/>
      <c r="GL298" s="622"/>
      <c r="GM298" s="622"/>
      <c r="GN298" s="622"/>
      <c r="GO298" s="622"/>
      <c r="GP298" s="622"/>
      <c r="GQ298" s="622"/>
      <c r="GR298" s="622"/>
      <c r="GS298" s="622"/>
      <c r="GT298" s="622"/>
      <c r="GU298" s="622"/>
      <c r="GV298" s="622"/>
      <c r="GW298" s="622"/>
      <c r="GX298" s="622"/>
      <c r="GY298" s="622"/>
      <c r="GZ298" s="622"/>
      <c r="HA298" s="622"/>
      <c r="HB298" s="622"/>
      <c r="HC298" s="622"/>
      <c r="HD298" s="622"/>
      <c r="HE298" s="622"/>
      <c r="HF298" s="622"/>
      <c r="HG298" s="622"/>
      <c r="HH298" s="622"/>
      <c r="HI298" s="622"/>
      <c r="HJ298" s="622"/>
      <c r="HK298" s="622"/>
      <c r="HL298" s="622"/>
      <c r="HM298" s="622"/>
      <c r="HN298" s="622"/>
      <c r="HO298" s="622"/>
      <c r="HP298" s="622"/>
      <c r="HQ298" s="622"/>
      <c r="HR298" s="622"/>
      <c r="HS298" s="622"/>
      <c r="HT298" s="622"/>
      <c r="HU298" s="622"/>
      <c r="HV298" s="622"/>
      <c r="HW298" s="622"/>
      <c r="HX298" s="622"/>
      <c r="HY298" s="622"/>
      <c r="HZ298" s="622"/>
      <c r="IA298" s="622"/>
      <c r="IB298" s="622"/>
      <c r="IC298" s="622"/>
      <c r="ID298" s="622"/>
      <c r="IE298" s="622"/>
      <c r="IF298" s="622"/>
      <c r="IG298" s="622"/>
      <c r="IH298" s="622"/>
      <c r="II298" s="622"/>
      <c r="IJ298" s="622"/>
      <c r="IK298" s="622"/>
      <c r="IL298" s="622"/>
      <c r="IM298" s="622"/>
      <c r="IN298" s="622"/>
      <c r="IO298" s="622"/>
      <c r="IP298" s="622"/>
      <c r="IQ298" s="622"/>
      <c r="IR298" s="622"/>
      <c r="IS298" s="622"/>
      <c r="IT298" s="622"/>
      <c r="IU298" s="622"/>
      <c r="IV298" s="622"/>
      <c r="IW298" s="622"/>
      <c r="IX298" s="622"/>
      <c r="IY298" s="622"/>
      <c r="IZ298" s="622"/>
      <c r="JA298" s="622"/>
      <c r="JB298" s="622"/>
      <c r="JC298" s="622"/>
      <c r="JD298" s="622"/>
      <c r="JE298" s="622"/>
      <c r="JF298" s="622"/>
      <c r="JG298" s="622"/>
      <c r="JH298" s="622"/>
      <c r="JI298" s="622"/>
      <c r="JJ298" s="622"/>
      <c r="JK298" s="622"/>
      <c r="JL298" s="622"/>
      <c r="JM298" s="622"/>
      <c r="JN298" s="622"/>
      <c r="JO298" s="622"/>
      <c r="JP298" s="622"/>
      <c r="JQ298" s="622"/>
      <c r="JR298" s="622"/>
      <c r="JS298" s="622"/>
      <c r="JT298" s="622"/>
      <c r="JU298" s="622"/>
      <c r="JV298" s="622"/>
      <c r="JW298" s="622"/>
      <c r="JX298" s="622"/>
      <c r="JY298" s="622"/>
      <c r="JZ298" s="622"/>
      <c r="KA298" s="622"/>
      <c r="KB298" s="622"/>
      <c r="KC298" s="622"/>
      <c r="KD298" s="622"/>
      <c r="KE298" s="622"/>
      <c r="KF298" s="622"/>
      <c r="KG298" s="622"/>
      <c r="KH298" s="622"/>
      <c r="KI298" s="622"/>
      <c r="KJ298" s="622"/>
      <c r="KK298" s="622"/>
      <c r="KL298" s="622"/>
      <c r="KM298" s="622"/>
      <c r="KN298" s="622"/>
      <c r="KO298" s="622"/>
      <c r="KP298" s="622"/>
      <c r="KQ298" s="622"/>
      <c r="KR298" s="342"/>
      <c r="KS298" s="342"/>
      <c r="KT298" s="342"/>
      <c r="KU298" s="342"/>
      <c r="KV298" s="342"/>
      <c r="KW298" s="342"/>
      <c r="KX298" s="342"/>
      <c r="KY298" s="342"/>
      <c r="KZ298" s="342"/>
      <c r="LA298" s="342"/>
      <c r="LB298" s="342"/>
    </row>
    <row r="299" spans="1:314" s="6" customFormat="1" ht="15.75" customHeight="1" x14ac:dyDescent="0.25">
      <c r="A299" s="343"/>
      <c r="B299" s="343"/>
      <c r="C299" s="343"/>
      <c r="D299" s="348"/>
      <c r="E299" s="348"/>
      <c r="F299" s="348"/>
      <c r="G299" s="343"/>
      <c r="H299" s="343"/>
      <c r="I299" s="343"/>
      <c r="J299" s="343"/>
      <c r="K299" s="343"/>
      <c r="M299" s="343"/>
      <c r="N299" s="343"/>
      <c r="O299" s="343"/>
      <c r="P299" s="343"/>
      <c r="S299" s="343"/>
      <c r="T299" s="343"/>
      <c r="U299" s="34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558"/>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CA299" s="343"/>
      <c r="CB299" s="343"/>
      <c r="CC299" s="343"/>
      <c r="CD299" s="343"/>
      <c r="CE299" s="343"/>
      <c r="CF299" s="343"/>
      <c r="CG299" s="343"/>
      <c r="CH299" s="343"/>
      <c r="CI299" s="343"/>
      <c r="CK299" s="343"/>
      <c r="CL299" s="343"/>
      <c r="CM299" s="343"/>
      <c r="CN299" s="343"/>
      <c r="CO299" s="343"/>
      <c r="CP299" s="343"/>
      <c r="CQ299" s="343"/>
      <c r="CR299" s="343"/>
      <c r="CS299" s="343"/>
      <c r="CU299" s="343"/>
      <c r="CV299" s="343"/>
      <c r="CW299" s="343"/>
      <c r="CX299" s="343"/>
      <c r="CY299" s="343"/>
      <c r="CZ299" s="343"/>
      <c r="DA299" s="343"/>
      <c r="DB299" s="343"/>
      <c r="DC299" s="343"/>
      <c r="DE299" s="343"/>
      <c r="DF299" s="343"/>
      <c r="DG299" s="343"/>
      <c r="DH299" s="343"/>
      <c r="DI299" s="343"/>
      <c r="DJ299" s="343"/>
      <c r="DK299" s="343"/>
      <c r="DL299" s="343"/>
      <c r="DM299" s="343"/>
      <c r="DO299" s="343"/>
      <c r="DP299" s="343"/>
      <c r="DQ299" s="343"/>
      <c r="DR299" s="343"/>
      <c r="DS299" s="343"/>
      <c r="DT299" s="343"/>
      <c r="DU299" s="343"/>
      <c r="DV299" s="343"/>
      <c r="DW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FD299" s="150"/>
      <c r="FE299" s="622"/>
      <c r="FF299" s="622"/>
      <c r="FG299" s="622"/>
      <c r="FH299" s="622"/>
      <c r="FI299" s="342"/>
      <c r="FJ299" s="342"/>
      <c r="FK299" s="342"/>
      <c r="FL299" s="342"/>
      <c r="FM299" s="342"/>
      <c r="FN299" s="342"/>
      <c r="FO299" s="342"/>
      <c r="FP299" s="342"/>
      <c r="FQ299" s="342"/>
      <c r="FR299" s="342"/>
      <c r="FS299" s="622"/>
      <c r="FT299" s="622"/>
      <c r="FU299" s="622"/>
      <c r="FV299" s="622"/>
      <c r="FW299" s="622"/>
      <c r="FX299" s="622"/>
      <c r="FY299" s="622"/>
      <c r="FZ299" s="622"/>
      <c r="GA299" s="633"/>
      <c r="GB299" s="637"/>
      <c r="GC299" s="622"/>
      <c r="GD299" s="622"/>
      <c r="GE299" s="622"/>
      <c r="GF299" s="622"/>
      <c r="GG299" s="622"/>
      <c r="GH299" s="622"/>
      <c r="GI299" s="622"/>
      <c r="GJ299" s="622"/>
      <c r="GK299" s="622"/>
      <c r="GL299" s="622"/>
      <c r="GM299" s="622"/>
      <c r="GN299" s="622"/>
      <c r="GO299" s="622"/>
      <c r="GP299" s="622"/>
      <c r="GQ299" s="622"/>
      <c r="GR299" s="622"/>
      <c r="GS299" s="622"/>
      <c r="GT299" s="622"/>
      <c r="GU299" s="622"/>
      <c r="GV299" s="622"/>
      <c r="GW299" s="622"/>
      <c r="GX299" s="622"/>
      <c r="GY299" s="622"/>
      <c r="GZ299" s="622"/>
      <c r="HA299" s="622"/>
      <c r="HB299" s="622"/>
      <c r="HC299" s="622"/>
      <c r="HD299" s="622"/>
      <c r="HE299" s="622"/>
      <c r="HF299" s="622"/>
      <c r="HG299" s="622"/>
      <c r="HH299" s="622"/>
      <c r="HI299" s="622"/>
      <c r="HJ299" s="622"/>
      <c r="HK299" s="622"/>
      <c r="HL299" s="622"/>
      <c r="HM299" s="622"/>
      <c r="HN299" s="622"/>
      <c r="HO299" s="622"/>
      <c r="HP299" s="622"/>
      <c r="HQ299" s="622"/>
      <c r="HR299" s="622"/>
      <c r="HS299" s="622"/>
      <c r="HT299" s="622"/>
      <c r="HU299" s="622"/>
      <c r="HV299" s="622"/>
      <c r="HW299" s="622"/>
      <c r="HX299" s="622"/>
      <c r="HY299" s="622"/>
      <c r="HZ299" s="622"/>
      <c r="IA299" s="622"/>
      <c r="IB299" s="622"/>
      <c r="IC299" s="622"/>
      <c r="ID299" s="622"/>
      <c r="IE299" s="622"/>
      <c r="IF299" s="622"/>
      <c r="IG299" s="622"/>
      <c r="IH299" s="622"/>
      <c r="II299" s="622"/>
      <c r="IJ299" s="622"/>
      <c r="IK299" s="622"/>
      <c r="IL299" s="622"/>
      <c r="IM299" s="622"/>
      <c r="IN299" s="622"/>
      <c r="IO299" s="622"/>
      <c r="IP299" s="622"/>
      <c r="IQ299" s="622"/>
      <c r="IR299" s="622"/>
      <c r="IS299" s="622"/>
      <c r="IT299" s="622"/>
      <c r="IU299" s="622"/>
      <c r="IV299" s="622"/>
      <c r="IW299" s="622"/>
      <c r="IX299" s="622"/>
      <c r="IY299" s="622"/>
      <c r="IZ299" s="622"/>
      <c r="JA299" s="622"/>
      <c r="JB299" s="622"/>
      <c r="JC299" s="622"/>
      <c r="JD299" s="622"/>
      <c r="JE299" s="622"/>
      <c r="JF299" s="622"/>
      <c r="JG299" s="622"/>
      <c r="JH299" s="622"/>
      <c r="JI299" s="622"/>
      <c r="JJ299" s="622"/>
      <c r="JK299" s="622"/>
      <c r="JL299" s="622"/>
      <c r="JM299" s="622"/>
      <c r="JN299" s="622"/>
      <c r="JO299" s="622"/>
      <c r="JP299" s="622"/>
      <c r="JQ299" s="622"/>
      <c r="JR299" s="622"/>
      <c r="JS299" s="622"/>
      <c r="JT299" s="622"/>
      <c r="JU299" s="622"/>
      <c r="JV299" s="622"/>
      <c r="JW299" s="622"/>
      <c r="JX299" s="622"/>
      <c r="JY299" s="622"/>
      <c r="JZ299" s="622"/>
      <c r="KA299" s="622"/>
      <c r="KB299" s="622"/>
      <c r="KC299" s="622"/>
      <c r="KD299" s="622"/>
      <c r="KE299" s="622"/>
      <c r="KF299" s="622"/>
      <c r="KG299" s="622"/>
      <c r="KH299" s="622"/>
      <c r="KI299" s="622"/>
      <c r="KJ299" s="622"/>
      <c r="KK299" s="622"/>
      <c r="KL299" s="622"/>
      <c r="KM299" s="622"/>
      <c r="KN299" s="622"/>
      <c r="KO299" s="622"/>
      <c r="KP299" s="622"/>
      <c r="KQ299" s="622"/>
      <c r="KR299" s="342"/>
      <c r="KS299" s="342"/>
      <c r="KT299" s="342"/>
      <c r="KU299" s="342"/>
      <c r="KV299" s="342"/>
      <c r="KW299" s="342"/>
      <c r="KX299" s="342"/>
      <c r="KY299" s="342"/>
      <c r="KZ299" s="342"/>
      <c r="LA299" s="342"/>
      <c r="LB299" s="342"/>
    </row>
    <row r="300" spans="1:314" s="6" customFormat="1" ht="15.75" customHeight="1" x14ac:dyDescent="0.25">
      <c r="A300" s="343"/>
      <c r="B300" s="343"/>
      <c r="C300" s="343"/>
      <c r="D300" s="348"/>
      <c r="E300" s="348"/>
      <c r="F300" s="348"/>
      <c r="G300" s="343"/>
      <c r="H300" s="343"/>
      <c r="I300" s="343"/>
      <c r="J300" s="343"/>
      <c r="K300" s="343"/>
      <c r="M300" s="343"/>
      <c r="N300" s="343"/>
      <c r="O300" s="343"/>
      <c r="P300" s="343"/>
      <c r="S300" s="343"/>
      <c r="T300" s="343"/>
      <c r="U300" s="343"/>
      <c r="V300" s="343"/>
      <c r="W300" s="343"/>
      <c r="X300" s="343"/>
      <c r="Y300" s="343"/>
      <c r="Z300" s="343"/>
      <c r="AA300" s="343"/>
      <c r="AB300" s="343"/>
      <c r="AC300" s="343"/>
      <c r="AD300" s="343"/>
      <c r="AE300" s="343"/>
      <c r="AF300" s="343"/>
      <c r="AG300" s="343"/>
      <c r="AH300" s="343"/>
      <c r="AI300" s="343"/>
      <c r="AJ300" s="343"/>
      <c r="AK300" s="343"/>
      <c r="AL300" s="343"/>
      <c r="AM300" s="343"/>
      <c r="AN300" s="343"/>
      <c r="AO300" s="343"/>
      <c r="AP300" s="343"/>
      <c r="AQ300" s="343"/>
      <c r="AR300" s="343"/>
      <c r="AS300" s="343"/>
      <c r="AT300" s="343"/>
      <c r="AU300" s="343"/>
      <c r="AV300" s="343"/>
      <c r="AW300" s="343"/>
      <c r="AX300" s="343"/>
      <c r="AY300" s="343"/>
      <c r="AZ300" s="558"/>
      <c r="BA300" s="343"/>
      <c r="BB300" s="343"/>
      <c r="BC300" s="343"/>
      <c r="BD300" s="343"/>
      <c r="BE300" s="343"/>
      <c r="BF300" s="343"/>
      <c r="BG300" s="343"/>
      <c r="BH300" s="343"/>
      <c r="BI300" s="343"/>
      <c r="BJ300" s="343"/>
      <c r="BK300" s="343"/>
      <c r="BL300" s="343"/>
      <c r="BM300" s="343"/>
      <c r="BN300" s="343"/>
      <c r="BO300" s="343"/>
      <c r="BP300" s="343"/>
      <c r="BQ300" s="343"/>
      <c r="BR300" s="343"/>
      <c r="BS300" s="343"/>
      <c r="BT300" s="343"/>
      <c r="BU300" s="343"/>
      <c r="BV300" s="343"/>
      <c r="BW300" s="343"/>
      <c r="BX300" s="343"/>
      <c r="BY300" s="343"/>
      <c r="BZ300"/>
      <c r="CA300" s="343"/>
      <c r="CB300" s="343"/>
      <c r="CC300" s="343"/>
      <c r="CD300" s="343"/>
      <c r="CE300" s="343"/>
      <c r="CF300" s="343"/>
      <c r="CG300" s="343"/>
      <c r="CH300" s="343"/>
      <c r="CI300" s="343"/>
      <c r="CJ300"/>
      <c r="CK300" s="343"/>
      <c r="CL300" s="343"/>
      <c r="CM300" s="343"/>
      <c r="CN300" s="343"/>
      <c r="CO300" s="343"/>
      <c r="CP300" s="343"/>
      <c r="CQ300" s="343"/>
      <c r="CR300" s="343"/>
      <c r="CS300" s="343"/>
      <c r="CT300"/>
      <c r="CU300" s="343"/>
      <c r="CV300" s="343"/>
      <c r="CW300" s="343"/>
      <c r="CX300" s="343"/>
      <c r="CY300" s="343"/>
      <c r="CZ300" s="343"/>
      <c r="DA300" s="343"/>
      <c r="DB300" s="343"/>
      <c r="DC300" s="343"/>
      <c r="DD300"/>
      <c r="DE300" s="343"/>
      <c r="DF300" s="343"/>
      <c r="DG300" s="343"/>
      <c r="DH300" s="343"/>
      <c r="DI300" s="343"/>
      <c r="DJ300" s="343"/>
      <c r="DK300" s="343"/>
      <c r="DL300" s="343"/>
      <c r="DM300" s="343"/>
      <c r="DN300"/>
      <c r="DO300" s="343"/>
      <c r="DP300" s="343"/>
      <c r="DQ300" s="343"/>
      <c r="DR300" s="343"/>
      <c r="DS300" s="343"/>
      <c r="DT300" s="343"/>
      <c r="DU300" s="343"/>
      <c r="DV300" s="343"/>
      <c r="DW300" s="343"/>
      <c r="DX300"/>
      <c r="DY300" s="343"/>
      <c r="DZ300" s="343"/>
      <c r="EA300" s="343"/>
      <c r="EB300" s="343"/>
      <c r="EC300" s="343"/>
      <c r="ED300" s="343"/>
      <c r="EE300" s="343"/>
      <c r="EF300" s="343"/>
      <c r="EG300" s="343"/>
      <c r="EH300" s="343"/>
      <c r="EI300" s="343"/>
      <c r="EJ300" s="343"/>
      <c r="EK300" s="343"/>
      <c r="EL300" s="343"/>
      <c r="EM300" s="343"/>
      <c r="EN300" s="343"/>
      <c r="EO300" s="343"/>
      <c r="EP300" s="343"/>
      <c r="EQ300" s="343"/>
      <c r="ER300" s="343"/>
      <c r="ES300" s="343"/>
      <c r="FD300" s="150"/>
      <c r="FE300" s="622"/>
      <c r="FF300" s="622"/>
      <c r="FG300" s="622"/>
      <c r="FH300" s="622"/>
      <c r="FI300" s="342"/>
      <c r="FJ300" s="342"/>
      <c r="FK300" s="342"/>
      <c r="FL300" s="342"/>
      <c r="FM300" s="342"/>
      <c r="FN300" s="342"/>
      <c r="FO300" s="342"/>
      <c r="FP300" s="342"/>
      <c r="FQ300" s="342"/>
      <c r="FR300" s="342"/>
      <c r="FS300" s="622"/>
      <c r="FT300" s="622"/>
      <c r="FU300" s="622"/>
      <c r="FV300" s="622"/>
      <c r="FW300" s="622"/>
      <c r="FX300" s="622"/>
      <c r="FY300" s="622"/>
      <c r="FZ300" s="622"/>
      <c r="GA300" s="633"/>
      <c r="GB300" s="637"/>
      <c r="GC300" s="622"/>
      <c r="GD300" s="622"/>
      <c r="GE300" s="622"/>
      <c r="GF300" s="622"/>
      <c r="GG300" s="622"/>
      <c r="GH300" s="622"/>
      <c r="GI300" s="622"/>
      <c r="GJ300" s="622"/>
      <c r="GK300" s="622"/>
      <c r="GL300" s="622"/>
      <c r="GM300" s="622"/>
      <c r="GN300" s="622"/>
      <c r="GO300" s="622"/>
      <c r="GP300" s="622"/>
      <c r="GQ300" s="622"/>
      <c r="GR300" s="622"/>
      <c r="GS300" s="622"/>
      <c r="GT300" s="622"/>
      <c r="GU300" s="622"/>
      <c r="GV300" s="622"/>
      <c r="GW300" s="622"/>
      <c r="GX300" s="622"/>
      <c r="GY300" s="622"/>
      <c r="GZ300" s="622"/>
      <c r="HA300" s="622"/>
      <c r="HB300" s="622"/>
      <c r="HC300" s="622"/>
      <c r="HD300" s="622"/>
      <c r="HE300" s="622"/>
      <c r="HF300" s="622"/>
      <c r="HG300" s="622"/>
      <c r="HH300" s="622"/>
      <c r="HI300" s="622"/>
      <c r="HJ300" s="622"/>
      <c r="HK300" s="622"/>
      <c r="HL300" s="622"/>
      <c r="HM300" s="622"/>
      <c r="HN300" s="622"/>
      <c r="HO300" s="622"/>
      <c r="HP300" s="622"/>
      <c r="HQ300" s="622"/>
      <c r="HR300" s="622"/>
      <c r="HS300" s="622"/>
      <c r="HT300" s="622"/>
      <c r="HU300" s="622"/>
      <c r="HV300" s="622"/>
      <c r="HW300" s="622"/>
      <c r="HX300" s="622"/>
      <c r="HY300" s="622"/>
      <c r="HZ300" s="622"/>
      <c r="IA300" s="622"/>
      <c r="IB300" s="622"/>
      <c r="IC300" s="622"/>
      <c r="ID300" s="622"/>
      <c r="IE300" s="622"/>
      <c r="IF300" s="622"/>
      <c r="IG300" s="622"/>
      <c r="IH300" s="622"/>
      <c r="II300" s="622"/>
      <c r="IJ300" s="622"/>
      <c r="IK300" s="622"/>
      <c r="IL300" s="622"/>
      <c r="IM300" s="622"/>
      <c r="IN300" s="622"/>
      <c r="IO300" s="622"/>
      <c r="IP300" s="622"/>
      <c r="IQ300" s="622"/>
      <c r="IR300" s="622"/>
      <c r="IS300" s="622"/>
      <c r="IT300" s="622"/>
      <c r="IU300" s="622"/>
      <c r="IV300" s="622"/>
      <c r="IW300" s="622"/>
      <c r="IX300" s="622"/>
      <c r="IY300" s="622"/>
      <c r="IZ300" s="622"/>
      <c r="JA300" s="622"/>
      <c r="JB300" s="622"/>
      <c r="JC300" s="622"/>
      <c r="JD300" s="622"/>
      <c r="JE300" s="622"/>
      <c r="JF300" s="622"/>
      <c r="JG300" s="622"/>
      <c r="JH300" s="622"/>
      <c r="JI300" s="622"/>
      <c r="JJ300" s="622"/>
      <c r="JK300" s="622"/>
      <c r="JL300" s="622"/>
      <c r="JM300" s="622"/>
      <c r="JN300" s="622"/>
      <c r="JO300" s="622"/>
      <c r="JP300" s="622"/>
      <c r="JQ300" s="622"/>
      <c r="JR300" s="622"/>
      <c r="JS300" s="622"/>
      <c r="JT300" s="622"/>
      <c r="JU300" s="622"/>
      <c r="JV300" s="622"/>
      <c r="JW300" s="622"/>
      <c r="JX300" s="622"/>
      <c r="JY300" s="622"/>
      <c r="JZ300" s="622"/>
      <c r="KA300" s="622"/>
      <c r="KB300" s="622"/>
      <c r="KC300" s="622"/>
      <c r="KD300" s="622"/>
      <c r="KE300" s="622"/>
      <c r="KF300" s="622"/>
      <c r="KG300" s="622"/>
      <c r="KH300" s="622"/>
      <c r="KI300" s="622"/>
      <c r="KJ300" s="622"/>
      <c r="KK300" s="622"/>
      <c r="KL300" s="622"/>
      <c r="KM300" s="622"/>
      <c r="KN300" s="622"/>
      <c r="KO300" s="622"/>
      <c r="KP300" s="622"/>
      <c r="KQ300" s="622"/>
      <c r="KR300" s="342"/>
      <c r="KS300" s="342"/>
      <c r="KT300" s="342"/>
      <c r="KU300" s="342"/>
      <c r="KV300" s="342"/>
      <c r="KW300" s="342"/>
      <c r="KX300" s="342"/>
      <c r="KY300" s="342"/>
      <c r="KZ300" s="342"/>
      <c r="LA300" s="342"/>
      <c r="LB300" s="342"/>
    </row>
  </sheetData>
  <mergeCells count="16">
    <mergeCell ref="BI4:BP4"/>
    <mergeCell ref="EV2:EW2"/>
    <mergeCell ref="EQ1:ES2"/>
    <mergeCell ref="B4:D4"/>
    <mergeCell ref="A6:A10"/>
    <mergeCell ref="C2:D2"/>
    <mergeCell ref="C3:D3"/>
    <mergeCell ref="B1:D1"/>
    <mergeCell ref="X4:AF4"/>
    <mergeCell ref="H4:J4"/>
    <mergeCell ref="T4:W4"/>
    <mergeCell ref="Q2:S2"/>
    <mergeCell ref="Q3:S4"/>
    <mergeCell ref="AQ4:AV4"/>
    <mergeCell ref="AW4:BD4"/>
    <mergeCell ref="BE4:BH4"/>
  </mergeCells>
  <conditionalFormatting sqref="G6:G10">
    <cfRule type="containsText" dxfId="1" priority="1" operator="containsText" text="male">
      <formula>NOT(ISERROR(SEARCH("male",G6)))</formula>
    </cfRule>
  </conditionalFormatting>
  <conditionalFormatting sqref="G12:G111">
    <cfRule type="containsText" dxfId="0" priority="2" operator="containsText" text="male">
      <formula>NOT(ISERROR(SEARCH("male",G12)))</formula>
    </cfRule>
  </conditionalFormatting>
  <dataValidations count="25">
    <dataValidation type="list" allowBlank="1" showInputMessage="1" sqref="EN6:EN11" xr:uid="{00000000-0002-0000-0600-000000000000}">
      <formula1>"Yes, No, NICIP not used,N/A (Other entry), Not Known"</formula1>
    </dataValidation>
    <dataValidation type="date" allowBlank="1" showInputMessage="1" showErrorMessage="1" error="Data from exams performed before 1st January 2013 not accpeted" sqref="N11" xr:uid="{00000000-0002-0000-0600-000001000000}">
      <formula1>41275</formula1>
      <formula2>47848</formula2>
    </dataValidation>
    <dataValidation type="date" allowBlank="1" showInputMessage="1" showErrorMessage="1" error="data needs to be from exams made since 1st January 2013..." sqref="O11" xr:uid="{00000000-0002-0000-0600-000002000000}">
      <formula1>41275</formula1>
      <formula2>47848</formula2>
    </dataValidation>
    <dataValidation type="list" allowBlank="1" showInputMessage="1" sqref="EK6:EK11" xr:uid="{00000000-0002-0000-0600-000003000000}">
      <formula1>"Yes, No, SNOMED not used, N/A (""Other"" entry), Not Known"</formula1>
    </dataValidation>
    <dataValidation type="list" allowBlank="1" showInputMessage="1" sqref="DO6:DO111 BQ6:BQ111 CA6:CA111 CK6:CK111 CU6:CU111 DE6:DE111" xr:uid="{00000000-0002-0000-0600-000004000000}">
      <formula1>"Detector 1, Detector 2, Detector 3, Detector 4, Detector 5, Detector 6, Detector 7, Detector 8, Detector 9, Detector 10"</formula1>
    </dataValidation>
    <dataValidation type="list" allowBlank="1" showInputMessage="1" sqref="P6:P11" xr:uid="{00000000-0002-0000-0600-000005000000}">
      <formula1>"1,2,3,4,5,6,7,8,9,10"</formula1>
    </dataValidation>
    <dataValidation type="decimal" allowBlank="1" showInputMessage="1" showErrorMessage="1" error="Focus-detector distance needs to be entered in centimeters" sqref="BS6:BS111 CC6:CC111 CM6:CM111 CW6:CW111 DG6:DG111 DQ6:DQ111" xr:uid="{00000000-0002-0000-0600-000006000000}">
      <formula1>0</formula1>
      <formula2>300</formula2>
    </dataValidation>
    <dataValidation type="list" allowBlank="1" showInputMessage="1" sqref="G6:G10 G12:G111" xr:uid="{00000000-0002-0000-0600-000009000000}">
      <formula1>"All patients, Female, Male"</formula1>
    </dataValidation>
    <dataValidation type="list" allowBlank="1" showInputMessage="1" sqref="EQ6:EQ111" xr:uid="{00000000-0002-0000-0600-00000A000000}">
      <formula1>$EV$43:$EV$50</formula1>
    </dataValidation>
    <dataValidation type="list" allowBlank="1" showInputMessage="1" sqref="DV6:DV111 DL6:DL111 DB6:DB111 CR6:CR111 CH6:CH111 BX6:BX111" xr:uid="{00000000-0002-0000-0600-00000B000000}">
      <formula1>$EX$29:$EX$36</formula1>
    </dataValidation>
    <dataValidation type="decimal" allowBlank="1" showInputMessage="1" showErrorMessage="1" error="Total tube filtration needs to be entered in mm Al" sqref="DJ6:DK111 BV6:BW111 CF6:CG111 CP6:CQ111 CZ6:DA111 BT6:BT111 CD6:CD111 CN6:CN111 CX6:CX111 DH6:DH111 DR6:DR111 DT6:DU111" xr:uid="{00000000-0002-0000-0600-00000D000000}">
      <formula1>0</formula1>
      <formula2>1000</formula2>
    </dataValidation>
    <dataValidation type="list" allowBlank="1" showInputMessage="1" sqref="DW6:DW111 DM6:DM111 DC6:DC111 CS6:CS111 CI6:CI111 BY6:BY111" xr:uid="{00000000-0002-0000-0600-00000E000000}">
      <formula1>$EX$40:$EX$47</formula1>
    </dataValidation>
    <dataValidation type="decimal" operator="greaterThan" allowBlank="1" showInputMessage="1" showErrorMessage="1" sqref="AK6:AL111 Y6:Z111 AN6:AO111 AB6:AC111 AE6:AF111 AH6:AI111 AR13:AT17 AR18:AU111 I6:J111 AR6:AU12 R6:W111 AQ6:AQ111 AX6:BD111 BJ6:BP111" xr:uid="{00000000-0002-0000-0600-00000F000000}">
      <formula1>0</formula1>
    </dataValidation>
    <dataValidation type="whole" operator="greaterThan" allowBlank="1" showInputMessage="1" showErrorMessage="1" sqref="H6:H111" xr:uid="{00000000-0002-0000-0600-000010000000}">
      <formula1>0</formula1>
    </dataValidation>
    <dataValidation type="whole" operator="greaterThanOrEqual" allowBlank="1" showInputMessage="1" showErrorMessage="1" sqref="Q6:Q111 BE6:BI111" xr:uid="{00000000-0002-0000-0600-000011000000}">
      <formula1>0</formula1>
    </dataValidation>
    <dataValidation type="whole" operator="greaterThan" allowBlank="1" showInputMessage="1" sqref="AW6:AW10 AW12:AW111" xr:uid="{00000000-0002-0000-0600-000012000000}">
      <formula1>0</formula1>
    </dataValidation>
    <dataValidation type="list" allowBlank="1" showInputMessage="1" sqref="EK12:EK111" xr:uid="{00000000-0002-0000-0600-000013000000}">
      <formula1>"Yes, No, SNOMED not used, Not Known"</formula1>
    </dataValidation>
    <dataValidation type="list" allowBlank="1" showInputMessage="1" sqref="EN12:EN111" xr:uid="{00000000-0002-0000-0600-000014000000}">
      <formula1>"Yes, No, NICIP not used, Not Known"</formula1>
    </dataValidation>
    <dataValidation type="date" allowBlank="1" showInputMessage="1" showErrorMessage="1" sqref="N12:O111 N6:O10" xr:uid="{00000000-0002-0000-0600-000015000000}">
      <formula1>42370</formula1>
      <formula2>47484</formula2>
    </dataValidation>
    <dataValidation type="list" allowBlank="1" showInputMessage="1" sqref="K6:K111 M6:M111" xr:uid="{00000000-0002-0000-0600-000008000000}">
      <formula1>$EV$21:$EV$33</formula1>
    </dataValidation>
    <dataValidation type="list" allowBlank="1" showInputMessage="1" sqref="P12:P111" xr:uid="{FB3DCA13-9DA4-4B39-A76A-D8508B185F38}">
      <formula1>"1,2,3,4,5,6,7,8,9,10,11,12,13,14,15,16,17,18,19,20"</formula1>
    </dataValidation>
    <dataValidation type="list" allowBlank="1" showInputMessage="1" sqref="AJ6:AJ111 AG6:AG111 AD6:AD111 AA6:AA111 AM6:AM111 X6:X111" xr:uid="{00000000-0002-0000-0600-00000C000000}">
      <formula1>$EX$12:$EX$26</formula1>
    </dataValidation>
    <dataValidation type="list" allowBlank="1" showInputMessage="1" sqref="DP6:DP11 DI6:DI11 BR6:BR11 BU6:BU11 CB6:CB11 CE6:CE11 CL6:CL11 CO6:CO11 CV6:CV11 CY6:CY11 DF6:DF11 DS6:DS11" xr:uid="{00000000-0002-0000-0600-000007000000}">
      <formula1>$EV$13:$EV$17</formula1>
    </dataValidation>
    <dataValidation type="list" allowBlank="1" showInputMessage="1" sqref="BR12:BR111 CB12:CB111 CL12:CL111 CV12:CV111 DF12:DF111 DP12:DP111" xr:uid="{A800EF30-4C0F-4F64-B629-57274C8A6F01}">
      <formula1>$EV$10:$EV$17</formula1>
    </dataValidation>
    <dataValidation type="list" allowBlank="1" showInputMessage="1" sqref="BU12:BU111 CE12:CE111 CO12:CO111 CY12:CY111 DI12:DI111 DS12:DS111" xr:uid="{447984EA-3E7E-41F7-B2D2-FB3FBFCC2D80}">
      <formula1>$EV$10:$EV$14</formula1>
    </dataValidation>
  </dataValidations>
  <printOptions headings="1"/>
  <pageMargins left="0.23622047244094491" right="0.23622047244094491" top="0.74803149606299213" bottom="0.74803149606299213" header="0.31496062992125984" footer="0.31496062992125984"/>
  <pageSetup paperSize="8" fitToWidth="10" orientation="landscape" r:id="rId1"/>
  <ignoredErrors>
    <ignoredError sqref="B12:B29"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16000000}">
          <x14:formula1>
            <xm:f>'Info Exam and Projection List'!$M$4:$M$34</xm:f>
          </x14:formula1>
          <xm:sqref>D12:D111 D6:D10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X-ray by System Guidance</vt:lpstr>
      <vt:lpstr>Info Exam and Projection List</vt:lpstr>
      <vt:lpstr>Info List of Data Fields</vt:lpstr>
      <vt:lpstr>Contact_Information </vt:lpstr>
      <vt:lpstr>Radiology_System_General_Info</vt:lpstr>
      <vt:lpstr>Info Data and Statistics Notes</vt:lpstr>
      <vt:lpstr>R_System_Mean_Median_Dose_Data</vt:lpstr>
      <vt:lpstr>'Contact_Information '!Print_Area</vt:lpstr>
      <vt:lpstr>'Info Exam and Projection List'!Print_Area</vt:lpstr>
      <vt:lpstr>'Info List of Data Fields'!Print_Area</vt:lpstr>
      <vt:lpstr>'X-ray by System Guidance'!Print_Area</vt:lpstr>
      <vt:lpstr>'Info Exam and Projection List'!Print_Titles</vt:lpstr>
      <vt:lpstr>'Info List of Data Fields'!Print_Titles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Smith</dc:creator>
  <cp:lastModifiedBy>Jenny Smith_25_May_09</cp:lastModifiedBy>
  <cp:lastPrinted>2019-04-17T11:17:08Z</cp:lastPrinted>
  <dcterms:created xsi:type="dcterms:W3CDTF">2016-07-29T08:20:23Z</dcterms:created>
  <dcterms:modified xsi:type="dcterms:W3CDTF">2025-06-12T11:50:20Z</dcterms:modified>
</cp:coreProperties>
</file>